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DMITRIY\Public\Делопроизводство\Табель учета рабочего времени\"/>
    </mc:Choice>
  </mc:AlternateContent>
  <bookViews>
    <workbookView xWindow="0" yWindow="0" windowWidth="28800" windowHeight="11700" activeTab="1"/>
  </bookViews>
  <sheets>
    <sheet name="Настройки" sheetId="1" r:id="rId1"/>
    <sheet name="август 2019" sheetId="2" r:id="rId2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</definedNames>
  <calcPr calcId="162913"/>
</workbook>
</file>

<file path=xl/calcChain.xml><?xml version="1.0" encoding="utf-8"?>
<calcChain xmlns="http://schemas.openxmlformats.org/spreadsheetml/2006/main">
  <c r="AJ11" i="2" l="1"/>
  <c r="AJ10" i="2"/>
  <c r="AJ9" i="2"/>
  <c r="AJ8" i="2"/>
  <c r="AJ7" i="2"/>
  <c r="AJ6" i="2"/>
  <c r="AU6" i="2"/>
  <c r="AU7" i="2"/>
  <c r="AU8" i="2"/>
  <c r="AU9" i="2"/>
  <c r="AU10" i="2"/>
  <c r="AU11" i="2"/>
  <c r="AT6" i="2"/>
  <c r="AT7" i="2"/>
  <c r="AT8" i="2"/>
  <c r="AT9" i="2"/>
  <c r="AT10" i="2"/>
  <c r="AT11" i="2"/>
  <c r="AS6" i="2"/>
  <c r="AS7" i="2"/>
  <c r="AS8" i="2"/>
  <c r="AS9" i="2"/>
  <c r="AS10" i="2"/>
  <c r="AS11" i="2"/>
  <c r="AR6" i="2"/>
  <c r="AR7" i="2"/>
  <c r="AR8" i="2"/>
  <c r="AR9" i="2"/>
  <c r="AR10" i="2"/>
  <c r="AR11" i="2"/>
  <c r="AQ6" i="2"/>
  <c r="AQ7" i="2"/>
  <c r="AQ8" i="2"/>
  <c r="AQ9" i="2"/>
  <c r="AQ10" i="2"/>
  <c r="AQ11" i="2"/>
  <c r="AP6" i="2"/>
  <c r="AP7" i="2"/>
  <c r="AP8" i="2"/>
  <c r="AP9" i="2"/>
  <c r="AP10" i="2"/>
  <c r="AP11" i="2"/>
  <c r="AM6" i="2"/>
  <c r="AM7" i="2"/>
  <c r="AM8" i="2"/>
  <c r="AM9" i="2"/>
  <c r="AM10" i="2"/>
  <c r="AM11" i="2"/>
  <c r="AL6" i="2"/>
  <c r="AL7" i="2"/>
  <c r="AL8" i="2"/>
  <c r="AL9" i="2"/>
  <c r="AL10" i="2"/>
  <c r="AL11" i="2"/>
  <c r="AK6" i="2"/>
  <c r="AK7" i="2"/>
  <c r="AK8" i="2"/>
  <c r="AK9" i="2"/>
  <c r="AK10" i="2"/>
  <c r="AK11" i="2"/>
  <c r="AB3" i="2"/>
  <c r="R3" i="2"/>
  <c r="F3" i="2"/>
  <c r="AB2" i="2"/>
  <c r="R2" i="2"/>
  <c r="F2" i="2"/>
  <c r="AB1" i="2"/>
  <c r="R1" i="2"/>
  <c r="F1" i="2"/>
  <c r="AN10" i="2" l="1"/>
  <c r="AN11" i="2"/>
  <c r="AO10" i="2"/>
  <c r="AO9" i="2"/>
  <c r="AO8" i="2"/>
  <c r="AN9" i="2"/>
  <c r="AO11" i="2"/>
  <c r="AN8" i="2"/>
  <c r="AN7" i="2"/>
  <c r="AO6" i="2"/>
  <c r="AO7" i="2"/>
  <c r="AN6" i="2"/>
  <c r="AI4" i="1" l="1"/>
  <c r="AI3" i="1"/>
  <c r="Y4" i="1"/>
  <c r="M4" i="1"/>
  <c r="Y3" i="1"/>
  <c r="Y2" i="1"/>
  <c r="M3" i="1"/>
  <c r="M2" i="1" l="1"/>
  <c r="AI2" i="1"/>
</calcChain>
</file>

<file path=xl/sharedStrings.xml><?xml version="1.0" encoding="utf-8"?>
<sst xmlns="http://schemas.openxmlformats.org/spreadsheetml/2006/main" count="245" uniqueCount="72">
  <si>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</si>
  <si>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</si>
  <si>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</si>
  <si>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</si>
  <si>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</si>
  <si>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</si>
  <si>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</si>
  <si>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</si>
  <si>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</si>
  <si>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</si>
  <si>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</si>
  <si>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</si>
  <si>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</si>
  <si>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</si>
  <si>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</si>
  <si>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</si>
  <si>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</si>
  <si>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</si>
  <si>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</si>
  <si>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</si>
  <si>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</si>
  <si>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</si>
  <si>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</si>
  <si>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</si>
  <si>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</si>
  <si>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</si>
  <si>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</si>
  <si>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</si>
  <si>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</si>
  <si>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</si>
  <si>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</si>
  <si>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</si>
  <si>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</si>
  <si>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</si>
  <si>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</si>
  <si>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</si>
  <si>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</si>
  <si>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</si>
  <si>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</si>
  <si>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Лёнина Анастасия</t>
  </si>
  <si>
    <t>Архитектор</t>
  </si>
  <si>
    <t>Элина Папоян</t>
  </si>
  <si>
    <t>Буза Мурад</t>
  </si>
  <si>
    <t>Лихачев Вячеслав</t>
  </si>
  <si>
    <t xml:space="preserve">Менеджер </t>
  </si>
  <si>
    <t>Зайцев Андрей</t>
  </si>
  <si>
    <t>Техник-архитектор</t>
  </si>
  <si>
    <t>август 2019</t>
  </si>
  <si>
    <t>сотрудник</t>
  </si>
  <si>
    <t>должность</t>
  </si>
  <si>
    <t>раб. день (ч.)</t>
  </si>
  <si>
    <t>Чт</t>
  </si>
  <si>
    <t>Пт</t>
  </si>
  <si>
    <t>Сб</t>
  </si>
  <si>
    <t>Вс</t>
  </si>
  <si>
    <t>Пн</t>
  </si>
  <si>
    <t>Вт</t>
  </si>
  <si>
    <t>Ср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</si>
  <si>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</si>
  <si>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</si>
  <si>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</si>
  <si>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</si>
  <si>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</si>
  <si>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</si>
  <si>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</si>
  <si>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</si>
  <si>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</si>
  <si>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отп. без содержан</t>
  </si>
  <si>
    <t>учебного отпуска</t>
  </si>
  <si>
    <t>дней командировки</t>
  </si>
  <si>
    <t>в</t>
  </si>
  <si>
    <t>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</si>
</sst>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0" borderId="0" xfId="0" applyFont="1"/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0" borderId="0" xfId="0" applyFill="1"/>
    <xf numFmtId="0" fontId="1" fillId="6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20" xfId="0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11" borderId="18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11" borderId="25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11" borderId="16" xfId="0" applyFont="1" applyFill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" fillId="12" borderId="33" xfId="0" applyFont="1" applyFill="1" applyBorder="1" applyAlignment="1">
      <alignment horizontal="center" vertical="center"/>
    </xf>
    <xf numFmtId="0" fontId="1" fillId="12" borderId="28" xfId="0" applyFont="1" applyFill="1" applyBorder="1" applyAlignment="1">
      <alignment horizontal="center" vertical="center"/>
    </xf>
    <xf numFmtId="0" fontId="1" fillId="13" borderId="33" xfId="0" applyFont="1" applyFill="1" applyBorder="1" applyAlignment="1">
      <alignment horizontal="center" vertical="center"/>
    </xf>
    <xf numFmtId="0" fontId="1" fillId="13" borderId="28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14" borderId="33" xfId="0" applyFont="1" applyFill="1" applyBorder="1" applyAlignment="1">
      <alignment horizontal="center" vertical="center"/>
    </xf>
    <xf numFmtId="0" fontId="1" fillId="14" borderId="28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15" borderId="33" xfId="0" applyFont="1" applyFill="1" applyBorder="1" applyAlignment="1">
      <alignment horizontal="center" vertical="center"/>
    </xf>
    <xf numFmtId="0" fontId="1" fillId="15" borderId="28" xfId="0" applyFont="1" applyFill="1" applyBorder="1" applyAlignment="1">
      <alignment horizontal="center" vertical="center"/>
    </xf>
    <xf numFmtId="0" fontId="1" fillId="8" borderId="33" xfId="0" applyFont="1" applyFill="1" applyBorder="1" applyAlignment="1">
      <alignment horizontal="center" vertical="center"/>
    </xf>
    <xf numFmtId="0" fontId="1" fillId="8" borderId="28" xfId="0" applyFont="1" applyFill="1" applyBorder="1" applyAlignment="1">
      <alignment horizontal="center" vertical="center"/>
    </xf>
    <xf numFmtId="0" fontId="1" fillId="4" borderId="33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10" borderId="36" xfId="0" applyFont="1" applyFill="1" applyBorder="1" applyAlignment="1">
      <alignment horizontal="center" vertical="center"/>
    </xf>
    <xf numFmtId="0" fontId="1" fillId="10" borderId="3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15" borderId="32" xfId="0" applyFont="1" applyFill="1" applyBorder="1" applyAlignment="1">
      <alignment horizontal="center" vertical="center" wrapText="1"/>
    </xf>
    <xf numFmtId="0" fontId="1" fillId="15" borderId="15" xfId="0" applyFont="1" applyFill="1" applyBorder="1" applyAlignment="1">
      <alignment horizontal="center" vertical="center" wrapText="1"/>
    </xf>
    <xf numFmtId="0" fontId="1" fillId="8" borderId="32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4" borderId="32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10" borderId="34" xfId="0" applyFont="1" applyFill="1" applyBorder="1" applyAlignment="1">
      <alignment horizontal="center" vertical="center" wrapText="1"/>
    </xf>
    <xf numFmtId="0" fontId="1" fillId="10" borderId="35" xfId="0" applyFont="1" applyFill="1" applyBorder="1" applyAlignment="1">
      <alignment horizontal="center" vertical="center" wrapText="1"/>
    </xf>
    <xf numFmtId="0" fontId="1" fillId="14" borderId="32" xfId="0" applyFont="1" applyFill="1" applyBorder="1" applyAlignment="1">
      <alignment horizontal="center" vertical="center" wrapText="1"/>
    </xf>
    <xf numFmtId="0" fontId="1" fillId="14" borderId="15" xfId="0" applyFont="1" applyFill="1" applyBorder="1" applyAlignment="1">
      <alignment horizontal="center" vertical="center" wrapText="1"/>
    </xf>
    <xf numFmtId="0" fontId="1" fillId="5" borderId="32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13" borderId="32" xfId="0" applyFont="1" applyFill="1" applyBorder="1" applyAlignment="1">
      <alignment horizontal="center" vertical="center" wrapText="1"/>
    </xf>
    <xf numFmtId="0" fontId="1" fillId="13" borderId="15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12" borderId="32" xfId="0" applyFont="1" applyFill="1" applyBorder="1" applyAlignment="1">
      <alignment horizontal="center" vertical="center" wrapText="1"/>
    </xf>
    <xf numFmtId="0" fontId="1" fillId="12" borderId="15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</cellXfs>
  <cellStyles count="1">
    <cellStyle name="Обычный" xfId="0" builtinId="0"/>
  </cellStyles>
  <dxfs count="9">
    <dxf>
      <fill>
        <patternFill>
          <fgColor indexed="64"/>
          <bgColor rgb="FF33CC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FFFCC"/>
        </patternFill>
      </fill>
    </dxf>
  </dxfs>
  <tableStyles count="0" defaultTableStyle="TableStyleMedium2" defaultPivotStyle="PivotStyleMedium9"/>
  <colors>
    <mruColors>
      <color rgb="FFFFFFCC"/>
      <color rgb="FF33CCCC"/>
      <color rgb="FF9966FF"/>
      <color rgb="FFFFFF00"/>
      <color rgb="FFFFCCCC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E19" sqref="E19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73" t="s">
        <v>15</v>
      </c>
      <c r="F1" s="74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2019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39</v>
      </c>
      <c r="C3" s="24" t="s">
        <v>40</v>
      </c>
      <c r="D3" s="7">
        <v>8</v>
      </c>
      <c r="E3" s="8" t="s">
        <v>17</v>
      </c>
      <c r="F3" s="2" t="s">
        <v>8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41</v>
      </c>
      <c r="C4" s="24" t="s">
        <v>40</v>
      </c>
      <c r="D4" s="7">
        <v>8</v>
      </c>
      <c r="E4" s="75" t="s">
        <v>27</v>
      </c>
      <c r="F4" s="76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42</v>
      </c>
      <c r="C5" s="24" t="s">
        <v>40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>
        <v>5</v>
      </c>
      <c r="B6" s="24" t="s">
        <v>43</v>
      </c>
      <c r="C6" s="24" t="s">
        <v>44</v>
      </c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>
        <v>6</v>
      </c>
      <c r="B7" s="24" t="s">
        <v>45</v>
      </c>
      <c r="C7" s="24" t="s">
        <v>46</v>
      </c>
      <c r="D7" s="7">
        <v>8</v>
      </c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2"/>
  <sheetViews>
    <sheetView tabSelected="1" zoomScale="90" zoomScaleNormal="9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H16" sqref="AH16"/>
    </sheetView>
  </sheetViews>
  <sheetFormatPr defaultRowHeight="15" x14ac:dyDescent="0.25"/>
  <cols>
    <col min="2" max="3" width="36.7109375" customWidth="1"/>
    <col min="5" max="35" width="4.7109375" customWidth="1"/>
    <col min="36" max="47" width="9.85546875" customWidth="1"/>
  </cols>
  <sheetData>
    <row r="1" spans="1:47" x14ac:dyDescent="0.25">
      <c r="A1" s="89" t="s">
        <v>47</v>
      </c>
      <c r="B1" s="89"/>
      <c r="C1" s="89"/>
      <c r="D1" s="90"/>
      <c r="E1" s="3" t="s">
        <v>70</v>
      </c>
      <c r="F1" s="33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33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33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</row>
    <row r="2" spans="1:47" x14ac:dyDescent="0.25">
      <c r="A2" s="89"/>
      <c r="B2" s="89"/>
      <c r="C2" s="89"/>
      <c r="D2" s="90"/>
      <c r="E2" s="10" t="s">
        <v>20</v>
      </c>
      <c r="F2" s="33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33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33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</row>
    <row r="3" spans="1:47" x14ac:dyDescent="0.25">
      <c r="A3" s="91"/>
      <c r="B3" s="91"/>
      <c r="C3" s="91"/>
      <c r="D3" s="92"/>
      <c r="E3" s="25" t="s">
        <v>21</v>
      </c>
      <c r="F3" s="33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33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33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</row>
    <row r="4" spans="1:47" x14ac:dyDescent="0.25">
      <c r="A4" s="99" t="s">
        <v>18</v>
      </c>
      <c r="B4" s="101" t="s">
        <v>48</v>
      </c>
      <c r="C4" s="101" t="s">
        <v>49</v>
      </c>
      <c r="D4" s="103" t="s">
        <v>50</v>
      </c>
      <c r="E4" s="48" t="s">
        <v>51</v>
      </c>
      <c r="F4" s="35" t="s">
        <v>52</v>
      </c>
      <c r="G4" s="36" t="s">
        <v>53</v>
      </c>
      <c r="H4" s="36" t="s">
        <v>54</v>
      </c>
      <c r="I4" s="35" t="s">
        <v>55</v>
      </c>
      <c r="J4" s="35" t="s">
        <v>56</v>
      </c>
      <c r="K4" s="35" t="s">
        <v>57</v>
      </c>
      <c r="L4" s="35" t="s">
        <v>51</v>
      </c>
      <c r="M4" s="35" t="s">
        <v>52</v>
      </c>
      <c r="N4" s="36" t="s">
        <v>53</v>
      </c>
      <c r="O4" s="36" t="s">
        <v>54</v>
      </c>
      <c r="P4" s="35" t="s">
        <v>55</v>
      </c>
      <c r="Q4" s="35" t="s">
        <v>56</v>
      </c>
      <c r="R4" s="35" t="s">
        <v>57</v>
      </c>
      <c r="S4" s="35" t="s">
        <v>51</v>
      </c>
      <c r="T4" s="35" t="s">
        <v>52</v>
      </c>
      <c r="U4" s="36" t="s">
        <v>53</v>
      </c>
      <c r="V4" s="36" t="s">
        <v>54</v>
      </c>
      <c r="W4" s="35" t="s">
        <v>55</v>
      </c>
      <c r="X4" s="35" t="s">
        <v>56</v>
      </c>
      <c r="Y4" s="35" t="s">
        <v>57</v>
      </c>
      <c r="Z4" s="35" t="s">
        <v>51</v>
      </c>
      <c r="AA4" s="35" t="s">
        <v>52</v>
      </c>
      <c r="AB4" s="36" t="s">
        <v>53</v>
      </c>
      <c r="AC4" s="36" t="s">
        <v>54</v>
      </c>
      <c r="AD4" s="35" t="s">
        <v>55</v>
      </c>
      <c r="AE4" s="35" t="s">
        <v>56</v>
      </c>
      <c r="AF4" s="35" t="s">
        <v>57</v>
      </c>
      <c r="AG4" s="35" t="s">
        <v>51</v>
      </c>
      <c r="AH4" s="35" t="s">
        <v>52</v>
      </c>
      <c r="AI4" s="40" t="s">
        <v>53</v>
      </c>
      <c r="AJ4" s="97" t="s">
        <v>58</v>
      </c>
      <c r="AK4" s="97" t="s">
        <v>59</v>
      </c>
      <c r="AL4" s="93" t="s">
        <v>60</v>
      </c>
      <c r="AM4" s="95" t="s">
        <v>61</v>
      </c>
      <c r="AN4" s="97" t="s">
        <v>62</v>
      </c>
      <c r="AO4" s="97" t="s">
        <v>63</v>
      </c>
      <c r="AP4" s="85" t="s">
        <v>64</v>
      </c>
      <c r="AQ4" s="87" t="s">
        <v>65</v>
      </c>
      <c r="AR4" s="77" t="s">
        <v>66</v>
      </c>
      <c r="AS4" s="79" t="s">
        <v>67</v>
      </c>
      <c r="AT4" s="81" t="s">
        <v>68</v>
      </c>
      <c r="AU4" s="83" t="s">
        <v>69</v>
      </c>
    </row>
    <row r="5" spans="1:47" x14ac:dyDescent="0.25">
      <c r="A5" s="100"/>
      <c r="B5" s="102"/>
      <c r="C5" s="102"/>
      <c r="D5" s="104"/>
      <c r="E5" s="49">
        <v>1</v>
      </c>
      <c r="F5" s="43">
        <v>2</v>
      </c>
      <c r="G5" s="44">
        <v>3</v>
      </c>
      <c r="H5" s="44">
        <v>4</v>
      </c>
      <c r="I5" s="43">
        <v>5</v>
      </c>
      <c r="J5" s="43">
        <v>6</v>
      </c>
      <c r="K5" s="43">
        <v>7</v>
      </c>
      <c r="L5" s="43">
        <v>8</v>
      </c>
      <c r="M5" s="43">
        <v>9</v>
      </c>
      <c r="N5" s="44">
        <v>10</v>
      </c>
      <c r="O5" s="44">
        <v>11</v>
      </c>
      <c r="P5" s="43">
        <v>12</v>
      </c>
      <c r="Q5" s="43">
        <v>13</v>
      </c>
      <c r="R5" s="43">
        <v>14</v>
      </c>
      <c r="S5" s="43">
        <v>15</v>
      </c>
      <c r="T5" s="43">
        <v>16</v>
      </c>
      <c r="U5" s="44">
        <v>17</v>
      </c>
      <c r="V5" s="44">
        <v>18</v>
      </c>
      <c r="W5" s="43">
        <v>19</v>
      </c>
      <c r="X5" s="43">
        <v>20</v>
      </c>
      <c r="Y5" s="43">
        <v>21</v>
      </c>
      <c r="Z5" s="43">
        <v>22</v>
      </c>
      <c r="AA5" s="43">
        <v>23</v>
      </c>
      <c r="AB5" s="44">
        <v>24</v>
      </c>
      <c r="AC5" s="44">
        <v>25</v>
      </c>
      <c r="AD5" s="43">
        <v>26</v>
      </c>
      <c r="AE5" s="43">
        <v>27</v>
      </c>
      <c r="AF5" s="43">
        <v>28</v>
      </c>
      <c r="AG5" s="43">
        <v>29</v>
      </c>
      <c r="AH5" s="43">
        <v>30</v>
      </c>
      <c r="AI5" s="45">
        <v>31</v>
      </c>
      <c r="AJ5" s="98"/>
      <c r="AK5" s="98"/>
      <c r="AL5" s="94"/>
      <c r="AM5" s="96"/>
      <c r="AN5" s="98"/>
      <c r="AO5" s="98"/>
      <c r="AP5" s="86"/>
      <c r="AQ5" s="88"/>
      <c r="AR5" s="78"/>
      <c r="AS5" s="80"/>
      <c r="AT5" s="82"/>
      <c r="AU5" s="84"/>
    </row>
    <row r="6" spans="1:47" x14ac:dyDescent="0.25">
      <c r="A6" s="46">
        <v>1</v>
      </c>
      <c r="B6" s="28" t="s">
        <v>37</v>
      </c>
      <c r="C6" s="28" t="s">
        <v>38</v>
      </c>
      <c r="D6" s="52">
        <v>8</v>
      </c>
      <c r="E6" s="48" t="s">
        <v>70</v>
      </c>
      <c r="F6" s="35" t="s">
        <v>70</v>
      </c>
      <c r="G6" s="35" t="s">
        <v>70</v>
      </c>
      <c r="H6" s="35" t="s">
        <v>70</v>
      </c>
      <c r="I6" s="35" t="s">
        <v>70</v>
      </c>
      <c r="J6" s="35" t="s">
        <v>70</v>
      </c>
      <c r="K6" s="35" t="s">
        <v>70</v>
      </c>
      <c r="L6" s="35" t="s">
        <v>70</v>
      </c>
      <c r="M6" s="35" t="s">
        <v>70</v>
      </c>
      <c r="N6" s="35"/>
      <c r="O6" s="35"/>
      <c r="P6" s="35" t="s">
        <v>71</v>
      </c>
      <c r="Q6" s="35" t="s">
        <v>71</v>
      </c>
      <c r="R6" s="35" t="s">
        <v>71</v>
      </c>
      <c r="S6" s="35" t="s">
        <v>71</v>
      </c>
      <c r="T6" s="35" t="s">
        <v>71</v>
      </c>
      <c r="U6" s="35"/>
      <c r="V6" s="35"/>
      <c r="W6" s="35" t="s">
        <v>70</v>
      </c>
      <c r="X6" s="35" t="s">
        <v>70</v>
      </c>
      <c r="Y6" s="35" t="s">
        <v>70</v>
      </c>
      <c r="Z6" s="35" t="s">
        <v>70</v>
      </c>
      <c r="AA6" s="35" t="s">
        <v>70</v>
      </c>
      <c r="AB6" s="35"/>
      <c r="AC6" s="35"/>
      <c r="AD6" s="35" t="s">
        <v>70</v>
      </c>
      <c r="AE6" s="35" t="s">
        <v>70</v>
      </c>
      <c r="AF6" s="35" t="s">
        <v>22</v>
      </c>
      <c r="AG6" s="35" t="s">
        <v>22</v>
      </c>
      <c r="AH6" s="35" t="s">
        <v>22</v>
      </c>
      <c r="AI6" s="47"/>
      <c r="AJ6" s="55">
        <f t="shared" ref="AJ6:AJ11" si="0">COUNTIF(E6:AI6,"в")</f>
        <v>21</v>
      </c>
      <c r="AK6" s="55">
        <f t="shared" ref="AK6:AK11" si="1">SUM(E6:AI6)</f>
        <v>0</v>
      </c>
      <c r="AL6" s="57">
        <f t="shared" ref="AL6:AL11" si="2">COUNTIF(E6:AI6,"=оп")</f>
        <v>3</v>
      </c>
      <c r="AM6" s="59">
        <f t="shared" ref="AM6:AM11" si="3">COUNTIF(E6:AI6,"=б")</f>
        <v>0</v>
      </c>
      <c r="AN6" s="55">
        <f t="shared" ref="AN6:AN11" si="4">IF(D6="",0,IF(AK6-AJ6*D6&lt;0,0,AK6-AJ6*D6))</f>
        <v>0</v>
      </c>
      <c r="AO6" s="55">
        <f t="shared" ref="AO6:AO11" si="5">IF(D6="",0,IF(AJ6*D6-AK6&lt;0,0,AJ6*D6-AK6))</f>
        <v>168</v>
      </c>
      <c r="AP6" s="61">
        <f t="shared" ref="AP6:AP11" si="6">COUNTIF(E6:AI6,"=ог")</f>
        <v>0</v>
      </c>
      <c r="AQ6" s="63">
        <f t="shared" ref="AQ6:AQ11" si="7">COUNTIF(E6:AI6,"=пр")</f>
        <v>0</v>
      </c>
      <c r="AR6" s="65">
        <f t="shared" ref="AR6:AR11" si="8">COUNTIF(E6:AI6,"=пг")</f>
        <v>0</v>
      </c>
      <c r="AS6" s="67">
        <f t="shared" ref="AS6:AS11" si="9">COUNTIF(E6:AI6,"=обс")</f>
        <v>0</v>
      </c>
      <c r="AT6" s="69">
        <f t="shared" ref="AT6:AT11" si="10">COUNTIF(E6:AI6,"=у")</f>
        <v>0</v>
      </c>
      <c r="AU6" s="71">
        <f t="shared" ref="AU6:AU11" si="11">COUNTIF(E6:AI6,"=к")</f>
        <v>0</v>
      </c>
    </row>
    <row r="7" spans="1:47" x14ac:dyDescent="0.25">
      <c r="A7" s="34">
        <v>2</v>
      </c>
      <c r="B7" s="29" t="s">
        <v>39</v>
      </c>
      <c r="C7" s="29" t="s">
        <v>40</v>
      </c>
      <c r="D7" s="53">
        <v>8</v>
      </c>
      <c r="E7" s="50" t="s">
        <v>70</v>
      </c>
      <c r="F7" s="32" t="s">
        <v>70</v>
      </c>
      <c r="G7" s="32"/>
      <c r="H7" s="32" t="s">
        <v>70</v>
      </c>
      <c r="I7" s="32" t="s">
        <v>70</v>
      </c>
      <c r="J7" s="32" t="s">
        <v>70</v>
      </c>
      <c r="K7" s="32" t="s">
        <v>70</v>
      </c>
      <c r="L7" s="32" t="s">
        <v>70</v>
      </c>
      <c r="M7" s="32" t="s">
        <v>70</v>
      </c>
      <c r="N7" s="32"/>
      <c r="O7" s="32"/>
      <c r="P7" s="32" t="s">
        <v>71</v>
      </c>
      <c r="Q7" s="35" t="s">
        <v>71</v>
      </c>
      <c r="R7" s="32" t="s">
        <v>71</v>
      </c>
      <c r="S7" s="32" t="s">
        <v>71</v>
      </c>
      <c r="T7" s="32" t="s">
        <v>71</v>
      </c>
      <c r="U7" s="32"/>
      <c r="V7" s="32"/>
      <c r="W7" s="32" t="s">
        <v>70</v>
      </c>
      <c r="X7" s="32" t="s">
        <v>70</v>
      </c>
      <c r="Y7" s="32" t="s">
        <v>70</v>
      </c>
      <c r="Z7" s="32" t="s">
        <v>70</v>
      </c>
      <c r="AA7" s="32" t="s">
        <v>23</v>
      </c>
      <c r="AB7" s="32"/>
      <c r="AC7" s="32"/>
      <c r="AD7" s="32" t="s">
        <v>70</v>
      </c>
      <c r="AE7" s="32" t="s">
        <v>70</v>
      </c>
      <c r="AF7" s="32" t="s">
        <v>70</v>
      </c>
      <c r="AG7" s="32" t="s">
        <v>70</v>
      </c>
      <c r="AH7" s="32" t="s">
        <v>70</v>
      </c>
      <c r="AI7" s="41"/>
      <c r="AJ7" s="55">
        <f t="shared" si="0"/>
        <v>22</v>
      </c>
      <c r="AK7" s="55">
        <f t="shared" si="1"/>
        <v>0</v>
      </c>
      <c r="AL7" s="57">
        <f t="shared" si="2"/>
        <v>0</v>
      </c>
      <c r="AM7" s="59">
        <f t="shared" si="3"/>
        <v>0</v>
      </c>
      <c r="AN7" s="55">
        <f t="shared" si="4"/>
        <v>0</v>
      </c>
      <c r="AO7" s="55">
        <f t="shared" si="5"/>
        <v>176</v>
      </c>
      <c r="AP7" s="61">
        <f t="shared" si="6"/>
        <v>1</v>
      </c>
      <c r="AQ7" s="63">
        <f t="shared" si="7"/>
        <v>0</v>
      </c>
      <c r="AR7" s="65">
        <f t="shared" si="8"/>
        <v>0</v>
      </c>
      <c r="AS7" s="67">
        <f t="shared" si="9"/>
        <v>0</v>
      </c>
      <c r="AT7" s="69">
        <f t="shared" si="10"/>
        <v>0</v>
      </c>
      <c r="AU7" s="71">
        <f t="shared" si="11"/>
        <v>0</v>
      </c>
    </row>
    <row r="8" spans="1:47" x14ac:dyDescent="0.25">
      <c r="A8" s="34">
        <v>3</v>
      </c>
      <c r="B8" s="29" t="s">
        <v>41</v>
      </c>
      <c r="C8" s="29" t="s">
        <v>40</v>
      </c>
      <c r="D8" s="53">
        <v>8</v>
      </c>
      <c r="E8" s="50" t="s">
        <v>70</v>
      </c>
      <c r="F8" s="32" t="s">
        <v>70</v>
      </c>
      <c r="G8" s="32"/>
      <c r="H8" s="32"/>
      <c r="I8" s="32" t="s">
        <v>70</v>
      </c>
      <c r="J8" s="32" t="s">
        <v>70</v>
      </c>
      <c r="K8" s="32" t="s">
        <v>70</v>
      </c>
      <c r="L8" s="32" t="s">
        <v>70</v>
      </c>
      <c r="M8" s="32" t="s">
        <v>70</v>
      </c>
      <c r="N8" s="32"/>
      <c r="O8" s="32"/>
      <c r="P8" s="32" t="s">
        <v>71</v>
      </c>
      <c r="Q8" s="35" t="s">
        <v>71</v>
      </c>
      <c r="R8" s="32" t="s">
        <v>71</v>
      </c>
      <c r="S8" s="32" t="s">
        <v>71</v>
      </c>
      <c r="T8" s="32" t="s">
        <v>71</v>
      </c>
      <c r="U8" s="32"/>
      <c r="V8" s="32"/>
      <c r="W8" s="32" t="s">
        <v>70</v>
      </c>
      <c r="X8" s="32" t="s">
        <v>70</v>
      </c>
      <c r="Y8" s="32" t="s">
        <v>70</v>
      </c>
      <c r="Z8" s="32" t="s">
        <v>70</v>
      </c>
      <c r="AA8" s="32" t="s">
        <v>70</v>
      </c>
      <c r="AB8" s="32"/>
      <c r="AC8" s="32"/>
      <c r="AD8" s="32" t="s">
        <v>70</v>
      </c>
      <c r="AE8" s="32" t="s">
        <v>70</v>
      </c>
      <c r="AF8" s="32" t="s">
        <v>70</v>
      </c>
      <c r="AG8" s="32" t="s">
        <v>70</v>
      </c>
      <c r="AH8" s="32" t="s">
        <v>70</v>
      </c>
      <c r="AI8" s="41"/>
      <c r="AJ8" s="55">
        <f t="shared" si="0"/>
        <v>22</v>
      </c>
      <c r="AK8" s="55">
        <f t="shared" si="1"/>
        <v>0</v>
      </c>
      <c r="AL8" s="57">
        <f t="shared" si="2"/>
        <v>0</v>
      </c>
      <c r="AM8" s="59">
        <f t="shared" si="3"/>
        <v>0</v>
      </c>
      <c r="AN8" s="55">
        <f t="shared" si="4"/>
        <v>0</v>
      </c>
      <c r="AO8" s="55">
        <f t="shared" si="5"/>
        <v>176</v>
      </c>
      <c r="AP8" s="61">
        <f t="shared" si="6"/>
        <v>0</v>
      </c>
      <c r="AQ8" s="63">
        <f t="shared" si="7"/>
        <v>0</v>
      </c>
      <c r="AR8" s="65">
        <f t="shared" si="8"/>
        <v>0</v>
      </c>
      <c r="AS8" s="67">
        <f t="shared" si="9"/>
        <v>0</v>
      </c>
      <c r="AT8" s="69">
        <f t="shared" si="10"/>
        <v>0</v>
      </c>
      <c r="AU8" s="71">
        <f t="shared" si="11"/>
        <v>0</v>
      </c>
    </row>
    <row r="9" spans="1:47" x14ac:dyDescent="0.25">
      <c r="A9" s="34">
        <v>4</v>
      </c>
      <c r="B9" s="29" t="s">
        <v>42</v>
      </c>
      <c r="C9" s="29" t="s">
        <v>40</v>
      </c>
      <c r="D9" s="53">
        <v>8</v>
      </c>
      <c r="E9" s="50" t="s">
        <v>70</v>
      </c>
      <c r="F9" s="32" t="s">
        <v>70</v>
      </c>
      <c r="G9" s="32"/>
      <c r="H9" s="32" t="s">
        <v>70</v>
      </c>
      <c r="I9" s="32" t="s">
        <v>70</v>
      </c>
      <c r="J9" s="32" t="s">
        <v>70</v>
      </c>
      <c r="K9" s="32" t="s">
        <v>70</v>
      </c>
      <c r="L9" s="32" t="s">
        <v>70</v>
      </c>
      <c r="M9" s="32" t="s">
        <v>70</v>
      </c>
      <c r="N9" s="32"/>
      <c r="O9" s="32"/>
      <c r="P9" s="32" t="s">
        <v>71</v>
      </c>
      <c r="Q9" s="32" t="s">
        <v>71</v>
      </c>
      <c r="R9" s="32" t="s">
        <v>71</v>
      </c>
      <c r="S9" s="32" t="s">
        <v>71</v>
      </c>
      <c r="T9" s="32" t="s">
        <v>71</v>
      </c>
      <c r="U9" s="32"/>
      <c r="V9" s="32"/>
      <c r="W9" s="32" t="s">
        <v>70</v>
      </c>
      <c r="X9" s="32" t="s">
        <v>23</v>
      </c>
      <c r="Y9" s="32" t="s">
        <v>70</v>
      </c>
      <c r="Z9" s="32" t="s">
        <v>70</v>
      </c>
      <c r="AA9" s="32" t="s">
        <v>70</v>
      </c>
      <c r="AB9" s="32"/>
      <c r="AC9" s="32"/>
      <c r="AD9" s="32" t="s">
        <v>70</v>
      </c>
      <c r="AE9" s="32" t="s">
        <v>70</v>
      </c>
      <c r="AF9" s="32" t="s">
        <v>70</v>
      </c>
      <c r="AG9" s="32" t="s">
        <v>70</v>
      </c>
      <c r="AH9" s="32" t="s">
        <v>70</v>
      </c>
      <c r="AI9" s="41"/>
      <c r="AJ9" s="55">
        <f t="shared" si="0"/>
        <v>22</v>
      </c>
      <c r="AK9" s="55">
        <f t="shared" si="1"/>
        <v>0</v>
      </c>
      <c r="AL9" s="57">
        <f t="shared" si="2"/>
        <v>0</v>
      </c>
      <c r="AM9" s="59">
        <f t="shared" si="3"/>
        <v>0</v>
      </c>
      <c r="AN9" s="55">
        <f t="shared" si="4"/>
        <v>0</v>
      </c>
      <c r="AO9" s="55">
        <f t="shared" si="5"/>
        <v>176</v>
      </c>
      <c r="AP9" s="61">
        <f t="shared" si="6"/>
        <v>1</v>
      </c>
      <c r="AQ9" s="63">
        <f t="shared" si="7"/>
        <v>0</v>
      </c>
      <c r="AR9" s="65">
        <f t="shared" si="8"/>
        <v>0</v>
      </c>
      <c r="AS9" s="67">
        <f t="shared" si="9"/>
        <v>0</v>
      </c>
      <c r="AT9" s="69">
        <f t="shared" si="10"/>
        <v>0</v>
      </c>
      <c r="AU9" s="71">
        <f t="shared" si="11"/>
        <v>0</v>
      </c>
    </row>
    <row r="10" spans="1:47" x14ac:dyDescent="0.25">
      <c r="A10" s="34">
        <v>5</v>
      </c>
      <c r="B10" s="29" t="s">
        <v>43</v>
      </c>
      <c r="C10" s="29" t="s">
        <v>44</v>
      </c>
      <c r="D10" s="53">
        <v>8</v>
      </c>
      <c r="E10" s="50" t="s">
        <v>70</v>
      </c>
      <c r="F10" s="32" t="s">
        <v>70</v>
      </c>
      <c r="G10" s="32"/>
      <c r="H10" s="32"/>
      <c r="I10" s="32" t="s">
        <v>70</v>
      </c>
      <c r="J10" s="32"/>
      <c r="K10" s="32" t="s">
        <v>70</v>
      </c>
      <c r="L10" s="32" t="s">
        <v>70</v>
      </c>
      <c r="M10" s="32" t="s">
        <v>70</v>
      </c>
      <c r="N10" s="32"/>
      <c r="O10" s="32"/>
      <c r="P10" s="32" t="s">
        <v>71</v>
      </c>
      <c r="Q10" s="32"/>
      <c r="R10" s="32" t="s">
        <v>71</v>
      </c>
      <c r="S10" s="32"/>
      <c r="T10" s="32"/>
      <c r="U10" s="32"/>
      <c r="V10" s="32"/>
      <c r="W10" s="32"/>
      <c r="X10" s="32" t="s">
        <v>70</v>
      </c>
      <c r="Y10" s="32" t="s">
        <v>70</v>
      </c>
      <c r="Z10" s="32" t="s">
        <v>70</v>
      </c>
      <c r="AA10" s="32" t="s">
        <v>70</v>
      </c>
      <c r="AB10" s="32"/>
      <c r="AC10" s="32"/>
      <c r="AD10" s="32" t="s">
        <v>70</v>
      </c>
      <c r="AE10" s="32" t="s">
        <v>70</v>
      </c>
      <c r="AF10" s="32" t="s">
        <v>70</v>
      </c>
      <c r="AG10" s="32" t="s">
        <v>70</v>
      </c>
      <c r="AH10" s="32" t="s">
        <v>70</v>
      </c>
      <c r="AI10" s="41"/>
      <c r="AJ10" s="55">
        <f t="shared" si="0"/>
        <v>17</v>
      </c>
      <c r="AK10" s="55">
        <f t="shared" si="1"/>
        <v>0</v>
      </c>
      <c r="AL10" s="57">
        <f t="shared" si="2"/>
        <v>0</v>
      </c>
      <c r="AM10" s="59">
        <f t="shared" si="3"/>
        <v>0</v>
      </c>
      <c r="AN10" s="55">
        <f t="shared" si="4"/>
        <v>0</v>
      </c>
      <c r="AO10" s="55">
        <f t="shared" si="5"/>
        <v>136</v>
      </c>
      <c r="AP10" s="61">
        <f t="shared" si="6"/>
        <v>0</v>
      </c>
      <c r="AQ10" s="63">
        <f t="shared" si="7"/>
        <v>0</v>
      </c>
      <c r="AR10" s="65">
        <f t="shared" si="8"/>
        <v>0</v>
      </c>
      <c r="AS10" s="67">
        <f t="shared" si="9"/>
        <v>0</v>
      </c>
      <c r="AT10" s="69">
        <f t="shared" si="10"/>
        <v>0</v>
      </c>
      <c r="AU10" s="71">
        <f t="shared" si="11"/>
        <v>0</v>
      </c>
    </row>
    <row r="11" spans="1:47" x14ac:dyDescent="0.25">
      <c r="A11" s="37">
        <v>6</v>
      </c>
      <c r="B11" s="38" t="s">
        <v>45</v>
      </c>
      <c r="C11" s="38" t="s">
        <v>46</v>
      </c>
      <c r="D11" s="54">
        <v>8</v>
      </c>
      <c r="E11" s="51" t="s">
        <v>25</v>
      </c>
      <c r="F11" s="39" t="s">
        <v>70</v>
      </c>
      <c r="G11" s="39"/>
      <c r="H11" s="39"/>
      <c r="I11" s="39" t="s">
        <v>70</v>
      </c>
      <c r="J11" s="39" t="s">
        <v>70</v>
      </c>
      <c r="K11" s="39" t="s">
        <v>70</v>
      </c>
      <c r="L11" s="39" t="s">
        <v>70</v>
      </c>
      <c r="M11" s="39" t="s">
        <v>70</v>
      </c>
      <c r="N11" s="39"/>
      <c r="O11" s="39"/>
      <c r="P11" s="39" t="s">
        <v>71</v>
      </c>
      <c r="Q11" s="35" t="s">
        <v>71</v>
      </c>
      <c r="R11" s="39" t="s">
        <v>71</v>
      </c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42"/>
      <c r="AJ11" s="56">
        <f t="shared" si="0"/>
        <v>9</v>
      </c>
      <c r="AK11" s="56">
        <f t="shared" si="1"/>
        <v>0</v>
      </c>
      <c r="AL11" s="58">
        <f t="shared" si="2"/>
        <v>0</v>
      </c>
      <c r="AM11" s="60">
        <f t="shared" si="3"/>
        <v>0</v>
      </c>
      <c r="AN11" s="56">
        <f t="shared" si="4"/>
        <v>0</v>
      </c>
      <c r="AO11" s="56">
        <f t="shared" si="5"/>
        <v>72</v>
      </c>
      <c r="AP11" s="62">
        <f t="shared" si="6"/>
        <v>0</v>
      </c>
      <c r="AQ11" s="64">
        <f t="shared" si="7"/>
        <v>0</v>
      </c>
      <c r="AR11" s="66">
        <f t="shared" si="8"/>
        <v>0</v>
      </c>
      <c r="AS11" s="68">
        <f t="shared" si="9"/>
        <v>1</v>
      </c>
      <c r="AT11" s="70">
        <f t="shared" si="10"/>
        <v>0</v>
      </c>
      <c r="AU11" s="72">
        <f t="shared" si="11"/>
        <v>0</v>
      </c>
    </row>
    <row r="12" spans="1:47" x14ac:dyDescent="0.25">
      <c r="A12" s="31"/>
      <c r="B12" s="31"/>
      <c r="C12" s="31"/>
      <c r="D12" s="31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</row>
  </sheetData>
  <mergeCells count="17">
    <mergeCell ref="A1:D3"/>
    <mergeCell ref="AL4:AL5"/>
    <mergeCell ref="AM4:AM5"/>
    <mergeCell ref="AN4:AN5"/>
    <mergeCell ref="AO4:AO5"/>
    <mergeCell ref="A4:A5"/>
    <mergeCell ref="B4:B5"/>
    <mergeCell ref="C4:C5"/>
    <mergeCell ref="D4:D5"/>
    <mergeCell ref="AJ4:AJ5"/>
    <mergeCell ref="AK4:AK5"/>
    <mergeCell ref="AR4:AR5"/>
    <mergeCell ref="AS4:AS5"/>
    <mergeCell ref="AT4:AT5"/>
    <mergeCell ref="AU4:AU5"/>
    <mergeCell ref="AP4:AP5"/>
    <mergeCell ref="AQ4:AQ5"/>
  </mergeCells>
  <conditionalFormatting sqref="E6:AI12">
    <cfRule type="containsText" dxfId="8" priority="9" operator="containsText" text="б">
      <formula>NOT(ISERROR(SEARCH("б",E6)))</formula>
    </cfRule>
    <cfRule type="containsText" dxfId="7" priority="8" operator="containsText" text="оп">
      <formula>NOT(ISERROR(SEARCH("оп",E6)))</formula>
    </cfRule>
    <cfRule type="containsText" dxfId="6" priority="7" operator="containsText" text="в">
      <formula>NOT(ISERROR(SEARCH("в",E6)))</formula>
    </cfRule>
    <cfRule type="containsText" dxfId="5" priority="6" operator="containsText" text="ог">
      <formula>NOT(ISERROR(SEARCH("ог",E6)))</formula>
    </cfRule>
    <cfRule type="containsText" dxfId="4" priority="5" operator="containsText" text="пр">
      <formula>NOT(ISERROR(SEARCH("пр",E6)))</formula>
    </cfRule>
    <cfRule type="containsText" dxfId="3" priority="4" operator="containsText" text="пг">
      <formula>NOT(ISERROR(SEARCH("пг",E6)))</formula>
    </cfRule>
    <cfRule type="containsText" dxfId="2" priority="3" operator="containsText" text="обс">
      <formula>NOT(ISERROR(SEARCH("обс",E6)))</formula>
    </cfRule>
    <cfRule type="containsText" dxfId="1" priority="2" operator="containsText" text="у">
      <formula>NOT(ISERROR(SEARCH("у",E6)))</formula>
    </cfRule>
    <cfRule type="containsText" dxfId="0" priority="1" operator="containsText" text="к">
      <formula>NOT(ISERROR(SEARCH("к",E6)))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9</vt:i4>
      </vt:variant>
    </vt:vector>
  </HeadingPairs>
  <TitlesOfParts>
    <vt:vector size="11" baseType="lpstr">
      <vt:lpstr>Настройки</vt:lpstr>
      <vt:lpstr>август 2019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Anastasiya</cp:lastModifiedBy>
  <dcterms:created xsi:type="dcterms:W3CDTF">2006-09-16T00:00:00Z</dcterms:created>
  <dcterms:modified xsi:type="dcterms:W3CDTF">2019-08-30T14:18:33Z</dcterms:modified>
</cp:coreProperties>
</file>