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DMITRIY\Users\Public\Делопроизводство\Табель учета рабочего времени\"/>
    </mc:Choice>
  </mc:AlternateContent>
  <bookViews>
    <workbookView xWindow="0" yWindow="0" windowWidth="24000" windowHeight="9228" activeTab="2"/>
  </bookViews>
  <sheets>
    <sheet name="Настройки" sheetId="1" r:id="rId1"/>
    <sheet name="декабрь 2018" sheetId="2" r:id="rId2"/>
    <sheet name="январь 2019" sheetId="4" r:id="rId3"/>
  </sheets>
  <functionGroups builtInGroupCount="18"/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</definedNames>
  <calcPr calcId="162913"/>
</workbook>
</file>

<file path=xl/calcChain.xml><?xml version="1.0" encoding="utf-8"?>
<calcChain xmlns="http://schemas.openxmlformats.org/spreadsheetml/2006/main">
  <c r="AJ8" i="4" l="1"/>
  <c r="AJ7" i="4"/>
  <c r="AJ6" i="4"/>
  <c r="AU6" i="4"/>
  <c r="AU7" i="4"/>
  <c r="AU8" i="4"/>
  <c r="AT6" i="4"/>
  <c r="AT7" i="4"/>
  <c r="AT8" i="4"/>
  <c r="AS6" i="4"/>
  <c r="AS7" i="4"/>
  <c r="AS8" i="4"/>
  <c r="AR6" i="4"/>
  <c r="AR7" i="4"/>
  <c r="AR8" i="4"/>
  <c r="AQ6" i="4"/>
  <c r="AQ7" i="4"/>
  <c r="AQ8" i="4"/>
  <c r="AP6" i="4"/>
  <c r="AP7" i="4"/>
  <c r="AP8" i="4"/>
  <c r="AM6" i="4"/>
  <c r="AM7" i="4"/>
  <c r="AM8" i="4"/>
  <c r="AL6" i="4"/>
  <c r="AL7" i="4"/>
  <c r="AL8" i="4"/>
  <c r="AK6" i="4"/>
  <c r="AK7" i="4"/>
  <c r="AK8" i="4"/>
  <c r="AB3" i="4"/>
  <c r="R3" i="4"/>
  <c r="F3" i="4"/>
  <c r="AB2" i="4"/>
  <c r="R2" i="4"/>
  <c r="F2" i="4"/>
  <c r="AB1" i="4"/>
  <c r="R1" i="4"/>
  <c r="F1" i="4"/>
  <c r="AO8" i="4" l="1"/>
  <c r="AN7" i="4"/>
  <c r="AO6" i="4"/>
  <c r="AN8" i="4"/>
  <c r="AO7" i="4"/>
  <c r="AN6" i="4"/>
  <c r="AJ8" i="2"/>
  <c r="AJ7" i="2"/>
  <c r="AJ6" i="2"/>
  <c r="AU6" i="2"/>
  <c r="AU7" i="2"/>
  <c r="AU8" i="2"/>
  <c r="AT6" i="2"/>
  <c r="AT7" i="2"/>
  <c r="AT8" i="2"/>
  <c r="AS6" i="2"/>
  <c r="AS7" i="2"/>
  <c r="AS8" i="2"/>
  <c r="AR6" i="2"/>
  <c r="AR7" i="2"/>
  <c r="AR8" i="2"/>
  <c r="AQ6" i="2"/>
  <c r="AQ7" i="2"/>
  <c r="AQ8" i="2"/>
  <c r="AP6" i="2"/>
  <c r="AP7" i="2"/>
  <c r="AP8" i="2"/>
  <c r="AM6" i="2"/>
  <c r="AM7" i="2"/>
  <c r="AM8" i="2"/>
  <c r="AL6" i="2"/>
  <c r="AL7" i="2"/>
  <c r="AL8" i="2"/>
  <c r="AK6" i="2"/>
  <c r="AK7" i="2"/>
  <c r="AK8" i="2"/>
  <c r="AB3" i="2"/>
  <c r="R3" i="2"/>
  <c r="F3" i="2"/>
  <c r="AB2" i="2"/>
  <c r="R2" i="2"/>
  <c r="F2" i="2"/>
  <c r="AB1" i="2"/>
  <c r="R1" i="2"/>
  <c r="F1" i="2"/>
  <c r="AO7" i="2" l="1"/>
  <c r="AO8" i="2"/>
  <c r="AO6" i="2"/>
  <c r="AN7" i="2"/>
  <c r="AN6" i="2"/>
  <c r="AN8" i="2"/>
  <c r="AI4" i="1" l="1"/>
  <c r="AI3" i="1"/>
  <c r="Y4" i="1"/>
  <c r="M4" i="1"/>
  <c r="Y3" i="1"/>
  <c r="Y2" i="1"/>
  <c r="M3" i="1"/>
  <c r="M2" i="1" l="1"/>
  <c r="AI2" i="1"/>
</calcChain>
</file>

<file path=xl/sharedStrings.xml><?xml version="1.0" encoding="utf-8"?>
<sst xmlns="http://schemas.openxmlformats.org/spreadsheetml/2006/main" count="237" uniqueCount="68">
  <si>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</si>
  <si>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</si>
  <si>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</si>
  <si>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</si>
  <si>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</si>
  <si>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</si>
  <si>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</si>
  <si>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</si>
  <si>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</si>
  <si>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</si>
  <si>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</si>
  <si>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</si>
  <si>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</si>
  <si>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</si>
  <si>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</si>
  <si>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</si>
  <si>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</si>
  <si>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</si>
  <si>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</si>
  <si>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</si>
  <si>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</si>
  <si>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</si>
  <si>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</si>
  <si>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</si>
  <si>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</si>
  <si>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</si>
  <si>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</si>
  <si>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</si>
  <si>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</si>
  <si>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</si>
  <si>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</si>
  <si>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</si>
  <si>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</si>
  <si>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</si>
  <si>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</si>
  <si>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</si>
  <si>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</si>
  <si>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 Юрьевич</t>
  </si>
  <si>
    <t>Архитектор</t>
  </si>
  <si>
    <t>Тех. директор</t>
  </si>
  <si>
    <t>Лёнина Анастасия</t>
  </si>
  <si>
    <t>Элина</t>
  </si>
  <si>
    <t>декабрь 2018</t>
  </si>
  <si>
    <t>сотрудник</t>
  </si>
  <si>
    <t>должность</t>
  </si>
  <si>
    <t>раб. день (ч.)</t>
  </si>
  <si>
    <t>Сб</t>
  </si>
  <si>
    <t>Вс</t>
  </si>
  <si>
    <t>Пн</t>
  </si>
  <si>
    <t>Вт</t>
  </si>
  <si>
    <t>Ср</t>
  </si>
  <si>
    <t>Чт</t>
  </si>
  <si>
    <t>Пт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</si>
  <si>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</si>
  <si>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</si>
  <si>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</si>
  <si>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</si>
  <si>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</si>
  <si>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</si>
  <si>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</si>
  <si>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</si>
  <si>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</si>
  <si>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отп. без содержан</t>
  </si>
  <si>
    <t>учебного отпуска</t>
  </si>
  <si>
    <t>дней командировки</t>
  </si>
  <si>
    <t>в</t>
  </si>
  <si>
    <t>Лёнина Анастасия Викторовна</t>
  </si>
  <si>
    <t>январь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</si>
</sst>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/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0" xfId="0" applyFill="1"/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11" borderId="26" xfId="0" applyFont="1" applyFill="1" applyBorder="1" applyAlignment="1">
      <alignment horizontal="center" vertical="center"/>
    </xf>
    <xf numFmtId="0" fontId="1" fillId="11" borderId="27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12" borderId="31" xfId="0" applyFont="1" applyFill="1" applyBorder="1" applyAlignment="1">
      <alignment horizontal="center" vertical="center"/>
    </xf>
    <xf numFmtId="0" fontId="1" fillId="12" borderId="32" xfId="0" applyFont="1" applyFill="1" applyBorder="1" applyAlignment="1">
      <alignment horizontal="center" vertical="center"/>
    </xf>
    <xf numFmtId="0" fontId="1" fillId="13" borderId="31" xfId="0" applyFont="1" applyFill="1" applyBorder="1" applyAlignment="1">
      <alignment horizontal="center" vertical="center"/>
    </xf>
    <xf numFmtId="0" fontId="1" fillId="13" borderId="32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14" borderId="31" xfId="0" applyFont="1" applyFill="1" applyBorder="1" applyAlignment="1">
      <alignment horizontal="center" vertical="center"/>
    </xf>
    <xf numFmtId="0" fontId="1" fillId="14" borderId="32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1" fillId="15" borderId="31" xfId="0" applyFont="1" applyFill="1" applyBorder="1" applyAlignment="1">
      <alignment horizontal="center" vertical="center"/>
    </xf>
    <xf numFmtId="0" fontId="1" fillId="15" borderId="32" xfId="0" applyFont="1" applyFill="1" applyBorder="1" applyAlignment="1">
      <alignment horizontal="center" vertical="center"/>
    </xf>
    <xf numFmtId="0" fontId="1" fillId="8" borderId="31" xfId="0" applyFont="1" applyFill="1" applyBorder="1" applyAlignment="1">
      <alignment horizontal="center" vertical="center"/>
    </xf>
    <xf numFmtId="0" fontId="1" fillId="8" borderId="32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0" fontId="1" fillId="10" borderId="35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15" borderId="30" xfId="0" applyFont="1" applyFill="1" applyBorder="1" applyAlignment="1">
      <alignment horizontal="center" vertical="center" wrapText="1"/>
    </xf>
    <xf numFmtId="0" fontId="1" fillId="15" borderId="9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10" borderId="33" xfId="0" applyFont="1" applyFill="1" applyBorder="1" applyAlignment="1">
      <alignment horizontal="center" vertical="center" wrapText="1"/>
    </xf>
    <xf numFmtId="0" fontId="1" fillId="10" borderId="34" xfId="0" applyFont="1" applyFill="1" applyBorder="1" applyAlignment="1">
      <alignment horizontal="center" vertical="center" wrapText="1"/>
    </xf>
    <xf numFmtId="0" fontId="1" fillId="14" borderId="30" xfId="0" applyFont="1" applyFill="1" applyBorder="1" applyAlignment="1">
      <alignment horizontal="center" vertical="center" wrapText="1"/>
    </xf>
    <xf numFmtId="0" fontId="1" fillId="14" borderId="9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13" borderId="30" xfId="0" applyFont="1" applyFill="1" applyBorder="1" applyAlignment="1">
      <alignment horizontal="center" vertical="center" wrapText="1"/>
    </xf>
    <xf numFmtId="0" fontId="1" fillId="13" borderId="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12" borderId="30" xfId="0" applyFont="1" applyFill="1" applyBorder="1" applyAlignment="1">
      <alignment horizontal="center" vertical="center" wrapText="1"/>
    </xf>
    <xf numFmtId="0" fontId="1" fillId="12" borderId="9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2" borderId="43" xfId="0" applyFill="1" applyBorder="1" applyAlignment="1">
      <alignment horizontal="center" vertical="center" wrapText="1"/>
    </xf>
    <xf numFmtId="0" fontId="0" fillId="2" borderId="44" xfId="0" applyFill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/>
    </xf>
    <xf numFmtId="0" fontId="1" fillId="11" borderId="44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0" fillId="2" borderId="51" xfId="0" applyFill="1" applyBorder="1" applyAlignment="1">
      <alignment horizontal="center" vertical="center" wrapText="1"/>
    </xf>
    <xf numFmtId="0" fontId="0" fillId="2" borderId="52" xfId="0" applyFill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/>
    </xf>
    <xf numFmtId="0" fontId="1" fillId="11" borderId="52" xfId="0" applyFont="1" applyFill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0" fillId="2" borderId="48" xfId="0" applyFill="1" applyBorder="1" applyAlignment="1">
      <alignment horizontal="center" vertical="center" wrapText="1"/>
    </xf>
    <xf numFmtId="0" fontId="0" fillId="2" borderId="53" xfId="0" applyFill="1" applyBorder="1" applyAlignment="1">
      <alignment horizontal="center" vertical="center" wrapText="1"/>
    </xf>
    <xf numFmtId="0" fontId="0" fillId="0" borderId="5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1" fillId="12" borderId="60" xfId="0" applyFont="1" applyFill="1" applyBorder="1" applyAlignment="1">
      <alignment horizontal="center" vertical="center" wrapText="1"/>
    </xf>
    <xf numFmtId="0" fontId="1" fillId="12" borderId="39" xfId="0" applyFont="1" applyFill="1" applyBorder="1" applyAlignment="1">
      <alignment horizontal="center" vertical="center" wrapText="1"/>
    </xf>
    <xf numFmtId="0" fontId="1" fillId="12" borderId="61" xfId="0" applyFont="1" applyFill="1" applyBorder="1" applyAlignment="1">
      <alignment horizontal="center" vertical="center"/>
    </xf>
    <xf numFmtId="0" fontId="1" fillId="12" borderId="62" xfId="0" applyFont="1" applyFill="1" applyBorder="1" applyAlignment="1">
      <alignment horizontal="center" vertical="center"/>
    </xf>
    <xf numFmtId="0" fontId="1" fillId="13" borderId="60" xfId="0" applyFont="1" applyFill="1" applyBorder="1" applyAlignment="1">
      <alignment horizontal="center" vertical="center" wrapText="1"/>
    </xf>
    <xf numFmtId="0" fontId="1" fillId="13" borderId="39" xfId="0" applyFont="1" applyFill="1" applyBorder="1" applyAlignment="1">
      <alignment horizontal="center" vertical="center" wrapText="1"/>
    </xf>
    <xf numFmtId="0" fontId="1" fillId="13" borderId="61" xfId="0" applyFont="1" applyFill="1" applyBorder="1" applyAlignment="1">
      <alignment horizontal="center" vertical="center"/>
    </xf>
    <xf numFmtId="0" fontId="1" fillId="13" borderId="62" xfId="0" applyFont="1" applyFill="1" applyBorder="1" applyAlignment="1">
      <alignment horizontal="center" vertical="center"/>
    </xf>
    <xf numFmtId="0" fontId="1" fillId="2" borderId="60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2" borderId="61" xfId="0" applyFont="1" applyFill="1" applyBorder="1" applyAlignment="1">
      <alignment horizontal="center" vertical="center"/>
    </xf>
    <xf numFmtId="0" fontId="1" fillId="2" borderId="62" xfId="0" applyFont="1" applyFill="1" applyBorder="1" applyAlignment="1">
      <alignment horizontal="center" vertical="center"/>
    </xf>
    <xf numFmtId="0" fontId="1" fillId="14" borderId="60" xfId="0" applyFont="1" applyFill="1" applyBorder="1" applyAlignment="1">
      <alignment horizontal="center" vertical="center" wrapText="1"/>
    </xf>
    <xf numFmtId="0" fontId="1" fillId="14" borderId="39" xfId="0" applyFont="1" applyFill="1" applyBorder="1" applyAlignment="1">
      <alignment horizontal="center" vertical="center" wrapText="1"/>
    </xf>
    <xf numFmtId="0" fontId="1" fillId="14" borderId="61" xfId="0" applyFont="1" applyFill="1" applyBorder="1" applyAlignment="1">
      <alignment horizontal="center" vertical="center"/>
    </xf>
    <xf numFmtId="0" fontId="1" fillId="14" borderId="62" xfId="0" applyFont="1" applyFill="1" applyBorder="1" applyAlignment="1">
      <alignment horizontal="center" vertical="center"/>
    </xf>
    <xf numFmtId="0" fontId="1" fillId="5" borderId="60" xfId="0" applyFont="1" applyFill="1" applyBorder="1" applyAlignment="1">
      <alignment horizontal="center" vertical="center" wrapText="1"/>
    </xf>
    <xf numFmtId="0" fontId="1" fillId="5" borderId="39" xfId="0" applyFont="1" applyFill="1" applyBorder="1" applyAlignment="1">
      <alignment horizontal="center" vertical="center" wrapText="1"/>
    </xf>
    <xf numFmtId="0" fontId="1" fillId="5" borderId="61" xfId="0" applyFont="1" applyFill="1" applyBorder="1" applyAlignment="1">
      <alignment horizontal="center" vertical="center"/>
    </xf>
    <xf numFmtId="0" fontId="1" fillId="5" borderId="62" xfId="0" applyFont="1" applyFill="1" applyBorder="1" applyAlignment="1">
      <alignment horizontal="center" vertical="center"/>
    </xf>
    <xf numFmtId="0" fontId="1" fillId="15" borderId="60" xfId="0" applyFont="1" applyFill="1" applyBorder="1" applyAlignment="1">
      <alignment horizontal="center" vertical="center" wrapText="1"/>
    </xf>
    <xf numFmtId="0" fontId="1" fillId="15" borderId="39" xfId="0" applyFont="1" applyFill="1" applyBorder="1" applyAlignment="1">
      <alignment horizontal="center" vertical="center" wrapText="1"/>
    </xf>
    <xf numFmtId="0" fontId="1" fillId="15" borderId="61" xfId="0" applyFont="1" applyFill="1" applyBorder="1" applyAlignment="1">
      <alignment horizontal="center" vertical="center"/>
    </xf>
    <xf numFmtId="0" fontId="1" fillId="15" borderId="62" xfId="0" applyFont="1" applyFill="1" applyBorder="1" applyAlignment="1">
      <alignment horizontal="center" vertical="center"/>
    </xf>
    <xf numFmtId="0" fontId="1" fillId="8" borderId="60" xfId="0" applyFont="1" applyFill="1" applyBorder="1" applyAlignment="1">
      <alignment horizontal="center" vertical="center" wrapText="1"/>
    </xf>
    <xf numFmtId="0" fontId="1" fillId="8" borderId="39" xfId="0" applyFont="1" applyFill="1" applyBorder="1" applyAlignment="1">
      <alignment horizontal="center" vertical="center" wrapText="1"/>
    </xf>
    <xf numFmtId="0" fontId="1" fillId="8" borderId="61" xfId="0" applyFont="1" applyFill="1" applyBorder="1" applyAlignment="1">
      <alignment horizontal="center" vertical="center"/>
    </xf>
    <xf numFmtId="0" fontId="1" fillId="8" borderId="62" xfId="0" applyFont="1" applyFill="1" applyBorder="1" applyAlignment="1">
      <alignment horizontal="center" vertical="center"/>
    </xf>
    <xf numFmtId="0" fontId="1" fillId="4" borderId="60" xfId="0" applyFont="1" applyFill="1" applyBorder="1" applyAlignment="1">
      <alignment horizontal="center" vertical="center" wrapText="1"/>
    </xf>
    <xf numFmtId="0" fontId="1" fillId="4" borderId="39" xfId="0" applyFont="1" applyFill="1" applyBorder="1" applyAlignment="1">
      <alignment horizontal="center" vertical="center" wrapText="1"/>
    </xf>
    <xf numFmtId="0" fontId="1" fillId="4" borderId="61" xfId="0" applyFont="1" applyFill="1" applyBorder="1" applyAlignment="1">
      <alignment horizontal="center" vertical="center"/>
    </xf>
    <xf numFmtId="0" fontId="1" fillId="4" borderId="62" xfId="0" applyFont="1" applyFill="1" applyBorder="1" applyAlignment="1">
      <alignment horizontal="center" vertical="center"/>
    </xf>
    <xf numFmtId="0" fontId="1" fillId="10" borderId="63" xfId="0" applyFont="1" applyFill="1" applyBorder="1" applyAlignment="1">
      <alignment horizontal="center" vertical="center" wrapText="1"/>
    </xf>
    <xf numFmtId="0" fontId="1" fillId="10" borderId="64" xfId="0" applyFont="1" applyFill="1" applyBorder="1" applyAlignment="1">
      <alignment horizontal="center" vertical="center" wrapText="1"/>
    </xf>
    <xf numFmtId="0" fontId="1" fillId="10" borderId="65" xfId="0" applyFont="1" applyFill="1" applyBorder="1" applyAlignment="1">
      <alignment horizontal="center" vertical="center"/>
    </xf>
    <xf numFmtId="0" fontId="1" fillId="10" borderId="66" xfId="0" applyFont="1" applyFill="1" applyBorder="1" applyAlignment="1">
      <alignment horizontal="center" vertical="center"/>
    </xf>
    <xf numFmtId="0" fontId="1" fillId="0" borderId="67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</cellXfs>
  <cellStyles count="1">
    <cellStyle name="Обычный" xfId="0" builtinId="0"/>
  </cellStyles>
  <dxfs count="27">
    <dxf>
      <fill>
        <patternFill>
          <fgColor indexed="64"/>
          <bgColor rgb="FF33CC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FFFCC"/>
        </patternFill>
      </fill>
    </dxf>
  </dxfs>
  <tableStyles count="0" defaultTableStyle="TableStyleMedium2" defaultPivotStyle="PivotStyleMedium9"/>
  <colors>
    <mruColors>
      <color rgb="FFFFFFCC"/>
      <color rgb="FF33CCCC"/>
      <color rgb="FF9966FF"/>
      <color rgb="FFFFFF00"/>
      <color rgb="FFFFCCCC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175260</xdr:colOff>
          <xdr:row>12</xdr:row>
          <xdr:rowOff>152400</xdr:rowOff>
        </xdr:from>
        <xdr:to>
          <xdr:col>5</xdr:col>
          <xdr:colOff>1516380</xdr:colOff>
          <xdr:row>14</xdr:row>
          <xdr:rowOff>182880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F3" sqref="F3"/>
    </sheetView>
  </sheetViews>
  <sheetFormatPr defaultRowHeight="14.4" x14ac:dyDescent="0.3"/>
  <cols>
    <col min="1" max="1" width="9.109375" style="6"/>
    <col min="2" max="2" width="33.5546875" style="1" customWidth="1"/>
    <col min="3" max="3" width="40.109375" style="1" customWidth="1"/>
    <col min="4" max="4" width="12.33203125" style="7" customWidth="1"/>
    <col min="5" max="5" width="24.33203125" customWidth="1"/>
    <col min="6" max="6" width="25.44140625" customWidth="1"/>
    <col min="9" max="9" width="9" customWidth="1"/>
    <col min="10" max="35" width="9.109375" hidden="1" customWidth="1"/>
    <col min="36" max="38" width="0" hidden="1" customWidth="1"/>
  </cols>
  <sheetData>
    <row r="1" spans="1:45" ht="29.25" customHeight="1" x14ac:dyDescent="0.3">
      <c r="A1" s="19" t="s">
        <v>18</v>
      </c>
      <c r="B1" s="19" t="s">
        <v>13</v>
      </c>
      <c r="C1" s="19" t="s">
        <v>14</v>
      </c>
      <c r="D1" s="20" t="s">
        <v>19</v>
      </c>
      <c r="E1" s="72" t="s">
        <v>15</v>
      </c>
      <c r="F1" s="73"/>
      <c r="J1" t="s">
        <v>2</v>
      </c>
      <c r="K1">
        <v>2014</v>
      </c>
    </row>
    <row r="2" spans="1:45" x14ac:dyDescent="0.3">
      <c r="A2" s="6">
        <v>1</v>
      </c>
      <c r="B2" s="1" t="s">
        <v>37</v>
      </c>
      <c r="C2" s="1" t="s">
        <v>39</v>
      </c>
      <c r="D2" s="7">
        <v>8</v>
      </c>
      <c r="E2" s="8" t="s">
        <v>16</v>
      </c>
      <c r="F2" s="2">
        <v>2019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3">
      <c r="A3" s="6">
        <v>2</v>
      </c>
      <c r="B3" s="1" t="s">
        <v>40</v>
      </c>
      <c r="C3" s="1" t="s">
        <v>38</v>
      </c>
      <c r="D3" s="7">
        <v>8</v>
      </c>
      <c r="E3" s="8" t="s">
        <v>17</v>
      </c>
      <c r="F3" s="2" t="s">
        <v>2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3">
      <c r="A4" s="6">
        <v>3</v>
      </c>
      <c r="B4" s="1" t="s">
        <v>41</v>
      </c>
      <c r="C4" s="1" t="s">
        <v>38</v>
      </c>
      <c r="D4" s="7">
        <v>8</v>
      </c>
      <c r="E4" s="74" t="s">
        <v>27</v>
      </c>
      <c r="F4" s="75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3">
      <c r="E5" s="18" t="s">
        <v>28</v>
      </c>
      <c r="F5" s="2" t="s">
        <v>36</v>
      </c>
      <c r="J5" t="s">
        <v>1</v>
      </c>
      <c r="K5">
        <v>2018</v>
      </c>
    </row>
    <row r="6" spans="1:45" x14ac:dyDescent="0.3">
      <c r="E6" s="18" t="s">
        <v>29</v>
      </c>
      <c r="F6" s="2" t="s">
        <v>36</v>
      </c>
      <c r="J6" t="s">
        <v>6</v>
      </c>
      <c r="K6">
        <v>2019</v>
      </c>
    </row>
    <row r="7" spans="1:45" x14ac:dyDescent="0.3"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3">
      <c r="E8" s="18" t="s">
        <v>33</v>
      </c>
      <c r="F8" s="2" t="s">
        <v>36</v>
      </c>
      <c r="J8" t="s">
        <v>8</v>
      </c>
      <c r="K8">
        <v>2021</v>
      </c>
    </row>
    <row r="9" spans="1:45" x14ac:dyDescent="0.3">
      <c r="E9" s="18" t="s">
        <v>31</v>
      </c>
      <c r="F9" s="2" t="s">
        <v>36</v>
      </c>
      <c r="J9" t="s">
        <v>9</v>
      </c>
      <c r="K9">
        <v>2022</v>
      </c>
    </row>
    <row r="10" spans="1:45" x14ac:dyDescent="0.3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3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3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175260</xdr:colOff>
                    <xdr:row>12</xdr:row>
                    <xdr:rowOff>152400</xdr:rowOff>
                  </from>
                  <to>
                    <xdr:col>5</xdr:col>
                    <xdr:colOff>1516380</xdr:colOff>
                    <xdr:row>14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"/>
  <sheetViews>
    <sheetView zoomScale="90" zoomScaleNormal="90" workbookViewId="0">
      <pane xSplit="4" ySplit="5" topLeftCell="G6" activePane="bottomRight" state="frozen"/>
      <selection pane="topRight" activeCell="E1" sqref="E1"/>
      <selection pane="bottomLeft" activeCell="A6" sqref="A6"/>
      <selection pane="bottomRight" activeCell="AE15" sqref="AE15"/>
    </sheetView>
  </sheetViews>
  <sheetFormatPr defaultRowHeight="14.4" x14ac:dyDescent="0.3"/>
  <cols>
    <col min="2" max="3" width="36.6640625" customWidth="1"/>
    <col min="5" max="35" width="4.6640625" customWidth="1"/>
    <col min="36" max="47" width="9.88671875" customWidth="1"/>
  </cols>
  <sheetData>
    <row r="1" spans="1:47" x14ac:dyDescent="0.3">
      <c r="A1" s="88" t="s">
        <v>42</v>
      </c>
      <c r="B1" s="88"/>
      <c r="C1" s="88"/>
      <c r="D1" s="89"/>
      <c r="E1" s="3" t="s">
        <v>65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13" t="s">
        <v>22</v>
      </c>
      <c r="R1" s="28" t="str">
        <f>"  - отпуск (обозначение - оп)"</f>
        <v xml:space="preserve">  - отпуск (обозначение - оп)</v>
      </c>
      <c r="S1" s="26"/>
      <c r="T1" s="26"/>
      <c r="U1" s="26"/>
      <c r="V1" s="26"/>
      <c r="W1" s="26"/>
      <c r="X1" s="26"/>
      <c r="Y1" s="26"/>
      <c r="Z1" s="26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</row>
    <row r="2" spans="1:47" x14ac:dyDescent="0.3">
      <c r="A2" s="88"/>
      <c r="B2" s="88"/>
      <c r="C2" s="88"/>
      <c r="D2" s="89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26"/>
      <c r="H2" s="26"/>
      <c r="I2" s="26"/>
      <c r="J2" s="26"/>
      <c r="K2" s="26"/>
      <c r="L2" s="26"/>
      <c r="M2" s="26"/>
      <c r="N2" s="26"/>
      <c r="O2" s="26"/>
      <c r="P2" s="26"/>
      <c r="Q2" s="16" t="s">
        <v>23</v>
      </c>
      <c r="R2" s="28" t="str">
        <f>"  - отгул (обозначение - ог)"</f>
        <v xml:space="preserve">  - отгул (обозначение - ог)</v>
      </c>
      <c r="S2" s="26"/>
      <c r="T2" s="26"/>
      <c r="U2" s="26"/>
      <c r="V2" s="26"/>
      <c r="W2" s="26"/>
      <c r="X2" s="26"/>
      <c r="Y2" s="26"/>
      <c r="Z2" s="26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</row>
    <row r="3" spans="1:47" x14ac:dyDescent="0.3">
      <c r="A3" s="90"/>
      <c r="B3" s="90"/>
      <c r="C3" s="90"/>
      <c r="D3" s="91"/>
      <c r="E3" s="21" t="s">
        <v>21</v>
      </c>
      <c r="F3" s="28" t="str">
        <f>"  - прогул (обозначение -пг)"</f>
        <v xml:space="preserve">  - прогул (обозначение -пг)</v>
      </c>
      <c r="G3" s="26"/>
      <c r="H3" s="26"/>
      <c r="I3" s="26"/>
      <c r="J3" s="26"/>
      <c r="K3" s="26"/>
      <c r="L3" s="26"/>
      <c r="M3" s="26"/>
      <c r="N3" s="26"/>
      <c r="O3" s="26"/>
      <c r="P3" s="26"/>
      <c r="Q3" s="22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26"/>
      <c r="T3" s="26"/>
      <c r="U3" s="26"/>
      <c r="V3" s="26"/>
      <c r="W3" s="26"/>
      <c r="X3" s="26"/>
      <c r="Y3" s="26"/>
      <c r="Z3" s="26"/>
      <c r="AA3" s="23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</row>
    <row r="4" spans="1:47" x14ac:dyDescent="0.3">
      <c r="A4" s="98" t="s">
        <v>18</v>
      </c>
      <c r="B4" s="100" t="s">
        <v>43</v>
      </c>
      <c r="C4" s="100" t="s">
        <v>44</v>
      </c>
      <c r="D4" s="102" t="s">
        <v>45</v>
      </c>
      <c r="E4" s="45" t="s">
        <v>46</v>
      </c>
      <c r="F4" s="30" t="s">
        <v>47</v>
      </c>
      <c r="G4" s="31" t="s">
        <v>48</v>
      </c>
      <c r="H4" s="31" t="s">
        <v>49</v>
      </c>
      <c r="I4" s="31" t="s">
        <v>50</v>
      </c>
      <c r="J4" s="31" t="s">
        <v>51</v>
      </c>
      <c r="K4" s="31" t="s">
        <v>52</v>
      </c>
      <c r="L4" s="30" t="s">
        <v>46</v>
      </c>
      <c r="M4" s="30" t="s">
        <v>47</v>
      </c>
      <c r="N4" s="31" t="s">
        <v>48</v>
      </c>
      <c r="O4" s="31" t="s">
        <v>49</v>
      </c>
      <c r="P4" s="31" t="s">
        <v>50</v>
      </c>
      <c r="Q4" s="31" t="s">
        <v>51</v>
      </c>
      <c r="R4" s="31" t="s">
        <v>52</v>
      </c>
      <c r="S4" s="30" t="s">
        <v>46</v>
      </c>
      <c r="T4" s="30" t="s">
        <v>47</v>
      </c>
      <c r="U4" s="31" t="s">
        <v>48</v>
      </c>
      <c r="V4" s="31" t="s">
        <v>49</v>
      </c>
      <c r="W4" s="31" t="s">
        <v>50</v>
      </c>
      <c r="X4" s="31" t="s">
        <v>51</v>
      </c>
      <c r="Y4" s="31" t="s">
        <v>52</v>
      </c>
      <c r="Z4" s="30" t="s">
        <v>46</v>
      </c>
      <c r="AA4" s="30" t="s">
        <v>47</v>
      </c>
      <c r="AB4" s="31" t="s">
        <v>48</v>
      </c>
      <c r="AC4" s="31" t="s">
        <v>49</v>
      </c>
      <c r="AD4" s="31" t="s">
        <v>50</v>
      </c>
      <c r="AE4" s="31" t="s">
        <v>51</v>
      </c>
      <c r="AF4" s="31" t="s">
        <v>52</v>
      </c>
      <c r="AG4" s="30" t="s">
        <v>46</v>
      </c>
      <c r="AH4" s="30" t="s">
        <v>47</v>
      </c>
      <c r="AI4" s="35" t="s">
        <v>48</v>
      </c>
      <c r="AJ4" s="96" t="s">
        <v>53</v>
      </c>
      <c r="AK4" s="96" t="s">
        <v>54</v>
      </c>
      <c r="AL4" s="92" t="s">
        <v>55</v>
      </c>
      <c r="AM4" s="94" t="s">
        <v>56</v>
      </c>
      <c r="AN4" s="96" t="s">
        <v>57</v>
      </c>
      <c r="AO4" s="96" t="s">
        <v>58</v>
      </c>
      <c r="AP4" s="84" t="s">
        <v>59</v>
      </c>
      <c r="AQ4" s="86" t="s">
        <v>60</v>
      </c>
      <c r="AR4" s="76" t="s">
        <v>61</v>
      </c>
      <c r="AS4" s="78" t="s">
        <v>62</v>
      </c>
      <c r="AT4" s="80" t="s">
        <v>63</v>
      </c>
      <c r="AU4" s="82" t="s">
        <v>64</v>
      </c>
    </row>
    <row r="5" spans="1:47" x14ac:dyDescent="0.3">
      <c r="A5" s="99"/>
      <c r="B5" s="101"/>
      <c r="C5" s="101"/>
      <c r="D5" s="103"/>
      <c r="E5" s="46">
        <v>1</v>
      </c>
      <c r="F5" s="38">
        <v>2</v>
      </c>
      <c r="G5" s="39">
        <v>3</v>
      </c>
      <c r="H5" s="39">
        <v>4</v>
      </c>
      <c r="I5" s="39">
        <v>5</v>
      </c>
      <c r="J5" s="39">
        <v>6</v>
      </c>
      <c r="K5" s="39">
        <v>7</v>
      </c>
      <c r="L5" s="38">
        <v>8</v>
      </c>
      <c r="M5" s="38">
        <v>9</v>
      </c>
      <c r="N5" s="39">
        <v>10</v>
      </c>
      <c r="O5" s="39">
        <v>11</v>
      </c>
      <c r="P5" s="39">
        <v>12</v>
      </c>
      <c r="Q5" s="39">
        <v>13</v>
      </c>
      <c r="R5" s="39">
        <v>14</v>
      </c>
      <c r="S5" s="38">
        <v>15</v>
      </c>
      <c r="T5" s="38">
        <v>16</v>
      </c>
      <c r="U5" s="39">
        <v>17</v>
      </c>
      <c r="V5" s="39">
        <v>18</v>
      </c>
      <c r="W5" s="39">
        <v>19</v>
      </c>
      <c r="X5" s="39">
        <v>20</v>
      </c>
      <c r="Y5" s="39">
        <v>21</v>
      </c>
      <c r="Z5" s="38">
        <v>22</v>
      </c>
      <c r="AA5" s="38">
        <v>23</v>
      </c>
      <c r="AB5" s="39">
        <v>24</v>
      </c>
      <c r="AC5" s="39">
        <v>25</v>
      </c>
      <c r="AD5" s="39">
        <v>26</v>
      </c>
      <c r="AE5" s="39">
        <v>27</v>
      </c>
      <c r="AF5" s="39">
        <v>28</v>
      </c>
      <c r="AG5" s="38">
        <v>29</v>
      </c>
      <c r="AH5" s="38">
        <v>30</v>
      </c>
      <c r="AI5" s="40">
        <v>31</v>
      </c>
      <c r="AJ5" s="97"/>
      <c r="AK5" s="97"/>
      <c r="AL5" s="93"/>
      <c r="AM5" s="95"/>
      <c r="AN5" s="97"/>
      <c r="AO5" s="97"/>
      <c r="AP5" s="85"/>
      <c r="AQ5" s="87"/>
      <c r="AR5" s="77"/>
      <c r="AS5" s="79"/>
      <c r="AT5" s="81"/>
      <c r="AU5" s="83"/>
    </row>
    <row r="6" spans="1:47" x14ac:dyDescent="0.3">
      <c r="A6" s="41">
        <v>1</v>
      </c>
      <c r="B6" s="42" t="s">
        <v>37</v>
      </c>
      <c r="C6" s="42" t="s">
        <v>39</v>
      </c>
      <c r="D6" s="50">
        <v>8</v>
      </c>
      <c r="E6" s="47"/>
      <c r="F6" s="43"/>
      <c r="G6" s="43" t="s">
        <v>65</v>
      </c>
      <c r="H6" s="43" t="s">
        <v>65</v>
      </c>
      <c r="I6" s="43" t="s">
        <v>65</v>
      </c>
      <c r="J6" s="43" t="s">
        <v>65</v>
      </c>
      <c r="K6" s="43" t="s">
        <v>65</v>
      </c>
      <c r="L6" s="43"/>
      <c r="M6" s="43"/>
      <c r="N6" s="43" t="s">
        <v>65</v>
      </c>
      <c r="O6" s="43" t="s">
        <v>65</v>
      </c>
      <c r="P6" s="43" t="s">
        <v>65</v>
      </c>
      <c r="Q6" s="43" t="s">
        <v>65</v>
      </c>
      <c r="R6" s="43" t="s">
        <v>65</v>
      </c>
      <c r="S6" s="43"/>
      <c r="T6" s="43"/>
      <c r="U6" s="43" t="s">
        <v>65</v>
      </c>
      <c r="V6" s="43"/>
      <c r="W6" s="43" t="s">
        <v>65</v>
      </c>
      <c r="X6" s="43" t="s">
        <v>65</v>
      </c>
      <c r="Y6" s="43" t="s">
        <v>65</v>
      </c>
      <c r="Z6" s="43"/>
      <c r="AA6" s="43"/>
      <c r="AB6" s="43" t="s">
        <v>65</v>
      </c>
      <c r="AC6" s="43" t="s">
        <v>65</v>
      </c>
      <c r="AD6" s="43" t="s">
        <v>65</v>
      </c>
      <c r="AE6" s="43" t="s">
        <v>65</v>
      </c>
      <c r="AF6" s="43" t="s">
        <v>65</v>
      </c>
      <c r="AG6" s="43"/>
      <c r="AH6" s="43"/>
      <c r="AI6" s="44"/>
      <c r="AJ6" s="53">
        <f>COUNTIF(E6:AI6,"в")</f>
        <v>19</v>
      </c>
      <c r="AK6" s="53">
        <f t="shared" ref="AK6:AK8" si="0">SUM(E6:AI6)</f>
        <v>0</v>
      </c>
      <c r="AL6" s="55">
        <f t="shared" ref="AL6:AL8" si="1">COUNTIF(E6:AI6,"=оп")</f>
        <v>0</v>
      </c>
      <c r="AM6" s="57">
        <f t="shared" ref="AM6:AM8" si="2">COUNTIF(E6:AI6,"=б")</f>
        <v>0</v>
      </c>
      <c r="AN6" s="53">
        <f t="shared" ref="AN6:AN8" si="3">IF(D6="",0,IF(AK6-AJ6*D6&lt;0,0,AK6-AJ6*D6))</f>
        <v>0</v>
      </c>
      <c r="AO6" s="53">
        <f t="shared" ref="AO6:AO8" si="4">IF(D6="",0,IF(AJ6*D6-AK6&lt;0,0,AJ6*D6-AK6))</f>
        <v>152</v>
      </c>
      <c r="AP6" s="59">
        <f t="shared" ref="AP6:AP8" si="5">COUNTIF(E6:AI6,"=ог")</f>
        <v>0</v>
      </c>
      <c r="AQ6" s="61">
        <f t="shared" ref="AQ6:AQ8" si="6">COUNTIF(E6:AI6,"=пр")</f>
        <v>0</v>
      </c>
      <c r="AR6" s="63">
        <f t="shared" ref="AR6:AR8" si="7">COUNTIF(E6:AI6,"=пг")</f>
        <v>0</v>
      </c>
      <c r="AS6" s="65">
        <f t="shared" ref="AS6:AS8" si="8">COUNTIF(E6:AI6,"=обс")</f>
        <v>0</v>
      </c>
      <c r="AT6" s="67">
        <f t="shared" ref="AT6:AT8" si="9">COUNTIF(E6:AI6,"=у")</f>
        <v>0</v>
      </c>
      <c r="AU6" s="69">
        <f t="shared" ref="AU6:AU8" si="10">COUNTIF(E6:AI6,"=к")</f>
        <v>0</v>
      </c>
    </row>
    <row r="7" spans="1:47" x14ac:dyDescent="0.3">
      <c r="A7" s="29">
        <v>2</v>
      </c>
      <c r="B7" s="24" t="s">
        <v>66</v>
      </c>
      <c r="C7" s="24" t="s">
        <v>38</v>
      </c>
      <c r="D7" s="51">
        <v>8</v>
      </c>
      <c r="E7" s="48"/>
      <c r="F7" s="27"/>
      <c r="G7" s="27" t="s">
        <v>65</v>
      </c>
      <c r="H7" s="27" t="s">
        <v>65</v>
      </c>
      <c r="I7" s="27" t="s">
        <v>65</v>
      </c>
      <c r="J7" s="27" t="s">
        <v>65</v>
      </c>
      <c r="K7" s="27" t="s">
        <v>65</v>
      </c>
      <c r="L7" s="27"/>
      <c r="M7" s="27"/>
      <c r="N7" s="27" t="s">
        <v>65</v>
      </c>
      <c r="O7" s="27" t="s">
        <v>65</v>
      </c>
      <c r="P7" s="27" t="s">
        <v>65</v>
      </c>
      <c r="Q7" s="27" t="s">
        <v>65</v>
      </c>
      <c r="R7" s="27" t="s">
        <v>65</v>
      </c>
      <c r="S7" s="27"/>
      <c r="T7" s="27"/>
      <c r="U7" s="27" t="s">
        <v>65</v>
      </c>
      <c r="V7" s="27" t="s">
        <v>65</v>
      </c>
      <c r="W7" s="27" t="s">
        <v>65</v>
      </c>
      <c r="X7" s="27" t="s">
        <v>65</v>
      </c>
      <c r="Y7" s="27" t="s">
        <v>65</v>
      </c>
      <c r="Z7" s="27"/>
      <c r="AA7" s="27"/>
      <c r="AB7" s="27" t="s">
        <v>65</v>
      </c>
      <c r="AC7" s="27" t="s">
        <v>65</v>
      </c>
      <c r="AD7" s="27" t="s">
        <v>65</v>
      </c>
      <c r="AE7" s="27" t="s">
        <v>65</v>
      </c>
      <c r="AF7" s="27"/>
      <c r="AG7" s="27"/>
      <c r="AH7" s="27"/>
      <c r="AI7" s="36"/>
      <c r="AJ7" s="53">
        <f>COUNTIF(E7:AI7,"в")</f>
        <v>19</v>
      </c>
      <c r="AK7" s="53">
        <f t="shared" si="0"/>
        <v>0</v>
      </c>
      <c r="AL7" s="55">
        <f t="shared" si="1"/>
        <v>0</v>
      </c>
      <c r="AM7" s="57">
        <f t="shared" si="2"/>
        <v>0</v>
      </c>
      <c r="AN7" s="53">
        <f t="shared" si="3"/>
        <v>0</v>
      </c>
      <c r="AO7" s="53">
        <f t="shared" si="4"/>
        <v>152</v>
      </c>
      <c r="AP7" s="59">
        <f t="shared" si="5"/>
        <v>0</v>
      </c>
      <c r="AQ7" s="61">
        <f t="shared" si="6"/>
        <v>0</v>
      </c>
      <c r="AR7" s="63">
        <f t="shared" si="7"/>
        <v>0</v>
      </c>
      <c r="AS7" s="65">
        <f t="shared" si="8"/>
        <v>0</v>
      </c>
      <c r="AT7" s="67">
        <f t="shared" si="9"/>
        <v>0</v>
      </c>
      <c r="AU7" s="69">
        <f t="shared" si="10"/>
        <v>0</v>
      </c>
    </row>
    <row r="8" spans="1:47" x14ac:dyDescent="0.3">
      <c r="A8" s="32">
        <v>3</v>
      </c>
      <c r="B8" s="33" t="s">
        <v>41</v>
      </c>
      <c r="C8" s="33" t="s">
        <v>38</v>
      </c>
      <c r="D8" s="52">
        <v>8</v>
      </c>
      <c r="E8" s="49"/>
      <c r="F8" s="34"/>
      <c r="G8" s="34" t="s">
        <v>65</v>
      </c>
      <c r="H8" s="34" t="s">
        <v>65</v>
      </c>
      <c r="I8" s="34" t="s">
        <v>65</v>
      </c>
      <c r="J8" s="34" t="s">
        <v>65</v>
      </c>
      <c r="K8" s="34" t="s">
        <v>65</v>
      </c>
      <c r="L8" s="34"/>
      <c r="M8" s="34"/>
      <c r="N8" s="34" t="s">
        <v>65</v>
      </c>
      <c r="O8" s="34" t="s">
        <v>65</v>
      </c>
      <c r="P8" s="34" t="s">
        <v>65</v>
      </c>
      <c r="Q8" s="34" t="s">
        <v>65</v>
      </c>
      <c r="R8" s="34" t="s">
        <v>65</v>
      </c>
      <c r="S8" s="34"/>
      <c r="T8" s="34"/>
      <c r="U8" s="34" t="s">
        <v>65</v>
      </c>
      <c r="V8" s="34" t="s">
        <v>65</v>
      </c>
      <c r="W8" s="34" t="s">
        <v>65</v>
      </c>
      <c r="X8" s="34" t="s">
        <v>65</v>
      </c>
      <c r="Y8" s="34" t="s">
        <v>65</v>
      </c>
      <c r="Z8" s="34"/>
      <c r="AA8" s="34"/>
      <c r="AB8" s="34" t="s">
        <v>65</v>
      </c>
      <c r="AC8" s="34" t="s">
        <v>65</v>
      </c>
      <c r="AD8" s="34" t="s">
        <v>65</v>
      </c>
      <c r="AE8" s="34" t="s">
        <v>65</v>
      </c>
      <c r="AF8" s="34"/>
      <c r="AG8" s="34"/>
      <c r="AH8" s="34"/>
      <c r="AI8" s="37"/>
      <c r="AJ8" s="54">
        <f>COUNTIF(E8:AI8,"в")</f>
        <v>19</v>
      </c>
      <c r="AK8" s="54">
        <f t="shared" si="0"/>
        <v>0</v>
      </c>
      <c r="AL8" s="56">
        <f t="shared" si="1"/>
        <v>0</v>
      </c>
      <c r="AM8" s="58">
        <f t="shared" si="2"/>
        <v>0</v>
      </c>
      <c r="AN8" s="54">
        <f t="shared" si="3"/>
        <v>0</v>
      </c>
      <c r="AO8" s="54">
        <f t="shared" si="4"/>
        <v>152</v>
      </c>
      <c r="AP8" s="60">
        <f t="shared" si="5"/>
        <v>0</v>
      </c>
      <c r="AQ8" s="62">
        <f t="shared" si="6"/>
        <v>0</v>
      </c>
      <c r="AR8" s="64">
        <f t="shared" si="7"/>
        <v>0</v>
      </c>
      <c r="AS8" s="66">
        <f t="shared" si="8"/>
        <v>0</v>
      </c>
      <c r="AT8" s="68">
        <f t="shared" si="9"/>
        <v>0</v>
      </c>
      <c r="AU8" s="70">
        <f t="shared" si="10"/>
        <v>0</v>
      </c>
    </row>
    <row r="9" spans="1:47" x14ac:dyDescent="0.3">
      <c r="A9" s="26"/>
      <c r="B9" s="26"/>
      <c r="C9" s="26"/>
      <c r="D9" s="26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</row>
  </sheetData>
  <mergeCells count="17">
    <mergeCell ref="A1:D3"/>
    <mergeCell ref="AL4:AL5"/>
    <mergeCell ref="AM4:AM5"/>
    <mergeCell ref="AN4:AN5"/>
    <mergeCell ref="AO4:AO5"/>
    <mergeCell ref="A4:A5"/>
    <mergeCell ref="B4:B5"/>
    <mergeCell ref="C4:C5"/>
    <mergeCell ref="D4:D5"/>
    <mergeCell ref="AJ4:AJ5"/>
    <mergeCell ref="AK4:AK5"/>
    <mergeCell ref="AR4:AR5"/>
    <mergeCell ref="AS4:AS5"/>
    <mergeCell ref="AT4:AT5"/>
    <mergeCell ref="AU4:AU5"/>
    <mergeCell ref="AP4:AP5"/>
    <mergeCell ref="AQ4:AQ5"/>
  </mergeCells>
  <conditionalFormatting sqref="E6:AI9">
    <cfRule type="containsText" dxfId="26" priority="9" operator="containsText" text="б">
      <formula>NOT(ISERROR(SEARCH("б",E6)))</formula>
    </cfRule>
    <cfRule type="containsText" dxfId="25" priority="8" operator="containsText" text="оп">
      <formula>NOT(ISERROR(SEARCH("оп",E6)))</formula>
    </cfRule>
    <cfRule type="containsText" dxfId="24" priority="7" operator="containsText" text="в">
      <formula>NOT(ISERROR(SEARCH("в",E6)))</formula>
    </cfRule>
    <cfRule type="containsText" dxfId="23" priority="6" operator="containsText" text="ог">
      <formula>NOT(ISERROR(SEARCH("ог",E6)))</formula>
    </cfRule>
    <cfRule type="containsText" dxfId="22" priority="5" operator="containsText" text="пр">
      <formula>NOT(ISERROR(SEARCH("пр",E6)))</formula>
    </cfRule>
    <cfRule type="containsText" dxfId="21" priority="4" operator="containsText" text="пг">
      <formula>NOT(ISERROR(SEARCH("пг",E6)))</formula>
    </cfRule>
    <cfRule type="containsText" dxfId="20" priority="3" operator="containsText" text="обс">
      <formula>NOT(ISERROR(SEARCH("обс",E6)))</formula>
    </cfRule>
    <cfRule type="containsText" dxfId="19" priority="2" operator="containsText" text="у">
      <formula>NOT(ISERROR(SEARCH("у",E6)))</formula>
    </cfRule>
    <cfRule type="containsText" dxfId="18" priority="1" operator="containsText" text="к">
      <formula>NOT(ISERROR(SEARCH("к",E6)))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"/>
  <sheetViews>
    <sheetView tabSelected="1" zoomScale="90" zoomScaleNormal="90" workbookViewId="0">
      <pane xSplit="4" ySplit="5" topLeftCell="G6" activePane="bottomRight" state="frozen"/>
      <selection pane="topRight" activeCell="E1" sqref="E1"/>
      <selection pane="bottomLeft" activeCell="A6" sqref="A6"/>
      <selection pane="bottomRight" activeCell="O13" sqref="O13"/>
    </sheetView>
  </sheetViews>
  <sheetFormatPr defaultRowHeight="14.4" x14ac:dyDescent="0.3"/>
  <cols>
    <col min="2" max="3" width="36.77734375" customWidth="1"/>
    <col min="5" max="35" width="4.77734375" customWidth="1"/>
    <col min="36" max="47" width="9.88671875" customWidth="1"/>
  </cols>
  <sheetData>
    <row r="1" spans="1:47" x14ac:dyDescent="0.3">
      <c r="A1" s="88" t="s">
        <v>67</v>
      </c>
      <c r="B1" s="88"/>
      <c r="C1" s="88"/>
      <c r="D1" s="89"/>
      <c r="E1" s="3" t="s">
        <v>65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26"/>
      <c r="H1" s="26"/>
      <c r="I1" s="26"/>
      <c r="J1" s="26"/>
      <c r="K1" s="26"/>
      <c r="L1" s="26"/>
      <c r="M1" s="26"/>
      <c r="N1" s="26"/>
      <c r="O1" s="26"/>
      <c r="P1" s="26"/>
      <c r="Q1" s="13" t="s">
        <v>22</v>
      </c>
      <c r="R1" s="28" t="str">
        <f>"  - отпуск (обозначение - оп)"</f>
        <v xml:space="preserve">  - отпуск (обозначение - оп)</v>
      </c>
      <c r="S1" s="26"/>
      <c r="T1" s="26"/>
      <c r="U1" s="26"/>
      <c r="V1" s="26"/>
      <c r="W1" s="26"/>
      <c r="X1" s="26"/>
      <c r="Y1" s="26"/>
      <c r="Z1" s="26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</row>
    <row r="2" spans="1:47" x14ac:dyDescent="0.3">
      <c r="A2" s="88"/>
      <c r="B2" s="88"/>
      <c r="C2" s="88"/>
      <c r="D2" s="89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26"/>
      <c r="H2" s="26"/>
      <c r="I2" s="26"/>
      <c r="J2" s="26"/>
      <c r="K2" s="26"/>
      <c r="L2" s="26"/>
      <c r="M2" s="26"/>
      <c r="N2" s="26"/>
      <c r="O2" s="26"/>
      <c r="P2" s="26"/>
      <c r="Q2" s="16" t="s">
        <v>23</v>
      </c>
      <c r="R2" s="28" t="str">
        <f>"  - отгул (обозначение - ог)"</f>
        <v xml:space="preserve">  - отгул (обозначение - ог)</v>
      </c>
      <c r="S2" s="26"/>
      <c r="T2" s="26"/>
      <c r="U2" s="26"/>
      <c r="V2" s="26"/>
      <c r="W2" s="26"/>
      <c r="X2" s="26"/>
      <c r="Y2" s="26"/>
      <c r="Z2" s="26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</row>
    <row r="3" spans="1:47" x14ac:dyDescent="0.3">
      <c r="A3" s="172"/>
      <c r="B3" s="172"/>
      <c r="C3" s="172"/>
      <c r="D3" s="173"/>
      <c r="E3" s="21" t="s">
        <v>21</v>
      </c>
      <c r="F3" s="28" t="str">
        <f>"  - прогул (обозначение -пг)"</f>
        <v xml:space="preserve">  - прогул (обозначение -пг)</v>
      </c>
      <c r="G3" s="26"/>
      <c r="H3" s="26"/>
      <c r="I3" s="26"/>
      <c r="J3" s="26"/>
      <c r="K3" s="26"/>
      <c r="L3" s="26"/>
      <c r="M3" s="26"/>
      <c r="N3" s="26"/>
      <c r="O3" s="26"/>
      <c r="P3" s="26"/>
      <c r="Q3" s="22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26"/>
      <c r="T3" s="26"/>
      <c r="U3" s="26"/>
      <c r="V3" s="26"/>
      <c r="W3" s="26"/>
      <c r="X3" s="26"/>
      <c r="Y3" s="26"/>
      <c r="Z3" s="26"/>
      <c r="AA3" s="23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</row>
    <row r="4" spans="1:47" x14ac:dyDescent="0.3">
      <c r="A4" s="107" t="s">
        <v>18</v>
      </c>
      <c r="B4" s="108" t="s">
        <v>43</v>
      </c>
      <c r="C4" s="108" t="s">
        <v>44</v>
      </c>
      <c r="D4" s="131" t="s">
        <v>45</v>
      </c>
      <c r="E4" s="126" t="s">
        <v>49</v>
      </c>
      <c r="F4" s="109" t="s">
        <v>50</v>
      </c>
      <c r="G4" s="109" t="s">
        <v>51</v>
      </c>
      <c r="H4" s="109" t="s">
        <v>52</v>
      </c>
      <c r="I4" s="110" t="s">
        <v>46</v>
      </c>
      <c r="J4" s="110" t="s">
        <v>47</v>
      </c>
      <c r="K4" s="109" t="s">
        <v>48</v>
      </c>
      <c r="L4" s="109" t="s">
        <v>49</v>
      </c>
      <c r="M4" s="109" t="s">
        <v>50</v>
      </c>
      <c r="N4" s="109" t="s">
        <v>51</v>
      </c>
      <c r="O4" s="109" t="s">
        <v>52</v>
      </c>
      <c r="P4" s="110" t="s">
        <v>46</v>
      </c>
      <c r="Q4" s="110" t="s">
        <v>47</v>
      </c>
      <c r="R4" s="109" t="s">
        <v>48</v>
      </c>
      <c r="S4" s="109" t="s">
        <v>49</v>
      </c>
      <c r="T4" s="109" t="s">
        <v>50</v>
      </c>
      <c r="U4" s="109" t="s">
        <v>51</v>
      </c>
      <c r="V4" s="109" t="s">
        <v>52</v>
      </c>
      <c r="W4" s="110" t="s">
        <v>46</v>
      </c>
      <c r="X4" s="110" t="s">
        <v>47</v>
      </c>
      <c r="Y4" s="109" t="s">
        <v>48</v>
      </c>
      <c r="Z4" s="109" t="s">
        <v>49</v>
      </c>
      <c r="AA4" s="109" t="s">
        <v>50</v>
      </c>
      <c r="AB4" s="109" t="s">
        <v>51</v>
      </c>
      <c r="AC4" s="109" t="s">
        <v>52</v>
      </c>
      <c r="AD4" s="110" t="s">
        <v>46</v>
      </c>
      <c r="AE4" s="110" t="s">
        <v>47</v>
      </c>
      <c r="AF4" s="109" t="s">
        <v>48</v>
      </c>
      <c r="AG4" s="109" t="s">
        <v>49</v>
      </c>
      <c r="AH4" s="109" t="s">
        <v>50</v>
      </c>
      <c r="AI4" s="114" t="s">
        <v>51</v>
      </c>
      <c r="AJ4" s="136" t="s">
        <v>53</v>
      </c>
      <c r="AK4" s="136" t="s">
        <v>54</v>
      </c>
      <c r="AL4" s="140" t="s">
        <v>55</v>
      </c>
      <c r="AM4" s="144" t="s">
        <v>56</v>
      </c>
      <c r="AN4" s="136" t="s">
        <v>57</v>
      </c>
      <c r="AO4" s="136" t="s">
        <v>58</v>
      </c>
      <c r="AP4" s="148" t="s">
        <v>59</v>
      </c>
      <c r="AQ4" s="152" t="s">
        <v>60</v>
      </c>
      <c r="AR4" s="156" t="s">
        <v>61</v>
      </c>
      <c r="AS4" s="160" t="s">
        <v>62</v>
      </c>
      <c r="AT4" s="164" t="s">
        <v>63</v>
      </c>
      <c r="AU4" s="168" t="s">
        <v>64</v>
      </c>
    </row>
    <row r="5" spans="1:47" x14ac:dyDescent="0.3">
      <c r="A5" s="117"/>
      <c r="B5" s="118"/>
      <c r="C5" s="118"/>
      <c r="D5" s="132"/>
      <c r="E5" s="127">
        <v>1</v>
      </c>
      <c r="F5" s="119">
        <v>2</v>
      </c>
      <c r="G5" s="119">
        <v>3</v>
      </c>
      <c r="H5" s="119">
        <v>4</v>
      </c>
      <c r="I5" s="120">
        <v>5</v>
      </c>
      <c r="J5" s="120">
        <v>6</v>
      </c>
      <c r="K5" s="119">
        <v>7</v>
      </c>
      <c r="L5" s="119">
        <v>8</v>
      </c>
      <c r="M5" s="119">
        <v>9</v>
      </c>
      <c r="N5" s="119">
        <v>10</v>
      </c>
      <c r="O5" s="119">
        <v>11</v>
      </c>
      <c r="P5" s="120">
        <v>12</v>
      </c>
      <c r="Q5" s="120">
        <v>13</v>
      </c>
      <c r="R5" s="119">
        <v>14</v>
      </c>
      <c r="S5" s="119">
        <v>15</v>
      </c>
      <c r="T5" s="119">
        <v>16</v>
      </c>
      <c r="U5" s="119">
        <v>17</v>
      </c>
      <c r="V5" s="119">
        <v>18</v>
      </c>
      <c r="W5" s="120">
        <v>19</v>
      </c>
      <c r="X5" s="120">
        <v>20</v>
      </c>
      <c r="Y5" s="119">
        <v>21</v>
      </c>
      <c r="Z5" s="119">
        <v>22</v>
      </c>
      <c r="AA5" s="119">
        <v>23</v>
      </c>
      <c r="AB5" s="119">
        <v>24</v>
      </c>
      <c r="AC5" s="119">
        <v>25</v>
      </c>
      <c r="AD5" s="120">
        <v>26</v>
      </c>
      <c r="AE5" s="120">
        <v>27</v>
      </c>
      <c r="AF5" s="119">
        <v>28</v>
      </c>
      <c r="AG5" s="119">
        <v>29</v>
      </c>
      <c r="AH5" s="119">
        <v>30</v>
      </c>
      <c r="AI5" s="121">
        <v>31</v>
      </c>
      <c r="AJ5" s="137"/>
      <c r="AK5" s="137"/>
      <c r="AL5" s="141"/>
      <c r="AM5" s="145"/>
      <c r="AN5" s="137"/>
      <c r="AO5" s="137"/>
      <c r="AP5" s="149"/>
      <c r="AQ5" s="153"/>
      <c r="AR5" s="157"/>
      <c r="AS5" s="161"/>
      <c r="AT5" s="165"/>
      <c r="AU5" s="169"/>
    </row>
    <row r="6" spans="1:47" x14ac:dyDescent="0.3">
      <c r="A6" s="122">
        <v>1</v>
      </c>
      <c r="B6" s="123" t="s">
        <v>37</v>
      </c>
      <c r="C6" s="123" t="s">
        <v>39</v>
      </c>
      <c r="D6" s="133">
        <v>8</v>
      </c>
      <c r="E6" s="128"/>
      <c r="F6" s="124"/>
      <c r="G6" s="124"/>
      <c r="H6" s="124"/>
      <c r="I6" s="124"/>
      <c r="J6" s="124"/>
      <c r="K6" s="124"/>
      <c r="L6" s="124"/>
      <c r="M6" s="124" t="s">
        <v>65</v>
      </c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5"/>
      <c r="AJ6" s="138">
        <f>COUNTIF(E6:AI6,"в")</f>
        <v>1</v>
      </c>
      <c r="AK6" s="138">
        <f t="shared" ref="AK6:AK8" si="0">SUM(E6:AI6)</f>
        <v>0</v>
      </c>
      <c r="AL6" s="142">
        <f t="shared" ref="AL6:AL8" si="1">COUNTIF(E6:AI6,"=оп")</f>
        <v>0</v>
      </c>
      <c r="AM6" s="146">
        <f t="shared" ref="AM6:AM8" si="2">COUNTIF(E6:AI6,"=б")</f>
        <v>0</v>
      </c>
      <c r="AN6" s="138">
        <f t="shared" ref="AN6:AN8" si="3">IF(D6="",0,IF(AK6-AJ6*D6&lt;0,0,AK6-AJ6*D6))</f>
        <v>0</v>
      </c>
      <c r="AO6" s="138">
        <f t="shared" ref="AO6:AO8" si="4">IF(D6="",0,IF(AJ6*D6-AK6&lt;0,0,AJ6*D6-AK6))</f>
        <v>8</v>
      </c>
      <c r="AP6" s="150">
        <f t="shared" ref="AP6:AP8" si="5">COUNTIF(E6:AI6,"=ог")</f>
        <v>0</v>
      </c>
      <c r="AQ6" s="154">
        <f t="shared" ref="AQ6:AQ8" si="6">COUNTIF(E6:AI6,"=пр")</f>
        <v>0</v>
      </c>
      <c r="AR6" s="158">
        <f t="shared" ref="AR6:AR8" si="7">COUNTIF(E6:AI6,"=пг")</f>
        <v>0</v>
      </c>
      <c r="AS6" s="162">
        <f t="shared" ref="AS6:AS8" si="8">COUNTIF(E6:AI6,"=обс")</f>
        <v>0</v>
      </c>
      <c r="AT6" s="166">
        <f t="shared" ref="AT6:AT8" si="9">COUNTIF(E6:AI6,"=у")</f>
        <v>0</v>
      </c>
      <c r="AU6" s="170">
        <f t="shared" ref="AU6:AU8" si="10">COUNTIF(E6:AI6,"=к")</f>
        <v>0</v>
      </c>
    </row>
    <row r="7" spans="1:47" x14ac:dyDescent="0.3">
      <c r="A7" s="106">
        <v>2</v>
      </c>
      <c r="B7" s="104" t="s">
        <v>40</v>
      </c>
      <c r="C7" s="104" t="s">
        <v>38</v>
      </c>
      <c r="D7" s="134">
        <v>8</v>
      </c>
      <c r="E7" s="129"/>
      <c r="F7" s="105"/>
      <c r="G7" s="105"/>
      <c r="H7" s="105"/>
      <c r="I7" s="105"/>
      <c r="J7" s="105"/>
      <c r="K7" s="105"/>
      <c r="L7" s="105"/>
      <c r="M7" s="105" t="s">
        <v>65</v>
      </c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15"/>
      <c r="AJ7" s="138">
        <f>COUNTIF(E7:AI7,"в")</f>
        <v>1</v>
      </c>
      <c r="AK7" s="138">
        <f t="shared" si="0"/>
        <v>0</v>
      </c>
      <c r="AL7" s="142">
        <f t="shared" si="1"/>
        <v>0</v>
      </c>
      <c r="AM7" s="146">
        <f t="shared" si="2"/>
        <v>0</v>
      </c>
      <c r="AN7" s="138">
        <f t="shared" si="3"/>
        <v>0</v>
      </c>
      <c r="AO7" s="138">
        <f t="shared" si="4"/>
        <v>8</v>
      </c>
      <c r="AP7" s="150">
        <f t="shared" si="5"/>
        <v>0</v>
      </c>
      <c r="AQ7" s="154">
        <f t="shared" si="6"/>
        <v>0</v>
      </c>
      <c r="AR7" s="158">
        <f t="shared" si="7"/>
        <v>0</v>
      </c>
      <c r="AS7" s="162">
        <f t="shared" si="8"/>
        <v>0</v>
      </c>
      <c r="AT7" s="166">
        <f t="shared" si="9"/>
        <v>0</v>
      </c>
      <c r="AU7" s="170">
        <f t="shared" si="10"/>
        <v>0</v>
      </c>
    </row>
    <row r="8" spans="1:47" x14ac:dyDescent="0.3">
      <c r="A8" s="111">
        <v>3</v>
      </c>
      <c r="B8" s="112" t="s">
        <v>41</v>
      </c>
      <c r="C8" s="112" t="s">
        <v>38</v>
      </c>
      <c r="D8" s="135">
        <v>8</v>
      </c>
      <c r="E8" s="130"/>
      <c r="F8" s="113"/>
      <c r="G8" s="113"/>
      <c r="H8" s="113"/>
      <c r="I8" s="113"/>
      <c r="J8" s="113"/>
      <c r="K8" s="113"/>
      <c r="L8" s="113"/>
      <c r="M8" s="113" t="s">
        <v>65</v>
      </c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6"/>
      <c r="AJ8" s="139">
        <f>COUNTIF(E8:AI8,"в")</f>
        <v>1</v>
      </c>
      <c r="AK8" s="139">
        <f t="shared" si="0"/>
        <v>0</v>
      </c>
      <c r="AL8" s="143">
        <f t="shared" si="1"/>
        <v>0</v>
      </c>
      <c r="AM8" s="147">
        <f t="shared" si="2"/>
        <v>0</v>
      </c>
      <c r="AN8" s="139">
        <f t="shared" si="3"/>
        <v>0</v>
      </c>
      <c r="AO8" s="139">
        <f t="shared" si="4"/>
        <v>8</v>
      </c>
      <c r="AP8" s="151">
        <f t="shared" si="5"/>
        <v>0</v>
      </c>
      <c r="AQ8" s="155">
        <f t="shared" si="6"/>
        <v>0</v>
      </c>
      <c r="AR8" s="159">
        <f t="shared" si="7"/>
        <v>0</v>
      </c>
      <c r="AS8" s="163">
        <f t="shared" si="8"/>
        <v>0</v>
      </c>
      <c r="AT8" s="167">
        <f t="shared" si="9"/>
        <v>0</v>
      </c>
      <c r="AU8" s="171">
        <f t="shared" si="10"/>
        <v>0</v>
      </c>
    </row>
    <row r="9" spans="1:47" x14ac:dyDescent="0.3">
      <c r="A9" s="26"/>
      <c r="B9" s="26"/>
      <c r="C9" s="26"/>
      <c r="D9" s="26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</row>
  </sheetData>
  <mergeCells count="17">
    <mergeCell ref="AR4:AR5"/>
    <mergeCell ref="AS4:AS5"/>
    <mergeCell ref="AT4:AT5"/>
    <mergeCell ref="AU4:AU5"/>
    <mergeCell ref="A1:D3"/>
    <mergeCell ref="AL4:AL5"/>
    <mergeCell ref="AM4:AM5"/>
    <mergeCell ref="AN4:AN5"/>
    <mergeCell ref="AO4:AO5"/>
    <mergeCell ref="AP4:AP5"/>
    <mergeCell ref="AQ4:AQ5"/>
    <mergeCell ref="A4:A5"/>
    <mergeCell ref="B4:B5"/>
    <mergeCell ref="C4:C5"/>
    <mergeCell ref="D4:D5"/>
    <mergeCell ref="AJ4:AJ5"/>
    <mergeCell ref="AK4:AK5"/>
  </mergeCells>
  <conditionalFormatting sqref="E6:AI9">
    <cfRule type="containsText" dxfId="17" priority="9" operator="containsText" text="б">
      <formula>NOT(ISERROR(SEARCH("б",E6)))</formula>
    </cfRule>
    <cfRule type="containsText" dxfId="16" priority="8" operator="containsText" text="оп">
      <formula>NOT(ISERROR(SEARCH("оп",E6)))</formula>
    </cfRule>
    <cfRule type="containsText" dxfId="9" priority="7" operator="containsText" text="в">
      <formula>NOT(ISERROR(SEARCH("в",E6)))</formula>
    </cfRule>
    <cfRule type="containsText" dxfId="15" priority="6" operator="containsText" text="ог">
      <formula>NOT(ISERROR(SEARCH("ог",E6)))</formula>
    </cfRule>
    <cfRule type="containsText" dxfId="14" priority="5" operator="containsText" text="пр">
      <formula>NOT(ISERROR(SEARCH("пр",E6)))</formula>
    </cfRule>
    <cfRule type="containsText" dxfId="13" priority="4" operator="containsText" text="пг">
      <formula>NOT(ISERROR(SEARCH("пг",E6)))</formula>
    </cfRule>
    <cfRule type="containsText" dxfId="12" priority="3" operator="containsText" text="обс">
      <formula>NOT(ISERROR(SEARCH("обс",E6)))</formula>
    </cfRule>
    <cfRule type="containsText" dxfId="11" priority="2" operator="containsText" text="у">
      <formula>NOT(ISERROR(SEARCH("у",E6)))</formula>
    </cfRule>
    <cfRule type="containsText" dxfId="10" priority="1" operator="containsText" text="к">
      <formula>NOT(ISERROR(SEARCH("к",E6)))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Настройки</vt:lpstr>
      <vt:lpstr>декабрь 2018</vt:lpstr>
      <vt:lpstr>январь 2019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Литвинов Виталий</cp:lastModifiedBy>
  <dcterms:created xsi:type="dcterms:W3CDTF">2006-09-16T00:00:00Z</dcterms:created>
  <dcterms:modified xsi:type="dcterms:W3CDTF">2019-01-09T10:28:58Z</dcterms:modified>
</cp:coreProperties>
</file>