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X:\Делопроизводство\Табель учета рабочего времени\"/>
    </mc:Choice>
  </mc:AlternateContent>
  <bookViews>
    <workbookView xWindow="0" yWindow="0" windowWidth="28800" windowHeight="12450" tabRatio="614" activeTab="2"/>
  </bookViews>
  <sheets>
    <sheet name="Настройки" sheetId="1" r:id="rId1"/>
    <sheet name="Ноябрь 2022" sheetId="11" r:id="rId2"/>
    <sheet name="Декабрь 2022" sheetId="13" r:id="rId3"/>
  </sheets>
  <functionGroups builtInGroupCount="18"/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  <definedName name="в" localSheetId="1">#REF!</definedName>
    <definedName name="в">#REF!</definedName>
  </definedNames>
  <calcPr calcId="162913" calcMode="autoNoTable"/>
</workbook>
</file>

<file path=xl/calcChain.xml><?xml version="1.0" encoding="utf-8"?>
<calcChain xmlns="http://schemas.openxmlformats.org/spreadsheetml/2006/main">
  <c r="AI8" i="11" l="1"/>
  <c r="AJ8" i="11"/>
  <c r="AK8" i="11"/>
  <c r="AL8" i="11"/>
  <c r="AO8" i="11"/>
  <c r="AP8" i="11"/>
  <c r="AQ8" i="11"/>
  <c r="AR8" i="11"/>
  <c r="AS8" i="11"/>
  <c r="AT8" i="11"/>
  <c r="AJ7" i="13" l="1"/>
  <c r="AJ8" i="13"/>
  <c r="AJ6" i="13"/>
  <c r="AI6" i="11"/>
  <c r="AK7" i="13"/>
  <c r="AL7" i="13"/>
  <c r="AM7" i="13"/>
  <c r="AP7" i="13"/>
  <c r="AQ7" i="13"/>
  <c r="AR7" i="13"/>
  <c r="AS7" i="13"/>
  <c r="AT7" i="13"/>
  <c r="AU7" i="13"/>
  <c r="AK8" i="13"/>
  <c r="AL8" i="13"/>
  <c r="AM8" i="13"/>
  <c r="AP8" i="13"/>
  <c r="AQ8" i="13"/>
  <c r="AR8" i="13"/>
  <c r="AS8" i="13"/>
  <c r="AT8" i="13"/>
  <c r="AU8" i="13"/>
  <c r="AN8" i="13" l="1"/>
  <c r="AN7" i="13"/>
  <c r="AO8" i="13"/>
  <c r="AO7" i="13"/>
  <c r="AI7" i="11" l="1"/>
  <c r="AT7" i="11"/>
  <c r="AS7" i="11"/>
  <c r="AR7" i="11"/>
  <c r="AQ7" i="11"/>
  <c r="AP7" i="11"/>
  <c r="AO7" i="11" l="1"/>
  <c r="AL7" i="11"/>
  <c r="AK7" i="11"/>
  <c r="AJ7" i="11"/>
  <c r="AM8" i="11" s="1"/>
  <c r="AN8" i="11" l="1"/>
  <c r="AU6" i="13"/>
  <c r="AT6" i="13"/>
  <c r="AS6" i="13"/>
  <c r="AR6" i="13"/>
  <c r="AQ6" i="13"/>
  <c r="AP6" i="13"/>
  <c r="AM6" i="13"/>
  <c r="AL6" i="13"/>
  <c r="AK6" i="13"/>
  <c r="AB3" i="13"/>
  <c r="R3" i="13"/>
  <c r="F3" i="13"/>
  <c r="AB2" i="13"/>
  <c r="R2" i="13"/>
  <c r="F2" i="13"/>
  <c r="AB1" i="13"/>
  <c r="R1" i="13"/>
  <c r="F1" i="13"/>
  <c r="AL6" i="11" l="1"/>
  <c r="AK6" i="11"/>
  <c r="AJ6" i="11"/>
  <c r="AN6" i="11" l="1"/>
  <c r="AN7" i="11"/>
  <c r="AM7" i="11"/>
  <c r="AM6" i="11"/>
  <c r="AT6" i="11"/>
  <c r="AS6" i="11"/>
  <c r="AR6" i="11"/>
  <c r="AQ6" i="11"/>
  <c r="AP6" i="11"/>
  <c r="AO6" i="11"/>
  <c r="AB3" i="11"/>
  <c r="R3" i="11"/>
  <c r="F3" i="11"/>
  <c r="AB2" i="11"/>
  <c r="R2" i="11"/>
  <c r="F2" i="11"/>
  <c r="AB1" i="11"/>
  <c r="R1" i="11"/>
  <c r="F1" i="11"/>
  <c r="AI4" i="1" l="1"/>
  <c r="AI3" i="1"/>
  <c r="Y4" i="1"/>
  <c r="M4" i="1"/>
  <c r="Y3" i="1"/>
  <c r="Y2" i="1"/>
  <c r="M3" i="1"/>
  <c r="M2" i="1"/>
  <c r="AI2" i="1"/>
  <c r="AO6" i="13"/>
  <c r="AN6" i="13"/>
</calcChain>
</file>

<file path=xl/sharedStrings.xml><?xml version="1.0" encoding="utf-8"?>
<sst xmlns="http://schemas.openxmlformats.org/spreadsheetml/2006/main" count="285" uniqueCount="74">
  <si>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</si>
  <si>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</si>
  <si>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</si>
  <si>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</si>
  <si>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</si>
  <si>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</si>
  <si>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</si>
  <si>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</si>
  <si>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</si>
  <si>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</si>
  <si>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</si>
  <si>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</si>
  <si>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</si>
  <si>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</si>
  <si>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</si>
  <si>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</si>
  <si>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</si>
  <si>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</si>
  <si>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</si>
  <si>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</si>
  <si>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</si>
  <si>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</si>
  <si>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</si>
  <si>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</si>
  <si>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</si>
  <si>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</si>
  <si>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</si>
  <si>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</si>
  <si>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</si>
  <si>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</si>
  <si>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</si>
  <si>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</si>
  <si>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</si>
  <si>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</si>
  <si>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</si>
  <si>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</si>
  <si>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</si>
  <si>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Литвинов Виталий</t>
  </si>
  <si>
    <t>Тех. директор</t>
  </si>
  <si>
    <t>сотрудник</t>
  </si>
  <si>
    <t>должность</t>
  </si>
  <si>
    <t>раб. день (ч.)</t>
  </si>
  <si>
    <t>Вс</t>
  </si>
  <si>
    <t>Пн</t>
  </si>
  <si>
    <t>Вт</t>
  </si>
  <si>
    <t>Ср</t>
  </si>
  <si>
    <t>Чт</t>
  </si>
  <si>
    <t>Пт</t>
  </si>
  <si>
    <t>Сб</t>
  </si>
  <si>
    <t>отп. без содержан</t>
  </si>
  <si>
    <t>учебного отпуска</t>
  </si>
  <si>
    <t>дней командировки</t>
  </si>
  <si>
    <t>Антон Кульченко</t>
  </si>
  <si>
    <t>Визуализатор</t>
  </si>
  <si>
    <t>Ариадна Анастасиади</t>
  </si>
  <si>
    <t>Владимир Никитенко</t>
  </si>
  <si>
    <t>Помощник архитектора</t>
  </si>
  <si>
    <t>рабочих дней</t>
  </si>
  <si>
    <t>рабочих часов</t>
  </si>
  <si>
    <t>дней отпуска</t>
  </si>
  <si>
    <t>дней больнич</t>
  </si>
  <si>
    <t>перераб. часов</t>
  </si>
  <si>
    <t>недораб. часов</t>
  </si>
  <si>
    <t>отгулов</t>
  </si>
  <si>
    <t>праздн. дней</t>
  </si>
  <si>
    <t>прогулов дней</t>
  </si>
  <si>
    <t>Киселев Эдуард</t>
  </si>
  <si>
    <t>вт</t>
  </si>
  <si>
    <t>ср</t>
  </si>
  <si>
    <t>чт</t>
  </si>
  <si>
    <t>Сазонов Денис</t>
  </si>
  <si>
    <t>Репнякова Дарья</t>
  </si>
  <si>
    <t>Дизайнер</t>
  </si>
  <si>
    <t>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</si>
</sst>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6" tint="0.79998168889431442"/>
        <bgColor indexed="65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15" borderId="0" applyNumberFormat="0" applyBorder="0" applyAlignment="0" applyProtection="0"/>
  </cellStyleXfs>
  <cellXfs count="8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3" fillId="0" borderId="0" xfId="0" applyFont="1"/>
    <xf numFmtId="0" fontId="3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3" fillId="4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0" fillId="0" borderId="0" xfId="0" applyFill="1"/>
    <xf numFmtId="0" fontId="3" fillId="6" borderId="4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3" fillId="8" borderId="11" xfId="0" applyFont="1" applyFill="1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10" borderId="25" xfId="0" applyFont="1" applyFill="1" applyBorder="1" applyAlignment="1">
      <alignment horizontal="center" vertical="center"/>
    </xf>
    <xf numFmtId="0" fontId="3" fillId="11" borderId="25" xfId="0" applyFont="1" applyFill="1" applyBorder="1" applyAlignment="1">
      <alignment horizontal="center" vertical="center"/>
    </xf>
    <xf numFmtId="0" fontId="3" fillId="12" borderId="25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13" borderId="25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3" fillId="14" borderId="25" xfId="0" applyFont="1" applyFill="1" applyBorder="1" applyAlignment="1">
      <alignment horizontal="center" vertical="center"/>
    </xf>
    <xf numFmtId="0" fontId="3" fillId="8" borderId="25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2" fillId="15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15" borderId="2" xfId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5" borderId="23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 wrapText="1"/>
    </xf>
    <xf numFmtId="0" fontId="3" fillId="14" borderId="23" xfId="0" applyFont="1" applyFill="1" applyBorder="1" applyAlignment="1">
      <alignment horizontal="center" vertical="center" wrapText="1"/>
    </xf>
    <xf numFmtId="0" fontId="3" fillId="14" borderId="24" xfId="0" applyFont="1" applyFill="1" applyBorder="1" applyAlignment="1">
      <alignment horizontal="center" vertical="center" wrapText="1"/>
    </xf>
    <xf numFmtId="0" fontId="3" fillId="8" borderId="23" xfId="0" applyFont="1" applyFill="1" applyBorder="1" applyAlignment="1">
      <alignment horizontal="center" vertical="center" wrapText="1"/>
    </xf>
    <xf numFmtId="0" fontId="3" fillId="8" borderId="24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3" fillId="10" borderId="23" xfId="0" applyFont="1" applyFill="1" applyBorder="1" applyAlignment="1">
      <alignment horizontal="center" vertical="center" wrapText="1"/>
    </xf>
    <xf numFmtId="0" fontId="3" fillId="10" borderId="24" xfId="0" applyFont="1" applyFill="1" applyBorder="1" applyAlignment="1">
      <alignment horizontal="center" vertical="center" wrapText="1"/>
    </xf>
    <xf numFmtId="0" fontId="3" fillId="13" borderId="23" xfId="0" applyFont="1" applyFill="1" applyBorder="1" applyAlignment="1">
      <alignment horizontal="center" vertical="center" wrapText="1"/>
    </xf>
    <xf numFmtId="0" fontId="3" fillId="13" borderId="24" xfId="0" applyFont="1" applyFill="1" applyBorder="1" applyAlignment="1">
      <alignment horizontal="center" vertical="center" wrapText="1"/>
    </xf>
    <xf numFmtId="1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3" fillId="11" borderId="23" xfId="0" applyFont="1" applyFill="1" applyBorder="1" applyAlignment="1">
      <alignment horizontal="center" vertical="center" wrapText="1"/>
    </xf>
    <xf numFmtId="0" fontId="3" fillId="11" borderId="24" xfId="0" applyFont="1" applyFill="1" applyBorder="1" applyAlignment="1">
      <alignment horizontal="center" vertical="center" wrapText="1"/>
    </xf>
    <xf numFmtId="0" fontId="3" fillId="12" borderId="23" xfId="0" applyFont="1" applyFill="1" applyBorder="1" applyAlignment="1">
      <alignment horizontal="center" vertical="center" wrapText="1"/>
    </xf>
    <xf numFmtId="0" fontId="3" fillId="12" borderId="24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</cellXfs>
  <cellStyles count="2">
    <cellStyle name="20% — акцент3" xfId="1" builtinId="38"/>
    <cellStyle name="Обычный" xfId="0" builtinId="0"/>
  </cellStyles>
  <dxfs count="121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</dxfs>
  <tableStyles count="0" defaultTableStyle="TableStyleMedium2" defaultPivotStyle="PivotStyleMedium9"/>
  <colors>
    <mruColors>
      <color rgb="FF99FF99"/>
      <color rgb="FFFFFFCC"/>
      <color rgb="FF33CCCC"/>
      <color rgb="FF9966FF"/>
      <color rgb="FFFFFF00"/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12</xdr:row>
          <xdr:rowOff>152400</xdr:rowOff>
        </xdr:from>
        <xdr:to>
          <xdr:col>5</xdr:col>
          <xdr:colOff>1514475</xdr:colOff>
          <xdr:row>14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C10" sqref="C10"/>
    </sheetView>
  </sheetViews>
  <sheetFormatPr defaultRowHeight="15" x14ac:dyDescent="0.25"/>
  <cols>
    <col min="1" max="1" width="9.140625" style="6"/>
    <col min="2" max="2" width="33.5703125" style="1" customWidth="1"/>
    <col min="3" max="3" width="40.140625" style="1" customWidth="1"/>
    <col min="4" max="4" width="12.28515625" style="7" customWidth="1"/>
    <col min="5" max="5" width="24.28515625" customWidth="1"/>
    <col min="6" max="6" width="25.42578125" customWidth="1"/>
    <col min="9" max="9" width="9" customWidth="1"/>
    <col min="10" max="35" width="9.140625" hidden="1" customWidth="1"/>
    <col min="36" max="38" width="0" hidden="1" customWidth="1"/>
  </cols>
  <sheetData>
    <row r="1" spans="1:45" ht="29.25" customHeight="1" x14ac:dyDescent="0.25">
      <c r="A1" s="19" t="s">
        <v>18</v>
      </c>
      <c r="B1" s="19" t="s">
        <v>13</v>
      </c>
      <c r="C1" s="19" t="s">
        <v>14</v>
      </c>
      <c r="D1" s="20" t="s">
        <v>19</v>
      </c>
      <c r="E1" s="53" t="s">
        <v>15</v>
      </c>
      <c r="F1" s="54"/>
      <c r="J1" t="s">
        <v>2</v>
      </c>
      <c r="K1">
        <v>2014</v>
      </c>
    </row>
    <row r="2" spans="1:45" x14ac:dyDescent="0.25">
      <c r="A2" s="21">
        <v>1</v>
      </c>
      <c r="B2" s="22" t="s">
        <v>37</v>
      </c>
      <c r="C2" s="22" t="s">
        <v>38</v>
      </c>
      <c r="D2" s="7">
        <v>8</v>
      </c>
      <c r="E2" s="8" t="s">
        <v>16</v>
      </c>
      <c r="F2" s="2">
        <v>2021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 x14ac:dyDescent="0.25">
      <c r="A3" s="23">
        <v>2</v>
      </c>
      <c r="B3" s="24" t="s">
        <v>54</v>
      </c>
      <c r="C3" s="24" t="s">
        <v>56</v>
      </c>
      <c r="D3" s="7">
        <v>8</v>
      </c>
      <c r="E3" s="8" t="s">
        <v>17</v>
      </c>
      <c r="F3" s="2" t="s">
        <v>6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 x14ac:dyDescent="0.25">
      <c r="A4" s="23">
        <v>3</v>
      </c>
      <c r="B4" s="24" t="s">
        <v>55</v>
      </c>
      <c r="C4" s="24" t="s">
        <v>56</v>
      </c>
      <c r="D4" s="7">
        <v>8</v>
      </c>
      <c r="E4" s="55" t="s">
        <v>27</v>
      </c>
      <c r="F4" s="56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 x14ac:dyDescent="0.25">
      <c r="A5" s="23">
        <v>4</v>
      </c>
      <c r="B5" s="24" t="s">
        <v>52</v>
      </c>
      <c r="C5" s="24" t="s">
        <v>53</v>
      </c>
      <c r="D5" s="7">
        <v>8</v>
      </c>
      <c r="E5" s="18" t="s">
        <v>28</v>
      </c>
      <c r="F5" s="2" t="s">
        <v>36</v>
      </c>
      <c r="J5" t="s">
        <v>1</v>
      </c>
      <c r="K5">
        <v>2018</v>
      </c>
    </row>
    <row r="6" spans="1:45" x14ac:dyDescent="0.25">
      <c r="A6" s="23"/>
      <c r="B6" s="24"/>
      <c r="C6" s="24"/>
      <c r="D6" s="7">
        <v>8</v>
      </c>
      <c r="E6" s="18" t="s">
        <v>29</v>
      </c>
      <c r="F6" s="2" t="s">
        <v>36</v>
      </c>
      <c r="J6" t="s">
        <v>6</v>
      </c>
      <c r="K6">
        <v>2019</v>
      </c>
    </row>
    <row r="7" spans="1:45" x14ac:dyDescent="0.25">
      <c r="A7" s="23"/>
      <c r="B7" s="24"/>
      <c r="C7" s="24"/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 x14ac:dyDescent="0.25">
      <c r="E8" s="18" t="s">
        <v>33</v>
      </c>
      <c r="F8" s="2" t="s">
        <v>36</v>
      </c>
      <c r="J8" t="s">
        <v>8</v>
      </c>
      <c r="K8">
        <v>2021</v>
      </c>
    </row>
    <row r="9" spans="1:45" x14ac:dyDescent="0.25">
      <c r="E9" s="18" t="s">
        <v>31</v>
      </c>
      <c r="F9" s="2" t="s">
        <v>36</v>
      </c>
      <c r="J9" t="s">
        <v>9</v>
      </c>
      <c r="K9">
        <v>2022</v>
      </c>
    </row>
    <row r="10" spans="1:45" x14ac:dyDescent="0.25">
      <c r="E10" s="18" t="s">
        <v>34</v>
      </c>
      <c r="F10" s="2" t="s">
        <v>36</v>
      </c>
      <c r="J10" t="s">
        <v>10</v>
      </c>
      <c r="K10">
        <v>2023</v>
      </c>
    </row>
    <row r="11" spans="1:45" x14ac:dyDescent="0.25">
      <c r="E11" s="18" t="s">
        <v>35</v>
      </c>
      <c r="F11" s="2" t="s">
        <v>36</v>
      </c>
      <c r="J11" t="s">
        <v>11</v>
      </c>
      <c r="K11">
        <v>2024</v>
      </c>
    </row>
    <row r="12" spans="1:45" x14ac:dyDescent="0.25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171450</xdr:colOff>
                    <xdr:row>12</xdr:row>
                    <xdr:rowOff>152400</xdr:rowOff>
                  </from>
                  <to>
                    <xdr:col>5</xdr:col>
                    <xdr:colOff>1514475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zoomScale="85" zoomScaleNormal="8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G7" sqref="AG7"/>
    </sheetView>
  </sheetViews>
  <sheetFormatPr defaultColWidth="8.85546875" defaultRowHeight="15" x14ac:dyDescent="0.25"/>
  <cols>
    <col min="1" max="1" width="8.85546875" style="30"/>
    <col min="2" max="3" width="36.7109375" style="30" customWidth="1"/>
    <col min="4" max="4" width="8.85546875" style="30"/>
    <col min="5" max="34" width="4.7109375" style="30" customWidth="1"/>
    <col min="35" max="35" width="10.7109375" style="30" customWidth="1"/>
    <col min="36" max="44" width="9.85546875" style="30" customWidth="1"/>
    <col min="45" max="45" width="12.85546875" style="30" customWidth="1"/>
    <col min="46" max="46" width="17.7109375" style="30" customWidth="1"/>
    <col min="47" max="47" width="9.85546875" style="30" customWidth="1"/>
    <col min="48" max="16384" width="8.85546875" style="30"/>
  </cols>
  <sheetData>
    <row r="1" spans="1:47" x14ac:dyDescent="0.25">
      <c r="A1" s="69">
        <v>44866</v>
      </c>
      <c r="B1" s="70"/>
      <c r="C1" s="70"/>
      <c r="D1" s="71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</row>
    <row r="2" spans="1:47" x14ac:dyDescent="0.25">
      <c r="A2" s="70"/>
      <c r="B2" s="70"/>
      <c r="C2" s="70"/>
      <c r="D2" s="71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</row>
    <row r="3" spans="1:47" x14ac:dyDescent="0.25">
      <c r="A3" s="72"/>
      <c r="B3" s="72"/>
      <c r="C3" s="72"/>
      <c r="D3" s="73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</row>
    <row r="4" spans="1:47" ht="15" customHeight="1" x14ac:dyDescent="0.25">
      <c r="A4" s="74" t="s">
        <v>18</v>
      </c>
      <c r="B4" s="76" t="s">
        <v>39</v>
      </c>
      <c r="C4" s="76" t="s">
        <v>40</v>
      </c>
      <c r="D4" s="78" t="s">
        <v>41</v>
      </c>
      <c r="E4" s="29" t="s">
        <v>44</v>
      </c>
      <c r="F4" s="29" t="s">
        <v>45</v>
      </c>
      <c r="G4" s="29" t="s">
        <v>46</v>
      </c>
      <c r="H4" s="29" t="s">
        <v>47</v>
      </c>
      <c r="I4" s="46" t="s">
        <v>48</v>
      </c>
      <c r="J4" s="46" t="s">
        <v>42</v>
      </c>
      <c r="K4" s="29" t="s">
        <v>43</v>
      </c>
      <c r="L4" s="29" t="s">
        <v>44</v>
      </c>
      <c r="M4" s="29" t="s">
        <v>45</v>
      </c>
      <c r="N4" s="29" t="s">
        <v>46</v>
      </c>
      <c r="O4" s="29" t="s">
        <v>47</v>
      </c>
      <c r="P4" s="46" t="s">
        <v>48</v>
      </c>
      <c r="Q4" s="46" t="s">
        <v>42</v>
      </c>
      <c r="R4" s="29" t="s">
        <v>43</v>
      </c>
      <c r="S4" s="29" t="s">
        <v>44</v>
      </c>
      <c r="T4" s="29" t="s">
        <v>45</v>
      </c>
      <c r="U4" s="29" t="s">
        <v>46</v>
      </c>
      <c r="V4" s="29" t="s">
        <v>47</v>
      </c>
      <c r="W4" s="46" t="s">
        <v>48</v>
      </c>
      <c r="X4" s="46" t="s">
        <v>42</v>
      </c>
      <c r="Y4" s="29" t="s">
        <v>43</v>
      </c>
      <c r="Z4" s="29" t="s">
        <v>44</v>
      </c>
      <c r="AA4" s="29" t="s">
        <v>45</v>
      </c>
      <c r="AB4" s="29" t="s">
        <v>46</v>
      </c>
      <c r="AC4" s="29" t="s">
        <v>47</v>
      </c>
      <c r="AD4" s="46" t="s">
        <v>48</v>
      </c>
      <c r="AE4" s="46" t="s">
        <v>42</v>
      </c>
      <c r="AF4" s="47" t="s">
        <v>43</v>
      </c>
      <c r="AG4" s="29" t="s">
        <v>44</v>
      </c>
      <c r="AH4" s="29" t="s">
        <v>45</v>
      </c>
      <c r="AI4" s="80" t="s">
        <v>57</v>
      </c>
      <c r="AJ4" s="80" t="s">
        <v>58</v>
      </c>
      <c r="AK4" s="82" t="s">
        <v>59</v>
      </c>
      <c r="AL4" s="84" t="s">
        <v>60</v>
      </c>
      <c r="AM4" s="80" t="s">
        <v>61</v>
      </c>
      <c r="AN4" s="80" t="s">
        <v>62</v>
      </c>
      <c r="AO4" s="67" t="s">
        <v>63</v>
      </c>
      <c r="AP4" s="57" t="s">
        <v>64</v>
      </c>
      <c r="AQ4" s="59" t="s">
        <v>65</v>
      </c>
      <c r="AR4" s="61" t="s">
        <v>49</v>
      </c>
      <c r="AS4" s="63" t="s">
        <v>50</v>
      </c>
      <c r="AT4" s="65" t="s">
        <v>51</v>
      </c>
    </row>
    <row r="5" spans="1:47" x14ac:dyDescent="0.25">
      <c r="A5" s="75"/>
      <c r="B5" s="77"/>
      <c r="C5" s="77"/>
      <c r="D5" s="79"/>
      <c r="E5" s="49">
        <v>1</v>
      </c>
      <c r="F5" s="49">
        <v>2</v>
      </c>
      <c r="G5" s="45">
        <v>3</v>
      </c>
      <c r="H5" s="45">
        <v>4</v>
      </c>
      <c r="I5" s="44">
        <v>5</v>
      </c>
      <c r="J5" s="44">
        <v>6</v>
      </c>
      <c r="K5" s="45">
        <v>7</v>
      </c>
      <c r="L5" s="45">
        <v>8</v>
      </c>
      <c r="M5" s="45">
        <v>9</v>
      </c>
      <c r="N5" s="45">
        <v>10</v>
      </c>
      <c r="O5" s="45">
        <v>11</v>
      </c>
      <c r="P5" s="44">
        <v>12</v>
      </c>
      <c r="Q5" s="44">
        <v>13</v>
      </c>
      <c r="R5" s="45">
        <v>14</v>
      </c>
      <c r="S5" s="45">
        <v>15</v>
      </c>
      <c r="T5" s="45">
        <v>16</v>
      </c>
      <c r="U5" s="45">
        <v>17</v>
      </c>
      <c r="V5" s="45">
        <v>18</v>
      </c>
      <c r="W5" s="44">
        <v>19</v>
      </c>
      <c r="X5" s="44">
        <v>20</v>
      </c>
      <c r="Y5" s="45">
        <v>21</v>
      </c>
      <c r="Z5" s="45">
        <v>22</v>
      </c>
      <c r="AA5" s="45">
        <v>23</v>
      </c>
      <c r="AB5" s="45">
        <v>24</v>
      </c>
      <c r="AC5" s="45">
        <v>25</v>
      </c>
      <c r="AD5" s="44">
        <v>26</v>
      </c>
      <c r="AE5" s="44">
        <v>27</v>
      </c>
      <c r="AF5" s="45">
        <v>28</v>
      </c>
      <c r="AG5" s="45">
        <v>29</v>
      </c>
      <c r="AH5" s="45">
        <v>30</v>
      </c>
      <c r="AI5" s="81"/>
      <c r="AJ5" s="81"/>
      <c r="AK5" s="83"/>
      <c r="AL5" s="85"/>
      <c r="AM5" s="81"/>
      <c r="AN5" s="81"/>
      <c r="AO5" s="68"/>
      <c r="AP5" s="58"/>
      <c r="AQ5" s="60"/>
      <c r="AR5" s="62"/>
      <c r="AS5" s="64"/>
      <c r="AT5" s="66"/>
    </row>
    <row r="6" spans="1:47" x14ac:dyDescent="0.25">
      <c r="A6" s="32">
        <v>1</v>
      </c>
      <c r="B6" s="33" t="s">
        <v>66</v>
      </c>
      <c r="C6" s="33" t="s">
        <v>53</v>
      </c>
      <c r="D6" s="34">
        <v>8</v>
      </c>
      <c r="E6" s="29" t="s">
        <v>73</v>
      </c>
      <c r="F6" s="29" t="s">
        <v>73</v>
      </c>
      <c r="G6" s="29" t="s">
        <v>73</v>
      </c>
      <c r="H6" s="29" t="s">
        <v>20</v>
      </c>
      <c r="I6" s="29"/>
      <c r="J6" s="29"/>
      <c r="K6" s="29" t="s">
        <v>73</v>
      </c>
      <c r="L6" s="29" t="s">
        <v>73</v>
      </c>
      <c r="M6" s="29" t="s">
        <v>73</v>
      </c>
      <c r="N6" s="29" t="s">
        <v>73</v>
      </c>
      <c r="O6" s="29" t="s">
        <v>73</v>
      </c>
      <c r="P6" s="29"/>
      <c r="Q6" s="29"/>
      <c r="R6" s="29" t="s">
        <v>73</v>
      </c>
      <c r="S6" s="29" t="s">
        <v>73</v>
      </c>
      <c r="T6" s="29" t="s">
        <v>73</v>
      </c>
      <c r="U6" s="29" t="s">
        <v>73</v>
      </c>
      <c r="V6" s="29" t="s">
        <v>73</v>
      </c>
      <c r="W6" s="29"/>
      <c r="X6" s="29"/>
      <c r="Y6" s="29" t="s">
        <v>73</v>
      </c>
      <c r="Z6" s="29" t="s">
        <v>73</v>
      </c>
      <c r="AA6" s="29" t="s">
        <v>73</v>
      </c>
      <c r="AB6" s="29" t="s">
        <v>73</v>
      </c>
      <c r="AC6" s="29" t="s">
        <v>73</v>
      </c>
      <c r="AD6" s="29"/>
      <c r="AE6" s="29"/>
      <c r="AF6" s="29" t="s">
        <v>73</v>
      </c>
      <c r="AG6" s="29" t="s">
        <v>73</v>
      </c>
      <c r="AH6" s="29" t="s">
        <v>73</v>
      </c>
      <c r="AI6" s="36">
        <f>COUNTIF(E6:AH6,"=в")</f>
        <v>21</v>
      </c>
      <c r="AJ6" s="36">
        <f>SUM(E6:AH6)</f>
        <v>0</v>
      </c>
      <c r="AK6" s="37">
        <f>COUNTIF(E6:AH6,"=оп")</f>
        <v>0</v>
      </c>
      <c r="AL6" s="38">
        <f>COUNTIF(E6:AH6,"=б")</f>
        <v>0</v>
      </c>
      <c r="AM6" s="36">
        <f>IF(D6="",0,IF(AJ6-AI6*D6&lt;0,0,AJ6-AI6*D6))</f>
        <v>0</v>
      </c>
      <c r="AN6" s="36">
        <f>IF(D6="",0,IF(AI6*D6-AJ6&lt;0,0,AI6*D6-AJ6))</f>
        <v>168</v>
      </c>
      <c r="AO6" s="39">
        <f>COUNTIF(E6:AH6,"=ог")</f>
        <v>0</v>
      </c>
      <c r="AP6" s="40">
        <f>COUNTIF(E6:AH6,"=пр")</f>
        <v>1</v>
      </c>
      <c r="AQ6" s="41">
        <f>COUNTIF(E6:AH6,"=пг")</f>
        <v>0</v>
      </c>
      <c r="AR6" s="42">
        <f>COUNTIF(E6:AH6,"=обс")</f>
        <v>0</v>
      </c>
      <c r="AS6" s="43">
        <f>COUNTIF(E6:AH6,"=у")</f>
        <v>0</v>
      </c>
      <c r="AT6" s="35">
        <f>COUNTIF(E6:AH6,"=к")</f>
        <v>0</v>
      </c>
    </row>
    <row r="7" spans="1:47" x14ac:dyDescent="0.25">
      <c r="A7" s="32">
        <v>2</v>
      </c>
      <c r="B7" s="33" t="s">
        <v>70</v>
      </c>
      <c r="C7" s="33" t="s">
        <v>53</v>
      </c>
      <c r="D7" s="34">
        <v>8</v>
      </c>
      <c r="E7" s="29" t="s">
        <v>23</v>
      </c>
      <c r="F7" s="29" t="s">
        <v>73</v>
      </c>
      <c r="G7" s="29" t="s">
        <v>73</v>
      </c>
      <c r="H7" s="29" t="s">
        <v>73</v>
      </c>
      <c r="I7" s="29"/>
      <c r="J7" s="29"/>
      <c r="K7" s="29" t="s">
        <v>73</v>
      </c>
      <c r="L7" s="29" t="s">
        <v>73</v>
      </c>
      <c r="M7" s="29" t="s">
        <v>73</v>
      </c>
      <c r="N7" s="29" t="s">
        <v>73</v>
      </c>
      <c r="O7" s="29" t="s">
        <v>73</v>
      </c>
      <c r="P7" s="29"/>
      <c r="Q7" s="29"/>
      <c r="R7" s="29" t="s">
        <v>73</v>
      </c>
      <c r="S7" s="29" t="s">
        <v>73</v>
      </c>
      <c r="T7" s="29" t="s">
        <v>73</v>
      </c>
      <c r="U7" s="29" t="s">
        <v>73</v>
      </c>
      <c r="V7" s="29" t="s">
        <v>23</v>
      </c>
      <c r="W7" s="29"/>
      <c r="X7" s="29"/>
      <c r="Y7" s="29" t="s">
        <v>73</v>
      </c>
      <c r="Z7" s="29" t="s">
        <v>73</v>
      </c>
      <c r="AA7" s="29" t="s">
        <v>23</v>
      </c>
      <c r="AB7" s="29" t="s">
        <v>73</v>
      </c>
      <c r="AC7" s="29" t="s">
        <v>73</v>
      </c>
      <c r="AD7" s="29" t="s">
        <v>73</v>
      </c>
      <c r="AE7" s="29" t="s">
        <v>73</v>
      </c>
      <c r="AF7" s="29" t="s">
        <v>73</v>
      </c>
      <c r="AG7" s="29" t="s">
        <v>23</v>
      </c>
      <c r="AH7" s="29" t="s">
        <v>73</v>
      </c>
      <c r="AI7" s="36">
        <f>COUNTIF(E7:AH7,"=в")</f>
        <v>20</v>
      </c>
      <c r="AJ7" s="36">
        <f>SUM(E7:AH7)</f>
        <v>0</v>
      </c>
      <c r="AK7" s="37">
        <f>COUNTIF(E7:AH7,"=оп")</f>
        <v>0</v>
      </c>
      <c r="AL7" s="38">
        <f>COUNTIF(E7:AH7,"=б")</f>
        <v>0</v>
      </c>
      <c r="AM7" s="36">
        <f>IF(D7="",0,IF(AJ6-AI6*D6&lt;0,0,AJ6-AI6*D6))</f>
        <v>0</v>
      </c>
      <c r="AN7" s="36">
        <f>IF(D7="",0,IF(AI6*D7-AJ6&lt;0,0,AI6*D7-AJ6))</f>
        <v>168</v>
      </c>
      <c r="AO7" s="39">
        <f>COUNTIF(E7:AH7,"=ог")</f>
        <v>4</v>
      </c>
      <c r="AP7" s="40">
        <f>COUNTIF(E7:AH7,"=пр")</f>
        <v>0</v>
      </c>
      <c r="AQ7" s="41">
        <f>COUNTIF(E7:AH7,"=пг")</f>
        <v>0</v>
      </c>
      <c r="AR7" s="42">
        <f>COUNTIF(E7:AH7,"=обс")</f>
        <v>0</v>
      </c>
      <c r="AS7" s="43">
        <f>COUNTIF(E7:AH7,"=у")</f>
        <v>0</v>
      </c>
      <c r="AT7" s="35">
        <f>COUNTIF(E7:AH7,"=к")</f>
        <v>0</v>
      </c>
    </row>
    <row r="8" spans="1:47" x14ac:dyDescent="0.25">
      <c r="A8" s="50">
        <v>3</v>
      </c>
      <c r="B8" s="33" t="s">
        <v>71</v>
      </c>
      <c r="C8" s="33" t="s">
        <v>72</v>
      </c>
      <c r="D8" s="34">
        <v>8</v>
      </c>
      <c r="E8" s="29" t="s">
        <v>73</v>
      </c>
      <c r="F8" s="29" t="s">
        <v>73</v>
      </c>
      <c r="G8" s="29" t="s">
        <v>73</v>
      </c>
      <c r="H8" s="29" t="s">
        <v>20</v>
      </c>
      <c r="I8" s="29"/>
      <c r="J8" s="29"/>
      <c r="K8" s="29" t="s">
        <v>73</v>
      </c>
      <c r="L8" s="29" t="s">
        <v>73</v>
      </c>
      <c r="M8" s="29" t="s">
        <v>23</v>
      </c>
      <c r="N8" s="29" t="s">
        <v>73</v>
      </c>
      <c r="O8" s="29" t="s">
        <v>73</v>
      </c>
      <c r="P8" s="29"/>
      <c r="Q8" s="29"/>
      <c r="R8" s="29" t="s">
        <v>73</v>
      </c>
      <c r="S8" s="29" t="s">
        <v>73</v>
      </c>
      <c r="T8" s="29" t="s">
        <v>73</v>
      </c>
      <c r="U8" s="29" t="s">
        <v>73</v>
      </c>
      <c r="V8" s="29" t="s">
        <v>73</v>
      </c>
      <c r="W8" s="29"/>
      <c r="X8" s="29"/>
      <c r="Y8" s="29" t="s">
        <v>0</v>
      </c>
      <c r="Z8" s="29" t="s">
        <v>0</v>
      </c>
      <c r="AA8" s="29" t="s">
        <v>0</v>
      </c>
      <c r="AB8" s="29" t="s">
        <v>73</v>
      </c>
      <c r="AC8" s="29" t="s">
        <v>73</v>
      </c>
      <c r="AD8" s="29" t="s">
        <v>73</v>
      </c>
      <c r="AE8" s="29" t="s">
        <v>73</v>
      </c>
      <c r="AF8" s="29" t="s">
        <v>73</v>
      </c>
      <c r="AG8" s="29" t="s">
        <v>73</v>
      </c>
      <c r="AH8" s="29" t="s">
        <v>73</v>
      </c>
      <c r="AI8" s="36">
        <f>COUNTIF(E8:AH8,"=в")</f>
        <v>19</v>
      </c>
      <c r="AJ8" s="36">
        <f>SUM(E8:AH8)</f>
        <v>0</v>
      </c>
      <c r="AK8" s="37">
        <f>COUNTIF(E8:AH8,"=оп")</f>
        <v>0</v>
      </c>
      <c r="AL8" s="38">
        <f>COUNTIF(E8:AH8,"=б")</f>
        <v>3</v>
      </c>
      <c r="AM8" s="36">
        <f>IF(D8="",0,IF(AJ7-AI7*D7&lt;0,0,AJ7-AI7*D7))</f>
        <v>0</v>
      </c>
      <c r="AN8" s="36">
        <f>IF(D8="",0,IF(AI7*D8-AJ7&lt;0,0,AI7*D8-AJ7))</f>
        <v>160</v>
      </c>
      <c r="AO8" s="39">
        <f>COUNTIF(E8:AH8,"=ог")</f>
        <v>1</v>
      </c>
      <c r="AP8" s="40">
        <f>COUNTIF(E8:AH8,"=пр")</f>
        <v>1</v>
      </c>
      <c r="AQ8" s="41">
        <f>COUNTIF(E8:AH8,"=пг")</f>
        <v>0</v>
      </c>
      <c r="AR8" s="42">
        <f>COUNTIF(E8:AH8,"=обс")</f>
        <v>0</v>
      </c>
      <c r="AS8" s="43">
        <f>COUNTIF(E8:AH8,"=у")</f>
        <v>0</v>
      </c>
      <c r="AT8" s="35">
        <f>COUNTIF(E8:AH8,"=к")</f>
        <v>0</v>
      </c>
    </row>
  </sheetData>
  <mergeCells count="17">
    <mergeCell ref="AO4:AO5"/>
    <mergeCell ref="A1:D3"/>
    <mergeCell ref="A4:A5"/>
    <mergeCell ref="B4:B5"/>
    <mergeCell ref="C4:C5"/>
    <mergeCell ref="D4:D5"/>
    <mergeCell ref="AI4:AI5"/>
    <mergeCell ref="AJ4:AJ5"/>
    <mergeCell ref="AK4:AK5"/>
    <mergeCell ref="AL4:AL5"/>
    <mergeCell ref="AM4:AM5"/>
    <mergeCell ref="AN4:AN5"/>
    <mergeCell ref="AP4:AP5"/>
    <mergeCell ref="AQ4:AQ5"/>
    <mergeCell ref="AR4:AR5"/>
    <mergeCell ref="AS4:AS5"/>
    <mergeCell ref="AT4:AT5"/>
  </mergeCells>
  <conditionalFormatting sqref="E6:G6 AA6:AB6">
    <cfRule type="containsText" dxfId="120" priority="619" operator="containsText" text="к">
      <formula>NOT(ISERROR(SEARCH("к",E6)))</formula>
    </cfRule>
    <cfRule type="containsText" dxfId="119" priority="620" operator="containsText" text="у">
      <formula>NOT(ISERROR(SEARCH("у",E6)))</formula>
    </cfRule>
    <cfRule type="containsText" dxfId="118" priority="621" operator="containsText" text="обс">
      <formula>NOT(ISERROR(SEARCH("обс",E6)))</formula>
    </cfRule>
    <cfRule type="containsText" dxfId="117" priority="622" operator="containsText" text="пг">
      <formula>NOT(ISERROR(SEARCH("пг",E6)))</formula>
    </cfRule>
    <cfRule type="containsText" dxfId="116" priority="623" operator="containsText" text="пр">
      <formula>NOT(ISERROR(SEARCH("пр",E6)))</formula>
    </cfRule>
    <cfRule type="containsText" dxfId="115" priority="624" operator="containsText" text="ог">
      <formula>NOT(ISERROR(SEARCH("ог",E6)))</formula>
    </cfRule>
    <cfRule type="cellIs" dxfId="114" priority="625" operator="between">
      <formula>0.1</formula>
      <formula>24</formula>
    </cfRule>
    <cfRule type="containsText" dxfId="113" priority="626" operator="containsText" text="оп">
      <formula>NOT(ISERROR(SEARCH("оп",E6)))</formula>
    </cfRule>
    <cfRule type="containsText" dxfId="112" priority="627" operator="containsText" text="б">
      <formula>NOT(ISERROR(SEARCH("б",E6)))</formula>
    </cfRule>
  </conditionalFormatting>
  <conditionalFormatting sqref="AC6:AH6 H6 J6:P6 R6:V8 W6:Z6">
    <cfRule type="containsText" dxfId="111" priority="608" operator="containsText" text="к">
      <formula>NOT(ISERROR(SEARCH("к",H6)))</formula>
    </cfRule>
    <cfRule type="containsText" dxfId="110" priority="609" operator="containsText" text="у">
      <formula>NOT(ISERROR(SEARCH("у",H6)))</formula>
    </cfRule>
    <cfRule type="containsText" dxfId="109" priority="610" operator="containsText" text="обс">
      <formula>NOT(ISERROR(SEARCH("обс",H6)))</formula>
    </cfRule>
    <cfRule type="containsText" dxfId="108" priority="611" operator="containsText" text="пг">
      <formula>NOT(ISERROR(SEARCH("пг",H6)))</formula>
    </cfRule>
    <cfRule type="containsText" dxfId="107" priority="612" operator="containsText" text="пр">
      <formula>NOT(ISERROR(SEARCH("пр",H6)))</formula>
    </cfRule>
    <cfRule type="containsText" dxfId="106" priority="613" operator="containsText" text="ог">
      <formula>NOT(ISERROR(SEARCH("ог",H6)))</formula>
    </cfRule>
    <cfRule type="cellIs" dxfId="105" priority="614" operator="between">
      <formula>0.1</formula>
      <formula>24</formula>
    </cfRule>
    <cfRule type="containsText" dxfId="104" priority="615" operator="containsText" text="оп">
      <formula>NOT(ISERROR(SEARCH("оп",H6)))</formula>
    </cfRule>
    <cfRule type="containsText" dxfId="103" priority="616" operator="containsText" text="б">
      <formula>NOT(ISERROR(SEARCH("б",H6)))</formula>
    </cfRule>
  </conditionalFormatting>
  <conditionalFormatting sqref="I6">
    <cfRule type="containsText" dxfId="102" priority="289" operator="containsText" text="к">
      <formula>NOT(ISERROR(SEARCH("к",I6)))</formula>
    </cfRule>
    <cfRule type="containsText" dxfId="101" priority="290" operator="containsText" text="у">
      <formula>NOT(ISERROR(SEARCH("у",I6)))</formula>
    </cfRule>
    <cfRule type="containsText" dxfId="100" priority="291" operator="containsText" text="обс">
      <formula>NOT(ISERROR(SEARCH("обс",I6)))</formula>
    </cfRule>
    <cfRule type="containsText" dxfId="99" priority="292" operator="containsText" text="пг">
      <formula>NOT(ISERROR(SEARCH("пг",I6)))</formula>
    </cfRule>
    <cfRule type="containsText" dxfId="98" priority="293" operator="containsText" text="пр">
      <formula>NOT(ISERROR(SEARCH("пр",I6)))</formula>
    </cfRule>
    <cfRule type="containsText" dxfId="97" priority="294" operator="containsText" text="ог">
      <formula>NOT(ISERROR(SEARCH("ог",I6)))</formula>
    </cfRule>
    <cfRule type="cellIs" dxfId="96" priority="295" operator="between">
      <formula>0.1</formula>
      <formula>24</formula>
    </cfRule>
    <cfRule type="containsText" dxfId="95" priority="296" operator="containsText" text="оп">
      <formula>NOT(ISERROR(SEARCH("оп",I6)))</formula>
    </cfRule>
    <cfRule type="containsText" dxfId="94" priority="297" operator="containsText" text="б">
      <formula>NOT(ISERROR(SEARCH("б",I6)))</formula>
    </cfRule>
  </conditionalFormatting>
  <conditionalFormatting sqref="Q6">
    <cfRule type="containsText" dxfId="93" priority="234" operator="containsText" text="к">
      <formula>NOT(ISERROR(SEARCH("к",Q6)))</formula>
    </cfRule>
    <cfRule type="containsText" dxfId="92" priority="235" operator="containsText" text="у">
      <formula>NOT(ISERROR(SEARCH("у",Q6)))</formula>
    </cfRule>
    <cfRule type="containsText" dxfId="91" priority="236" operator="containsText" text="обс">
      <formula>NOT(ISERROR(SEARCH("обс",Q6)))</formula>
    </cfRule>
    <cfRule type="containsText" dxfId="90" priority="237" operator="containsText" text="пг">
      <formula>NOT(ISERROR(SEARCH("пг",Q6)))</formula>
    </cfRule>
    <cfRule type="containsText" dxfId="89" priority="238" operator="containsText" text="пр">
      <formula>NOT(ISERROR(SEARCH("пр",Q6)))</formula>
    </cfRule>
    <cfRule type="containsText" dxfId="88" priority="239" operator="containsText" text="ог">
      <formula>NOT(ISERROR(SEARCH("ог",Q6)))</formula>
    </cfRule>
    <cfRule type="cellIs" dxfId="87" priority="240" operator="between">
      <formula>0.1</formula>
      <formula>24</formula>
    </cfRule>
    <cfRule type="containsText" dxfId="86" priority="241" operator="containsText" text="оп">
      <formula>NOT(ISERROR(SEARCH("оп",Q6)))</formula>
    </cfRule>
    <cfRule type="containsText" dxfId="85" priority="242" operator="containsText" text="б">
      <formula>NOT(ISERROR(SEARCH("б",Q6)))</formula>
    </cfRule>
  </conditionalFormatting>
  <conditionalFormatting sqref="E7:Q8 W7:AH8">
    <cfRule type="containsText" dxfId="84" priority="80" operator="containsText" text="к">
      <formula>NOT(ISERROR(SEARCH("к",E7)))</formula>
    </cfRule>
    <cfRule type="containsText" dxfId="83" priority="81" operator="containsText" text="у">
      <formula>NOT(ISERROR(SEARCH("у",E7)))</formula>
    </cfRule>
    <cfRule type="containsText" dxfId="82" priority="82" operator="containsText" text="обс">
      <formula>NOT(ISERROR(SEARCH("обс",E7)))</formula>
    </cfRule>
    <cfRule type="containsText" dxfId="81" priority="83" operator="containsText" text="пг">
      <formula>NOT(ISERROR(SEARCH("пг",E7)))</formula>
    </cfRule>
    <cfRule type="containsText" dxfId="80" priority="84" operator="containsText" text="пр">
      <formula>NOT(ISERROR(SEARCH("пр",E7)))</formula>
    </cfRule>
    <cfRule type="containsText" dxfId="79" priority="85" operator="containsText" text="ог">
      <formula>NOT(ISERROR(SEARCH("ог",E7)))</formula>
    </cfRule>
    <cfRule type="cellIs" dxfId="78" priority="86" operator="between">
      <formula>0.1</formula>
      <formula>24</formula>
    </cfRule>
    <cfRule type="containsText" dxfId="77" priority="87" operator="containsText" text="оп">
      <formula>NOT(ISERROR(SEARCH("оп",E7)))</formula>
    </cfRule>
    <cfRule type="containsText" dxfId="76" priority="88" operator="containsText" text="б">
      <formula>NOT(ISERROR(SEARCH("б",E7)))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18" operator="containsText" id="{4C65FC3F-F2D0-4FF7-A624-441F6913F28A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E6:G6 AA6:AB6</xm:sqref>
        </x14:conditionalFormatting>
        <x14:conditionalFormatting xmlns:xm="http://schemas.microsoft.com/office/excel/2006/main">
          <x14:cfRule type="containsText" priority="617" operator="containsText" id="{FF5F24A6-B2DD-4968-8BB4-89566459A1FF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E6:G6 AA6:AB6</xm:sqref>
        </x14:conditionalFormatting>
        <x14:conditionalFormatting xmlns:xm="http://schemas.microsoft.com/office/excel/2006/main">
          <x14:cfRule type="containsText" priority="607" operator="containsText" id="{B3EF5FAE-35FE-483B-84AC-6C108713C82E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AC6:AH6 H6 J6:P6 R6:V8 W6:Z6</xm:sqref>
        </x14:conditionalFormatting>
        <x14:conditionalFormatting xmlns:xm="http://schemas.microsoft.com/office/excel/2006/main">
          <x14:cfRule type="containsText" priority="606" operator="containsText" id="{3B4F536C-DBBF-4D8A-BB94-B8D52387ED37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AC6:AH6 H6 J6:P6 R6:V8 W6:Z6</xm:sqref>
        </x14:conditionalFormatting>
        <x14:conditionalFormatting xmlns:xm="http://schemas.microsoft.com/office/excel/2006/main">
          <x14:cfRule type="containsText" priority="288" operator="containsText" id="{2EF1268F-BEFC-4CD5-9D32-5D65DF71CD05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287" operator="containsText" id="{AE3BAD4C-4DCF-4425-BFFD-3CD3855D64FC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233" operator="containsText" id="{87138F60-83F2-4450-99C0-6C3281B6619E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232" operator="containsText" id="{EA774196-ACB1-4C53-A157-1152543DFDEF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79" operator="containsText" id="{9F497AB3-59E5-47C9-9295-346CC398FAC0}">
            <xm:f>NOT(ISERROR(SEARCH(в,E7)))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E7:Q8 W7:AH8</xm:sqref>
        </x14:conditionalFormatting>
        <x14:conditionalFormatting xmlns:xm="http://schemas.microsoft.com/office/excel/2006/main">
          <x14:cfRule type="containsText" priority="78" operator="containsText" id="{CFFB27E4-E852-4B50-8CFA-2CB837CA253F}">
            <xm:f>NOT(ISERROR(SEARCH("в",E7)))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E7:Q8 W7:AH8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8"/>
  <sheetViews>
    <sheetView tabSelected="1" zoomScale="70" zoomScaleNormal="70" workbookViewId="0">
      <selection activeCell="AG9" sqref="AG9"/>
    </sheetView>
  </sheetViews>
  <sheetFormatPr defaultRowHeight="15" x14ac:dyDescent="0.25"/>
  <cols>
    <col min="2" max="2" width="25" customWidth="1"/>
    <col min="3" max="3" width="33.42578125" customWidth="1"/>
    <col min="4" max="4" width="6" customWidth="1"/>
    <col min="33" max="35" width="9.140625" style="30"/>
  </cols>
  <sheetData>
    <row r="1" spans="1:50" x14ac:dyDescent="0.25">
      <c r="A1" s="69">
        <v>44896</v>
      </c>
      <c r="B1" s="70"/>
      <c r="C1" s="70"/>
      <c r="D1" s="71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</row>
    <row r="2" spans="1:50" x14ac:dyDescent="0.25">
      <c r="A2" s="70"/>
      <c r="B2" s="70"/>
      <c r="C2" s="70"/>
      <c r="D2" s="71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</row>
    <row r="3" spans="1:50" x14ac:dyDescent="0.25">
      <c r="A3" s="72"/>
      <c r="B3" s="72"/>
      <c r="C3" s="72"/>
      <c r="D3" s="73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</row>
    <row r="4" spans="1:50" x14ac:dyDescent="0.25">
      <c r="A4" s="74" t="s">
        <v>18</v>
      </c>
      <c r="B4" s="76" t="s">
        <v>39</v>
      </c>
      <c r="C4" s="76" t="s">
        <v>40</v>
      </c>
      <c r="D4" s="78" t="s">
        <v>41</v>
      </c>
      <c r="E4" s="29" t="s">
        <v>46</v>
      </c>
      <c r="F4" s="29" t="s">
        <v>47</v>
      </c>
      <c r="G4" s="46" t="s">
        <v>48</v>
      </c>
      <c r="H4" s="46" t="s">
        <v>42</v>
      </c>
      <c r="I4" s="29" t="s">
        <v>43</v>
      </c>
      <c r="J4" s="29" t="s">
        <v>44</v>
      </c>
      <c r="K4" s="29" t="s">
        <v>45</v>
      </c>
      <c r="L4" s="29" t="s">
        <v>46</v>
      </c>
      <c r="M4" s="29" t="s">
        <v>47</v>
      </c>
      <c r="N4" s="46" t="s">
        <v>48</v>
      </c>
      <c r="O4" s="46" t="s">
        <v>42</v>
      </c>
      <c r="P4" s="29" t="s">
        <v>43</v>
      </c>
      <c r="Q4" s="29" t="s">
        <v>44</v>
      </c>
      <c r="R4" s="29" t="s">
        <v>45</v>
      </c>
      <c r="S4" s="29" t="s">
        <v>46</v>
      </c>
      <c r="T4" s="29" t="s">
        <v>47</v>
      </c>
      <c r="U4" s="46" t="s">
        <v>48</v>
      </c>
      <c r="V4" s="46" t="s">
        <v>42</v>
      </c>
      <c r="W4" s="29" t="s">
        <v>43</v>
      </c>
      <c r="X4" s="29" t="s">
        <v>44</v>
      </c>
      <c r="Y4" s="29" t="s">
        <v>45</v>
      </c>
      <c r="Z4" s="29" t="s">
        <v>46</v>
      </c>
      <c r="AA4" s="29" t="s">
        <v>47</v>
      </c>
      <c r="AB4" s="46" t="s">
        <v>48</v>
      </c>
      <c r="AC4" s="46" t="s">
        <v>42</v>
      </c>
      <c r="AD4" s="29" t="s">
        <v>43</v>
      </c>
      <c r="AE4" s="29" t="s">
        <v>67</v>
      </c>
      <c r="AF4" s="29" t="s">
        <v>68</v>
      </c>
      <c r="AG4" s="29" t="s">
        <v>69</v>
      </c>
      <c r="AH4" s="29" t="s">
        <v>47</v>
      </c>
      <c r="AI4" s="29" t="s">
        <v>48</v>
      </c>
      <c r="AJ4" s="80" t="s">
        <v>57</v>
      </c>
      <c r="AK4" s="80" t="s">
        <v>58</v>
      </c>
      <c r="AL4" s="82" t="s">
        <v>59</v>
      </c>
      <c r="AM4" s="84" t="s">
        <v>60</v>
      </c>
      <c r="AN4" s="80" t="s">
        <v>61</v>
      </c>
      <c r="AO4" s="80" t="s">
        <v>62</v>
      </c>
      <c r="AP4" s="67" t="s">
        <v>63</v>
      </c>
      <c r="AQ4" s="57" t="s">
        <v>64</v>
      </c>
      <c r="AR4" s="59" t="s">
        <v>65</v>
      </c>
      <c r="AS4" s="61" t="s">
        <v>49</v>
      </c>
      <c r="AT4" s="63" t="s">
        <v>50</v>
      </c>
      <c r="AU4" s="65" t="s">
        <v>51</v>
      </c>
    </row>
    <row r="5" spans="1:50" x14ac:dyDescent="0.25">
      <c r="A5" s="75"/>
      <c r="B5" s="77"/>
      <c r="C5" s="77"/>
      <c r="D5" s="79"/>
      <c r="E5" s="45">
        <v>1</v>
      </c>
      <c r="F5" s="45">
        <v>2</v>
      </c>
      <c r="G5" s="44">
        <v>3</v>
      </c>
      <c r="H5" s="44">
        <v>4</v>
      </c>
      <c r="I5" s="45">
        <v>5</v>
      </c>
      <c r="J5" s="45">
        <v>6</v>
      </c>
      <c r="K5" s="45">
        <v>7</v>
      </c>
      <c r="L5" s="45">
        <v>8</v>
      </c>
      <c r="M5" s="45">
        <v>9</v>
      </c>
      <c r="N5" s="44">
        <v>10</v>
      </c>
      <c r="O5" s="44">
        <v>11</v>
      </c>
      <c r="P5" s="45">
        <v>12</v>
      </c>
      <c r="Q5" s="45">
        <v>13</v>
      </c>
      <c r="R5" s="45">
        <v>14</v>
      </c>
      <c r="S5" s="45">
        <v>15</v>
      </c>
      <c r="T5" s="45">
        <v>16</v>
      </c>
      <c r="U5" s="44">
        <v>17</v>
      </c>
      <c r="V5" s="44">
        <v>18</v>
      </c>
      <c r="W5" s="45">
        <v>19</v>
      </c>
      <c r="X5" s="45">
        <v>20</v>
      </c>
      <c r="Y5" s="45">
        <v>21</v>
      </c>
      <c r="Z5" s="45">
        <v>22</v>
      </c>
      <c r="AA5" s="45">
        <v>23</v>
      </c>
      <c r="AB5" s="44">
        <v>24</v>
      </c>
      <c r="AC5" s="44">
        <v>25</v>
      </c>
      <c r="AD5" s="45">
        <v>26</v>
      </c>
      <c r="AE5" s="45">
        <v>27</v>
      </c>
      <c r="AF5" s="45">
        <v>28</v>
      </c>
      <c r="AG5" s="45">
        <v>29</v>
      </c>
      <c r="AH5" s="45">
        <v>30</v>
      </c>
      <c r="AI5" s="45">
        <v>31</v>
      </c>
      <c r="AJ5" s="81"/>
      <c r="AK5" s="81"/>
      <c r="AL5" s="83"/>
      <c r="AM5" s="85"/>
      <c r="AN5" s="81"/>
      <c r="AO5" s="81"/>
      <c r="AP5" s="68"/>
      <c r="AQ5" s="58"/>
      <c r="AR5" s="60"/>
      <c r="AS5" s="62"/>
      <c r="AT5" s="64"/>
      <c r="AU5" s="66"/>
    </row>
    <row r="6" spans="1:50" x14ac:dyDescent="0.25">
      <c r="A6" s="52">
        <v>1</v>
      </c>
      <c r="B6" s="52" t="s">
        <v>66</v>
      </c>
      <c r="C6" s="52" t="s">
        <v>53</v>
      </c>
      <c r="D6" s="52">
        <v>8</v>
      </c>
      <c r="E6" s="29" t="s">
        <v>73</v>
      </c>
      <c r="F6" s="29" t="s">
        <v>73</v>
      </c>
      <c r="G6" s="29"/>
      <c r="H6" s="29"/>
      <c r="I6" s="29" t="s">
        <v>73</v>
      </c>
      <c r="J6" s="29" t="s">
        <v>73</v>
      </c>
      <c r="K6" s="29" t="s">
        <v>73</v>
      </c>
      <c r="L6" s="29" t="s">
        <v>73</v>
      </c>
      <c r="M6" s="29" t="s">
        <v>73</v>
      </c>
      <c r="N6" s="29"/>
      <c r="O6" s="29"/>
      <c r="P6" s="29" t="s">
        <v>73</v>
      </c>
      <c r="Q6" s="29" t="s">
        <v>73</v>
      </c>
      <c r="R6" s="29" t="s">
        <v>73</v>
      </c>
      <c r="S6" s="29" t="s">
        <v>73</v>
      </c>
      <c r="T6" s="29" t="s">
        <v>73</v>
      </c>
      <c r="U6" s="29"/>
      <c r="V6" s="29"/>
      <c r="W6" s="29" t="s">
        <v>73</v>
      </c>
      <c r="X6" s="29" t="s">
        <v>73</v>
      </c>
      <c r="Y6" s="29"/>
      <c r="Z6" s="29"/>
      <c r="AA6" s="29"/>
      <c r="AB6" s="29"/>
      <c r="AC6" s="29"/>
      <c r="AD6" s="29"/>
      <c r="AE6" s="29"/>
      <c r="AF6" s="29"/>
      <c r="AG6" s="48"/>
      <c r="AH6" s="48"/>
      <c r="AI6" s="48"/>
      <c r="AJ6" s="36">
        <f>COUNTIF(E6:AH6,"=в")</f>
        <v>14</v>
      </c>
      <c r="AK6" s="36">
        <f>SUM(E6:AF6)</f>
        <v>0</v>
      </c>
      <c r="AL6" s="37">
        <f>COUNTIF(E6:AF6,"=оп")</f>
        <v>0</v>
      </c>
      <c r="AM6" s="38">
        <f>COUNTIF(E6:AF6,"=б")</f>
        <v>0</v>
      </c>
      <c r="AN6" s="36">
        <f>IF(D6="",0,IF(AK6-AJ6*D6&lt;0,0,AK6-AJ6*D6))</f>
        <v>0</v>
      </c>
      <c r="AO6" s="36">
        <f>IF(D6="",0,IF(AJ6*D6-AK6&lt;0,0,AJ6*D6-AK6))</f>
        <v>112</v>
      </c>
      <c r="AP6" s="39">
        <f>COUNTIF(E6:AF6,"=ог")</f>
        <v>0</v>
      </c>
      <c r="AQ6" s="40">
        <f>COUNTIF(E6:AF6,"=пр")</f>
        <v>0</v>
      </c>
      <c r="AR6" s="41">
        <f>COUNTIF(E6:AF6,"=пг")</f>
        <v>0</v>
      </c>
      <c r="AS6" s="42">
        <f>COUNTIF(E6:AF6,"=обс")</f>
        <v>0</v>
      </c>
      <c r="AT6" s="43">
        <f>COUNTIF(E6:AF6,"=у")</f>
        <v>0</v>
      </c>
      <c r="AU6" s="35">
        <f>COUNTIF(E6:AF6,"=к")</f>
        <v>0</v>
      </c>
    </row>
    <row r="7" spans="1:50" x14ac:dyDescent="0.25">
      <c r="A7" s="50">
        <v>2</v>
      </c>
      <c r="B7" s="45" t="s">
        <v>70</v>
      </c>
      <c r="C7" s="45" t="s">
        <v>53</v>
      </c>
      <c r="D7" s="51">
        <v>8</v>
      </c>
      <c r="E7" s="29" t="s">
        <v>23</v>
      </c>
      <c r="F7" s="29" t="s">
        <v>73</v>
      </c>
      <c r="G7" s="29"/>
      <c r="H7" s="29"/>
      <c r="I7" s="29" t="s">
        <v>73</v>
      </c>
      <c r="J7" s="29" t="s">
        <v>73</v>
      </c>
      <c r="K7" s="29" t="s">
        <v>73</v>
      </c>
      <c r="L7" s="29" t="s">
        <v>73</v>
      </c>
      <c r="M7" s="29" t="s">
        <v>73</v>
      </c>
      <c r="N7" s="29"/>
      <c r="O7" s="29"/>
      <c r="P7" s="29" t="s">
        <v>73</v>
      </c>
      <c r="Q7" s="29" t="s">
        <v>73</v>
      </c>
      <c r="R7" s="29" t="s">
        <v>73</v>
      </c>
      <c r="S7" s="29" t="s">
        <v>73</v>
      </c>
      <c r="T7" s="29" t="s">
        <v>23</v>
      </c>
      <c r="U7" s="29"/>
      <c r="V7" s="29"/>
      <c r="W7" s="29" t="s">
        <v>23</v>
      </c>
      <c r="X7" s="29"/>
      <c r="Y7" s="29"/>
      <c r="Z7" s="29"/>
      <c r="AA7" s="29"/>
      <c r="AB7" s="29"/>
      <c r="AC7" s="29"/>
      <c r="AD7" s="29"/>
      <c r="AE7" s="29"/>
      <c r="AF7" s="29"/>
      <c r="AG7" s="48"/>
      <c r="AH7" s="48"/>
      <c r="AI7" s="48"/>
      <c r="AJ7" s="36">
        <f>COUNTIF(E7:AH7,"=в")</f>
        <v>10</v>
      </c>
      <c r="AK7" s="36">
        <f>SUM(E7:AF7)</f>
        <v>0</v>
      </c>
      <c r="AL7" s="37">
        <f>COUNTIF(E7:AF7,"=оп")</f>
        <v>0</v>
      </c>
      <c r="AM7" s="38">
        <f>COUNTIF(E7:AF7,"=б")</f>
        <v>0</v>
      </c>
      <c r="AN7" s="36">
        <f>IF(D7="",0,IF(AK7-AJ7*D7&lt;0,0,AK7-AJ7*D7))</f>
        <v>0</v>
      </c>
      <c r="AO7" s="36">
        <f>IF(D7="",0,IF(AJ7*D7-AK7&lt;0,0,AJ7*D7-AK7))</f>
        <v>80</v>
      </c>
      <c r="AP7" s="39">
        <f t="shared" ref="AP7:AP8" si="0">COUNTIF(E7:AF7,"=ог")</f>
        <v>3</v>
      </c>
      <c r="AQ7" s="40">
        <f t="shared" ref="AQ7:AQ8" si="1">COUNTIF(E7:AF7,"=пр")</f>
        <v>0</v>
      </c>
      <c r="AR7" s="41">
        <f t="shared" ref="AR7:AR8" si="2">COUNTIF(E7:AF7,"=пг")</f>
        <v>0</v>
      </c>
      <c r="AS7" s="42">
        <f t="shared" ref="AS7:AS8" si="3">COUNTIF(E7:AF7,"=обс")</f>
        <v>0</v>
      </c>
      <c r="AT7" s="43">
        <f t="shared" ref="AT7:AT8" si="4">COUNTIF(E7:AF7,"=у")</f>
        <v>0</v>
      </c>
      <c r="AU7" s="35">
        <f t="shared" ref="AU7:AU8" si="5">COUNTIF(E7:AF7,"=к")</f>
        <v>0</v>
      </c>
    </row>
    <row r="8" spans="1:50" x14ac:dyDescent="0.25">
      <c r="A8" s="50">
        <v>3</v>
      </c>
      <c r="B8" s="45" t="s">
        <v>71</v>
      </c>
      <c r="C8" s="45" t="s">
        <v>72</v>
      </c>
      <c r="D8" s="51">
        <v>8</v>
      </c>
      <c r="E8" s="29" t="s">
        <v>73</v>
      </c>
      <c r="F8" s="29" t="s">
        <v>73</v>
      </c>
      <c r="G8" s="29"/>
      <c r="H8" s="29"/>
      <c r="I8" s="29" t="s">
        <v>0</v>
      </c>
      <c r="J8" s="29" t="s">
        <v>0</v>
      </c>
      <c r="K8" s="29" t="s">
        <v>73</v>
      </c>
      <c r="L8" s="29" t="s">
        <v>73</v>
      </c>
      <c r="M8" s="29" t="s">
        <v>73</v>
      </c>
      <c r="N8" s="29"/>
      <c r="O8" s="29"/>
      <c r="P8" s="29" t="s">
        <v>73</v>
      </c>
      <c r="Q8" s="29" t="s">
        <v>73</v>
      </c>
      <c r="R8" s="29" t="s">
        <v>73</v>
      </c>
      <c r="S8" s="29" t="s">
        <v>73</v>
      </c>
      <c r="T8" s="29" t="s">
        <v>73</v>
      </c>
      <c r="U8" s="29"/>
      <c r="V8" s="29"/>
      <c r="W8" s="29" t="s">
        <v>73</v>
      </c>
      <c r="X8" s="29" t="s">
        <v>73</v>
      </c>
      <c r="Y8" s="29"/>
      <c r="Z8" s="29"/>
      <c r="AA8" s="29"/>
      <c r="AB8" s="29"/>
      <c r="AC8" s="29"/>
      <c r="AD8" s="29"/>
      <c r="AE8" s="29"/>
      <c r="AF8" s="29"/>
      <c r="AG8" s="48"/>
      <c r="AH8" s="48"/>
      <c r="AI8" s="48"/>
      <c r="AJ8" s="36">
        <f>COUNTIF(E8:AH8,"=в")</f>
        <v>12</v>
      </c>
      <c r="AK8" s="36">
        <f>SUM(E8:AF8)</f>
        <v>0</v>
      </c>
      <c r="AL8" s="37">
        <f>COUNTIF(E8:AF8,"=оп")</f>
        <v>0</v>
      </c>
      <c r="AM8" s="38">
        <f>COUNTIF(E8:AF8,"=б")</f>
        <v>2</v>
      </c>
      <c r="AN8" s="36">
        <f>IF(D8="",0,IF(AK8-AJ8*D8&lt;0,0,AK8-AJ8*D8))</f>
        <v>0</v>
      </c>
      <c r="AO8" s="36">
        <f>IF(D8="",0,IF(AJ8*D8-AK8&lt;0,0,AJ8*D8-AK8))</f>
        <v>96</v>
      </c>
      <c r="AP8" s="39">
        <f t="shared" si="0"/>
        <v>0</v>
      </c>
      <c r="AQ8" s="40">
        <f t="shared" si="1"/>
        <v>0</v>
      </c>
      <c r="AR8" s="41">
        <f t="shared" si="2"/>
        <v>0</v>
      </c>
      <c r="AS8" s="42">
        <f t="shared" si="3"/>
        <v>0</v>
      </c>
      <c r="AT8" s="43">
        <f t="shared" si="4"/>
        <v>0</v>
      </c>
      <c r="AU8" s="35">
        <f t="shared" si="5"/>
        <v>0</v>
      </c>
    </row>
  </sheetData>
  <mergeCells count="17">
    <mergeCell ref="AQ4:AQ5"/>
    <mergeCell ref="AR4:AR5"/>
    <mergeCell ref="AS4:AS5"/>
    <mergeCell ref="AT4:AT5"/>
    <mergeCell ref="AU4:AU5"/>
    <mergeCell ref="AP4:AP5"/>
    <mergeCell ref="A1:D3"/>
    <mergeCell ref="A4:A5"/>
    <mergeCell ref="B4:B5"/>
    <mergeCell ref="C4:C5"/>
    <mergeCell ref="D4:D5"/>
    <mergeCell ref="AJ4:AJ5"/>
    <mergeCell ref="AK4:AK5"/>
    <mergeCell ref="AL4:AL5"/>
    <mergeCell ref="AM4:AM5"/>
    <mergeCell ref="AN4:AN5"/>
    <mergeCell ref="AO4:AO5"/>
  </mergeCells>
  <conditionalFormatting sqref="AA6:AA8 T6:T8 E6:F8">
    <cfRule type="containsText" dxfId="65" priority="69" operator="containsText" text="к">
      <formula>NOT(ISERROR(SEARCH("к",E6)))</formula>
    </cfRule>
    <cfRule type="containsText" dxfId="64" priority="70" operator="containsText" text="у">
      <formula>NOT(ISERROR(SEARCH("у",E6)))</formula>
    </cfRule>
    <cfRule type="containsText" dxfId="63" priority="71" operator="containsText" text="обс">
      <formula>NOT(ISERROR(SEARCH("обс",E6)))</formula>
    </cfRule>
    <cfRule type="containsText" dxfId="62" priority="72" operator="containsText" text="пг">
      <formula>NOT(ISERROR(SEARCH("пг",E6)))</formula>
    </cfRule>
    <cfRule type="containsText" dxfId="61" priority="73" operator="containsText" text="пр">
      <formula>NOT(ISERROR(SEARCH("пр",E6)))</formula>
    </cfRule>
    <cfRule type="containsText" dxfId="60" priority="74" operator="containsText" text="ог">
      <formula>NOT(ISERROR(SEARCH("ог",E6)))</formula>
    </cfRule>
    <cfRule type="cellIs" dxfId="59" priority="75" operator="between">
      <formula>0.1</formula>
      <formula>24</formula>
    </cfRule>
    <cfRule type="containsText" dxfId="58" priority="76" operator="containsText" text="оп">
      <formula>NOT(ISERROR(SEARCH("оп",E6)))</formula>
    </cfRule>
    <cfRule type="containsText" dxfId="57" priority="77" operator="containsText" text="б">
      <formula>NOT(ISERROR(SEARCH("б",E6)))</formula>
    </cfRule>
  </conditionalFormatting>
  <conditionalFormatting sqref="AB6:AI8 H6:H8 R8 U6:Z8 J6:Q8">
    <cfRule type="containsText" dxfId="56" priority="58" operator="containsText" text="к">
      <formula>NOT(ISERROR(SEARCH("к",H6)))</formula>
    </cfRule>
    <cfRule type="containsText" dxfId="55" priority="59" operator="containsText" text="у">
      <formula>NOT(ISERROR(SEARCH("у",H6)))</formula>
    </cfRule>
    <cfRule type="containsText" dxfId="54" priority="60" operator="containsText" text="обс">
      <formula>NOT(ISERROR(SEARCH("обс",H6)))</formula>
    </cfRule>
    <cfRule type="containsText" dxfId="53" priority="61" operator="containsText" text="пг">
      <formula>NOT(ISERROR(SEARCH("пг",H6)))</formula>
    </cfRule>
    <cfRule type="containsText" dxfId="52" priority="62" operator="containsText" text="пр">
      <formula>NOT(ISERROR(SEARCH("пр",H6)))</formula>
    </cfRule>
    <cfRule type="containsText" dxfId="51" priority="63" operator="containsText" text="ог">
      <formula>NOT(ISERROR(SEARCH("ог",H6)))</formula>
    </cfRule>
    <cfRule type="cellIs" dxfId="50" priority="64" operator="between">
      <formula>0.1</formula>
      <formula>24</formula>
    </cfRule>
    <cfRule type="containsText" dxfId="49" priority="65" operator="containsText" text="оп">
      <formula>NOT(ISERROR(SEARCH("оп",H6)))</formula>
    </cfRule>
    <cfRule type="containsText" dxfId="48" priority="66" operator="containsText" text="б">
      <formula>NOT(ISERROR(SEARCH("б",H6)))</formula>
    </cfRule>
  </conditionalFormatting>
  <conditionalFormatting sqref="S6:S8">
    <cfRule type="containsText" dxfId="47" priority="47" operator="containsText" text="к">
      <formula>NOT(ISERROR(SEARCH("к",S6)))</formula>
    </cfRule>
    <cfRule type="containsText" dxfId="46" priority="48" operator="containsText" text="у">
      <formula>NOT(ISERROR(SEARCH("у",S6)))</formula>
    </cfRule>
    <cfRule type="containsText" dxfId="45" priority="49" operator="containsText" text="обс">
      <formula>NOT(ISERROR(SEARCH("обс",S6)))</formula>
    </cfRule>
    <cfRule type="containsText" dxfId="44" priority="50" operator="containsText" text="пг">
      <formula>NOT(ISERROR(SEARCH("пг",S6)))</formula>
    </cfRule>
    <cfRule type="containsText" dxfId="43" priority="51" operator="containsText" text="пр">
      <formula>NOT(ISERROR(SEARCH("пр",S6)))</formula>
    </cfRule>
    <cfRule type="containsText" dxfId="42" priority="52" operator="containsText" text="ог">
      <formula>NOT(ISERROR(SEARCH("ог",S6)))</formula>
    </cfRule>
    <cfRule type="cellIs" dxfId="41" priority="53" operator="between">
      <formula>0.1</formula>
      <formula>24</formula>
    </cfRule>
    <cfRule type="containsText" dxfId="40" priority="54" operator="containsText" text="оп">
      <formula>NOT(ISERROR(SEARCH("оп",S6)))</formula>
    </cfRule>
    <cfRule type="containsText" dxfId="39" priority="55" operator="containsText" text="б">
      <formula>NOT(ISERROR(SEARCH("б",S6)))</formula>
    </cfRule>
  </conditionalFormatting>
  <conditionalFormatting sqref="G6:G8">
    <cfRule type="containsText" dxfId="38" priority="25" operator="containsText" text="к">
      <formula>NOT(ISERROR(SEARCH("к",G6)))</formula>
    </cfRule>
    <cfRule type="containsText" dxfId="37" priority="26" operator="containsText" text="у">
      <formula>NOT(ISERROR(SEARCH("у",G6)))</formula>
    </cfRule>
    <cfRule type="containsText" dxfId="36" priority="27" operator="containsText" text="обс">
      <formula>NOT(ISERROR(SEARCH("обс",G6)))</formula>
    </cfRule>
    <cfRule type="containsText" dxfId="35" priority="28" operator="containsText" text="пг">
      <formula>NOT(ISERROR(SEARCH("пг",G6)))</formula>
    </cfRule>
    <cfRule type="containsText" dxfId="34" priority="29" operator="containsText" text="пр">
      <formula>NOT(ISERROR(SEARCH("пр",G6)))</formula>
    </cfRule>
    <cfRule type="containsText" dxfId="33" priority="30" operator="containsText" text="ог">
      <formula>NOT(ISERROR(SEARCH("ог",G6)))</formula>
    </cfRule>
    <cfRule type="cellIs" dxfId="32" priority="31" operator="between">
      <formula>0.1</formula>
      <formula>24</formula>
    </cfRule>
    <cfRule type="containsText" dxfId="31" priority="32" operator="containsText" text="оп">
      <formula>NOT(ISERROR(SEARCH("оп",G6)))</formula>
    </cfRule>
    <cfRule type="containsText" dxfId="30" priority="33" operator="containsText" text="б">
      <formula>NOT(ISERROR(SEARCH("б",G6)))</formula>
    </cfRule>
  </conditionalFormatting>
  <conditionalFormatting sqref="I6:I8">
    <cfRule type="containsText" dxfId="29" priority="14" operator="containsText" text="к">
      <formula>NOT(ISERROR(SEARCH("к",I6)))</formula>
    </cfRule>
    <cfRule type="containsText" dxfId="28" priority="15" operator="containsText" text="у">
      <formula>NOT(ISERROR(SEARCH("у",I6)))</formula>
    </cfRule>
    <cfRule type="containsText" dxfId="27" priority="16" operator="containsText" text="обс">
      <formula>NOT(ISERROR(SEARCH("обс",I6)))</formula>
    </cfRule>
    <cfRule type="containsText" dxfId="26" priority="17" operator="containsText" text="пг">
      <formula>NOT(ISERROR(SEARCH("пг",I6)))</formula>
    </cfRule>
    <cfRule type="containsText" dxfId="25" priority="18" operator="containsText" text="пр">
      <formula>NOT(ISERROR(SEARCH("пр",I6)))</formula>
    </cfRule>
    <cfRule type="containsText" dxfId="24" priority="19" operator="containsText" text="ог">
      <formula>NOT(ISERROR(SEARCH("ог",I6)))</formula>
    </cfRule>
    <cfRule type="cellIs" dxfId="23" priority="20" operator="between">
      <formula>0.1</formula>
      <formula>24</formula>
    </cfRule>
    <cfRule type="containsText" dxfId="22" priority="21" operator="containsText" text="оп">
      <formula>NOT(ISERROR(SEARCH("оп",I6)))</formula>
    </cfRule>
    <cfRule type="containsText" dxfId="21" priority="22" operator="containsText" text="б">
      <formula>NOT(ISERROR(SEARCH("б",I6)))</formula>
    </cfRule>
  </conditionalFormatting>
  <conditionalFormatting sqref="R6:R7">
    <cfRule type="containsText" dxfId="20" priority="3" operator="containsText" text="к">
      <formula>NOT(ISERROR(SEARCH("к",R6)))</formula>
    </cfRule>
    <cfRule type="containsText" dxfId="19" priority="4" operator="containsText" text="у">
      <formula>NOT(ISERROR(SEARCH("у",R6)))</formula>
    </cfRule>
    <cfRule type="containsText" dxfId="18" priority="5" operator="containsText" text="обс">
      <formula>NOT(ISERROR(SEARCH("обс",R6)))</formula>
    </cfRule>
    <cfRule type="containsText" dxfId="17" priority="6" operator="containsText" text="пг">
      <formula>NOT(ISERROR(SEARCH("пг",R6)))</formula>
    </cfRule>
    <cfRule type="containsText" dxfId="16" priority="7" operator="containsText" text="пр">
      <formula>NOT(ISERROR(SEARCH("пр",R6)))</formula>
    </cfRule>
    <cfRule type="containsText" dxfId="15" priority="8" operator="containsText" text="ог">
      <formula>NOT(ISERROR(SEARCH("ог",R6)))</formula>
    </cfRule>
    <cfRule type="cellIs" dxfId="14" priority="9" operator="between">
      <formula>0.1</formula>
      <formula>24</formula>
    </cfRule>
    <cfRule type="containsText" dxfId="13" priority="10" operator="containsText" text="оп">
      <formula>NOT(ISERROR(SEARCH("оп",R6)))</formula>
    </cfRule>
    <cfRule type="containsText" dxfId="12" priority="11" operator="containsText" text="б">
      <formula>NOT(ISERROR(SEARCH("б",R6)))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8" operator="containsText" id="{1CBA45FB-8AFA-46BE-8929-B5917C8BD7EE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AA6:AA8 T6:T8 E6:F8</xm:sqref>
        </x14:conditionalFormatting>
        <x14:conditionalFormatting xmlns:xm="http://schemas.microsoft.com/office/excel/2006/main">
          <x14:cfRule type="containsText" priority="67" operator="containsText" id="{AB598844-574A-4722-A15E-1B91CE7C5032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AA6:AA8 T6:T8 E6:F8</xm:sqref>
        </x14:conditionalFormatting>
        <x14:conditionalFormatting xmlns:xm="http://schemas.microsoft.com/office/excel/2006/main">
          <x14:cfRule type="containsText" priority="57" operator="containsText" id="{2D4009BD-5A19-4D70-A5EF-C00E739CBA6B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AB6:AI8 H6:H8 R8 U6:Z8 J6:Q8</xm:sqref>
        </x14:conditionalFormatting>
        <x14:conditionalFormatting xmlns:xm="http://schemas.microsoft.com/office/excel/2006/main">
          <x14:cfRule type="containsText" priority="56" operator="containsText" id="{B42DC62B-C0EB-4A49-B61B-732245B85470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AB6:AI8 H6:H8 R8 U6:Z8 J6:Q8</xm:sqref>
        </x14:conditionalFormatting>
        <x14:conditionalFormatting xmlns:xm="http://schemas.microsoft.com/office/excel/2006/main">
          <x14:cfRule type="containsText" priority="46" operator="containsText" id="{CA764C66-4721-4325-A866-8092F4A91568}">
            <xm:f>NOT(ISERROR(SEARCH(в,S6)))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45" operator="containsText" id="{13FAB12F-D17C-4A5F-89F6-EFA38EA7EEC0}">
            <xm:f>NOT(ISERROR(SEARCH("в",S6)))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24" operator="containsText" id="{9B7A388B-9501-42A4-861E-37A848B93A4E}">
            <xm:f>NOT(ISERROR(SEARCH(в,G6)))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23" operator="containsText" id="{F06264FF-DB18-448B-8456-50BB4B81E1E6}">
            <xm:f>NOT(ISERROR(SEARCH("в",G6)))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13" operator="containsText" id="{776C5773-85AF-4295-B991-CEA0BF938A0D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12" operator="containsText" id="{B84E36F6-2E26-4820-B3B3-2C8D75C8EE6B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2" operator="containsText" id="{6D329289-9659-41E4-BDD1-6D76DBA03232}">
            <xm:f>NOT(ISERROR(SEARCH(в,R6)))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R6:R7</xm:sqref>
        </x14:conditionalFormatting>
        <x14:conditionalFormatting xmlns:xm="http://schemas.microsoft.com/office/excel/2006/main">
          <x14:cfRule type="containsText" priority="1" operator="containsText" id="{01D6C8D7-DFCC-4864-B03E-48CF24D1C0FB}">
            <xm:f>NOT(ISERROR(SEARCH("в",R6)))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R6:R7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</vt:i4>
      </vt:variant>
    </vt:vector>
  </HeadingPairs>
  <TitlesOfParts>
    <vt:vector size="12" baseType="lpstr">
      <vt:lpstr>Настройки</vt:lpstr>
      <vt:lpstr>Ноябрь 2022</vt:lpstr>
      <vt:lpstr>Декабрь 2022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Anastasiya</cp:lastModifiedBy>
  <dcterms:created xsi:type="dcterms:W3CDTF">2006-09-16T00:00:00Z</dcterms:created>
  <dcterms:modified xsi:type="dcterms:W3CDTF">2022-12-20T07:49:21Z</dcterms:modified>
</cp:coreProperties>
</file>