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Делопроизводство\Табель учета рабочего времени\"/>
    </mc:Choice>
  </mc:AlternateContent>
  <bookViews>
    <workbookView xWindow="0" yWindow="0" windowWidth="23040" windowHeight="9060" activeTab="3"/>
  </bookViews>
  <sheets>
    <sheet name="Настройки" sheetId="1" r:id="rId1"/>
    <sheet name="сентябрь 2019" sheetId="2" r:id="rId2"/>
    <sheet name="октябрь 2019" sheetId="3" r:id="rId3"/>
    <sheet name="ноябрь 2019" sheetId="4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</definedNames>
  <calcPr calcId="162913" refMode="R1C1" concurrentCalc="0"/>
</workbook>
</file>

<file path=xl/calcChain.xml><?xml version="1.0" encoding="utf-8"?>
<calcChain xmlns="http://schemas.openxmlformats.org/spreadsheetml/2006/main">
  <c r="AI10" i="4" l="1"/>
  <c r="AI9" i="4"/>
  <c r="AI8" i="4"/>
  <c r="AI7" i="4"/>
  <c r="AI6" i="4"/>
  <c r="AT6" i="4"/>
  <c r="AT7" i="4"/>
  <c r="AT8" i="4"/>
  <c r="AT9" i="4"/>
  <c r="AT10" i="4"/>
  <c r="AS6" i="4"/>
  <c r="AS7" i="4"/>
  <c r="AS8" i="4"/>
  <c r="AS9" i="4"/>
  <c r="AS10" i="4"/>
  <c r="AR6" i="4"/>
  <c r="AR7" i="4"/>
  <c r="AR8" i="4"/>
  <c r="AR9" i="4"/>
  <c r="AR10" i="4"/>
  <c r="AQ6" i="4"/>
  <c r="AQ7" i="4"/>
  <c r="AQ8" i="4"/>
  <c r="AQ9" i="4"/>
  <c r="AQ10" i="4"/>
  <c r="AP6" i="4"/>
  <c r="AP7" i="4"/>
  <c r="AP8" i="4"/>
  <c r="AP9" i="4"/>
  <c r="AP10" i="4"/>
  <c r="AO6" i="4"/>
  <c r="AO7" i="4"/>
  <c r="AO8" i="4"/>
  <c r="AO9" i="4"/>
  <c r="AO10" i="4"/>
  <c r="AL6" i="4"/>
  <c r="AL7" i="4"/>
  <c r="AL8" i="4"/>
  <c r="AL9" i="4"/>
  <c r="AL10" i="4"/>
  <c r="AK6" i="4"/>
  <c r="AK7" i="4"/>
  <c r="AK8" i="4"/>
  <c r="AK9" i="4"/>
  <c r="AK10" i="4"/>
  <c r="AJ6" i="4"/>
  <c r="AJ7" i="4"/>
  <c r="AJ8" i="4"/>
  <c r="AJ9" i="4"/>
  <c r="AJ10" i="4"/>
  <c r="AB3" i="4"/>
  <c r="R3" i="4"/>
  <c r="F3" i="4"/>
  <c r="AB2" i="4"/>
  <c r="R2" i="4"/>
  <c r="F2" i="4"/>
  <c r="AB1" i="4"/>
  <c r="R1" i="4"/>
  <c r="F1" i="4"/>
  <c r="AN10" i="4"/>
  <c r="AM7" i="4"/>
  <c r="AM8" i="4"/>
  <c r="AM9" i="4"/>
  <c r="AN8" i="4"/>
  <c r="AM10" i="4"/>
  <c r="AN7" i="4"/>
  <c r="AN9" i="4"/>
  <c r="AN6" i="4"/>
  <c r="AM6" i="4"/>
  <c r="AJ10" i="3"/>
  <c r="AJ9" i="3"/>
  <c r="AJ8" i="3"/>
  <c r="AJ7" i="3"/>
  <c r="AJ6" i="3"/>
  <c r="AU6" i="3"/>
  <c r="AU7" i="3"/>
  <c r="AU8" i="3"/>
  <c r="AU9" i="3"/>
  <c r="AU10" i="3"/>
  <c r="AT6" i="3"/>
  <c r="AT7" i="3"/>
  <c r="AT8" i="3"/>
  <c r="AT9" i="3"/>
  <c r="AT10" i="3"/>
  <c r="AS6" i="3"/>
  <c r="AS7" i="3"/>
  <c r="AS8" i="3"/>
  <c r="AS9" i="3"/>
  <c r="AS10" i="3"/>
  <c r="AR6" i="3"/>
  <c r="AR7" i="3"/>
  <c r="AR8" i="3"/>
  <c r="AR9" i="3"/>
  <c r="AR10" i="3"/>
  <c r="AQ6" i="3"/>
  <c r="AQ7" i="3"/>
  <c r="AQ8" i="3"/>
  <c r="AQ9" i="3"/>
  <c r="AQ10" i="3"/>
  <c r="AP6" i="3"/>
  <c r="AP7" i="3"/>
  <c r="AP8" i="3"/>
  <c r="AP9" i="3"/>
  <c r="AP10" i="3"/>
  <c r="AM6" i="3"/>
  <c r="AM7" i="3"/>
  <c r="AM8" i="3"/>
  <c r="AM9" i="3"/>
  <c r="AM10" i="3"/>
  <c r="AL6" i="3"/>
  <c r="AL7" i="3"/>
  <c r="AL8" i="3"/>
  <c r="AL9" i="3"/>
  <c r="AL10" i="3"/>
  <c r="AK6" i="3"/>
  <c r="AK7" i="3"/>
  <c r="AK8" i="3"/>
  <c r="AK9" i="3"/>
  <c r="AK10" i="3"/>
  <c r="AB3" i="3"/>
  <c r="R3" i="3"/>
  <c r="F3" i="3"/>
  <c r="AB2" i="3"/>
  <c r="R2" i="3"/>
  <c r="F2" i="3"/>
  <c r="AB1" i="3"/>
  <c r="R1" i="3"/>
  <c r="F1" i="3"/>
  <c r="AN6" i="3"/>
  <c r="AN10" i="3"/>
  <c r="AN8" i="3"/>
  <c r="AN9" i="3"/>
  <c r="AO9" i="3"/>
  <c r="AO8" i="3"/>
  <c r="AN7" i="3"/>
  <c r="AO10" i="3"/>
  <c r="AO6" i="3"/>
  <c r="AO7" i="3"/>
  <c r="AJ11" i="2"/>
  <c r="AJ10" i="2"/>
  <c r="AJ9" i="2"/>
  <c r="AJ8" i="2"/>
  <c r="AJ7" i="2"/>
  <c r="AJ6" i="2"/>
  <c r="AU6" i="2"/>
  <c r="AU7" i="2"/>
  <c r="AU8" i="2"/>
  <c r="AU9" i="2"/>
  <c r="AU10" i="2"/>
  <c r="AU11" i="2"/>
  <c r="AT6" i="2"/>
  <c r="AT7" i="2"/>
  <c r="AT8" i="2"/>
  <c r="AT9" i="2"/>
  <c r="AT10" i="2"/>
  <c r="AT11" i="2"/>
  <c r="AS6" i="2"/>
  <c r="AS7" i="2"/>
  <c r="AS8" i="2"/>
  <c r="AS9" i="2"/>
  <c r="AS10" i="2"/>
  <c r="AS11" i="2"/>
  <c r="AR6" i="2"/>
  <c r="AR7" i="2"/>
  <c r="AR8" i="2"/>
  <c r="AR9" i="2"/>
  <c r="AR10" i="2"/>
  <c r="AR11" i="2"/>
  <c r="AQ6" i="2"/>
  <c r="AQ7" i="2"/>
  <c r="AQ8" i="2"/>
  <c r="AQ9" i="2"/>
  <c r="AQ10" i="2"/>
  <c r="AQ11" i="2"/>
  <c r="AP6" i="2"/>
  <c r="AP7" i="2"/>
  <c r="AP8" i="2"/>
  <c r="AP9" i="2"/>
  <c r="AP10" i="2"/>
  <c r="AP11" i="2"/>
  <c r="AM6" i="2"/>
  <c r="AM7" i="2"/>
  <c r="AM8" i="2"/>
  <c r="AM9" i="2"/>
  <c r="AM10" i="2"/>
  <c r="AM11" i="2"/>
  <c r="AL6" i="2"/>
  <c r="AL7" i="2"/>
  <c r="AL8" i="2"/>
  <c r="AL9" i="2"/>
  <c r="AL10" i="2"/>
  <c r="AL11" i="2"/>
  <c r="AK6" i="2"/>
  <c r="AK7" i="2"/>
  <c r="AK8" i="2"/>
  <c r="AK9" i="2"/>
  <c r="AK10" i="2"/>
  <c r="AK11" i="2"/>
  <c r="AB3" i="2"/>
  <c r="R3" i="2"/>
  <c r="F3" i="2"/>
  <c r="AB2" i="2"/>
  <c r="R2" i="2"/>
  <c r="F2" i="2"/>
  <c r="AB1" i="2"/>
  <c r="R1" i="2"/>
  <c r="F1" i="2"/>
  <c r="AN10" i="2"/>
  <c r="AN11" i="2"/>
  <c r="AO10" i="2"/>
  <c r="AO9" i="2"/>
  <c r="AO8" i="2"/>
  <c r="AN9" i="2"/>
  <c r="AO11" i="2"/>
  <c r="AN8" i="2"/>
  <c r="AN7" i="2"/>
  <c r="AO6" i="2"/>
  <c r="AO7" i="2"/>
  <c r="AN6" i="2"/>
  <c r="AI4" i="1"/>
  <c r="AI3" i="1"/>
  <c r="Y4" i="1"/>
  <c r="M4" i="1"/>
  <c r="Y3" i="1"/>
  <c r="Y2" i="1"/>
  <c r="M3" i="1"/>
  <c r="M2" i="1"/>
  <c r="AI2" i="1"/>
</calcChain>
</file>

<file path=xl/comments1.xml><?xml version="1.0" encoding="utf-8"?>
<comments xmlns="http://schemas.openxmlformats.org/spreadsheetml/2006/main">
  <authors>
    <author>User</author>
  </authors>
  <commentList>
    <comment ref="H6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Поездка в Сколково</t>
        </r>
      </text>
    </comment>
    <comment ref="H7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Поездка в Сколково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Поездка в Сколково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Поездка в Сколково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Поездка в Сколково</t>
        </r>
      </text>
    </comment>
  </commentList>
</comments>
</file>

<file path=xl/sharedStrings.xml><?xml version="1.0" encoding="utf-8"?>
<sst xmlns="http://schemas.openxmlformats.org/spreadsheetml/2006/main" count="558" uniqueCount="73">
  <si>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</si>
  <si>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</si>
  <si>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</si>
  <si>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</si>
  <si>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</si>
  <si>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</si>
  <si>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</si>
  <si>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</si>
  <si>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</si>
  <si>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</si>
  <si>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</si>
  <si>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</si>
  <si>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</si>
  <si>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</si>
  <si>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</si>
  <si>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</si>
  <si>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</si>
  <si>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</si>
  <si>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</si>
  <si>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</si>
  <si>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</si>
  <si>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</si>
  <si>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</si>
  <si>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</si>
  <si>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</si>
  <si>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</si>
  <si>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</si>
  <si>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</si>
  <si>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</si>
  <si>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</si>
  <si>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</si>
  <si>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</si>
  <si>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</si>
  <si>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</si>
  <si>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</si>
  <si>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</si>
  <si>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</si>
  <si>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</si>
  <si>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</si>
  <si>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Лёнина Анастасия</t>
  </si>
  <si>
    <t>Архитектор</t>
  </si>
  <si>
    <t>Элина Папоян</t>
  </si>
  <si>
    <t>Буза Мурад</t>
  </si>
  <si>
    <t>Лихачев Вячеслав</t>
  </si>
  <si>
    <t xml:space="preserve">Менеджер </t>
  </si>
  <si>
    <t>Зайцев Андрей</t>
  </si>
  <si>
    <t>Техник-архитектор</t>
  </si>
  <si>
    <t>сотрудник</t>
  </si>
  <si>
    <t>должность</t>
  </si>
  <si>
    <t>раб. день (ч.)</t>
  </si>
  <si>
    <t>Чт</t>
  </si>
  <si>
    <t>Пт</t>
  </si>
  <si>
    <t>Сб</t>
  </si>
  <si>
    <t>Вс</t>
  </si>
  <si>
    <t>Пн</t>
  </si>
  <si>
    <t>Вт</t>
  </si>
  <si>
    <t>Ср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</si>
  <si>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</si>
  <si>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</si>
  <si>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</si>
  <si>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</si>
  <si>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</si>
  <si>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</si>
  <si>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</si>
  <si>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</si>
  <si>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</si>
  <si>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</si>
  <si>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</si>
  <si>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</si>
  <si>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</si>
  <si>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>октябрь 2019</t>
  </si>
  <si>
    <t>ноябрь 2019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</si>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</sst>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12" borderId="33" xfId="0" applyFont="1" applyFill="1" applyBorder="1" applyAlignment="1">
      <alignment horizontal="center" vertical="center"/>
    </xf>
    <xf numFmtId="0" fontId="1" fillId="12" borderId="28" xfId="0" applyFont="1" applyFill="1" applyBorder="1" applyAlignment="1">
      <alignment horizontal="center" vertical="center"/>
    </xf>
    <xf numFmtId="0" fontId="1" fillId="13" borderId="33" xfId="0" applyFont="1" applyFill="1" applyBorder="1" applyAlignment="1">
      <alignment horizontal="center" vertical="center"/>
    </xf>
    <xf numFmtId="0" fontId="1" fillId="13" borderId="28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14" borderId="33" xfId="0" applyFont="1" applyFill="1" applyBorder="1" applyAlignment="1">
      <alignment horizontal="center" vertical="center"/>
    </xf>
    <xf numFmtId="0" fontId="1" fillId="14" borderId="28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15" borderId="33" xfId="0" applyFont="1" applyFill="1" applyBorder="1" applyAlignment="1">
      <alignment horizontal="center" vertical="center"/>
    </xf>
    <xf numFmtId="0" fontId="1" fillId="15" borderId="28" xfId="0" applyFont="1" applyFill="1" applyBorder="1" applyAlignment="1">
      <alignment horizontal="center" vertical="center"/>
    </xf>
    <xf numFmtId="0" fontId="1" fillId="8" borderId="33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10" borderId="3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11" borderId="43" xfId="0" applyFont="1" applyFill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11" borderId="42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" fillId="12" borderId="54" xfId="0" applyFont="1" applyFill="1" applyBorder="1" applyAlignment="1">
      <alignment horizontal="center" vertical="center"/>
    </xf>
    <xf numFmtId="0" fontId="1" fillId="13" borderId="54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14" borderId="54" xfId="0" applyFont="1" applyFill="1" applyBorder="1" applyAlignment="1">
      <alignment horizontal="center" vertical="center"/>
    </xf>
    <xf numFmtId="0" fontId="1" fillId="5" borderId="54" xfId="0" applyFont="1" applyFill="1" applyBorder="1" applyAlignment="1">
      <alignment horizontal="center" vertical="center"/>
    </xf>
    <xf numFmtId="0" fontId="1" fillId="15" borderId="54" xfId="0" applyFont="1" applyFill="1" applyBorder="1" applyAlignment="1">
      <alignment horizontal="center" vertical="center"/>
    </xf>
    <xf numFmtId="0" fontId="1" fillId="8" borderId="54" xfId="0" applyFont="1" applyFill="1" applyBorder="1" applyAlignment="1">
      <alignment horizontal="center" vertical="center"/>
    </xf>
    <xf numFmtId="0" fontId="1" fillId="4" borderId="54" xfId="0" applyFont="1" applyFill="1" applyBorder="1" applyAlignment="1">
      <alignment horizontal="center" vertical="center"/>
    </xf>
    <xf numFmtId="0" fontId="1" fillId="10" borderId="5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" fillId="11" borderId="63" xfId="0" applyFont="1" applyFill="1" applyBorder="1" applyAlignment="1">
      <alignment horizontal="center" vertical="center"/>
    </xf>
    <xf numFmtId="0" fontId="1" fillId="11" borderId="69" xfId="0" applyFont="1" applyFill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11" borderId="62" xfId="0" applyFont="1" applyFill="1" applyBorder="1" applyAlignment="1">
      <alignment horizontal="center" vertical="center"/>
    </xf>
    <xf numFmtId="0" fontId="1" fillId="11" borderId="60" xfId="0" applyFont="1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1" fillId="12" borderId="74" xfId="0" applyFont="1" applyFill="1" applyBorder="1" applyAlignment="1">
      <alignment horizontal="center" vertical="center"/>
    </xf>
    <xf numFmtId="0" fontId="1" fillId="13" borderId="74" xfId="0" applyFont="1" applyFill="1" applyBorder="1" applyAlignment="1">
      <alignment horizontal="center" vertical="center"/>
    </xf>
    <xf numFmtId="0" fontId="1" fillId="2" borderId="74" xfId="0" applyFont="1" applyFill="1" applyBorder="1" applyAlignment="1">
      <alignment horizontal="center" vertical="center"/>
    </xf>
    <xf numFmtId="0" fontId="1" fillId="14" borderId="74" xfId="0" applyFont="1" applyFill="1" applyBorder="1" applyAlignment="1">
      <alignment horizontal="center" vertical="center"/>
    </xf>
    <xf numFmtId="0" fontId="1" fillId="5" borderId="74" xfId="0" applyFont="1" applyFill="1" applyBorder="1" applyAlignment="1">
      <alignment horizontal="center" vertical="center"/>
    </xf>
    <xf numFmtId="0" fontId="1" fillId="15" borderId="74" xfId="0" applyFont="1" applyFill="1" applyBorder="1" applyAlignment="1">
      <alignment horizontal="center" vertical="center"/>
    </xf>
    <xf numFmtId="0" fontId="1" fillId="8" borderId="74" xfId="0" applyFont="1" applyFill="1" applyBorder="1" applyAlignment="1">
      <alignment horizontal="center" vertical="center"/>
    </xf>
    <xf numFmtId="0" fontId="1" fillId="4" borderId="74" xfId="0" applyFont="1" applyFill="1" applyBorder="1" applyAlignment="1">
      <alignment horizontal="center" vertical="center"/>
    </xf>
    <xf numFmtId="0" fontId="1" fillId="10" borderId="7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15" borderId="32" xfId="0" applyFont="1" applyFill="1" applyBorder="1" applyAlignment="1">
      <alignment horizontal="center" vertical="center" wrapText="1"/>
    </xf>
    <xf numFmtId="0" fontId="1" fillId="15" borderId="15" xfId="0" applyFont="1" applyFill="1" applyBorder="1" applyAlignment="1">
      <alignment horizontal="center" vertical="center" wrapText="1"/>
    </xf>
    <xf numFmtId="0" fontId="1" fillId="8" borderId="32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10" borderId="34" xfId="0" applyFont="1" applyFill="1" applyBorder="1" applyAlignment="1">
      <alignment horizontal="center" vertical="center" wrapText="1"/>
    </xf>
    <xf numFmtId="0" fontId="1" fillId="10" borderId="35" xfId="0" applyFont="1" applyFill="1" applyBorder="1" applyAlignment="1">
      <alignment horizontal="center" vertical="center" wrapText="1"/>
    </xf>
    <xf numFmtId="0" fontId="1" fillId="14" borderId="32" xfId="0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 wrapText="1"/>
    </xf>
    <xf numFmtId="0" fontId="1" fillId="5" borderId="32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12" borderId="32" xfId="0" applyFont="1" applyFill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1" fillId="15" borderId="53" xfId="0" applyFont="1" applyFill="1" applyBorder="1" applyAlignment="1">
      <alignment horizontal="center" vertical="center" wrapText="1"/>
    </xf>
    <xf numFmtId="0" fontId="1" fillId="15" borderId="41" xfId="0" applyFont="1" applyFill="1" applyBorder="1" applyAlignment="1">
      <alignment horizontal="center" vertical="center" wrapText="1"/>
    </xf>
    <xf numFmtId="0" fontId="1" fillId="8" borderId="53" xfId="0" applyFont="1" applyFill="1" applyBorder="1" applyAlignment="1">
      <alignment horizontal="center" vertical="center" wrapText="1"/>
    </xf>
    <xf numFmtId="0" fontId="1" fillId="8" borderId="41" xfId="0" applyFont="1" applyFill="1" applyBorder="1" applyAlignment="1">
      <alignment horizontal="center" vertical="center" wrapText="1"/>
    </xf>
    <xf numFmtId="0" fontId="1" fillId="4" borderId="53" xfId="0" applyFont="1" applyFill="1" applyBorder="1" applyAlignment="1">
      <alignment horizontal="center" vertical="center" wrapText="1"/>
    </xf>
    <xf numFmtId="0" fontId="1" fillId="4" borderId="41" xfId="0" applyFont="1" applyFill="1" applyBorder="1" applyAlignment="1">
      <alignment horizontal="center" vertical="center" wrapText="1"/>
    </xf>
    <xf numFmtId="0" fontId="1" fillId="10" borderId="55" xfId="0" applyFont="1" applyFill="1" applyBorder="1" applyAlignment="1">
      <alignment horizontal="center" vertical="center" wrapText="1"/>
    </xf>
    <xf numFmtId="0" fontId="1" fillId="10" borderId="56" xfId="0" applyFont="1" applyFill="1" applyBorder="1" applyAlignment="1">
      <alignment horizontal="center" vertical="center" wrapText="1"/>
    </xf>
    <xf numFmtId="0" fontId="1" fillId="14" borderId="53" xfId="0" applyFont="1" applyFill="1" applyBorder="1" applyAlignment="1">
      <alignment horizontal="center" vertical="center" wrapText="1"/>
    </xf>
    <xf numFmtId="0" fontId="1" fillId="14" borderId="41" xfId="0" applyFont="1" applyFill="1" applyBorder="1" applyAlignment="1">
      <alignment horizontal="center" vertical="center" wrapText="1"/>
    </xf>
    <xf numFmtId="0" fontId="1" fillId="5" borderId="53" xfId="0" applyFont="1" applyFill="1" applyBorder="1" applyAlignment="1">
      <alignment horizontal="center" vertical="center" wrapText="1"/>
    </xf>
    <xf numFmtId="0" fontId="1" fillId="5" borderId="41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13" borderId="53" xfId="0" applyFont="1" applyFill="1" applyBorder="1" applyAlignment="1">
      <alignment horizontal="center" vertical="center" wrapText="1"/>
    </xf>
    <xf numFmtId="0" fontId="1" fillId="13" borderId="41" xfId="0" applyFont="1" applyFill="1" applyBorder="1" applyAlignment="1">
      <alignment horizontal="center" vertical="center" wrapText="1"/>
    </xf>
    <xf numFmtId="0" fontId="1" fillId="2" borderId="53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12" borderId="53" xfId="0" applyFont="1" applyFill="1" applyBorder="1" applyAlignment="1">
      <alignment horizontal="center" vertical="center" wrapText="1"/>
    </xf>
    <xf numFmtId="0" fontId="1" fillId="12" borderId="41" xfId="0" applyFont="1" applyFill="1" applyBorder="1" applyAlignment="1">
      <alignment horizontal="center" vertical="center" wrapText="1"/>
    </xf>
    <xf numFmtId="0" fontId="0" fillId="2" borderId="46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49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1" fillId="15" borderId="73" xfId="0" applyFont="1" applyFill="1" applyBorder="1" applyAlignment="1">
      <alignment horizontal="center" vertical="center" wrapText="1"/>
    </xf>
    <xf numFmtId="0" fontId="1" fillId="15" borderId="61" xfId="0" applyFont="1" applyFill="1" applyBorder="1" applyAlignment="1">
      <alignment horizontal="center" vertical="center" wrapText="1"/>
    </xf>
    <xf numFmtId="0" fontId="1" fillId="8" borderId="73" xfId="0" applyFont="1" applyFill="1" applyBorder="1" applyAlignment="1">
      <alignment horizontal="center" vertical="center" wrapText="1"/>
    </xf>
    <xf numFmtId="0" fontId="1" fillId="8" borderId="61" xfId="0" applyFont="1" applyFill="1" applyBorder="1" applyAlignment="1">
      <alignment horizontal="center" vertical="center" wrapText="1"/>
    </xf>
    <xf numFmtId="0" fontId="1" fillId="4" borderId="73" xfId="0" applyFont="1" applyFill="1" applyBorder="1" applyAlignment="1">
      <alignment horizontal="center" vertical="center" wrapText="1"/>
    </xf>
    <xf numFmtId="0" fontId="1" fillId="4" borderId="61" xfId="0" applyFont="1" applyFill="1" applyBorder="1" applyAlignment="1">
      <alignment horizontal="center" vertical="center" wrapText="1"/>
    </xf>
    <xf numFmtId="0" fontId="1" fillId="10" borderId="75" xfId="0" applyFont="1" applyFill="1" applyBorder="1" applyAlignment="1">
      <alignment horizontal="center" vertical="center" wrapText="1"/>
    </xf>
    <xf numFmtId="0" fontId="1" fillId="10" borderId="76" xfId="0" applyFont="1" applyFill="1" applyBorder="1" applyAlignment="1">
      <alignment horizontal="center" vertical="center" wrapText="1"/>
    </xf>
    <xf numFmtId="0" fontId="1" fillId="14" borderId="73" xfId="0" applyFont="1" applyFill="1" applyBorder="1" applyAlignment="1">
      <alignment horizontal="center" vertical="center" wrapText="1"/>
    </xf>
    <xf numFmtId="0" fontId="1" fillId="14" borderId="61" xfId="0" applyFont="1" applyFill="1" applyBorder="1" applyAlignment="1">
      <alignment horizontal="center" vertical="center" wrapText="1"/>
    </xf>
    <xf numFmtId="0" fontId="1" fillId="5" borderId="73" xfId="0" applyFont="1" applyFill="1" applyBorder="1" applyAlignment="1">
      <alignment horizontal="center" vertical="center" wrapText="1"/>
    </xf>
    <xf numFmtId="0" fontId="1" fillId="5" borderId="61" xfId="0" applyFont="1" applyFill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1" fillId="13" borderId="73" xfId="0" applyFont="1" applyFill="1" applyBorder="1" applyAlignment="1">
      <alignment horizontal="center" vertical="center" wrapText="1"/>
    </xf>
    <xf numFmtId="0" fontId="1" fillId="13" borderId="61" xfId="0" applyFont="1" applyFill="1" applyBorder="1" applyAlignment="1">
      <alignment horizontal="center" vertical="center" wrapText="1"/>
    </xf>
    <xf numFmtId="0" fontId="1" fillId="2" borderId="73" xfId="0" applyFont="1" applyFill="1" applyBorder="1" applyAlignment="1">
      <alignment horizontal="center" vertical="center" wrapText="1"/>
    </xf>
    <xf numFmtId="0" fontId="1" fillId="2" borderId="61" xfId="0" applyFont="1" applyFill="1" applyBorder="1" applyAlignment="1">
      <alignment horizontal="center" vertical="center" wrapText="1"/>
    </xf>
    <xf numFmtId="0" fontId="1" fillId="12" borderId="73" xfId="0" applyFont="1" applyFill="1" applyBorder="1" applyAlignment="1">
      <alignment horizontal="center" vertical="center" wrapText="1"/>
    </xf>
    <xf numFmtId="0" fontId="1" fillId="12" borderId="61" xfId="0" applyFont="1" applyFill="1" applyBorder="1" applyAlignment="1">
      <alignment horizontal="center" vertical="center" wrapText="1"/>
    </xf>
    <xf numFmtId="0" fontId="0" fillId="2" borderId="66" xfId="0" applyFill="1" applyBorder="1" applyAlignment="1">
      <alignment horizontal="center" vertical="center" wrapText="1"/>
    </xf>
    <xf numFmtId="0" fontId="0" fillId="2" borderId="71" xfId="0" applyFill="1" applyBorder="1" applyAlignment="1">
      <alignment horizontal="center" vertical="center" wrapText="1"/>
    </xf>
    <xf numFmtId="0" fontId="0" fillId="2" borderId="63" xfId="0" applyFill="1" applyBorder="1" applyAlignment="1">
      <alignment horizontal="center" vertical="center" wrapText="1"/>
    </xf>
    <xf numFmtId="0" fontId="0" fillId="2" borderId="62" xfId="0" applyFill="1" applyBorder="1" applyAlignment="1">
      <alignment horizontal="center" vertical="center" wrapText="1"/>
    </xf>
    <xf numFmtId="0" fontId="0" fillId="2" borderId="69" xfId="0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 vertical="center" wrapText="1"/>
    </xf>
  </cellXfs>
  <cellStyles count="1">
    <cellStyle name="Обычный" xfId="0" builtinId="0"/>
  </cellStyles>
  <dxfs count="81"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3" sqref="F3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127" t="s">
        <v>15</v>
      </c>
      <c r="F1" s="128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2019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39</v>
      </c>
      <c r="C3" s="24" t="s">
        <v>40</v>
      </c>
      <c r="D3" s="7">
        <v>8</v>
      </c>
      <c r="E3" s="8" t="s">
        <v>17</v>
      </c>
      <c r="F3" s="2" t="s">
        <v>11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41</v>
      </c>
      <c r="C4" s="24" t="s">
        <v>40</v>
      </c>
      <c r="D4" s="7">
        <v>8</v>
      </c>
      <c r="E4" s="129" t="s">
        <v>27</v>
      </c>
      <c r="F4" s="130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42</v>
      </c>
      <c r="C5" s="24" t="s">
        <v>40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>
        <v>5</v>
      </c>
      <c r="B6" s="24" t="s">
        <v>43</v>
      </c>
      <c r="C6" s="24" t="s">
        <v>44</v>
      </c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>
        <v>6</v>
      </c>
      <c r="B7" s="24" t="s">
        <v>45</v>
      </c>
      <c r="C7" s="24" t="s">
        <v>46</v>
      </c>
      <c r="D7" s="7">
        <v>8</v>
      </c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2"/>
  <sheetViews>
    <sheetView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P18" sqref="P18"/>
    </sheetView>
  </sheetViews>
  <sheetFormatPr defaultRowHeight="15" x14ac:dyDescent="0.25"/>
  <cols>
    <col min="2" max="3" width="36.7109375" customWidth="1"/>
    <col min="5" max="35" width="4.7109375" customWidth="1"/>
    <col min="36" max="47" width="9.85546875" customWidth="1"/>
  </cols>
  <sheetData>
    <row r="1" spans="1:47" x14ac:dyDescent="0.25">
      <c r="A1" s="143">
        <v>43709</v>
      </c>
      <c r="B1" s="144"/>
      <c r="C1" s="144"/>
      <c r="D1" s="145"/>
      <c r="E1" s="3" t="s">
        <v>69</v>
      </c>
      <c r="F1" s="33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33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33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144"/>
      <c r="B2" s="144"/>
      <c r="C2" s="144"/>
      <c r="D2" s="145"/>
      <c r="E2" s="10" t="s">
        <v>20</v>
      </c>
      <c r="F2" s="33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33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33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146"/>
      <c r="B3" s="146"/>
      <c r="C3" s="146"/>
      <c r="D3" s="147"/>
      <c r="E3" s="25" t="s">
        <v>21</v>
      </c>
      <c r="F3" s="33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33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33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154" t="s">
        <v>18</v>
      </c>
      <c r="B4" s="156" t="s">
        <v>47</v>
      </c>
      <c r="C4" s="156" t="s">
        <v>48</v>
      </c>
      <c r="D4" s="158" t="s">
        <v>49</v>
      </c>
      <c r="E4" s="36" t="s">
        <v>53</v>
      </c>
      <c r="F4" s="35" t="s">
        <v>54</v>
      </c>
      <c r="G4" s="35" t="s">
        <v>55</v>
      </c>
      <c r="H4" s="35" t="s">
        <v>56</v>
      </c>
      <c r="I4" s="35" t="s">
        <v>50</v>
      </c>
      <c r="J4" s="35" t="s">
        <v>51</v>
      </c>
      <c r="K4" s="36" t="s">
        <v>52</v>
      </c>
      <c r="L4" s="36" t="s">
        <v>53</v>
      </c>
      <c r="M4" s="35" t="s">
        <v>54</v>
      </c>
      <c r="N4" s="35" t="s">
        <v>55</v>
      </c>
      <c r="O4" s="35" t="s">
        <v>56</v>
      </c>
      <c r="P4" s="35" t="s">
        <v>50</v>
      </c>
      <c r="Q4" s="35" t="s">
        <v>51</v>
      </c>
      <c r="R4" s="36" t="s">
        <v>52</v>
      </c>
      <c r="S4" s="36" t="s">
        <v>53</v>
      </c>
      <c r="T4" s="35" t="s">
        <v>54</v>
      </c>
      <c r="U4" s="35" t="s">
        <v>55</v>
      </c>
      <c r="V4" s="35" t="s">
        <v>56</v>
      </c>
      <c r="W4" s="35" t="s">
        <v>50</v>
      </c>
      <c r="X4" s="35" t="s">
        <v>51</v>
      </c>
      <c r="Y4" s="36" t="s">
        <v>52</v>
      </c>
      <c r="Z4" s="36" t="s">
        <v>53</v>
      </c>
      <c r="AA4" s="35" t="s">
        <v>54</v>
      </c>
      <c r="AB4" s="35" t="s">
        <v>55</v>
      </c>
      <c r="AC4" s="35" t="s">
        <v>56</v>
      </c>
      <c r="AD4" s="35" t="s">
        <v>50</v>
      </c>
      <c r="AE4" s="35" t="s">
        <v>51</v>
      </c>
      <c r="AF4" s="36" t="s">
        <v>52</v>
      </c>
      <c r="AG4" s="36" t="s">
        <v>53</v>
      </c>
      <c r="AH4" s="35" t="s">
        <v>54</v>
      </c>
      <c r="AI4" s="44"/>
      <c r="AJ4" s="152" t="s">
        <v>57</v>
      </c>
      <c r="AK4" s="152" t="s">
        <v>58</v>
      </c>
      <c r="AL4" s="148" t="s">
        <v>59</v>
      </c>
      <c r="AM4" s="150" t="s">
        <v>60</v>
      </c>
      <c r="AN4" s="152" t="s">
        <v>61</v>
      </c>
      <c r="AO4" s="152" t="s">
        <v>62</v>
      </c>
      <c r="AP4" s="139" t="s">
        <v>63</v>
      </c>
      <c r="AQ4" s="141" t="s">
        <v>64</v>
      </c>
      <c r="AR4" s="131" t="s">
        <v>65</v>
      </c>
      <c r="AS4" s="133" t="s">
        <v>66</v>
      </c>
      <c r="AT4" s="135" t="s">
        <v>67</v>
      </c>
      <c r="AU4" s="137" t="s">
        <v>68</v>
      </c>
    </row>
    <row r="5" spans="1:47" x14ac:dyDescent="0.25">
      <c r="A5" s="155"/>
      <c r="B5" s="157"/>
      <c r="C5" s="157"/>
      <c r="D5" s="159"/>
      <c r="E5" s="46">
        <v>1</v>
      </c>
      <c r="F5" s="31">
        <v>2</v>
      </c>
      <c r="G5" s="6">
        <v>3</v>
      </c>
      <c r="H5" s="42">
        <v>5</v>
      </c>
      <c r="I5" s="42">
        <v>5</v>
      </c>
      <c r="J5" s="42">
        <v>6</v>
      </c>
      <c r="K5" s="42">
        <v>7</v>
      </c>
      <c r="L5" s="42">
        <v>8</v>
      </c>
      <c r="M5" s="42">
        <v>9</v>
      </c>
      <c r="N5" s="6">
        <v>10</v>
      </c>
      <c r="O5" s="6">
        <v>11</v>
      </c>
      <c r="P5" s="42">
        <v>12</v>
      </c>
      <c r="Q5" s="42">
        <v>13</v>
      </c>
      <c r="R5" s="42">
        <v>14</v>
      </c>
      <c r="S5" s="42">
        <v>15</v>
      </c>
      <c r="T5" s="42">
        <v>16</v>
      </c>
      <c r="U5" s="42">
        <v>17</v>
      </c>
      <c r="V5" s="42">
        <v>18</v>
      </c>
      <c r="W5" s="42">
        <v>19</v>
      </c>
      <c r="X5" s="42">
        <v>20</v>
      </c>
      <c r="Y5" s="42">
        <v>21</v>
      </c>
      <c r="Z5" s="42">
        <v>22</v>
      </c>
      <c r="AA5" s="42">
        <v>23</v>
      </c>
      <c r="AB5" s="42">
        <v>24</v>
      </c>
      <c r="AC5" s="42">
        <v>25</v>
      </c>
      <c r="AD5" s="42">
        <v>26</v>
      </c>
      <c r="AE5" s="42">
        <v>27</v>
      </c>
      <c r="AF5" s="42">
        <v>28</v>
      </c>
      <c r="AG5" s="42">
        <v>29</v>
      </c>
      <c r="AH5" s="42">
        <v>30</v>
      </c>
      <c r="AI5" s="40"/>
      <c r="AJ5" s="153"/>
      <c r="AK5" s="153"/>
      <c r="AL5" s="149"/>
      <c r="AM5" s="151"/>
      <c r="AN5" s="153"/>
      <c r="AO5" s="153"/>
      <c r="AP5" s="140"/>
      <c r="AQ5" s="142"/>
      <c r="AR5" s="132"/>
      <c r="AS5" s="134"/>
      <c r="AT5" s="136"/>
      <c r="AU5" s="138"/>
    </row>
    <row r="6" spans="1:47" x14ac:dyDescent="0.25">
      <c r="A6" s="43">
        <v>1</v>
      </c>
      <c r="B6" s="28" t="s">
        <v>37</v>
      </c>
      <c r="C6" s="28" t="s">
        <v>38</v>
      </c>
      <c r="D6" s="49">
        <v>8</v>
      </c>
      <c r="E6" s="45"/>
      <c r="F6" s="35" t="s">
        <v>22</v>
      </c>
      <c r="G6" s="35" t="s">
        <v>22</v>
      </c>
      <c r="H6" s="35" t="s">
        <v>22</v>
      </c>
      <c r="I6" s="35" t="s">
        <v>22</v>
      </c>
      <c r="J6" s="35" t="s">
        <v>22</v>
      </c>
      <c r="K6" s="35"/>
      <c r="L6" s="35"/>
      <c r="M6" s="35" t="s">
        <v>22</v>
      </c>
      <c r="N6" s="35" t="s">
        <v>22</v>
      </c>
      <c r="O6" s="35" t="s">
        <v>22</v>
      </c>
      <c r="P6" s="35" t="s">
        <v>22</v>
      </c>
      <c r="Q6" s="35" t="s">
        <v>22</v>
      </c>
      <c r="R6" s="35"/>
      <c r="S6" s="35"/>
      <c r="T6" s="35" t="s">
        <v>22</v>
      </c>
      <c r="U6" s="35" t="s">
        <v>69</v>
      </c>
      <c r="V6" s="35" t="s">
        <v>69</v>
      </c>
      <c r="W6" s="35" t="s">
        <v>69</v>
      </c>
      <c r="X6" s="35" t="s">
        <v>69</v>
      </c>
      <c r="Y6" s="35"/>
      <c r="Z6" s="35"/>
      <c r="AA6" s="35" t="s">
        <v>69</v>
      </c>
      <c r="AB6" s="35" t="s">
        <v>69</v>
      </c>
      <c r="AC6" s="35" t="s">
        <v>69</v>
      </c>
      <c r="AD6" s="35" t="s">
        <v>69</v>
      </c>
      <c r="AE6" s="35" t="s">
        <v>69</v>
      </c>
      <c r="AF6" s="35"/>
      <c r="AG6" s="35"/>
      <c r="AH6" s="35" t="s">
        <v>69</v>
      </c>
      <c r="AI6" s="40"/>
      <c r="AJ6" s="52">
        <f t="shared" ref="AJ6:AJ11" si="0">COUNTIF(E6:AI6,"в")</f>
        <v>10</v>
      </c>
      <c r="AK6" s="52">
        <f t="shared" ref="AK6:AK11" si="1">SUM(E6:AI6)</f>
        <v>0</v>
      </c>
      <c r="AL6" s="54">
        <f t="shared" ref="AL6:AL11" si="2">COUNTIF(E6:AI6,"=оп")</f>
        <v>11</v>
      </c>
      <c r="AM6" s="56">
        <f t="shared" ref="AM6:AM11" si="3">COUNTIF(E6:AI6,"=б")</f>
        <v>0</v>
      </c>
      <c r="AN6" s="52">
        <f t="shared" ref="AN6:AN11" si="4">IF(D6="",0,IF(AK6-AJ6*D6&lt;0,0,AK6-AJ6*D6))</f>
        <v>0</v>
      </c>
      <c r="AO6" s="52">
        <f t="shared" ref="AO6:AO11" si="5">IF(D6="",0,IF(AJ6*D6-AK6&lt;0,0,AJ6*D6-AK6))</f>
        <v>80</v>
      </c>
      <c r="AP6" s="58">
        <f t="shared" ref="AP6:AP11" si="6">COUNTIF(E6:AI6,"=ог")</f>
        <v>0</v>
      </c>
      <c r="AQ6" s="60">
        <f t="shared" ref="AQ6:AQ11" si="7">COUNTIF(E6:AI6,"=пр")</f>
        <v>0</v>
      </c>
      <c r="AR6" s="62">
        <f t="shared" ref="AR6:AR11" si="8">COUNTIF(E6:AI6,"=пг")</f>
        <v>0</v>
      </c>
      <c r="AS6" s="64">
        <f t="shared" ref="AS6:AS11" si="9">COUNTIF(E6:AI6,"=обс")</f>
        <v>0</v>
      </c>
      <c r="AT6" s="66">
        <f t="shared" ref="AT6:AT11" si="10">COUNTIF(E6:AI6,"=у")</f>
        <v>0</v>
      </c>
      <c r="AU6" s="68">
        <f t="shared" ref="AU6:AU11" si="11">COUNTIF(E6:AI6,"=к")</f>
        <v>0</v>
      </c>
    </row>
    <row r="7" spans="1:47" x14ac:dyDescent="0.25">
      <c r="A7" s="34">
        <v>2</v>
      </c>
      <c r="B7" s="29" t="s">
        <v>39</v>
      </c>
      <c r="C7" s="29" t="s">
        <v>40</v>
      </c>
      <c r="D7" s="50">
        <v>8</v>
      </c>
      <c r="E7" s="47"/>
      <c r="F7" s="32" t="s">
        <v>69</v>
      </c>
      <c r="G7" s="32" t="s">
        <v>69</v>
      </c>
      <c r="H7" s="32" t="s">
        <v>69</v>
      </c>
      <c r="I7" s="32" t="s">
        <v>69</v>
      </c>
      <c r="J7" s="32" t="s">
        <v>69</v>
      </c>
      <c r="K7" s="32"/>
      <c r="L7" s="32"/>
      <c r="M7" s="32" t="s">
        <v>69</v>
      </c>
      <c r="N7" s="32" t="s">
        <v>69</v>
      </c>
      <c r="O7" s="32" t="s">
        <v>69</v>
      </c>
      <c r="P7" s="32" t="s">
        <v>69</v>
      </c>
      <c r="Q7" s="32" t="s">
        <v>69</v>
      </c>
      <c r="R7" s="32"/>
      <c r="S7" s="32"/>
      <c r="T7" s="32" t="s">
        <v>69</v>
      </c>
      <c r="U7" s="32" t="s">
        <v>69</v>
      </c>
      <c r="V7" s="32" t="s">
        <v>69</v>
      </c>
      <c r="W7" s="32" t="s">
        <v>69</v>
      </c>
      <c r="X7" s="32" t="s">
        <v>69</v>
      </c>
      <c r="Y7" s="32"/>
      <c r="Z7" s="32"/>
      <c r="AA7" s="32" t="s">
        <v>69</v>
      </c>
      <c r="AB7" s="32" t="s">
        <v>69</v>
      </c>
      <c r="AC7" s="32" t="s">
        <v>69</v>
      </c>
      <c r="AD7" s="32" t="s">
        <v>69</v>
      </c>
      <c r="AE7" s="32" t="s">
        <v>69</v>
      </c>
      <c r="AF7" s="32"/>
      <c r="AG7" s="32"/>
      <c r="AH7" s="32" t="s">
        <v>69</v>
      </c>
      <c r="AI7" s="40"/>
      <c r="AJ7" s="52">
        <f t="shared" si="0"/>
        <v>21</v>
      </c>
      <c r="AK7" s="52">
        <f t="shared" si="1"/>
        <v>0</v>
      </c>
      <c r="AL7" s="54">
        <f t="shared" si="2"/>
        <v>0</v>
      </c>
      <c r="AM7" s="56">
        <f t="shared" si="3"/>
        <v>0</v>
      </c>
      <c r="AN7" s="52">
        <f t="shared" si="4"/>
        <v>0</v>
      </c>
      <c r="AO7" s="52">
        <f t="shared" si="5"/>
        <v>168</v>
      </c>
      <c r="AP7" s="58">
        <f t="shared" si="6"/>
        <v>0</v>
      </c>
      <c r="AQ7" s="60">
        <f t="shared" si="7"/>
        <v>0</v>
      </c>
      <c r="AR7" s="62">
        <f t="shared" si="8"/>
        <v>0</v>
      </c>
      <c r="AS7" s="64">
        <f t="shared" si="9"/>
        <v>0</v>
      </c>
      <c r="AT7" s="66">
        <f t="shared" si="10"/>
        <v>0</v>
      </c>
      <c r="AU7" s="68">
        <f t="shared" si="11"/>
        <v>0</v>
      </c>
    </row>
    <row r="8" spans="1:47" x14ac:dyDescent="0.25">
      <c r="A8" s="34">
        <v>3</v>
      </c>
      <c r="B8" s="29" t="s">
        <v>41</v>
      </c>
      <c r="C8" s="29" t="s">
        <v>40</v>
      </c>
      <c r="D8" s="50">
        <v>8</v>
      </c>
      <c r="E8" s="47"/>
      <c r="F8" s="32" t="s">
        <v>69</v>
      </c>
      <c r="G8" s="32" t="s">
        <v>69</v>
      </c>
      <c r="H8" s="32" t="s">
        <v>69</v>
      </c>
      <c r="I8" s="32" t="s">
        <v>69</v>
      </c>
      <c r="J8" s="32" t="s">
        <v>69</v>
      </c>
      <c r="K8" s="32"/>
      <c r="L8" s="32"/>
      <c r="M8" s="32" t="s">
        <v>69</v>
      </c>
      <c r="N8" s="32" t="s">
        <v>69</v>
      </c>
      <c r="O8" s="32" t="s">
        <v>69</v>
      </c>
      <c r="P8" s="32" t="s">
        <v>69</v>
      </c>
      <c r="Q8" s="32" t="s">
        <v>69</v>
      </c>
      <c r="R8" s="32"/>
      <c r="S8" s="32"/>
      <c r="T8" s="32" t="s">
        <v>69</v>
      </c>
      <c r="U8" s="32" t="s">
        <v>69</v>
      </c>
      <c r="V8" s="32" t="s">
        <v>69</v>
      </c>
      <c r="W8" s="32" t="s">
        <v>69</v>
      </c>
      <c r="X8" s="32" t="s">
        <v>69</v>
      </c>
      <c r="Y8" s="32"/>
      <c r="Z8" s="32"/>
      <c r="AA8" s="32" t="s">
        <v>69</v>
      </c>
      <c r="AB8" s="32" t="s">
        <v>69</v>
      </c>
      <c r="AC8" s="32" t="s">
        <v>69</v>
      </c>
      <c r="AD8" s="32" t="s">
        <v>0</v>
      </c>
      <c r="AE8" s="32" t="s">
        <v>0</v>
      </c>
      <c r="AF8" s="32"/>
      <c r="AG8" s="32"/>
      <c r="AH8" s="32" t="s">
        <v>69</v>
      </c>
      <c r="AI8" s="40"/>
      <c r="AJ8" s="52">
        <f t="shared" si="0"/>
        <v>19</v>
      </c>
      <c r="AK8" s="52">
        <f t="shared" si="1"/>
        <v>0</v>
      </c>
      <c r="AL8" s="54">
        <f t="shared" si="2"/>
        <v>0</v>
      </c>
      <c r="AM8" s="56">
        <f t="shared" si="3"/>
        <v>2</v>
      </c>
      <c r="AN8" s="52">
        <f t="shared" si="4"/>
        <v>0</v>
      </c>
      <c r="AO8" s="52">
        <f t="shared" si="5"/>
        <v>152</v>
      </c>
      <c r="AP8" s="58">
        <f t="shared" si="6"/>
        <v>0</v>
      </c>
      <c r="AQ8" s="60">
        <f t="shared" si="7"/>
        <v>0</v>
      </c>
      <c r="AR8" s="62">
        <f t="shared" si="8"/>
        <v>0</v>
      </c>
      <c r="AS8" s="64">
        <f t="shared" si="9"/>
        <v>0</v>
      </c>
      <c r="AT8" s="66">
        <f t="shared" si="10"/>
        <v>0</v>
      </c>
      <c r="AU8" s="68">
        <f t="shared" si="11"/>
        <v>0</v>
      </c>
    </row>
    <row r="9" spans="1:47" x14ac:dyDescent="0.25">
      <c r="A9" s="34">
        <v>4</v>
      </c>
      <c r="B9" s="29" t="s">
        <v>42</v>
      </c>
      <c r="C9" s="29" t="s">
        <v>40</v>
      </c>
      <c r="D9" s="50">
        <v>8</v>
      </c>
      <c r="E9" s="47"/>
      <c r="F9" s="32" t="s">
        <v>69</v>
      </c>
      <c r="G9" s="32" t="s">
        <v>69</v>
      </c>
      <c r="H9" s="32" t="s">
        <v>69</v>
      </c>
      <c r="I9" s="32" t="s">
        <v>69</v>
      </c>
      <c r="J9" s="32" t="s">
        <v>69</v>
      </c>
      <c r="K9" s="32"/>
      <c r="L9" s="32"/>
      <c r="M9" s="32" t="s">
        <v>69</v>
      </c>
      <c r="N9" s="32" t="s">
        <v>69</v>
      </c>
      <c r="O9" s="32" t="s">
        <v>69</v>
      </c>
      <c r="P9" s="32" t="s">
        <v>69</v>
      </c>
      <c r="Q9" s="32"/>
      <c r="R9" s="32"/>
      <c r="S9" s="32"/>
      <c r="T9" s="32" t="s">
        <v>69</v>
      </c>
      <c r="U9" s="32" t="s">
        <v>69</v>
      </c>
      <c r="V9" s="32" t="s">
        <v>69</v>
      </c>
      <c r="W9" s="32" t="s">
        <v>69</v>
      </c>
      <c r="X9" s="32" t="s">
        <v>69</v>
      </c>
      <c r="Y9" s="32"/>
      <c r="Z9" s="32"/>
      <c r="AA9" s="32" t="s">
        <v>69</v>
      </c>
      <c r="AB9" s="32" t="s">
        <v>69</v>
      </c>
      <c r="AC9" s="32" t="s">
        <v>69</v>
      </c>
      <c r="AD9" s="32" t="s">
        <v>69</v>
      </c>
      <c r="AE9" s="32" t="s">
        <v>69</v>
      </c>
      <c r="AF9" s="32"/>
      <c r="AG9" s="32"/>
      <c r="AH9" s="32" t="s">
        <v>69</v>
      </c>
      <c r="AI9" s="40"/>
      <c r="AJ9" s="52">
        <f t="shared" si="0"/>
        <v>20</v>
      </c>
      <c r="AK9" s="52">
        <f t="shared" si="1"/>
        <v>0</v>
      </c>
      <c r="AL9" s="54">
        <f t="shared" si="2"/>
        <v>0</v>
      </c>
      <c r="AM9" s="56">
        <f t="shared" si="3"/>
        <v>0</v>
      </c>
      <c r="AN9" s="52">
        <f t="shared" si="4"/>
        <v>0</v>
      </c>
      <c r="AO9" s="52">
        <f t="shared" si="5"/>
        <v>160</v>
      </c>
      <c r="AP9" s="58">
        <f t="shared" si="6"/>
        <v>0</v>
      </c>
      <c r="AQ9" s="60">
        <f t="shared" si="7"/>
        <v>0</v>
      </c>
      <c r="AR9" s="62">
        <f t="shared" si="8"/>
        <v>0</v>
      </c>
      <c r="AS9" s="64">
        <f t="shared" si="9"/>
        <v>0</v>
      </c>
      <c r="AT9" s="66">
        <f t="shared" si="10"/>
        <v>0</v>
      </c>
      <c r="AU9" s="68">
        <f t="shared" si="11"/>
        <v>0</v>
      </c>
    </row>
    <row r="10" spans="1:47" x14ac:dyDescent="0.25">
      <c r="A10" s="34">
        <v>5</v>
      </c>
      <c r="B10" s="29" t="s">
        <v>43</v>
      </c>
      <c r="C10" s="29" t="s">
        <v>44</v>
      </c>
      <c r="D10" s="50">
        <v>8</v>
      </c>
      <c r="E10" s="47"/>
      <c r="F10" s="32"/>
      <c r="G10" s="32"/>
      <c r="H10" s="32" t="s">
        <v>69</v>
      </c>
      <c r="I10" s="32" t="s">
        <v>69</v>
      </c>
      <c r="J10" s="32"/>
      <c r="K10" s="32"/>
      <c r="L10" s="32"/>
      <c r="M10" s="32"/>
      <c r="N10" s="32" t="s">
        <v>69</v>
      </c>
      <c r="O10" s="32" t="s">
        <v>69</v>
      </c>
      <c r="P10" s="32" t="s">
        <v>69</v>
      </c>
      <c r="Q10" s="32" t="s">
        <v>69</v>
      </c>
      <c r="R10" s="32"/>
      <c r="S10" s="32"/>
      <c r="U10" s="32" t="s">
        <v>69</v>
      </c>
      <c r="V10" s="32" t="s">
        <v>69</v>
      </c>
      <c r="W10" s="32" t="s">
        <v>69</v>
      </c>
      <c r="X10" s="32" t="s">
        <v>69</v>
      </c>
      <c r="Y10" s="32"/>
      <c r="Z10" s="32"/>
      <c r="AA10" s="32" t="s">
        <v>69</v>
      </c>
      <c r="AB10" s="32" t="s">
        <v>69</v>
      </c>
      <c r="AC10" s="32" t="s">
        <v>69</v>
      </c>
      <c r="AD10" s="32" t="s">
        <v>69</v>
      </c>
      <c r="AE10" s="32" t="s">
        <v>69</v>
      </c>
      <c r="AF10" s="32"/>
      <c r="AG10" s="32"/>
      <c r="AH10" s="32" t="s">
        <v>69</v>
      </c>
      <c r="AI10" s="40"/>
      <c r="AJ10" s="52">
        <f t="shared" si="0"/>
        <v>16</v>
      </c>
      <c r="AK10" s="52">
        <f t="shared" si="1"/>
        <v>0</v>
      </c>
      <c r="AL10" s="54">
        <f t="shared" si="2"/>
        <v>0</v>
      </c>
      <c r="AM10" s="56">
        <f t="shared" si="3"/>
        <v>0</v>
      </c>
      <c r="AN10" s="52">
        <f t="shared" si="4"/>
        <v>0</v>
      </c>
      <c r="AO10" s="52">
        <f t="shared" si="5"/>
        <v>128</v>
      </c>
      <c r="AP10" s="58">
        <f t="shared" si="6"/>
        <v>0</v>
      </c>
      <c r="AQ10" s="60">
        <f t="shared" si="7"/>
        <v>0</v>
      </c>
      <c r="AR10" s="62">
        <f t="shared" si="8"/>
        <v>0</v>
      </c>
      <c r="AS10" s="64">
        <f t="shared" si="9"/>
        <v>0</v>
      </c>
      <c r="AT10" s="66">
        <f t="shared" si="10"/>
        <v>0</v>
      </c>
      <c r="AU10" s="68">
        <f t="shared" si="11"/>
        <v>0</v>
      </c>
    </row>
    <row r="11" spans="1:47" x14ac:dyDescent="0.25">
      <c r="A11" s="37"/>
      <c r="B11" s="38"/>
      <c r="C11" s="38"/>
      <c r="D11" s="51"/>
      <c r="E11" s="48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2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41"/>
      <c r="AJ11" s="53">
        <f t="shared" si="0"/>
        <v>0</v>
      </c>
      <c r="AK11" s="53">
        <f t="shared" si="1"/>
        <v>0</v>
      </c>
      <c r="AL11" s="55">
        <f t="shared" si="2"/>
        <v>0</v>
      </c>
      <c r="AM11" s="57">
        <f t="shared" si="3"/>
        <v>0</v>
      </c>
      <c r="AN11" s="53">
        <f t="shared" si="4"/>
        <v>0</v>
      </c>
      <c r="AO11" s="53">
        <f t="shared" si="5"/>
        <v>0</v>
      </c>
      <c r="AP11" s="59">
        <f t="shared" si="6"/>
        <v>0</v>
      </c>
      <c r="AQ11" s="61">
        <f t="shared" si="7"/>
        <v>0</v>
      </c>
      <c r="AR11" s="63">
        <f t="shared" si="8"/>
        <v>0</v>
      </c>
      <c r="AS11" s="65">
        <f t="shared" si="9"/>
        <v>0</v>
      </c>
      <c r="AT11" s="67">
        <f t="shared" si="10"/>
        <v>0</v>
      </c>
      <c r="AU11" s="69">
        <f t="shared" si="11"/>
        <v>0</v>
      </c>
    </row>
    <row r="12" spans="1:47" x14ac:dyDescent="0.25">
      <c r="A12" s="31"/>
      <c r="B12" s="31"/>
      <c r="C12" s="31"/>
      <c r="D12" s="31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70"/>
      <c r="R12" s="7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</row>
  </sheetData>
  <mergeCells count="17">
    <mergeCell ref="A1:D3"/>
    <mergeCell ref="AL4:AL5"/>
    <mergeCell ref="AM4:AM5"/>
    <mergeCell ref="AN4:AN5"/>
    <mergeCell ref="AO4:AO5"/>
    <mergeCell ref="A4:A5"/>
    <mergeCell ref="B4:B5"/>
    <mergeCell ref="C4:C5"/>
    <mergeCell ref="D4:D5"/>
    <mergeCell ref="AJ4:AJ5"/>
    <mergeCell ref="AK4:AK5"/>
    <mergeCell ref="AR4:AR5"/>
    <mergeCell ref="AS4:AS5"/>
    <mergeCell ref="AT4:AT5"/>
    <mergeCell ref="AU4:AU5"/>
    <mergeCell ref="AP4:AP5"/>
    <mergeCell ref="AQ4:AQ5"/>
  </mergeCells>
  <conditionalFormatting sqref="AI4:AI6 E11:P12 E6:AI6 J7:L9 E7:H10 J10:P10 R7:AI9 S12:AI12 U10:AI10 T11:AI11 S10:S11">
    <cfRule type="containsText" dxfId="80" priority="46" operator="containsText" text="к">
      <formula>NOT(ISERROR(SEARCH("к",E4)))</formula>
    </cfRule>
    <cfRule type="containsText" dxfId="79" priority="47" operator="containsText" text="у">
      <formula>NOT(ISERROR(SEARCH("у",E4)))</formula>
    </cfRule>
    <cfRule type="containsText" dxfId="78" priority="48" operator="containsText" text="обс">
      <formula>NOT(ISERROR(SEARCH("обс",E4)))</formula>
    </cfRule>
    <cfRule type="containsText" dxfId="77" priority="49" operator="containsText" text="пг">
      <formula>NOT(ISERROR(SEARCH("пг",E4)))</formula>
    </cfRule>
    <cfRule type="containsText" dxfId="76" priority="50" operator="containsText" text="пр">
      <formula>NOT(ISERROR(SEARCH("пр",E4)))</formula>
    </cfRule>
    <cfRule type="containsText" dxfId="75" priority="51" operator="containsText" text="ог">
      <formula>NOT(ISERROR(SEARCH("ог",E4)))</formula>
    </cfRule>
    <cfRule type="containsText" dxfId="74" priority="52" operator="containsText" text="в">
      <formula>NOT(ISERROR(SEARCH("в",E4)))</formula>
    </cfRule>
    <cfRule type="containsText" dxfId="73" priority="53" operator="containsText" text="оп">
      <formula>NOT(ISERROR(SEARCH("оп",E4)))</formula>
    </cfRule>
    <cfRule type="containsText" dxfId="72" priority="54" operator="containsText" text="б">
      <formula>NOT(ISERROR(SEARCH("б",E4)))</formula>
    </cfRule>
  </conditionalFormatting>
  <conditionalFormatting sqref="Q10:R10">
    <cfRule type="containsText" dxfId="71" priority="37" operator="containsText" text="к">
      <formula>NOT(ISERROR(SEARCH("к",Q10)))</formula>
    </cfRule>
    <cfRule type="containsText" dxfId="70" priority="38" operator="containsText" text="у">
      <formula>NOT(ISERROR(SEARCH("у",Q10)))</formula>
    </cfRule>
    <cfRule type="containsText" dxfId="69" priority="39" operator="containsText" text="обс">
      <formula>NOT(ISERROR(SEARCH("обс",Q10)))</formula>
    </cfRule>
    <cfRule type="containsText" dxfId="68" priority="40" operator="containsText" text="пг">
      <formula>NOT(ISERROR(SEARCH("пг",Q10)))</formula>
    </cfRule>
    <cfRule type="containsText" dxfId="67" priority="41" operator="containsText" text="пр">
      <formula>NOT(ISERROR(SEARCH("пр",Q10)))</formula>
    </cfRule>
    <cfRule type="containsText" dxfId="66" priority="42" operator="containsText" text="ог">
      <formula>NOT(ISERROR(SEARCH("ог",Q10)))</formula>
    </cfRule>
    <cfRule type="containsText" dxfId="65" priority="43" operator="containsText" text="в">
      <formula>NOT(ISERROR(SEARCH("в",Q10)))</formula>
    </cfRule>
    <cfRule type="containsText" dxfId="64" priority="44" operator="containsText" text="оп">
      <formula>NOT(ISERROR(SEARCH("оп",Q10)))</formula>
    </cfRule>
    <cfRule type="containsText" dxfId="63" priority="45" operator="containsText" text="б">
      <formula>NOT(ISERROR(SEARCH("б",Q10)))</formula>
    </cfRule>
  </conditionalFormatting>
  <conditionalFormatting sqref="Q11:R12">
    <cfRule type="containsText" dxfId="62" priority="28" operator="containsText" text="к">
      <formula>NOT(ISERROR(SEARCH("к",Q11)))</formula>
    </cfRule>
    <cfRule type="containsText" dxfId="61" priority="29" operator="containsText" text="у">
      <formula>NOT(ISERROR(SEARCH("у",Q11)))</formula>
    </cfRule>
    <cfRule type="containsText" dxfId="60" priority="30" operator="containsText" text="обс">
      <formula>NOT(ISERROR(SEARCH("обс",Q11)))</formula>
    </cfRule>
    <cfRule type="containsText" dxfId="59" priority="31" operator="containsText" text="пг">
      <formula>NOT(ISERROR(SEARCH("пг",Q11)))</formula>
    </cfRule>
    <cfRule type="containsText" dxfId="58" priority="32" operator="containsText" text="пр">
      <formula>NOT(ISERROR(SEARCH("пр",Q11)))</formula>
    </cfRule>
    <cfRule type="containsText" dxfId="57" priority="33" operator="containsText" text="ог">
      <formula>NOT(ISERROR(SEARCH("ог",Q11)))</formula>
    </cfRule>
    <cfRule type="containsText" dxfId="56" priority="34" operator="containsText" text="в">
      <formula>NOT(ISERROR(SEARCH("в",Q11)))</formula>
    </cfRule>
    <cfRule type="containsText" dxfId="55" priority="35" operator="containsText" text="оп">
      <formula>NOT(ISERROR(SEARCH("оп",Q11)))</formula>
    </cfRule>
    <cfRule type="containsText" dxfId="54" priority="36" operator="containsText" text="б">
      <formula>NOT(ISERROR(SEARCH("б",Q11)))</formula>
    </cfRule>
  </conditionalFormatting>
  <conditionalFormatting sqref="I7:I10">
    <cfRule type="containsText" dxfId="53" priority="19" operator="containsText" text="к">
      <formula>NOT(ISERROR(SEARCH("к",I7)))</formula>
    </cfRule>
    <cfRule type="containsText" dxfId="52" priority="20" operator="containsText" text="у">
      <formula>NOT(ISERROR(SEARCH("у",I7)))</formula>
    </cfRule>
    <cfRule type="containsText" dxfId="51" priority="21" operator="containsText" text="обс">
      <formula>NOT(ISERROR(SEARCH("обс",I7)))</formula>
    </cfRule>
    <cfRule type="containsText" dxfId="50" priority="22" operator="containsText" text="пг">
      <formula>NOT(ISERROR(SEARCH("пг",I7)))</formula>
    </cfRule>
    <cfRule type="containsText" dxfId="49" priority="23" operator="containsText" text="пр">
      <formula>NOT(ISERROR(SEARCH("пр",I7)))</formula>
    </cfRule>
    <cfRule type="containsText" dxfId="48" priority="24" operator="containsText" text="ог">
      <formula>NOT(ISERROR(SEARCH("ог",I7)))</formula>
    </cfRule>
    <cfRule type="containsText" dxfId="47" priority="25" operator="containsText" text="в">
      <formula>NOT(ISERROR(SEARCH("в",I7)))</formula>
    </cfRule>
    <cfRule type="containsText" dxfId="46" priority="26" operator="containsText" text="оп">
      <formula>NOT(ISERROR(SEARCH("оп",I7)))</formula>
    </cfRule>
    <cfRule type="containsText" dxfId="45" priority="27" operator="containsText" text="б">
      <formula>NOT(ISERROR(SEARCH("б",I7)))</formula>
    </cfRule>
  </conditionalFormatting>
  <conditionalFormatting sqref="Q7:Q9 M7:O9">
    <cfRule type="containsText" dxfId="44" priority="10" operator="containsText" text="к">
      <formula>NOT(ISERROR(SEARCH("к",M7)))</formula>
    </cfRule>
    <cfRule type="containsText" dxfId="43" priority="11" operator="containsText" text="у">
      <formula>NOT(ISERROR(SEARCH("у",M7)))</formula>
    </cfRule>
    <cfRule type="containsText" dxfId="42" priority="12" operator="containsText" text="обс">
      <formula>NOT(ISERROR(SEARCH("обс",M7)))</formula>
    </cfRule>
    <cfRule type="containsText" dxfId="41" priority="13" operator="containsText" text="пг">
      <formula>NOT(ISERROR(SEARCH("пг",M7)))</formula>
    </cfRule>
    <cfRule type="containsText" dxfId="40" priority="14" operator="containsText" text="пр">
      <formula>NOT(ISERROR(SEARCH("пр",M7)))</formula>
    </cfRule>
    <cfRule type="containsText" dxfId="39" priority="15" operator="containsText" text="ог">
      <formula>NOT(ISERROR(SEARCH("ог",M7)))</formula>
    </cfRule>
    <cfRule type="containsText" dxfId="38" priority="16" operator="containsText" text="в">
      <formula>NOT(ISERROR(SEARCH("в",M7)))</formula>
    </cfRule>
    <cfRule type="containsText" dxfId="37" priority="17" operator="containsText" text="оп">
      <formula>NOT(ISERROR(SEARCH("оп",M7)))</formula>
    </cfRule>
    <cfRule type="containsText" dxfId="36" priority="18" operator="containsText" text="б">
      <formula>NOT(ISERROR(SEARCH("б",M7)))</formula>
    </cfRule>
  </conditionalFormatting>
  <conditionalFormatting sqref="P7:P9">
    <cfRule type="containsText" dxfId="35" priority="1" operator="containsText" text="к">
      <formula>NOT(ISERROR(SEARCH("к",P7)))</formula>
    </cfRule>
    <cfRule type="containsText" dxfId="34" priority="2" operator="containsText" text="у">
      <formula>NOT(ISERROR(SEARCH("у",P7)))</formula>
    </cfRule>
    <cfRule type="containsText" dxfId="33" priority="3" operator="containsText" text="обс">
      <formula>NOT(ISERROR(SEARCH("обс",P7)))</formula>
    </cfRule>
    <cfRule type="containsText" dxfId="32" priority="4" operator="containsText" text="пг">
      <formula>NOT(ISERROR(SEARCH("пг",P7)))</formula>
    </cfRule>
    <cfRule type="containsText" dxfId="31" priority="5" operator="containsText" text="пр">
      <formula>NOT(ISERROR(SEARCH("пр",P7)))</formula>
    </cfRule>
    <cfRule type="containsText" dxfId="30" priority="6" operator="containsText" text="ог">
      <formula>NOT(ISERROR(SEARCH("ог",P7)))</formula>
    </cfRule>
    <cfRule type="containsText" dxfId="29" priority="7" operator="containsText" text="в">
      <formula>NOT(ISERROR(SEARCH("в",P7)))</formula>
    </cfRule>
    <cfRule type="containsText" dxfId="28" priority="8" operator="containsText" text="оп">
      <formula>NOT(ISERROR(SEARCH("оп",P7)))</formula>
    </cfRule>
    <cfRule type="containsText" dxfId="27" priority="9" operator="containsText" text="б">
      <formula>NOT(ISERROR(SEARCH("б",P7)))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11"/>
  <sheetViews>
    <sheetView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D26" sqref="AD26"/>
    </sheetView>
  </sheetViews>
  <sheetFormatPr defaultRowHeight="15" x14ac:dyDescent="0.25"/>
  <cols>
    <col min="2" max="3" width="36.7109375" customWidth="1"/>
    <col min="5" max="35" width="4.7109375" customWidth="1"/>
    <col min="36" max="47" width="9.85546875" customWidth="1"/>
  </cols>
  <sheetData>
    <row r="1" spans="1:47" x14ac:dyDescent="0.25">
      <c r="A1" s="144" t="s">
        <v>70</v>
      </c>
      <c r="B1" s="144"/>
      <c r="C1" s="144"/>
      <c r="D1" s="145"/>
      <c r="E1" s="3" t="s">
        <v>69</v>
      </c>
      <c r="F1" s="33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33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33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144"/>
      <c r="B2" s="144"/>
      <c r="C2" s="144"/>
      <c r="D2" s="145"/>
      <c r="E2" s="10" t="s">
        <v>20</v>
      </c>
      <c r="F2" s="33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33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33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172"/>
      <c r="B3" s="172"/>
      <c r="C3" s="172"/>
      <c r="D3" s="173"/>
      <c r="E3" s="25" t="s">
        <v>21</v>
      </c>
      <c r="F3" s="33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33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33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180" t="s">
        <v>18</v>
      </c>
      <c r="B4" s="182" t="s">
        <v>47</v>
      </c>
      <c r="C4" s="182" t="s">
        <v>48</v>
      </c>
      <c r="D4" s="184" t="s">
        <v>49</v>
      </c>
      <c r="E4" s="83" t="s">
        <v>55</v>
      </c>
      <c r="F4" s="76" t="s">
        <v>56</v>
      </c>
      <c r="G4" s="76" t="s">
        <v>50</v>
      </c>
      <c r="H4" s="76" t="s">
        <v>51</v>
      </c>
      <c r="I4" s="77" t="s">
        <v>52</v>
      </c>
      <c r="J4" s="77" t="s">
        <v>53</v>
      </c>
      <c r="K4" s="76" t="s">
        <v>54</v>
      </c>
      <c r="L4" s="76" t="s">
        <v>55</v>
      </c>
      <c r="M4" s="76" t="s">
        <v>56</v>
      </c>
      <c r="N4" s="76" t="s">
        <v>50</v>
      </c>
      <c r="O4" s="76" t="s">
        <v>51</v>
      </c>
      <c r="P4" s="77" t="s">
        <v>52</v>
      </c>
      <c r="Q4" s="77" t="s">
        <v>53</v>
      </c>
      <c r="R4" s="76" t="s">
        <v>54</v>
      </c>
      <c r="S4" s="76" t="s">
        <v>55</v>
      </c>
      <c r="T4" s="76" t="s">
        <v>56</v>
      </c>
      <c r="U4" s="76" t="s">
        <v>50</v>
      </c>
      <c r="V4" s="76" t="s">
        <v>51</v>
      </c>
      <c r="W4" s="77" t="s">
        <v>52</v>
      </c>
      <c r="X4" s="77" t="s">
        <v>53</v>
      </c>
      <c r="Y4" s="76" t="s">
        <v>54</v>
      </c>
      <c r="Z4" s="76" t="s">
        <v>55</v>
      </c>
      <c r="AA4" s="76" t="s">
        <v>56</v>
      </c>
      <c r="AB4" s="76" t="s">
        <v>50</v>
      </c>
      <c r="AC4" s="76" t="s">
        <v>51</v>
      </c>
      <c r="AD4" s="77" t="s">
        <v>52</v>
      </c>
      <c r="AE4" s="77" t="s">
        <v>53</v>
      </c>
      <c r="AF4" s="76" t="s">
        <v>54</v>
      </c>
      <c r="AG4" s="76" t="s">
        <v>55</v>
      </c>
      <c r="AH4" s="76" t="s">
        <v>56</v>
      </c>
      <c r="AI4" s="78" t="s">
        <v>50</v>
      </c>
      <c r="AJ4" s="178" t="s">
        <v>57</v>
      </c>
      <c r="AK4" s="178" t="s">
        <v>58</v>
      </c>
      <c r="AL4" s="174" t="s">
        <v>59</v>
      </c>
      <c r="AM4" s="176" t="s">
        <v>60</v>
      </c>
      <c r="AN4" s="178" t="s">
        <v>61</v>
      </c>
      <c r="AO4" s="178" t="s">
        <v>62</v>
      </c>
      <c r="AP4" s="168" t="s">
        <v>63</v>
      </c>
      <c r="AQ4" s="170" t="s">
        <v>64</v>
      </c>
      <c r="AR4" s="160" t="s">
        <v>65</v>
      </c>
      <c r="AS4" s="162" t="s">
        <v>66</v>
      </c>
      <c r="AT4" s="164" t="s">
        <v>67</v>
      </c>
      <c r="AU4" s="166" t="s">
        <v>68</v>
      </c>
    </row>
    <row r="5" spans="1:47" x14ac:dyDescent="0.25">
      <c r="A5" s="181"/>
      <c r="B5" s="183"/>
      <c r="C5" s="183"/>
      <c r="D5" s="185"/>
      <c r="E5" s="84">
        <v>1</v>
      </c>
      <c r="F5" s="79">
        <v>2</v>
      </c>
      <c r="G5" s="79">
        <v>3</v>
      </c>
      <c r="H5" s="79">
        <v>4</v>
      </c>
      <c r="I5" s="80">
        <v>5</v>
      </c>
      <c r="J5" s="80">
        <v>6</v>
      </c>
      <c r="K5" s="79">
        <v>7</v>
      </c>
      <c r="L5" s="79">
        <v>8</v>
      </c>
      <c r="M5" s="79">
        <v>9</v>
      </c>
      <c r="N5" s="79">
        <v>10</v>
      </c>
      <c r="O5" s="79">
        <v>11</v>
      </c>
      <c r="P5" s="80">
        <v>12</v>
      </c>
      <c r="Q5" s="80">
        <v>13</v>
      </c>
      <c r="R5" s="79">
        <v>14</v>
      </c>
      <c r="S5" s="79">
        <v>15</v>
      </c>
      <c r="T5" s="79">
        <v>16</v>
      </c>
      <c r="U5" s="79">
        <v>17</v>
      </c>
      <c r="V5" s="79">
        <v>18</v>
      </c>
      <c r="W5" s="80">
        <v>19</v>
      </c>
      <c r="X5" s="80">
        <v>20</v>
      </c>
      <c r="Y5" s="79">
        <v>21</v>
      </c>
      <c r="Z5" s="79">
        <v>22</v>
      </c>
      <c r="AA5" s="79">
        <v>23</v>
      </c>
      <c r="AB5" s="79">
        <v>24</v>
      </c>
      <c r="AC5" s="79">
        <v>25</v>
      </c>
      <c r="AD5" s="80">
        <v>26</v>
      </c>
      <c r="AE5" s="80">
        <v>27</v>
      </c>
      <c r="AF5" s="79">
        <v>28</v>
      </c>
      <c r="AG5" s="79">
        <v>29</v>
      </c>
      <c r="AH5" s="79">
        <v>30</v>
      </c>
      <c r="AI5" s="81">
        <v>31</v>
      </c>
      <c r="AJ5" s="179"/>
      <c r="AK5" s="179"/>
      <c r="AL5" s="175"/>
      <c r="AM5" s="177"/>
      <c r="AN5" s="179"/>
      <c r="AO5" s="179"/>
      <c r="AP5" s="169"/>
      <c r="AQ5" s="171"/>
      <c r="AR5" s="161"/>
      <c r="AS5" s="163"/>
      <c r="AT5" s="165"/>
      <c r="AU5" s="167"/>
    </row>
    <row r="6" spans="1:47" x14ac:dyDescent="0.25">
      <c r="A6" s="82">
        <v>1</v>
      </c>
      <c r="B6" s="72" t="s">
        <v>37</v>
      </c>
      <c r="C6" s="72" t="s">
        <v>38</v>
      </c>
      <c r="D6" s="86">
        <v>8</v>
      </c>
      <c r="E6" s="83" t="s">
        <v>69</v>
      </c>
      <c r="F6" s="76" t="s">
        <v>69</v>
      </c>
      <c r="G6" s="76" t="s">
        <v>69</v>
      </c>
      <c r="H6" s="76" t="s">
        <v>69</v>
      </c>
      <c r="I6" s="76"/>
      <c r="J6" s="76"/>
      <c r="K6" s="76" t="s">
        <v>69</v>
      </c>
      <c r="L6" s="76" t="s">
        <v>69</v>
      </c>
      <c r="M6" s="76" t="s">
        <v>69</v>
      </c>
      <c r="N6" s="76" t="s">
        <v>69</v>
      </c>
      <c r="O6" s="76" t="s">
        <v>69</v>
      </c>
      <c r="P6" s="76" t="s">
        <v>69</v>
      </c>
      <c r="Q6" s="76"/>
      <c r="R6" s="76" t="s">
        <v>69</v>
      </c>
      <c r="S6" s="76" t="s">
        <v>69</v>
      </c>
      <c r="T6" s="76" t="s">
        <v>69</v>
      </c>
      <c r="U6" s="76" t="s">
        <v>69</v>
      </c>
      <c r="V6" s="76" t="s">
        <v>69</v>
      </c>
      <c r="W6" s="76"/>
      <c r="X6" s="76"/>
      <c r="Y6" s="76" t="s">
        <v>69</v>
      </c>
      <c r="Z6" s="76"/>
      <c r="AA6" s="76" t="s">
        <v>69</v>
      </c>
      <c r="AB6" s="76" t="s">
        <v>69</v>
      </c>
      <c r="AC6" s="76" t="s">
        <v>69</v>
      </c>
      <c r="AD6" s="76"/>
      <c r="AE6" s="76"/>
      <c r="AF6" s="76" t="s">
        <v>69</v>
      </c>
      <c r="AG6" s="76" t="s">
        <v>69</v>
      </c>
      <c r="AH6" s="76" t="s">
        <v>69</v>
      </c>
      <c r="AI6" s="76" t="s">
        <v>69</v>
      </c>
      <c r="AJ6" s="88">
        <f>COUNTIF(E6:AI6,"в")</f>
        <v>23</v>
      </c>
      <c r="AK6" s="88">
        <f t="shared" ref="AK6:AK10" si="0">SUM(E6:AI6)</f>
        <v>0</v>
      </c>
      <c r="AL6" s="89">
        <f t="shared" ref="AL6:AL10" si="1">COUNTIF(E6:AI6,"=оп")</f>
        <v>0</v>
      </c>
      <c r="AM6" s="90">
        <f t="shared" ref="AM6:AM10" si="2">COUNTIF(E6:AI6,"=б")</f>
        <v>0</v>
      </c>
      <c r="AN6" s="88">
        <f t="shared" ref="AN6:AN10" si="3">IF(D6="",0,IF(AK6-AJ6*D6&lt;0,0,AK6-AJ6*D6))</f>
        <v>0</v>
      </c>
      <c r="AO6" s="88">
        <f t="shared" ref="AO6:AO10" si="4">IF(D6="",0,IF(AJ6*D6-AK6&lt;0,0,AJ6*D6-AK6))</f>
        <v>184</v>
      </c>
      <c r="AP6" s="91">
        <f t="shared" ref="AP6:AP10" si="5">COUNTIF(E6:AI6,"=ог")</f>
        <v>0</v>
      </c>
      <c r="AQ6" s="92">
        <f t="shared" ref="AQ6:AQ10" si="6">COUNTIF(E6:AI6,"=пр")</f>
        <v>0</v>
      </c>
      <c r="AR6" s="93">
        <f t="shared" ref="AR6:AR10" si="7">COUNTIF(E6:AI6,"=пг")</f>
        <v>0</v>
      </c>
      <c r="AS6" s="94">
        <f t="shared" ref="AS6:AS10" si="8">COUNTIF(E6:AI6,"=обс")</f>
        <v>0</v>
      </c>
      <c r="AT6" s="95">
        <f t="shared" ref="AT6:AT10" si="9">COUNTIF(E6:AI6,"=у")</f>
        <v>0</v>
      </c>
      <c r="AU6" s="96">
        <f t="shared" ref="AU6:AU10" si="10">COUNTIF(E6:AI6,"=к")</f>
        <v>0</v>
      </c>
    </row>
    <row r="7" spans="1:47" x14ac:dyDescent="0.25">
      <c r="A7" s="75">
        <v>2</v>
      </c>
      <c r="B7" s="73" t="s">
        <v>39</v>
      </c>
      <c r="C7" s="73" t="s">
        <v>40</v>
      </c>
      <c r="D7" s="87">
        <v>8</v>
      </c>
      <c r="E7" s="85" t="s">
        <v>69</v>
      </c>
      <c r="F7" s="74" t="s">
        <v>69</v>
      </c>
      <c r="G7" s="74" t="s">
        <v>69</v>
      </c>
      <c r="H7" s="74" t="s">
        <v>69</v>
      </c>
      <c r="I7" s="74"/>
      <c r="J7" s="74"/>
      <c r="K7" s="74" t="s">
        <v>69</v>
      </c>
      <c r="L7" s="74" t="s">
        <v>69</v>
      </c>
      <c r="M7" s="74" t="s">
        <v>69</v>
      </c>
      <c r="N7" s="74" t="s">
        <v>69</v>
      </c>
      <c r="O7" s="74" t="s">
        <v>69</v>
      </c>
      <c r="P7" s="74" t="s">
        <v>69</v>
      </c>
      <c r="Q7" s="74"/>
      <c r="R7" s="74" t="s">
        <v>69</v>
      </c>
      <c r="S7" s="74" t="s">
        <v>69</v>
      </c>
      <c r="T7" s="74" t="s">
        <v>69</v>
      </c>
      <c r="U7" s="74" t="s">
        <v>69</v>
      </c>
      <c r="V7" s="74" t="s">
        <v>69</v>
      </c>
      <c r="W7" s="74"/>
      <c r="X7" s="74"/>
      <c r="Y7" s="74" t="s">
        <v>69</v>
      </c>
      <c r="Z7" s="74" t="s">
        <v>69</v>
      </c>
      <c r="AA7" s="76" t="s">
        <v>69</v>
      </c>
      <c r="AB7" s="76" t="s">
        <v>69</v>
      </c>
      <c r="AC7" s="74"/>
      <c r="AD7" s="74"/>
      <c r="AE7" s="74"/>
      <c r="AF7" s="74" t="s">
        <v>69</v>
      </c>
      <c r="AG7" s="74" t="s">
        <v>69</v>
      </c>
      <c r="AH7" s="74" t="s">
        <v>69</v>
      </c>
      <c r="AI7" s="74" t="s">
        <v>69</v>
      </c>
      <c r="AJ7" s="88">
        <f>COUNTIF(E7:AI7,"в")</f>
        <v>23</v>
      </c>
      <c r="AK7" s="88">
        <f t="shared" si="0"/>
        <v>0</v>
      </c>
      <c r="AL7" s="89">
        <f t="shared" si="1"/>
        <v>0</v>
      </c>
      <c r="AM7" s="90">
        <f t="shared" si="2"/>
        <v>0</v>
      </c>
      <c r="AN7" s="88">
        <f t="shared" si="3"/>
        <v>0</v>
      </c>
      <c r="AO7" s="88">
        <f t="shared" si="4"/>
        <v>184</v>
      </c>
      <c r="AP7" s="91">
        <f t="shared" si="5"/>
        <v>0</v>
      </c>
      <c r="AQ7" s="92">
        <f t="shared" si="6"/>
        <v>0</v>
      </c>
      <c r="AR7" s="93">
        <f t="shared" si="7"/>
        <v>0</v>
      </c>
      <c r="AS7" s="94">
        <f t="shared" si="8"/>
        <v>0</v>
      </c>
      <c r="AT7" s="95">
        <f t="shared" si="9"/>
        <v>0</v>
      </c>
      <c r="AU7" s="96">
        <f t="shared" si="10"/>
        <v>0</v>
      </c>
    </row>
    <row r="8" spans="1:47" x14ac:dyDescent="0.25">
      <c r="A8" s="75">
        <v>3</v>
      </c>
      <c r="B8" s="73" t="s">
        <v>41</v>
      </c>
      <c r="C8" s="73" t="s">
        <v>40</v>
      </c>
      <c r="D8" s="87">
        <v>8</v>
      </c>
      <c r="E8" s="85" t="s">
        <v>69</v>
      </c>
      <c r="F8" s="74" t="s">
        <v>69</v>
      </c>
      <c r="G8" s="74" t="s">
        <v>69</v>
      </c>
      <c r="H8" s="74" t="s">
        <v>69</v>
      </c>
      <c r="I8" s="74"/>
      <c r="J8" s="74"/>
      <c r="K8" s="74" t="s">
        <v>69</v>
      </c>
      <c r="L8" s="74" t="s">
        <v>69</v>
      </c>
      <c r="M8" s="74" t="s">
        <v>69</v>
      </c>
      <c r="N8" s="74" t="s">
        <v>69</v>
      </c>
      <c r="O8" s="74" t="s">
        <v>69</v>
      </c>
      <c r="P8" s="74" t="s">
        <v>69</v>
      </c>
      <c r="Q8" s="74"/>
      <c r="R8" s="74" t="s">
        <v>69</v>
      </c>
      <c r="S8" s="74" t="s">
        <v>69</v>
      </c>
      <c r="T8" s="74" t="s">
        <v>69</v>
      </c>
      <c r="U8" s="74" t="s">
        <v>69</v>
      </c>
      <c r="V8" s="74" t="s">
        <v>69</v>
      </c>
      <c r="W8" s="74"/>
      <c r="X8" s="74"/>
      <c r="Y8" s="74" t="s">
        <v>69</v>
      </c>
      <c r="Z8" s="76" t="s">
        <v>69</v>
      </c>
      <c r="AA8" s="76" t="s">
        <v>69</v>
      </c>
      <c r="AB8" s="76" t="s">
        <v>69</v>
      </c>
      <c r="AC8" s="74" t="s">
        <v>69</v>
      </c>
      <c r="AD8" s="74"/>
      <c r="AE8" s="74"/>
      <c r="AF8" s="74" t="s">
        <v>69</v>
      </c>
      <c r="AG8" s="74" t="s">
        <v>69</v>
      </c>
      <c r="AH8" s="74" t="s">
        <v>69</v>
      </c>
      <c r="AI8" s="74" t="s">
        <v>69</v>
      </c>
      <c r="AJ8" s="88">
        <f>COUNTIF(E8:AI8,"в")</f>
        <v>24</v>
      </c>
      <c r="AK8" s="88">
        <f t="shared" si="0"/>
        <v>0</v>
      </c>
      <c r="AL8" s="89">
        <f t="shared" si="1"/>
        <v>0</v>
      </c>
      <c r="AM8" s="90">
        <f t="shared" si="2"/>
        <v>0</v>
      </c>
      <c r="AN8" s="88">
        <f t="shared" si="3"/>
        <v>0</v>
      </c>
      <c r="AO8" s="88">
        <f t="shared" si="4"/>
        <v>192</v>
      </c>
      <c r="AP8" s="91">
        <f t="shared" si="5"/>
        <v>0</v>
      </c>
      <c r="AQ8" s="92">
        <f t="shared" si="6"/>
        <v>0</v>
      </c>
      <c r="AR8" s="93">
        <f t="shared" si="7"/>
        <v>0</v>
      </c>
      <c r="AS8" s="94">
        <f t="shared" si="8"/>
        <v>0</v>
      </c>
      <c r="AT8" s="95">
        <f t="shared" si="9"/>
        <v>0</v>
      </c>
      <c r="AU8" s="96">
        <f t="shared" si="10"/>
        <v>0</v>
      </c>
    </row>
    <row r="9" spans="1:47" x14ac:dyDescent="0.25">
      <c r="A9" s="75">
        <v>4</v>
      </c>
      <c r="B9" s="73" t="s">
        <v>42</v>
      </c>
      <c r="C9" s="73" t="s">
        <v>40</v>
      </c>
      <c r="D9" s="87">
        <v>8</v>
      </c>
      <c r="E9" s="85" t="s">
        <v>69</v>
      </c>
      <c r="F9" s="74" t="s">
        <v>69</v>
      </c>
      <c r="G9" s="74" t="s">
        <v>69</v>
      </c>
      <c r="H9" s="74" t="s">
        <v>69</v>
      </c>
      <c r="I9" s="74"/>
      <c r="J9" s="74"/>
      <c r="K9" s="74" t="s">
        <v>69</v>
      </c>
      <c r="L9" s="74" t="s">
        <v>69</v>
      </c>
      <c r="M9" s="74" t="s">
        <v>69</v>
      </c>
      <c r="N9" s="74" t="s">
        <v>69</v>
      </c>
      <c r="O9" s="74" t="s">
        <v>69</v>
      </c>
      <c r="P9" s="74" t="s">
        <v>69</v>
      </c>
      <c r="Q9" s="74"/>
      <c r="R9" s="74" t="s">
        <v>69</v>
      </c>
      <c r="S9" s="74" t="s">
        <v>69</v>
      </c>
      <c r="T9" s="74" t="s">
        <v>69</v>
      </c>
      <c r="U9" s="74"/>
      <c r="V9" s="74" t="s">
        <v>69</v>
      </c>
      <c r="W9" s="74"/>
      <c r="X9" s="74"/>
      <c r="Y9" s="74" t="s">
        <v>69</v>
      </c>
      <c r="Z9" s="76" t="s">
        <v>69</v>
      </c>
      <c r="AA9" s="76" t="s">
        <v>69</v>
      </c>
      <c r="AB9" s="76" t="s">
        <v>69</v>
      </c>
      <c r="AC9" s="74" t="s">
        <v>69</v>
      </c>
      <c r="AD9" s="74"/>
      <c r="AE9" s="74"/>
      <c r="AF9" s="74" t="s">
        <v>69</v>
      </c>
      <c r="AG9" s="74" t="s">
        <v>69</v>
      </c>
      <c r="AH9" s="74" t="s">
        <v>69</v>
      </c>
      <c r="AI9" s="74"/>
      <c r="AJ9" s="88">
        <f>COUNTIF(E9:AI9,"в")</f>
        <v>22</v>
      </c>
      <c r="AK9" s="88">
        <f t="shared" si="0"/>
        <v>0</v>
      </c>
      <c r="AL9" s="89">
        <f t="shared" si="1"/>
        <v>0</v>
      </c>
      <c r="AM9" s="90">
        <f t="shared" si="2"/>
        <v>0</v>
      </c>
      <c r="AN9" s="88">
        <f t="shared" si="3"/>
        <v>0</v>
      </c>
      <c r="AO9" s="88">
        <f t="shared" si="4"/>
        <v>176</v>
      </c>
      <c r="AP9" s="91">
        <f t="shared" si="5"/>
        <v>0</v>
      </c>
      <c r="AQ9" s="92">
        <f t="shared" si="6"/>
        <v>0</v>
      </c>
      <c r="AR9" s="93">
        <f t="shared" si="7"/>
        <v>0</v>
      </c>
      <c r="AS9" s="94">
        <f t="shared" si="8"/>
        <v>0</v>
      </c>
      <c r="AT9" s="95">
        <f t="shared" si="9"/>
        <v>0</v>
      </c>
      <c r="AU9" s="96">
        <f t="shared" si="10"/>
        <v>0</v>
      </c>
    </row>
    <row r="10" spans="1:47" x14ac:dyDescent="0.25">
      <c r="A10" s="75">
        <v>5</v>
      </c>
      <c r="B10" s="73" t="s">
        <v>43</v>
      </c>
      <c r="C10" s="73" t="s">
        <v>44</v>
      </c>
      <c r="D10" s="87">
        <v>8</v>
      </c>
      <c r="E10" s="85"/>
      <c r="F10" s="74" t="s">
        <v>69</v>
      </c>
      <c r="G10" s="74" t="s">
        <v>69</v>
      </c>
      <c r="H10" s="74" t="s">
        <v>69</v>
      </c>
      <c r="I10" s="74"/>
      <c r="J10" s="74"/>
      <c r="K10" s="74"/>
      <c r="L10" s="74" t="s">
        <v>69</v>
      </c>
      <c r="M10" s="74" t="s">
        <v>69</v>
      </c>
      <c r="N10" s="74"/>
      <c r="O10" s="74"/>
      <c r="P10" s="74"/>
      <c r="Q10" s="74"/>
      <c r="R10" s="74"/>
      <c r="S10" s="74" t="s">
        <v>69</v>
      </c>
      <c r="T10" s="74" t="s">
        <v>69</v>
      </c>
      <c r="U10" s="74" t="s">
        <v>69</v>
      </c>
      <c r="V10" s="74"/>
      <c r="W10" s="74"/>
      <c r="X10" s="74"/>
      <c r="Y10" s="74" t="s">
        <v>69</v>
      </c>
      <c r="Z10" s="76" t="s">
        <v>69</v>
      </c>
      <c r="AA10" s="76" t="s">
        <v>69</v>
      </c>
      <c r="AB10" s="76" t="s">
        <v>69</v>
      </c>
      <c r="AC10" s="74" t="s">
        <v>69</v>
      </c>
      <c r="AD10" s="74"/>
      <c r="AE10" s="74"/>
      <c r="AF10" s="74" t="s">
        <v>69</v>
      </c>
      <c r="AG10" s="74" t="s">
        <v>69</v>
      </c>
      <c r="AH10" s="74" t="s">
        <v>69</v>
      </c>
      <c r="AI10" s="74" t="s">
        <v>69</v>
      </c>
      <c r="AJ10" s="88">
        <f>COUNTIF(E10:AI10,"в")</f>
        <v>17</v>
      </c>
      <c r="AK10" s="88">
        <f t="shared" si="0"/>
        <v>0</v>
      </c>
      <c r="AL10" s="89">
        <f t="shared" si="1"/>
        <v>0</v>
      </c>
      <c r="AM10" s="90">
        <f t="shared" si="2"/>
        <v>0</v>
      </c>
      <c r="AN10" s="88">
        <f t="shared" si="3"/>
        <v>0</v>
      </c>
      <c r="AO10" s="88">
        <f t="shared" si="4"/>
        <v>136</v>
      </c>
      <c r="AP10" s="91">
        <f t="shared" si="5"/>
        <v>0</v>
      </c>
      <c r="AQ10" s="92">
        <f t="shared" si="6"/>
        <v>0</v>
      </c>
      <c r="AR10" s="93">
        <f t="shared" si="7"/>
        <v>0</v>
      </c>
      <c r="AS10" s="94">
        <f t="shared" si="8"/>
        <v>0</v>
      </c>
      <c r="AT10" s="95">
        <f t="shared" si="9"/>
        <v>0</v>
      </c>
      <c r="AU10" s="96">
        <f t="shared" si="10"/>
        <v>0</v>
      </c>
    </row>
    <row r="11" spans="1:47" x14ac:dyDescent="0.25">
      <c r="A11" s="31"/>
      <c r="B11" s="31"/>
      <c r="C11" s="31"/>
      <c r="D11" s="3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97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</row>
  </sheetData>
  <mergeCells count="17">
    <mergeCell ref="A1:D3"/>
    <mergeCell ref="AL4:AL5"/>
    <mergeCell ref="AM4:AM5"/>
    <mergeCell ref="AN4:AN5"/>
    <mergeCell ref="AO4:AO5"/>
    <mergeCell ref="A4:A5"/>
    <mergeCell ref="B4:B5"/>
    <mergeCell ref="C4:C5"/>
    <mergeCell ref="D4:D5"/>
    <mergeCell ref="AJ4:AJ5"/>
    <mergeCell ref="AK4:AK5"/>
    <mergeCell ref="AR4:AR5"/>
    <mergeCell ref="AS4:AS5"/>
    <mergeCell ref="AT4:AT5"/>
    <mergeCell ref="AU4:AU5"/>
    <mergeCell ref="AP4:AP5"/>
    <mergeCell ref="AQ4:AQ5"/>
  </mergeCells>
  <conditionalFormatting sqref="E6:AI11">
    <cfRule type="containsText" dxfId="26" priority="1" operator="containsText" text="к">
      <formula>NOT(ISERROR(SEARCH("к",E6)))</formula>
    </cfRule>
    <cfRule type="containsText" dxfId="25" priority="2" operator="containsText" text="у">
      <formula>NOT(ISERROR(SEARCH("у",E6)))</formula>
    </cfRule>
    <cfRule type="containsText" dxfId="24" priority="3" operator="containsText" text="обс">
      <formula>NOT(ISERROR(SEARCH("обс",E6)))</formula>
    </cfRule>
    <cfRule type="containsText" dxfId="23" priority="4" operator="containsText" text="пг">
      <formula>NOT(ISERROR(SEARCH("пг",E6)))</formula>
    </cfRule>
    <cfRule type="containsText" dxfId="22" priority="5" operator="containsText" text="пр">
      <formula>NOT(ISERROR(SEARCH("пр",E6)))</formula>
    </cfRule>
    <cfRule type="containsText" dxfId="21" priority="6" operator="containsText" text="ог">
      <formula>NOT(ISERROR(SEARCH("ог",E6)))</formula>
    </cfRule>
    <cfRule type="containsText" dxfId="20" priority="8" operator="containsText" text="оп">
      <formula>NOT(ISERROR(SEARCH("оп",E6)))</formula>
    </cfRule>
    <cfRule type="containsText" dxfId="19" priority="9" operator="containsText" text="б">
      <formula>NOT(ISERROR(SEARCH("б",E6)))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1500DBDD-5303-44D3-9055-79AC96DCA3E1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E6:AI11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"/>
  <sheetViews>
    <sheetView tabSelected="1" zoomScale="90" zoomScaleNormal="90" workbookViewId="0">
      <pane xSplit="4" ySplit="5" topLeftCell="N6" activePane="bottomRight" state="frozen"/>
      <selection pane="topRight" activeCell="E1" sqref="E1"/>
      <selection pane="bottomLeft" activeCell="A6" sqref="A6"/>
      <selection pane="bottomRight" activeCell="T18" sqref="T18"/>
    </sheetView>
  </sheetViews>
  <sheetFormatPr defaultRowHeight="15" x14ac:dyDescent="0.25"/>
  <cols>
    <col min="2" max="3" width="36.7109375" customWidth="1"/>
    <col min="5" max="34" width="4.7109375" customWidth="1"/>
    <col min="35" max="46" width="9.85546875" customWidth="1"/>
  </cols>
  <sheetData>
    <row r="1" spans="1:46" x14ac:dyDescent="0.25">
      <c r="A1" s="144" t="s">
        <v>71</v>
      </c>
      <c r="B1" s="144"/>
      <c r="C1" s="144"/>
      <c r="D1" s="145"/>
      <c r="E1" s="3" t="s">
        <v>69</v>
      </c>
      <c r="F1" s="33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33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33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</row>
    <row r="2" spans="1:46" x14ac:dyDescent="0.25">
      <c r="A2" s="144"/>
      <c r="B2" s="144"/>
      <c r="C2" s="144"/>
      <c r="D2" s="145"/>
      <c r="E2" s="10" t="s">
        <v>20</v>
      </c>
      <c r="F2" s="33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33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33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</row>
    <row r="3" spans="1:46" x14ac:dyDescent="0.25">
      <c r="A3" s="198"/>
      <c r="B3" s="198"/>
      <c r="C3" s="198"/>
      <c r="D3" s="199"/>
      <c r="E3" s="25" t="s">
        <v>21</v>
      </c>
      <c r="F3" s="33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33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33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</row>
    <row r="4" spans="1:46" x14ac:dyDescent="0.25">
      <c r="A4" s="206" t="s">
        <v>18</v>
      </c>
      <c r="B4" s="208" t="s">
        <v>47</v>
      </c>
      <c r="C4" s="208" t="s">
        <v>48</v>
      </c>
      <c r="D4" s="210" t="s">
        <v>49</v>
      </c>
      <c r="E4" s="112" t="s">
        <v>51</v>
      </c>
      <c r="F4" s="104" t="s">
        <v>52</v>
      </c>
      <c r="G4" s="104" t="s">
        <v>53</v>
      </c>
      <c r="H4" s="103" t="s">
        <v>54</v>
      </c>
      <c r="I4" s="103" t="s">
        <v>55</v>
      </c>
      <c r="J4" s="103" t="s">
        <v>56</v>
      </c>
      <c r="K4" s="103" t="s">
        <v>50</v>
      </c>
      <c r="L4" s="103" t="s">
        <v>51</v>
      </c>
      <c r="M4" s="104" t="s">
        <v>52</v>
      </c>
      <c r="N4" s="104" t="s">
        <v>53</v>
      </c>
      <c r="O4" s="103" t="s">
        <v>54</v>
      </c>
      <c r="P4" s="103" t="s">
        <v>55</v>
      </c>
      <c r="Q4" s="103" t="s">
        <v>56</v>
      </c>
      <c r="R4" s="103" t="s">
        <v>50</v>
      </c>
      <c r="S4" s="103" t="s">
        <v>51</v>
      </c>
      <c r="T4" s="104" t="s">
        <v>52</v>
      </c>
      <c r="U4" s="104" t="s">
        <v>53</v>
      </c>
      <c r="V4" s="103" t="s">
        <v>54</v>
      </c>
      <c r="W4" s="103" t="s">
        <v>55</v>
      </c>
      <c r="X4" s="103" t="s">
        <v>56</v>
      </c>
      <c r="Y4" s="103" t="s">
        <v>50</v>
      </c>
      <c r="Z4" s="103" t="s">
        <v>51</v>
      </c>
      <c r="AA4" s="104" t="s">
        <v>52</v>
      </c>
      <c r="AB4" s="104" t="s">
        <v>53</v>
      </c>
      <c r="AC4" s="103" t="s">
        <v>54</v>
      </c>
      <c r="AD4" s="103" t="s">
        <v>55</v>
      </c>
      <c r="AE4" s="103" t="s">
        <v>56</v>
      </c>
      <c r="AF4" s="103" t="s">
        <v>50</v>
      </c>
      <c r="AG4" s="103" t="s">
        <v>51</v>
      </c>
      <c r="AH4" s="105" t="s">
        <v>52</v>
      </c>
      <c r="AI4" s="204" t="s">
        <v>57</v>
      </c>
      <c r="AJ4" s="204" t="s">
        <v>58</v>
      </c>
      <c r="AK4" s="200" t="s">
        <v>59</v>
      </c>
      <c r="AL4" s="202" t="s">
        <v>60</v>
      </c>
      <c r="AM4" s="204" t="s">
        <v>61</v>
      </c>
      <c r="AN4" s="204" t="s">
        <v>62</v>
      </c>
      <c r="AO4" s="194" t="s">
        <v>63</v>
      </c>
      <c r="AP4" s="196" t="s">
        <v>64</v>
      </c>
      <c r="AQ4" s="186" t="s">
        <v>65</v>
      </c>
      <c r="AR4" s="188" t="s">
        <v>66</v>
      </c>
      <c r="AS4" s="190" t="s">
        <v>67</v>
      </c>
      <c r="AT4" s="192" t="s">
        <v>68</v>
      </c>
    </row>
    <row r="5" spans="1:46" x14ac:dyDescent="0.25">
      <c r="A5" s="207"/>
      <c r="B5" s="209"/>
      <c r="C5" s="209"/>
      <c r="D5" s="211"/>
      <c r="E5" s="113">
        <v>1</v>
      </c>
      <c r="F5" s="108">
        <v>2</v>
      </c>
      <c r="G5" s="108">
        <v>3</v>
      </c>
      <c r="H5" s="107">
        <v>4</v>
      </c>
      <c r="I5" s="107">
        <v>5</v>
      </c>
      <c r="J5" s="107">
        <v>6</v>
      </c>
      <c r="K5" s="107">
        <v>7</v>
      </c>
      <c r="L5" s="107">
        <v>8</v>
      </c>
      <c r="M5" s="108">
        <v>9</v>
      </c>
      <c r="N5" s="108">
        <v>10</v>
      </c>
      <c r="O5" s="107">
        <v>11</v>
      </c>
      <c r="P5" s="107">
        <v>12</v>
      </c>
      <c r="Q5" s="107">
        <v>13</v>
      </c>
      <c r="R5" s="107">
        <v>14</v>
      </c>
      <c r="S5" s="107">
        <v>15</v>
      </c>
      <c r="T5" s="108">
        <v>16</v>
      </c>
      <c r="U5" s="108">
        <v>17</v>
      </c>
      <c r="V5" s="107">
        <v>18</v>
      </c>
      <c r="W5" s="107">
        <v>19</v>
      </c>
      <c r="X5" s="107">
        <v>20</v>
      </c>
      <c r="Y5" s="107">
        <v>21</v>
      </c>
      <c r="Z5" s="107">
        <v>22</v>
      </c>
      <c r="AA5" s="108">
        <v>23</v>
      </c>
      <c r="AB5" s="108">
        <v>24</v>
      </c>
      <c r="AC5" s="107">
        <v>25</v>
      </c>
      <c r="AD5" s="107">
        <v>26</v>
      </c>
      <c r="AE5" s="107">
        <v>27</v>
      </c>
      <c r="AF5" s="107">
        <v>28</v>
      </c>
      <c r="AG5" s="107">
        <v>29</v>
      </c>
      <c r="AH5" s="109">
        <v>30</v>
      </c>
      <c r="AI5" s="205"/>
      <c r="AJ5" s="205"/>
      <c r="AK5" s="201"/>
      <c r="AL5" s="203"/>
      <c r="AM5" s="205"/>
      <c r="AN5" s="205"/>
      <c r="AO5" s="195"/>
      <c r="AP5" s="197"/>
      <c r="AQ5" s="187"/>
      <c r="AR5" s="189"/>
      <c r="AS5" s="191"/>
      <c r="AT5" s="193"/>
    </row>
    <row r="6" spans="1:46" x14ac:dyDescent="0.25">
      <c r="A6" s="110">
        <v>1</v>
      </c>
      <c r="B6" s="99" t="s">
        <v>37</v>
      </c>
      <c r="C6" s="99" t="s">
        <v>38</v>
      </c>
      <c r="D6" s="115">
        <v>8</v>
      </c>
      <c r="E6" s="112" t="s">
        <v>69</v>
      </c>
      <c r="F6" s="103"/>
      <c r="G6" s="103"/>
      <c r="H6" s="103" t="s">
        <v>72</v>
      </c>
      <c r="I6" s="103" t="s">
        <v>69</v>
      </c>
      <c r="J6" s="103" t="s">
        <v>69</v>
      </c>
      <c r="K6" s="103" t="s">
        <v>69</v>
      </c>
      <c r="L6" s="103" t="s">
        <v>69</v>
      </c>
      <c r="M6" s="103"/>
      <c r="N6" s="103"/>
      <c r="O6" s="103" t="s">
        <v>69</v>
      </c>
      <c r="P6" s="103" t="s">
        <v>69</v>
      </c>
      <c r="Q6" s="103" t="s">
        <v>69</v>
      </c>
      <c r="R6" s="103" t="s">
        <v>69</v>
      </c>
      <c r="S6" s="103" t="s">
        <v>69</v>
      </c>
      <c r="T6" s="103"/>
      <c r="U6" s="103"/>
      <c r="V6" s="103" t="s">
        <v>69</v>
      </c>
      <c r="W6" s="103" t="s">
        <v>69</v>
      </c>
      <c r="X6" s="103" t="s">
        <v>69</v>
      </c>
      <c r="Y6" s="103" t="s">
        <v>69</v>
      </c>
      <c r="Z6" s="103" t="s">
        <v>69</v>
      </c>
      <c r="AA6" s="103"/>
      <c r="AB6" s="103"/>
      <c r="AC6" s="103" t="s">
        <v>69</v>
      </c>
      <c r="AD6" s="103" t="s">
        <v>69</v>
      </c>
      <c r="AE6" s="103" t="s">
        <v>69</v>
      </c>
      <c r="AF6" s="103" t="s">
        <v>69</v>
      </c>
      <c r="AG6" s="103" t="s">
        <v>69</v>
      </c>
      <c r="AH6" s="111"/>
      <c r="AI6" s="117">
        <f t="shared" ref="AI6:AI10" si="0">COUNTIF(E6:AH6,"в")</f>
        <v>20</v>
      </c>
      <c r="AJ6" s="117">
        <f t="shared" ref="AJ6:AJ10" si="1">SUM(E6:AH6)</f>
        <v>0</v>
      </c>
      <c r="AK6" s="118">
        <f t="shared" ref="AK6:AK10" si="2">COUNTIF(E6:AH6,"=оп")</f>
        <v>0</v>
      </c>
      <c r="AL6" s="119">
        <f t="shared" ref="AL6:AL10" si="3">COUNTIF(E6:AH6,"=б")</f>
        <v>0</v>
      </c>
      <c r="AM6" s="117">
        <f t="shared" ref="AM6:AM10" si="4">IF(D6="",0,IF(AJ6-AI6*D6&lt;0,0,AJ6-AI6*D6))</f>
        <v>0</v>
      </c>
      <c r="AN6" s="117">
        <f t="shared" ref="AN6:AN10" si="5">IF(D6="",0,IF(AI6*D6-AJ6&lt;0,0,AI6*D6-AJ6))</f>
        <v>160</v>
      </c>
      <c r="AO6" s="120">
        <f t="shared" ref="AO6:AO10" si="6">COUNTIF(E6:AH6,"=ог")</f>
        <v>0</v>
      </c>
      <c r="AP6" s="121">
        <f t="shared" ref="AP6:AP10" si="7">COUNTIF(E6:AH6,"=пр")</f>
        <v>1</v>
      </c>
      <c r="AQ6" s="122">
        <f t="shared" ref="AQ6:AQ10" si="8">COUNTIF(E6:AH6,"=пг")</f>
        <v>0</v>
      </c>
      <c r="AR6" s="123">
        <f t="shared" ref="AR6:AR10" si="9">COUNTIF(E6:AH6,"=обс")</f>
        <v>0</v>
      </c>
      <c r="AS6" s="124">
        <f t="shared" ref="AS6:AS10" si="10">COUNTIF(E6:AH6,"=у")</f>
        <v>0</v>
      </c>
      <c r="AT6" s="125">
        <f t="shared" ref="AT6:AT10" si="11">COUNTIF(E6:AH6,"=к")</f>
        <v>0</v>
      </c>
    </row>
    <row r="7" spans="1:46" x14ac:dyDescent="0.25">
      <c r="A7" s="102">
        <v>2</v>
      </c>
      <c r="B7" s="100" t="s">
        <v>39</v>
      </c>
      <c r="C7" s="100" t="s">
        <v>40</v>
      </c>
      <c r="D7" s="116">
        <v>8</v>
      </c>
      <c r="E7" s="114" t="s">
        <v>69</v>
      </c>
      <c r="F7" s="101"/>
      <c r="G7" s="101"/>
      <c r="H7" s="101" t="s">
        <v>72</v>
      </c>
      <c r="I7" s="101" t="s">
        <v>69</v>
      </c>
      <c r="J7" s="101" t="s">
        <v>69</v>
      </c>
      <c r="K7" s="101" t="s">
        <v>69</v>
      </c>
      <c r="L7" s="101" t="s">
        <v>69</v>
      </c>
      <c r="M7" s="101"/>
      <c r="N7" s="101"/>
      <c r="O7" s="101" t="s">
        <v>69</v>
      </c>
      <c r="P7" s="101" t="s">
        <v>69</v>
      </c>
      <c r="Q7" s="101" t="s">
        <v>69</v>
      </c>
      <c r="R7" s="101" t="s">
        <v>69</v>
      </c>
      <c r="S7" s="101" t="s">
        <v>22</v>
      </c>
      <c r="T7" s="101"/>
      <c r="U7" s="101"/>
      <c r="V7" s="101" t="s">
        <v>69</v>
      </c>
      <c r="W7" s="101" t="s">
        <v>69</v>
      </c>
      <c r="X7" s="101" t="s">
        <v>69</v>
      </c>
      <c r="Y7" s="101" t="s">
        <v>69</v>
      </c>
      <c r="Z7" s="101" t="s">
        <v>69</v>
      </c>
      <c r="AA7" s="101"/>
      <c r="AB7" s="101"/>
      <c r="AC7" s="101" t="s">
        <v>22</v>
      </c>
      <c r="AD7" s="101" t="s">
        <v>69</v>
      </c>
      <c r="AE7" s="101" t="s">
        <v>69</v>
      </c>
      <c r="AF7" s="101" t="s">
        <v>69</v>
      </c>
      <c r="AG7" s="101" t="s">
        <v>69</v>
      </c>
      <c r="AH7" s="106"/>
      <c r="AI7" s="117">
        <f t="shared" si="0"/>
        <v>18</v>
      </c>
      <c r="AJ7" s="117">
        <f t="shared" si="1"/>
        <v>0</v>
      </c>
      <c r="AK7" s="118">
        <f t="shared" si="2"/>
        <v>2</v>
      </c>
      <c r="AL7" s="119">
        <f t="shared" si="3"/>
        <v>0</v>
      </c>
      <c r="AM7" s="117">
        <f t="shared" si="4"/>
        <v>0</v>
      </c>
      <c r="AN7" s="117">
        <f t="shared" si="5"/>
        <v>144</v>
      </c>
      <c r="AO7" s="120">
        <f t="shared" si="6"/>
        <v>0</v>
      </c>
      <c r="AP7" s="121">
        <f t="shared" si="7"/>
        <v>1</v>
      </c>
      <c r="AQ7" s="122">
        <f t="shared" si="8"/>
        <v>0</v>
      </c>
      <c r="AR7" s="123">
        <f t="shared" si="9"/>
        <v>0</v>
      </c>
      <c r="AS7" s="124">
        <f t="shared" si="10"/>
        <v>0</v>
      </c>
      <c r="AT7" s="125">
        <f t="shared" si="11"/>
        <v>0</v>
      </c>
    </row>
    <row r="8" spans="1:46" x14ac:dyDescent="0.25">
      <c r="A8" s="102">
        <v>3</v>
      </c>
      <c r="B8" s="100" t="s">
        <v>41</v>
      </c>
      <c r="C8" s="100" t="s">
        <v>40</v>
      </c>
      <c r="D8" s="116">
        <v>8</v>
      </c>
      <c r="E8" s="114" t="s">
        <v>69</v>
      </c>
      <c r="F8" s="101"/>
      <c r="G8" s="101"/>
      <c r="H8" s="101" t="s">
        <v>72</v>
      </c>
      <c r="I8" s="101" t="s">
        <v>69</v>
      </c>
      <c r="J8" s="101" t="s">
        <v>69</v>
      </c>
      <c r="K8" s="101" t="s">
        <v>69</v>
      </c>
      <c r="L8" s="101" t="s">
        <v>69</v>
      </c>
      <c r="M8" s="101"/>
      <c r="N8" s="101"/>
      <c r="O8" s="101" t="s">
        <v>69</v>
      </c>
      <c r="P8" s="101" t="s">
        <v>69</v>
      </c>
      <c r="Q8" s="101" t="s">
        <v>69</v>
      </c>
      <c r="R8" s="101" t="s">
        <v>69</v>
      </c>
      <c r="S8" s="101"/>
      <c r="T8" s="101"/>
      <c r="U8" s="101"/>
      <c r="V8" s="101" t="s">
        <v>69</v>
      </c>
      <c r="W8" s="101" t="s">
        <v>69</v>
      </c>
      <c r="X8" s="101" t="s">
        <v>69</v>
      </c>
      <c r="Y8" s="101" t="s">
        <v>69</v>
      </c>
      <c r="Z8" s="101" t="s">
        <v>69</v>
      </c>
      <c r="AA8" s="101"/>
      <c r="AB8" s="101"/>
      <c r="AC8" s="101" t="s">
        <v>69</v>
      </c>
      <c r="AD8" s="101" t="s">
        <v>69</v>
      </c>
      <c r="AE8" s="101" t="s">
        <v>69</v>
      </c>
      <c r="AF8" s="101" t="s">
        <v>69</v>
      </c>
      <c r="AG8" s="101" t="s">
        <v>69</v>
      </c>
      <c r="AH8" s="106"/>
      <c r="AI8" s="117">
        <f t="shared" si="0"/>
        <v>19</v>
      </c>
      <c r="AJ8" s="117">
        <f t="shared" si="1"/>
        <v>0</v>
      </c>
      <c r="AK8" s="118">
        <f t="shared" si="2"/>
        <v>0</v>
      </c>
      <c r="AL8" s="119">
        <f t="shared" si="3"/>
        <v>0</v>
      </c>
      <c r="AM8" s="117">
        <f t="shared" si="4"/>
        <v>0</v>
      </c>
      <c r="AN8" s="117">
        <f t="shared" si="5"/>
        <v>152</v>
      </c>
      <c r="AO8" s="120">
        <f t="shared" si="6"/>
        <v>0</v>
      </c>
      <c r="AP8" s="121">
        <f t="shared" si="7"/>
        <v>1</v>
      </c>
      <c r="AQ8" s="122">
        <f t="shared" si="8"/>
        <v>0</v>
      </c>
      <c r="AR8" s="123">
        <f t="shared" si="9"/>
        <v>0</v>
      </c>
      <c r="AS8" s="124">
        <f t="shared" si="10"/>
        <v>0</v>
      </c>
      <c r="AT8" s="125">
        <f t="shared" si="11"/>
        <v>0</v>
      </c>
    </row>
    <row r="9" spans="1:46" x14ac:dyDescent="0.25">
      <c r="A9" s="102">
        <v>4</v>
      </c>
      <c r="B9" s="100" t="s">
        <v>42</v>
      </c>
      <c r="C9" s="100" t="s">
        <v>40</v>
      </c>
      <c r="D9" s="116">
        <v>8</v>
      </c>
      <c r="E9" s="114"/>
      <c r="F9" s="101"/>
      <c r="G9" s="101"/>
      <c r="H9" s="101" t="s">
        <v>72</v>
      </c>
      <c r="I9" s="101" t="s">
        <v>69</v>
      </c>
      <c r="J9" s="101" t="s">
        <v>69</v>
      </c>
      <c r="K9" s="101" t="s">
        <v>69</v>
      </c>
      <c r="L9" s="101" t="s">
        <v>69</v>
      </c>
      <c r="M9" s="101"/>
      <c r="N9" s="101"/>
      <c r="O9" s="101" t="s">
        <v>69</v>
      </c>
      <c r="P9" s="101" t="s">
        <v>69</v>
      </c>
      <c r="Q9" s="101" t="s">
        <v>69</v>
      </c>
      <c r="R9" s="101" t="s">
        <v>69</v>
      </c>
      <c r="S9" s="101" t="s">
        <v>69</v>
      </c>
      <c r="T9" s="101"/>
      <c r="U9" s="101"/>
      <c r="V9" s="101" t="s">
        <v>69</v>
      </c>
      <c r="W9" s="101" t="s">
        <v>69</v>
      </c>
      <c r="X9" s="101" t="s">
        <v>69</v>
      </c>
      <c r="Y9" s="101" t="s">
        <v>69</v>
      </c>
      <c r="Z9" s="101" t="s">
        <v>69</v>
      </c>
      <c r="AA9" s="101"/>
      <c r="AB9" s="101"/>
      <c r="AC9" s="101" t="s">
        <v>69</v>
      </c>
      <c r="AD9" s="101"/>
      <c r="AE9" s="101" t="s">
        <v>69</v>
      </c>
      <c r="AF9" s="101" t="s">
        <v>69</v>
      </c>
      <c r="AG9" s="101" t="s">
        <v>69</v>
      </c>
      <c r="AH9" s="106"/>
      <c r="AI9" s="117">
        <f t="shared" si="0"/>
        <v>18</v>
      </c>
      <c r="AJ9" s="117">
        <f t="shared" si="1"/>
        <v>0</v>
      </c>
      <c r="AK9" s="118">
        <f t="shared" si="2"/>
        <v>0</v>
      </c>
      <c r="AL9" s="119">
        <f t="shared" si="3"/>
        <v>0</v>
      </c>
      <c r="AM9" s="117">
        <f t="shared" si="4"/>
        <v>0</v>
      </c>
      <c r="AN9" s="117">
        <f t="shared" si="5"/>
        <v>144</v>
      </c>
      <c r="AO9" s="120">
        <f t="shared" si="6"/>
        <v>0</v>
      </c>
      <c r="AP9" s="121">
        <f t="shared" si="7"/>
        <v>1</v>
      </c>
      <c r="AQ9" s="122">
        <f t="shared" si="8"/>
        <v>0</v>
      </c>
      <c r="AR9" s="123">
        <f t="shared" si="9"/>
        <v>0</v>
      </c>
      <c r="AS9" s="124">
        <f t="shared" si="10"/>
        <v>0</v>
      </c>
      <c r="AT9" s="125">
        <f t="shared" si="11"/>
        <v>0</v>
      </c>
    </row>
    <row r="10" spans="1:46" x14ac:dyDescent="0.25">
      <c r="A10" s="102">
        <v>5</v>
      </c>
      <c r="B10" s="100" t="s">
        <v>43</v>
      </c>
      <c r="C10" s="100" t="s">
        <v>44</v>
      </c>
      <c r="D10" s="116">
        <v>8</v>
      </c>
      <c r="E10" s="114" t="s">
        <v>69</v>
      </c>
      <c r="F10" s="101"/>
      <c r="G10" s="101"/>
      <c r="H10" s="101" t="s">
        <v>72</v>
      </c>
      <c r="I10" s="101"/>
      <c r="J10" s="101"/>
      <c r="K10" s="101" t="s">
        <v>69</v>
      </c>
      <c r="L10" s="101" t="s">
        <v>69</v>
      </c>
      <c r="M10" s="101"/>
      <c r="N10" s="101"/>
      <c r="O10" s="101" t="s">
        <v>69</v>
      </c>
      <c r="P10" s="101" t="s">
        <v>69</v>
      </c>
      <c r="Q10" s="101" t="s">
        <v>69</v>
      </c>
      <c r="R10" s="101"/>
      <c r="S10" s="101"/>
      <c r="T10" s="101"/>
      <c r="U10" s="101"/>
      <c r="V10" s="101" t="s">
        <v>69</v>
      </c>
      <c r="W10" s="101" t="s">
        <v>69</v>
      </c>
      <c r="X10" s="101" t="s">
        <v>69</v>
      </c>
      <c r="Y10" s="101" t="s">
        <v>69</v>
      </c>
      <c r="Z10" s="101"/>
      <c r="AA10" s="101"/>
      <c r="AB10" s="101"/>
      <c r="AC10" s="101" t="s">
        <v>69</v>
      </c>
      <c r="AD10" s="101"/>
      <c r="AE10" s="101" t="s">
        <v>69</v>
      </c>
      <c r="AF10" s="101"/>
      <c r="AG10" s="101" t="s">
        <v>69</v>
      </c>
      <c r="AH10" s="106"/>
      <c r="AI10" s="117">
        <f t="shared" si="0"/>
        <v>13</v>
      </c>
      <c r="AJ10" s="117">
        <f t="shared" si="1"/>
        <v>0</v>
      </c>
      <c r="AK10" s="118">
        <f t="shared" si="2"/>
        <v>0</v>
      </c>
      <c r="AL10" s="119">
        <f t="shared" si="3"/>
        <v>0</v>
      </c>
      <c r="AM10" s="117">
        <f t="shared" si="4"/>
        <v>0</v>
      </c>
      <c r="AN10" s="117">
        <f t="shared" si="5"/>
        <v>104</v>
      </c>
      <c r="AO10" s="120">
        <f t="shared" si="6"/>
        <v>0</v>
      </c>
      <c r="AP10" s="121">
        <f t="shared" si="7"/>
        <v>1</v>
      </c>
      <c r="AQ10" s="122">
        <f t="shared" si="8"/>
        <v>0</v>
      </c>
      <c r="AR10" s="123">
        <f t="shared" si="9"/>
        <v>0</v>
      </c>
      <c r="AS10" s="124">
        <f t="shared" si="10"/>
        <v>0</v>
      </c>
      <c r="AT10" s="125">
        <f t="shared" si="11"/>
        <v>0</v>
      </c>
    </row>
    <row r="11" spans="1:46" x14ac:dyDescent="0.25">
      <c r="A11" s="31"/>
      <c r="B11" s="31"/>
      <c r="C11" s="31"/>
      <c r="D11" s="31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126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</row>
  </sheetData>
  <mergeCells count="17">
    <mergeCell ref="A1:D3"/>
    <mergeCell ref="AK4:AK5"/>
    <mergeCell ref="AL4:AL5"/>
    <mergeCell ref="AM4:AM5"/>
    <mergeCell ref="AN4:AN5"/>
    <mergeCell ref="A4:A5"/>
    <mergeCell ref="B4:B5"/>
    <mergeCell ref="C4:C5"/>
    <mergeCell ref="D4:D5"/>
    <mergeCell ref="AI4:AI5"/>
    <mergeCell ref="AJ4:AJ5"/>
    <mergeCell ref="AQ4:AQ5"/>
    <mergeCell ref="AR4:AR5"/>
    <mergeCell ref="AS4:AS5"/>
    <mergeCell ref="AT4:AT5"/>
    <mergeCell ref="AO4:AO5"/>
    <mergeCell ref="AP4:AP5"/>
  </mergeCells>
  <conditionalFormatting sqref="E6:O11 Q6:AH11">
    <cfRule type="containsText" dxfId="17" priority="10" operator="containsText" text="к">
      <formula>NOT(ISERROR(SEARCH("к",E6)))</formula>
    </cfRule>
    <cfRule type="containsText" dxfId="16" priority="11" operator="containsText" text="у">
      <formula>NOT(ISERROR(SEARCH("у",E6)))</formula>
    </cfRule>
    <cfRule type="containsText" dxfId="15" priority="12" operator="containsText" text="обс">
      <formula>NOT(ISERROR(SEARCH("обс",E6)))</formula>
    </cfRule>
    <cfRule type="containsText" dxfId="14" priority="13" operator="containsText" text="пг">
      <formula>NOT(ISERROR(SEARCH("пг",E6)))</formula>
    </cfRule>
    <cfRule type="containsText" dxfId="13" priority="14" operator="containsText" text="пр">
      <formula>NOT(ISERROR(SEARCH("пр",E6)))</formula>
    </cfRule>
    <cfRule type="containsText" dxfId="12" priority="15" operator="containsText" text="ог">
      <formula>NOT(ISERROR(SEARCH("ог",E6)))</formula>
    </cfRule>
    <cfRule type="containsText" dxfId="11" priority="17" operator="containsText" text="оп">
      <formula>NOT(ISERROR(SEARCH("оп",E6)))</formula>
    </cfRule>
    <cfRule type="containsText" dxfId="10" priority="18" operator="containsText" text="б">
      <formula>NOT(ISERROR(SEARCH("б",E6)))</formula>
    </cfRule>
  </conditionalFormatting>
  <conditionalFormatting sqref="P6:P11">
    <cfRule type="containsText" dxfId="9" priority="1" operator="containsText" text="к">
      <formula>NOT(ISERROR(SEARCH("к",P6)))</formula>
    </cfRule>
    <cfRule type="containsText" dxfId="8" priority="2" operator="containsText" text="у">
      <formula>NOT(ISERROR(SEARCH("у",P6)))</formula>
    </cfRule>
    <cfRule type="containsText" dxfId="7" priority="3" operator="containsText" text="обс">
      <formula>NOT(ISERROR(SEARCH("обс",P6)))</formula>
    </cfRule>
    <cfRule type="containsText" dxfId="6" priority="4" operator="containsText" text="пг">
      <formula>NOT(ISERROR(SEARCH("пг",P6)))</formula>
    </cfRule>
    <cfRule type="containsText" dxfId="5" priority="5" operator="containsText" text="пр">
      <formula>NOT(ISERROR(SEARCH("пр",P6)))</formula>
    </cfRule>
    <cfRule type="containsText" dxfId="4" priority="6" operator="containsText" text="ог">
      <formula>NOT(ISERROR(SEARCH("ог",P6)))</formula>
    </cfRule>
    <cfRule type="containsText" dxfId="3" priority="8" operator="containsText" text="оп">
      <formula>NOT(ISERROR(SEARCH("оп",P6)))</formula>
    </cfRule>
    <cfRule type="containsText" dxfId="2" priority="9" operator="containsText" text="б">
      <formula>NOT(ISERROR(SEARCH("б",P6)))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9C4B26A6-7F8C-4614-944F-6E8F7572C6A3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E6:O11 Q6:AH11</xm:sqref>
        </x14:conditionalFormatting>
        <x14:conditionalFormatting xmlns:xm="http://schemas.microsoft.com/office/excel/2006/main">
          <x14:cfRule type="containsText" priority="7" operator="containsText" id="{B6F5EE38-992C-40CA-A1FA-2EE553D1593D}">
            <xm:f>NOT(ISERROR(SEARCH("в",P6)))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P6:P11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сентябрь 2019</vt:lpstr>
      <vt:lpstr>октябрь 2019</vt:lpstr>
      <vt:lpstr>ноябрь 2019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A.I.Petrovtsy</cp:lastModifiedBy>
  <dcterms:created xsi:type="dcterms:W3CDTF">2006-09-16T00:00:00Z</dcterms:created>
  <dcterms:modified xsi:type="dcterms:W3CDTF">2019-11-29T12:22:11Z</dcterms:modified>
</cp:coreProperties>
</file>