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450" tabRatio="614" activeTab="3"/>
  </bookViews>
  <sheets>
    <sheet name="Настройки" sheetId="1" r:id="rId1"/>
    <sheet name="Январь 2023" sheetId="11" r:id="rId2"/>
    <sheet name="Февраль 2023" sheetId="13" r:id="rId3"/>
    <sheet name="Март 2023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K8" i="12" l="1"/>
  <c r="AK7" i="12"/>
  <c r="AK6" i="12"/>
  <c r="AJ8" i="12"/>
  <c r="AJ7" i="12"/>
  <c r="AJ6" i="12"/>
  <c r="AL8" i="12" l="1"/>
  <c r="AM8" i="12"/>
  <c r="AP8" i="12"/>
  <c r="AQ8" i="12"/>
  <c r="AR8" i="12"/>
  <c r="AS8" i="12"/>
  <c r="AT8" i="12"/>
  <c r="AU8" i="12"/>
  <c r="AN8" i="12" l="1"/>
  <c r="AO8" i="12"/>
  <c r="AP7" i="11"/>
  <c r="AJ7" i="11"/>
  <c r="AJ6" i="11"/>
  <c r="AU7" i="11" l="1"/>
  <c r="AT7" i="11"/>
  <c r="AS7" i="11"/>
  <c r="AR7" i="11"/>
  <c r="AL7" i="11"/>
  <c r="AK7" i="11"/>
  <c r="AM7" i="11"/>
  <c r="AQ7" i="11"/>
  <c r="AQ6" i="11"/>
  <c r="AL7" i="12" l="1"/>
  <c r="AM7" i="12"/>
  <c r="AP7" i="12"/>
  <c r="AQ7" i="12"/>
  <c r="AR7" i="12"/>
  <c r="AS7" i="12"/>
  <c r="AT7" i="12"/>
  <c r="AU7" i="12"/>
  <c r="AO7" i="12" l="1"/>
  <c r="AN7" i="12"/>
  <c r="AG7" i="13"/>
  <c r="AG6" i="13"/>
  <c r="AH7" i="13"/>
  <c r="AI7" i="13"/>
  <c r="AJ7" i="13"/>
  <c r="AM7" i="13"/>
  <c r="AN7" i="13"/>
  <c r="AO7" i="13"/>
  <c r="AP7" i="13"/>
  <c r="AQ7" i="13"/>
  <c r="AR7" i="13"/>
  <c r="AL7" i="13" l="1"/>
  <c r="AK7" i="13"/>
  <c r="AN7" i="11"/>
  <c r="AO7" i="11" l="1"/>
  <c r="AR6" i="13"/>
  <c r="AQ6" i="13"/>
  <c r="AP6" i="13"/>
  <c r="AO6" i="13"/>
  <c r="AN6" i="13"/>
  <c r="AM6" i="13"/>
  <c r="AJ6" i="13"/>
  <c r="AI6" i="13"/>
  <c r="AH6" i="13"/>
  <c r="AK6" i="13" s="1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O6" i="12"/>
  <c r="AB3" i="12"/>
  <c r="R3" i="12"/>
  <c r="F3" i="12"/>
  <c r="AB2" i="12"/>
  <c r="R2" i="12"/>
  <c r="F2" i="12"/>
  <c r="AB1" i="12"/>
  <c r="R1" i="12"/>
  <c r="F1" i="12"/>
  <c r="AN6" i="12" l="1"/>
  <c r="AM6" i="11"/>
  <c r="AL6" i="11"/>
  <c r="AK6" i="11"/>
  <c r="AN6" i="11" l="1"/>
  <c r="AO6" i="11"/>
  <c r="AU6" i="11"/>
  <c r="AT6" i="11"/>
  <c r="AS6" i="11"/>
  <c r="AR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  <c r="AL6" i="13"/>
</calcChain>
</file>

<file path=xl/sharedStrings.xml><?xml version="1.0" encoding="utf-8"?>
<sst xmlns="http://schemas.openxmlformats.org/spreadsheetml/2006/main" count="386" uniqueCount="76">
  <si>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</si>
  <si>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</si>
  <si>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</si>
  <si>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</si>
  <si>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</si>
  <si>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</si>
  <si>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</si>
  <si>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</si>
  <si>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</si>
  <si>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</si>
  <si>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</si>
  <si>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</si>
  <si>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</si>
  <si>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</si>
  <si>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</si>
  <si>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</si>
  <si>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</si>
  <si>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</si>
  <si>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</si>
  <si>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</si>
  <si>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</si>
  <si>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</si>
  <si>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</si>
  <si>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</si>
  <si>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</si>
  <si>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</si>
  <si>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</si>
  <si>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</si>
  <si>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</si>
  <si>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</si>
  <si>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</si>
  <si>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</si>
  <si>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</si>
  <si>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</si>
  <si>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</si>
  <si>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</si>
  <si>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</si>
  <si>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</si>
  <si>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</si>
  <si>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</si>
  <si>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</si>
  <si>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</si>
  <si>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</si>
  <si>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</si>
  <si>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</si>
  <si>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</si>
  <si>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</si>
  <si>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</si>
  <si>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</si>
  <si>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</si>
  <si>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</si>
  <si>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</si>
  <si>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</si>
  <si>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</si>
  <si>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</si>
  <si>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</si>
  <si>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</si>
  <si>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</si>
  <si>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</si>
  <si>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</si>
  <si>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</si>
  <si>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</si>
  <si>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</si>
  <si>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</si>
  <si>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</si>
  <si>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</si>
  <si>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</si>
  <si>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пт</t>
  </si>
  <si>
    <t>сб</t>
  </si>
  <si>
    <t>вс</t>
  </si>
  <si>
    <t>Репнякова Дарья</t>
  </si>
  <si>
    <t>Дизайнер</t>
  </si>
  <si>
    <t>в</t>
  </si>
  <si>
    <t>В</t>
  </si>
  <si>
    <t>Логвинов Илья</t>
  </si>
  <si>
    <t>Архитектор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</si>
</sst>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198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3" t="s">
        <v>15</v>
      </c>
      <c r="F1" s="54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5" t="s">
        <v>27</v>
      </c>
      <c r="F4" s="56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zoomScale="85" zoomScaleNormal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J10" sqref="AJ10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5" width="4.7109375" style="30" customWidth="1"/>
    <col min="36" max="36" width="10.7109375" style="30" customWidth="1"/>
    <col min="37" max="45" width="9.85546875" style="30" customWidth="1"/>
    <col min="46" max="46" width="12.85546875" style="30" customWidth="1"/>
    <col min="47" max="47" width="17.7109375" style="30" customWidth="1"/>
    <col min="48" max="48" width="9.85546875" style="30" customWidth="1"/>
    <col min="49" max="16384" width="8.85546875" style="30"/>
  </cols>
  <sheetData>
    <row r="1" spans="1:48" x14ac:dyDescent="0.25">
      <c r="A1" s="59">
        <v>44927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46" t="s">
        <v>42</v>
      </c>
      <c r="F4" s="29" t="s">
        <v>43</v>
      </c>
      <c r="G4" s="29" t="s">
        <v>44</v>
      </c>
      <c r="H4" s="29" t="s">
        <v>45</v>
      </c>
      <c r="I4" s="29" t="s">
        <v>46</v>
      </c>
      <c r="J4" s="29" t="s">
        <v>47</v>
      </c>
      <c r="K4" s="46" t="s">
        <v>48</v>
      </c>
      <c r="L4" s="46" t="s">
        <v>42</v>
      </c>
      <c r="M4" s="29" t="s">
        <v>43</v>
      </c>
      <c r="N4" s="29" t="s">
        <v>44</v>
      </c>
      <c r="O4" s="29" t="s">
        <v>45</v>
      </c>
      <c r="P4" s="29" t="s">
        <v>46</v>
      </c>
      <c r="Q4" s="29" t="s">
        <v>47</v>
      </c>
      <c r="R4" s="46" t="s">
        <v>48</v>
      </c>
      <c r="S4" s="46" t="s">
        <v>42</v>
      </c>
      <c r="T4" s="29" t="s">
        <v>43</v>
      </c>
      <c r="U4" s="29" t="s">
        <v>44</v>
      </c>
      <c r="V4" s="29" t="s">
        <v>45</v>
      </c>
      <c r="W4" s="29" t="s">
        <v>46</v>
      </c>
      <c r="X4" s="29" t="s">
        <v>47</v>
      </c>
      <c r="Y4" s="46" t="s">
        <v>48</v>
      </c>
      <c r="Z4" s="46" t="s">
        <v>42</v>
      </c>
      <c r="AA4" s="47" t="s">
        <v>43</v>
      </c>
      <c r="AB4" s="29" t="s">
        <v>44</v>
      </c>
      <c r="AC4" s="29" t="s">
        <v>45</v>
      </c>
      <c r="AD4" s="29" t="s">
        <v>46</v>
      </c>
      <c r="AE4" s="29" t="s">
        <v>47</v>
      </c>
      <c r="AF4" s="46" t="s">
        <v>48</v>
      </c>
      <c r="AG4" s="46" t="s">
        <v>42</v>
      </c>
      <c r="AH4" s="47" t="s">
        <v>43</v>
      </c>
      <c r="AI4" s="29" t="s">
        <v>44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8" x14ac:dyDescent="0.25">
      <c r="A5" s="65"/>
      <c r="B5" s="67"/>
      <c r="C5" s="67"/>
      <c r="D5" s="69"/>
      <c r="E5" s="44">
        <v>1</v>
      </c>
      <c r="F5" s="45">
        <v>2</v>
      </c>
      <c r="G5" s="45">
        <v>3</v>
      </c>
      <c r="H5" s="45">
        <v>4</v>
      </c>
      <c r="I5" s="45">
        <v>5</v>
      </c>
      <c r="J5" s="45">
        <v>6</v>
      </c>
      <c r="K5" s="44">
        <v>7</v>
      </c>
      <c r="L5" s="44">
        <v>8</v>
      </c>
      <c r="M5" s="45">
        <v>9</v>
      </c>
      <c r="N5" s="45">
        <v>10</v>
      </c>
      <c r="O5" s="45">
        <v>11</v>
      </c>
      <c r="P5" s="45">
        <v>12</v>
      </c>
      <c r="Q5" s="45">
        <v>13</v>
      </c>
      <c r="R5" s="44">
        <v>14</v>
      </c>
      <c r="S5" s="44">
        <v>15</v>
      </c>
      <c r="T5" s="45">
        <v>16</v>
      </c>
      <c r="U5" s="45">
        <v>17</v>
      </c>
      <c r="V5" s="45">
        <v>18</v>
      </c>
      <c r="W5" s="45">
        <v>19</v>
      </c>
      <c r="X5" s="45">
        <v>20</v>
      </c>
      <c r="Y5" s="44">
        <v>21</v>
      </c>
      <c r="Z5" s="44">
        <v>22</v>
      </c>
      <c r="AA5" s="45">
        <v>23</v>
      </c>
      <c r="AB5" s="45">
        <v>24</v>
      </c>
      <c r="AC5" s="45">
        <v>25</v>
      </c>
      <c r="AD5" s="45">
        <v>26</v>
      </c>
      <c r="AE5" s="45">
        <v>27</v>
      </c>
      <c r="AF5" s="44">
        <v>28</v>
      </c>
      <c r="AG5" s="44">
        <v>29</v>
      </c>
      <c r="AH5" s="45">
        <v>30</v>
      </c>
      <c r="AI5" s="52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8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20</v>
      </c>
      <c r="F6" s="29" t="s">
        <v>20</v>
      </c>
      <c r="G6" s="29" t="s">
        <v>20</v>
      </c>
      <c r="H6" s="29" t="s">
        <v>20</v>
      </c>
      <c r="I6" s="29" t="s">
        <v>20</v>
      </c>
      <c r="J6" s="29" t="s">
        <v>20</v>
      </c>
      <c r="K6" s="29" t="s">
        <v>20</v>
      </c>
      <c r="L6" s="29" t="s">
        <v>20</v>
      </c>
      <c r="M6" s="29" t="s">
        <v>72</v>
      </c>
      <c r="N6" s="29" t="s">
        <v>72</v>
      </c>
      <c r="O6" s="29" t="s">
        <v>72</v>
      </c>
      <c r="P6" s="29" t="s">
        <v>72</v>
      </c>
      <c r="Q6" s="29" t="s">
        <v>72</v>
      </c>
      <c r="R6" s="29"/>
      <c r="S6" s="29"/>
      <c r="T6" s="29" t="s">
        <v>72</v>
      </c>
      <c r="U6" s="29" t="s">
        <v>72</v>
      </c>
      <c r="V6" s="29" t="s">
        <v>72</v>
      </c>
      <c r="W6" s="29" t="s">
        <v>72</v>
      </c>
      <c r="X6" s="29" t="s">
        <v>72</v>
      </c>
      <c r="Y6" s="29"/>
      <c r="Z6" s="29"/>
      <c r="AA6" s="29" t="s">
        <v>72</v>
      </c>
      <c r="AB6" s="29" t="s">
        <v>72</v>
      </c>
      <c r="AC6" s="29" t="s">
        <v>72</v>
      </c>
      <c r="AD6" s="29" t="s">
        <v>72</v>
      </c>
      <c r="AE6" s="29" t="s">
        <v>72</v>
      </c>
      <c r="AF6" s="29"/>
      <c r="AG6" s="29"/>
      <c r="AH6" s="29" t="s">
        <v>72</v>
      </c>
      <c r="AI6" s="48" t="s">
        <v>72</v>
      </c>
      <c r="AJ6" s="36">
        <f>COUNTIF(E6:AI6,"=в")</f>
        <v>17</v>
      </c>
      <c r="AK6" s="36">
        <f>SUM(E6:AH6)</f>
        <v>0</v>
      </c>
      <c r="AL6" s="37">
        <f>COUNTIF(E6:AH6,"=оп")</f>
        <v>0</v>
      </c>
      <c r="AM6" s="38">
        <f>COUNTIF(E6:AH6,"=б")</f>
        <v>0</v>
      </c>
      <c r="AN6" s="36">
        <f>IF(D6="",0,IF(AK6-AJ6*D6&lt;0,0,AK6-AJ6*D6))</f>
        <v>0</v>
      </c>
      <c r="AO6" s="36">
        <f>IF(D6="",0,IF(AJ6*D6-AK6&lt;0,0,AJ6*D6-AK6))</f>
        <v>136</v>
      </c>
      <c r="AP6" s="39">
        <f>COUNTIF(E6:AH6,"=ог")</f>
        <v>0</v>
      </c>
      <c r="AQ6" s="40">
        <f>COUNTIF(E6:AI6,"=пр")</f>
        <v>8</v>
      </c>
      <c r="AR6" s="41">
        <f>COUNTIF(E6:AH6,"=пг")</f>
        <v>0</v>
      </c>
      <c r="AS6" s="42">
        <f>COUNTIF(E6:AH6,"=обс")</f>
        <v>0</v>
      </c>
      <c r="AT6" s="43">
        <f>COUNTIF(E6:AH6,"=у")</f>
        <v>0</v>
      </c>
      <c r="AU6" s="35">
        <f>COUNTIF(E6:AH6,"=к")</f>
        <v>0</v>
      </c>
    </row>
    <row r="7" spans="1:48" x14ac:dyDescent="0.25">
      <c r="A7" s="32">
        <v>2</v>
      </c>
      <c r="B7" s="33" t="s">
        <v>70</v>
      </c>
      <c r="C7" s="33" t="s">
        <v>71</v>
      </c>
      <c r="D7" s="34">
        <v>8</v>
      </c>
      <c r="E7" s="29" t="s">
        <v>20</v>
      </c>
      <c r="F7" s="29" t="s">
        <v>20</v>
      </c>
      <c r="G7" s="29" t="s">
        <v>20</v>
      </c>
      <c r="H7" s="29" t="s">
        <v>20</v>
      </c>
      <c r="I7" s="29" t="s">
        <v>20</v>
      </c>
      <c r="J7" s="29" t="s">
        <v>20</v>
      </c>
      <c r="K7" s="29" t="s">
        <v>20</v>
      </c>
      <c r="L7" s="29" t="s">
        <v>20</v>
      </c>
      <c r="M7" s="29" t="s">
        <v>72</v>
      </c>
      <c r="N7" s="29" t="s">
        <v>72</v>
      </c>
      <c r="O7" s="29" t="s">
        <v>72</v>
      </c>
      <c r="P7" s="29" t="s">
        <v>72</v>
      </c>
      <c r="Q7" s="29" t="s">
        <v>72</v>
      </c>
      <c r="R7" s="29"/>
      <c r="S7" s="29"/>
      <c r="T7" s="29" t="s">
        <v>72</v>
      </c>
      <c r="U7" s="29" t="s">
        <v>23</v>
      </c>
      <c r="V7" s="29" t="s">
        <v>72</v>
      </c>
      <c r="W7" s="29" t="s">
        <v>23</v>
      </c>
      <c r="X7" s="29" t="s">
        <v>72</v>
      </c>
      <c r="Y7" s="29"/>
      <c r="Z7" s="29"/>
      <c r="AA7" s="29" t="s">
        <v>72</v>
      </c>
      <c r="AB7" s="29" t="s">
        <v>23</v>
      </c>
      <c r="AC7" s="29" t="s">
        <v>72</v>
      </c>
      <c r="AD7" s="29" t="s">
        <v>72</v>
      </c>
      <c r="AE7" s="29" t="s">
        <v>72</v>
      </c>
      <c r="AF7" s="29"/>
      <c r="AG7" s="29"/>
      <c r="AH7" s="29" t="s">
        <v>72</v>
      </c>
      <c r="AI7" s="48" t="s">
        <v>23</v>
      </c>
      <c r="AJ7" s="36">
        <f>COUNTIF(E7:AI7,"=в")</f>
        <v>13</v>
      </c>
      <c r="AK7" s="36">
        <f>SUM(E7:AH7)</f>
        <v>0</v>
      </c>
      <c r="AL7" s="37">
        <f>COUNTIF(E7:AH7,"=оп")</f>
        <v>0</v>
      </c>
      <c r="AM7" s="38">
        <f>COUNTIF(E7:AH7,"=б")</f>
        <v>0</v>
      </c>
      <c r="AN7" s="36">
        <f>IF(D7="",0,IF(AK7-AJ7*D7&lt;0,0,AK7-AJ7*D7))</f>
        <v>0</v>
      </c>
      <c r="AO7" s="36">
        <f>IF(D7="",0,IF(AJ7*D7-AK7&lt;0,0,AJ7*D7-AK7))</f>
        <v>104</v>
      </c>
      <c r="AP7" s="39">
        <f>COUNTIF(E7:AI7,"=ог")</f>
        <v>4</v>
      </c>
      <c r="AQ7" s="40">
        <f>COUNTIF(E7:AI7,"=пр")</f>
        <v>8</v>
      </c>
      <c r="AR7" s="41">
        <f>COUNTIF(E7:AH7,"=пг")</f>
        <v>0</v>
      </c>
      <c r="AS7" s="42">
        <f>COUNTIF(E7:AH7,"=обс")</f>
        <v>0</v>
      </c>
      <c r="AT7" s="43">
        <f>COUNTIF(E7:AH7,"=у")</f>
        <v>0</v>
      </c>
      <c r="AU7" s="35">
        <f>COUNTIF(E7:AH7,"=к")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E6:G6 AA6:AB6 E7:L7">
    <cfRule type="containsText" dxfId="197" priority="619" operator="containsText" text="к">
      <formula>NOT(ISERROR(SEARCH("к",E6)))</formula>
    </cfRule>
    <cfRule type="containsText" dxfId="196" priority="620" operator="containsText" text="у">
      <formula>NOT(ISERROR(SEARCH("у",E6)))</formula>
    </cfRule>
    <cfRule type="containsText" dxfId="195" priority="621" operator="containsText" text="обс">
      <formula>NOT(ISERROR(SEARCH("обс",E6)))</formula>
    </cfRule>
    <cfRule type="containsText" dxfId="194" priority="622" operator="containsText" text="пг">
      <formula>NOT(ISERROR(SEARCH("пг",E6)))</formula>
    </cfRule>
    <cfRule type="containsText" dxfId="193" priority="623" operator="containsText" text="пр">
      <formula>NOT(ISERROR(SEARCH("пр",E6)))</formula>
    </cfRule>
    <cfRule type="containsText" dxfId="192" priority="624" operator="containsText" text="ог">
      <formula>NOT(ISERROR(SEARCH("ог",E6)))</formula>
    </cfRule>
    <cfRule type="cellIs" dxfId="191" priority="625" operator="between">
      <formula>0.1</formula>
      <formula>24</formula>
    </cfRule>
    <cfRule type="containsText" dxfId="190" priority="626" operator="containsText" text="оп">
      <formula>NOT(ISERROR(SEARCH("оп",E6)))</formula>
    </cfRule>
    <cfRule type="containsText" dxfId="189" priority="627" operator="containsText" text="б">
      <formula>NOT(ISERROR(SEARCH("б",E6)))</formula>
    </cfRule>
  </conditionalFormatting>
  <conditionalFormatting sqref="AC6:AI6 H6 J6:P6 R6:V7 W6:Z6">
    <cfRule type="containsText" dxfId="188" priority="608" operator="containsText" text="к">
      <formula>NOT(ISERROR(SEARCH("к",H6)))</formula>
    </cfRule>
    <cfRule type="containsText" dxfId="187" priority="609" operator="containsText" text="у">
      <formula>NOT(ISERROR(SEARCH("у",H6)))</formula>
    </cfRule>
    <cfRule type="containsText" dxfId="186" priority="610" operator="containsText" text="обс">
      <formula>NOT(ISERROR(SEARCH("обс",H6)))</formula>
    </cfRule>
    <cfRule type="containsText" dxfId="185" priority="611" operator="containsText" text="пг">
      <formula>NOT(ISERROR(SEARCH("пг",H6)))</formula>
    </cfRule>
    <cfRule type="containsText" dxfId="184" priority="612" operator="containsText" text="пр">
      <formula>NOT(ISERROR(SEARCH("пр",H6)))</formula>
    </cfRule>
    <cfRule type="containsText" dxfId="183" priority="613" operator="containsText" text="ог">
      <formula>NOT(ISERROR(SEARCH("ог",H6)))</formula>
    </cfRule>
    <cfRule type="cellIs" dxfId="182" priority="614" operator="between">
      <formula>0.1</formula>
      <formula>24</formula>
    </cfRule>
    <cfRule type="containsText" dxfId="181" priority="615" operator="containsText" text="оп">
      <formula>NOT(ISERROR(SEARCH("оп",H6)))</formula>
    </cfRule>
    <cfRule type="containsText" dxfId="180" priority="616" operator="containsText" text="б">
      <formula>NOT(ISERROR(SEARCH("б",H6)))</formula>
    </cfRule>
  </conditionalFormatting>
  <conditionalFormatting sqref="I6">
    <cfRule type="containsText" dxfId="179" priority="289" operator="containsText" text="к">
      <formula>NOT(ISERROR(SEARCH("к",I6)))</formula>
    </cfRule>
    <cfRule type="containsText" dxfId="178" priority="290" operator="containsText" text="у">
      <formula>NOT(ISERROR(SEARCH("у",I6)))</formula>
    </cfRule>
    <cfRule type="containsText" dxfId="177" priority="291" operator="containsText" text="обс">
      <formula>NOT(ISERROR(SEARCH("обс",I6)))</formula>
    </cfRule>
    <cfRule type="containsText" dxfId="176" priority="292" operator="containsText" text="пг">
      <formula>NOT(ISERROR(SEARCH("пг",I6)))</formula>
    </cfRule>
    <cfRule type="containsText" dxfId="175" priority="293" operator="containsText" text="пр">
      <formula>NOT(ISERROR(SEARCH("пр",I6)))</formula>
    </cfRule>
    <cfRule type="containsText" dxfId="174" priority="294" operator="containsText" text="ог">
      <formula>NOT(ISERROR(SEARCH("ог",I6)))</formula>
    </cfRule>
    <cfRule type="cellIs" dxfId="173" priority="295" operator="between">
      <formula>0.1</formula>
      <formula>24</formula>
    </cfRule>
    <cfRule type="containsText" dxfId="172" priority="296" operator="containsText" text="оп">
      <formula>NOT(ISERROR(SEARCH("оп",I6)))</formula>
    </cfRule>
    <cfRule type="containsText" dxfId="171" priority="297" operator="containsText" text="б">
      <formula>NOT(ISERROR(SEARCH("б",I6)))</formula>
    </cfRule>
  </conditionalFormatting>
  <conditionalFormatting sqref="Q6">
    <cfRule type="containsText" dxfId="170" priority="234" operator="containsText" text="к">
      <formula>NOT(ISERROR(SEARCH("к",Q6)))</formula>
    </cfRule>
    <cfRule type="containsText" dxfId="169" priority="235" operator="containsText" text="у">
      <formula>NOT(ISERROR(SEARCH("у",Q6)))</formula>
    </cfRule>
    <cfRule type="containsText" dxfId="168" priority="236" operator="containsText" text="обс">
      <formula>NOT(ISERROR(SEARCH("обс",Q6)))</formula>
    </cfRule>
    <cfRule type="containsText" dxfId="167" priority="237" operator="containsText" text="пг">
      <formula>NOT(ISERROR(SEARCH("пг",Q6)))</formula>
    </cfRule>
    <cfRule type="containsText" dxfId="166" priority="238" operator="containsText" text="пр">
      <formula>NOT(ISERROR(SEARCH("пр",Q6)))</formula>
    </cfRule>
    <cfRule type="containsText" dxfId="165" priority="239" operator="containsText" text="ог">
      <formula>NOT(ISERROR(SEARCH("ог",Q6)))</formula>
    </cfRule>
    <cfRule type="cellIs" dxfId="164" priority="240" operator="between">
      <formula>0.1</formula>
      <formula>24</formula>
    </cfRule>
    <cfRule type="containsText" dxfId="163" priority="241" operator="containsText" text="оп">
      <formula>NOT(ISERROR(SEARCH("оп",Q6)))</formula>
    </cfRule>
    <cfRule type="containsText" dxfId="162" priority="242" operator="containsText" text="б">
      <formula>NOT(ISERROR(SEARCH("б",Q6)))</formula>
    </cfRule>
  </conditionalFormatting>
  <conditionalFormatting sqref="W7:AI7 M7:Q7">
    <cfRule type="containsText" dxfId="161" priority="80" operator="containsText" text="к">
      <formula>NOT(ISERROR(SEARCH("к",M7)))</formula>
    </cfRule>
    <cfRule type="containsText" dxfId="160" priority="81" operator="containsText" text="у">
      <formula>NOT(ISERROR(SEARCH("у",M7)))</formula>
    </cfRule>
    <cfRule type="containsText" dxfId="159" priority="82" operator="containsText" text="обс">
      <formula>NOT(ISERROR(SEARCH("обс",M7)))</formula>
    </cfRule>
    <cfRule type="containsText" dxfId="158" priority="83" operator="containsText" text="пг">
      <formula>NOT(ISERROR(SEARCH("пг",M7)))</formula>
    </cfRule>
    <cfRule type="containsText" dxfId="157" priority="84" operator="containsText" text="пр">
      <formula>NOT(ISERROR(SEARCH("пр",M7)))</formula>
    </cfRule>
    <cfRule type="containsText" dxfId="156" priority="85" operator="containsText" text="ог">
      <formula>NOT(ISERROR(SEARCH("ог",M7)))</formula>
    </cfRule>
    <cfRule type="cellIs" dxfId="155" priority="86" operator="between">
      <formula>0.1</formula>
      <formula>24</formula>
    </cfRule>
    <cfRule type="containsText" dxfId="154" priority="87" operator="containsText" text="оп">
      <formula>NOT(ISERROR(SEARCH("оп",M7)))</formula>
    </cfRule>
    <cfRule type="containsText" dxfId="153" priority="88" operator="containsText" text="б">
      <formula>NOT(ISERROR(SEARCH("б",M7)))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8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17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E6:G6 AA6:AB6 E7:L7</xm:sqref>
        </x14:conditionalFormatting>
        <x14:conditionalFormatting xmlns:xm="http://schemas.microsoft.com/office/excel/2006/main">
          <x14:cfRule type="containsText" priority="607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AC6:AI6 H6 J6:P6 R6:V7 W6:Z6</xm:sqref>
        </x14:conditionalFormatting>
        <x14:conditionalFormatting xmlns:xm="http://schemas.microsoft.com/office/excel/2006/main">
          <x14:cfRule type="containsText" priority="606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AC6:AI6 H6 J6:P6 R6:V7 W6:Z6</xm:sqref>
        </x14:conditionalFormatting>
        <x14:conditionalFormatting xmlns:xm="http://schemas.microsoft.com/office/excel/2006/main">
          <x14:cfRule type="containsText" priority="288" operator="containsText" id="{2EF1268F-BEFC-4CD5-9D32-5D65DF71CD05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87" operator="containsText" id="{AE3BAD4C-4DCF-4425-BFFD-3CD3855D64FC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233" operator="containsText" id="{87138F60-83F2-4450-99C0-6C3281B6619E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232" operator="containsText" id="{EA774196-ACB1-4C53-A157-1152543DFDEF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79" operator="containsText" id="{9F497AB3-59E5-47C9-9295-346CC398FAC0}">
            <xm:f>NOT(ISERROR(SEARCH(в,M7)))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W7:AI7 M7:Q7</xm:sqref>
        </x14:conditionalFormatting>
        <x14:conditionalFormatting xmlns:xm="http://schemas.microsoft.com/office/excel/2006/main">
          <x14:cfRule type="containsText" priority="78" operator="containsText" id="{CFFB27E4-E852-4B50-8CFA-2CB837CA253F}">
            <xm:f>NOT(ISERROR(SEARCH("в",M7)))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W7:AI7 M7:Q7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zoomScale="70" zoomScaleNormal="70" workbookViewId="0">
      <selection activeCell="AF8" sqref="AF8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</cols>
  <sheetData>
    <row r="1" spans="1:47" x14ac:dyDescent="0.25">
      <c r="A1" s="59">
        <v>44958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45</v>
      </c>
      <c r="F4" s="29" t="s">
        <v>46</v>
      </c>
      <c r="G4" s="29" t="s">
        <v>47</v>
      </c>
      <c r="H4" s="46" t="s">
        <v>48</v>
      </c>
      <c r="I4" s="46" t="s">
        <v>42</v>
      </c>
      <c r="J4" s="29" t="s">
        <v>43</v>
      </c>
      <c r="K4" s="29" t="s">
        <v>44</v>
      </c>
      <c r="L4" s="29" t="s">
        <v>45</v>
      </c>
      <c r="M4" s="29" t="s">
        <v>46</v>
      </c>
      <c r="N4" s="29" t="s">
        <v>47</v>
      </c>
      <c r="O4" s="46" t="s">
        <v>48</v>
      </c>
      <c r="P4" s="46" t="s">
        <v>42</v>
      </c>
      <c r="Q4" s="29" t="s">
        <v>43</v>
      </c>
      <c r="R4" s="29" t="s">
        <v>44</v>
      </c>
      <c r="S4" s="29" t="s">
        <v>45</v>
      </c>
      <c r="T4" s="29" t="s">
        <v>46</v>
      </c>
      <c r="U4" s="29" t="s">
        <v>47</v>
      </c>
      <c r="V4" s="46" t="s">
        <v>48</v>
      </c>
      <c r="W4" s="46" t="s">
        <v>42</v>
      </c>
      <c r="X4" s="29" t="s">
        <v>43</v>
      </c>
      <c r="Y4" s="29" t="s">
        <v>44</v>
      </c>
      <c r="Z4" s="29" t="s">
        <v>45</v>
      </c>
      <c r="AA4" s="29" t="s">
        <v>46</v>
      </c>
      <c r="AB4" s="29" t="s">
        <v>47</v>
      </c>
      <c r="AC4" s="46" t="s">
        <v>48</v>
      </c>
      <c r="AD4" s="46" t="s">
        <v>42</v>
      </c>
      <c r="AE4" s="29" t="s">
        <v>43</v>
      </c>
      <c r="AF4" s="29" t="s">
        <v>44</v>
      </c>
      <c r="AG4" s="70" t="s">
        <v>57</v>
      </c>
      <c r="AH4" s="70" t="s">
        <v>58</v>
      </c>
      <c r="AI4" s="72" t="s">
        <v>59</v>
      </c>
      <c r="AJ4" s="74" t="s">
        <v>60</v>
      </c>
      <c r="AK4" s="70" t="s">
        <v>61</v>
      </c>
      <c r="AL4" s="70" t="s">
        <v>62</v>
      </c>
      <c r="AM4" s="57" t="s">
        <v>63</v>
      </c>
      <c r="AN4" s="76" t="s">
        <v>64</v>
      </c>
      <c r="AO4" s="78" t="s">
        <v>65</v>
      </c>
      <c r="AP4" s="80" t="s">
        <v>49</v>
      </c>
      <c r="AQ4" s="82" t="s">
        <v>50</v>
      </c>
      <c r="AR4" s="84" t="s">
        <v>51</v>
      </c>
    </row>
    <row r="5" spans="1:47" x14ac:dyDescent="0.25">
      <c r="A5" s="65"/>
      <c r="B5" s="67"/>
      <c r="C5" s="67"/>
      <c r="D5" s="69"/>
      <c r="E5" s="45">
        <v>1</v>
      </c>
      <c r="F5" s="45">
        <v>2</v>
      </c>
      <c r="G5" s="45">
        <v>3</v>
      </c>
      <c r="H5" s="44">
        <v>4</v>
      </c>
      <c r="I5" s="44">
        <v>5</v>
      </c>
      <c r="J5" s="45">
        <v>6</v>
      </c>
      <c r="K5" s="45">
        <v>7</v>
      </c>
      <c r="L5" s="45">
        <v>8</v>
      </c>
      <c r="M5" s="45">
        <v>9</v>
      </c>
      <c r="N5" s="45">
        <v>10</v>
      </c>
      <c r="O5" s="44">
        <v>11</v>
      </c>
      <c r="P5" s="44">
        <v>12</v>
      </c>
      <c r="Q5" s="45">
        <v>13</v>
      </c>
      <c r="R5" s="45">
        <v>14</v>
      </c>
      <c r="S5" s="45">
        <v>15</v>
      </c>
      <c r="T5" s="45">
        <v>16</v>
      </c>
      <c r="U5" s="45">
        <v>17</v>
      </c>
      <c r="V5" s="44">
        <v>18</v>
      </c>
      <c r="W5" s="44">
        <v>19</v>
      </c>
      <c r="X5" s="45">
        <v>20</v>
      </c>
      <c r="Y5" s="45">
        <v>21</v>
      </c>
      <c r="Z5" s="45">
        <v>22</v>
      </c>
      <c r="AA5" s="45">
        <v>23</v>
      </c>
      <c r="AB5" s="45">
        <v>24</v>
      </c>
      <c r="AC5" s="44">
        <v>25</v>
      </c>
      <c r="AD5" s="44">
        <v>26</v>
      </c>
      <c r="AE5" s="45">
        <v>27</v>
      </c>
      <c r="AF5" s="45">
        <v>28</v>
      </c>
      <c r="AG5" s="71"/>
      <c r="AH5" s="71"/>
      <c r="AI5" s="73"/>
      <c r="AJ5" s="75"/>
      <c r="AK5" s="71"/>
      <c r="AL5" s="71"/>
      <c r="AM5" s="58"/>
      <c r="AN5" s="77"/>
      <c r="AO5" s="79"/>
      <c r="AP5" s="81"/>
      <c r="AQ5" s="83"/>
      <c r="AR5" s="85"/>
    </row>
    <row r="6" spans="1:47" x14ac:dyDescent="0.25">
      <c r="A6" s="51">
        <v>1</v>
      </c>
      <c r="B6" s="51" t="s">
        <v>66</v>
      </c>
      <c r="C6" s="51" t="s">
        <v>53</v>
      </c>
      <c r="D6" s="51">
        <v>8</v>
      </c>
      <c r="E6" s="29" t="s">
        <v>72</v>
      </c>
      <c r="F6" s="29" t="s">
        <v>72</v>
      </c>
      <c r="G6" s="29" t="s">
        <v>72</v>
      </c>
      <c r="H6" s="29"/>
      <c r="I6" s="29"/>
      <c r="J6" s="29" t="s">
        <v>72</v>
      </c>
      <c r="K6" s="29" t="s">
        <v>72</v>
      </c>
      <c r="L6" s="29" t="s">
        <v>72</v>
      </c>
      <c r="M6" s="29" t="s">
        <v>73</v>
      </c>
      <c r="N6" s="29" t="s">
        <v>73</v>
      </c>
      <c r="O6" s="29"/>
      <c r="P6" s="29"/>
      <c r="Q6" s="29" t="s">
        <v>72</v>
      </c>
      <c r="R6" s="29" t="s">
        <v>72</v>
      </c>
      <c r="S6" s="29" t="s">
        <v>72</v>
      </c>
      <c r="T6" s="29" t="s">
        <v>72</v>
      </c>
      <c r="U6" s="29" t="s">
        <v>72</v>
      </c>
      <c r="V6" s="29" t="s">
        <v>72</v>
      </c>
      <c r="W6" s="29" t="s">
        <v>72</v>
      </c>
      <c r="X6" s="29" t="s">
        <v>72</v>
      </c>
      <c r="Y6" s="29" t="s">
        <v>72</v>
      </c>
      <c r="Z6" s="29" t="s">
        <v>23</v>
      </c>
      <c r="AA6" s="29" t="s">
        <v>20</v>
      </c>
      <c r="AB6" s="29" t="s">
        <v>20</v>
      </c>
      <c r="AC6" s="29" t="s">
        <v>20</v>
      </c>
      <c r="AD6" s="29" t="s">
        <v>20</v>
      </c>
      <c r="AE6" s="29" t="s">
        <v>72</v>
      </c>
      <c r="AF6" s="29" t="s">
        <v>72</v>
      </c>
      <c r="AG6" s="36">
        <f>COUNTIF(E6:AF6,"=в")</f>
        <v>19</v>
      </c>
      <c r="AH6" s="36">
        <f>SUM(E6:AF6)</f>
        <v>0</v>
      </c>
      <c r="AI6" s="37">
        <f>COUNTIF(E6:AF6,"=оп")</f>
        <v>0</v>
      </c>
      <c r="AJ6" s="38">
        <f>COUNTIF(E6:AF6,"=б")</f>
        <v>0</v>
      </c>
      <c r="AK6" s="36">
        <f>IF(D6="",0,IF(AH6-AG6*D6&lt;0,0,AH6-AG6*D6))</f>
        <v>0</v>
      </c>
      <c r="AL6" s="36">
        <f>IF(D6="",0,IF(AG6*D6-AH6&lt;0,0,AG6*D6-AH6))</f>
        <v>152</v>
      </c>
      <c r="AM6" s="39">
        <f>COUNTIF(E6:AF6,"=ог")</f>
        <v>1</v>
      </c>
      <c r="AN6" s="40">
        <f>COUNTIF(E6:AF6,"=пр")</f>
        <v>4</v>
      </c>
      <c r="AO6" s="41">
        <f>COUNTIF(E6:AF6,"=пг")</f>
        <v>0</v>
      </c>
      <c r="AP6" s="42">
        <f>COUNTIF(E6:AF6,"=обс")</f>
        <v>0</v>
      </c>
      <c r="AQ6" s="43">
        <f>COUNTIF(E6:AF6,"=у")</f>
        <v>0</v>
      </c>
      <c r="AR6" s="35">
        <f>COUNTIF(E6:AF6,"=к")</f>
        <v>0</v>
      </c>
    </row>
    <row r="7" spans="1:47" x14ac:dyDescent="0.25">
      <c r="A7" s="49">
        <v>2</v>
      </c>
      <c r="B7" s="45" t="s">
        <v>70</v>
      </c>
      <c r="C7" s="45" t="s">
        <v>71</v>
      </c>
      <c r="D7" s="50">
        <v>8</v>
      </c>
      <c r="E7" s="29" t="s">
        <v>72</v>
      </c>
      <c r="F7" s="29" t="s">
        <v>72</v>
      </c>
      <c r="G7" s="29" t="s">
        <v>72</v>
      </c>
      <c r="H7" s="29"/>
      <c r="I7" s="29"/>
      <c r="J7" s="29" t="s">
        <v>23</v>
      </c>
      <c r="K7" s="29" t="s">
        <v>72</v>
      </c>
      <c r="L7" s="29" t="s">
        <v>72</v>
      </c>
      <c r="M7" s="29" t="s">
        <v>73</v>
      </c>
      <c r="N7" s="29" t="s">
        <v>73</v>
      </c>
      <c r="O7" s="29"/>
      <c r="P7" s="29"/>
      <c r="Q7" s="29" t="s">
        <v>72</v>
      </c>
      <c r="R7" s="29" t="s">
        <v>72</v>
      </c>
      <c r="S7" s="29" t="s">
        <v>72</v>
      </c>
      <c r="T7" s="29" t="s">
        <v>72</v>
      </c>
      <c r="U7" s="29" t="s">
        <v>72</v>
      </c>
      <c r="V7" s="29"/>
      <c r="W7" s="29" t="s">
        <v>72</v>
      </c>
      <c r="X7" s="29" t="s">
        <v>72</v>
      </c>
      <c r="Y7" s="29" t="s">
        <v>72</v>
      </c>
      <c r="Z7" s="29" t="s">
        <v>72</v>
      </c>
      <c r="AA7" s="29" t="s">
        <v>20</v>
      </c>
      <c r="AB7" s="29" t="s">
        <v>20</v>
      </c>
      <c r="AC7" s="29" t="s">
        <v>20</v>
      </c>
      <c r="AD7" s="29" t="s">
        <v>20</v>
      </c>
      <c r="AE7" s="29" t="s">
        <v>72</v>
      </c>
      <c r="AF7" s="29" t="s">
        <v>72</v>
      </c>
      <c r="AG7" s="36">
        <f>COUNTIF(E7:AF7,"=в")</f>
        <v>18</v>
      </c>
      <c r="AH7" s="36">
        <f>SUM(E7:AF7)</f>
        <v>0</v>
      </c>
      <c r="AI7" s="37">
        <f>COUNTIF(E7:AF7,"=оп")</f>
        <v>0</v>
      </c>
      <c r="AJ7" s="38">
        <f>COUNTIF(E7:AF7,"=б")</f>
        <v>0</v>
      </c>
      <c r="AK7" s="36">
        <f>IF(D7="",0,IF(AH7-AG7*D7&lt;0,0,AH7-AG7*D7))</f>
        <v>0</v>
      </c>
      <c r="AL7" s="36">
        <f>IF(D7="",0,IF(AG7*D7-AH7&lt;0,0,AG7*D7-AH7))</f>
        <v>144</v>
      </c>
      <c r="AM7" s="39">
        <f t="shared" ref="AM7" si="0">COUNTIF(E7:AF7,"=ог")</f>
        <v>1</v>
      </c>
      <c r="AN7" s="40">
        <f t="shared" ref="AN7" si="1">COUNTIF(E7:AF7,"=пр")</f>
        <v>4</v>
      </c>
      <c r="AO7" s="41">
        <f t="shared" ref="AO7" si="2">COUNTIF(E7:AF7,"=пг")</f>
        <v>0</v>
      </c>
      <c r="AP7" s="42">
        <f t="shared" ref="AP7" si="3">COUNTIF(E7:AF7,"=обс")</f>
        <v>0</v>
      </c>
      <c r="AQ7" s="43">
        <f t="shared" ref="AQ7" si="4">COUNTIF(E7:AF7,"=у")</f>
        <v>0</v>
      </c>
      <c r="AR7" s="35">
        <f t="shared" ref="AR7" si="5">COUNTIF(E7:AF7,"=к")</f>
        <v>0</v>
      </c>
    </row>
    <row r="8" spans="1:47" x14ac:dyDescent="0.25"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</row>
    <row r="9" spans="1:47" x14ac:dyDescent="0.25"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</row>
  </sheetData>
  <mergeCells count="17">
    <mergeCell ref="AM4:AM5"/>
    <mergeCell ref="A1:D3"/>
    <mergeCell ref="A4:A5"/>
    <mergeCell ref="B4:B5"/>
    <mergeCell ref="C4:C5"/>
    <mergeCell ref="D4:D5"/>
    <mergeCell ref="AG4:AG5"/>
    <mergeCell ref="AH4:AH5"/>
    <mergeCell ref="AI4:AI5"/>
    <mergeCell ref="AJ4:AJ5"/>
    <mergeCell ref="AK4:AK5"/>
    <mergeCell ref="AL4:AL5"/>
    <mergeCell ref="AN4:AN5"/>
    <mergeCell ref="AO4:AO5"/>
    <mergeCell ref="AP4:AP5"/>
    <mergeCell ref="AQ4:AQ5"/>
    <mergeCell ref="AR4:AR5"/>
  </mergeCells>
  <conditionalFormatting sqref="T6:T7 E6:F7 AA6:AF7">
    <cfRule type="containsText" dxfId="142" priority="69" operator="containsText" text="к">
      <formula>NOT(ISERROR(SEARCH("к",E6)))</formula>
    </cfRule>
    <cfRule type="containsText" dxfId="141" priority="70" operator="containsText" text="у">
      <formula>NOT(ISERROR(SEARCH("у",E6)))</formula>
    </cfRule>
    <cfRule type="containsText" dxfId="140" priority="71" operator="containsText" text="обс">
      <formula>NOT(ISERROR(SEARCH("обс",E6)))</formula>
    </cfRule>
    <cfRule type="containsText" dxfId="139" priority="72" operator="containsText" text="пг">
      <formula>NOT(ISERROR(SEARCH("пг",E6)))</formula>
    </cfRule>
    <cfRule type="containsText" dxfId="138" priority="73" operator="containsText" text="пр">
      <formula>NOT(ISERROR(SEARCH("пр",E6)))</formula>
    </cfRule>
    <cfRule type="containsText" dxfId="137" priority="74" operator="containsText" text="ог">
      <formula>NOT(ISERROR(SEARCH("ог",E6)))</formula>
    </cfRule>
    <cfRule type="cellIs" dxfId="136" priority="75" operator="between">
      <formula>0.1</formula>
      <formula>24</formula>
    </cfRule>
    <cfRule type="containsText" dxfId="135" priority="76" operator="containsText" text="оп">
      <formula>NOT(ISERROR(SEARCH("оп",E6)))</formula>
    </cfRule>
    <cfRule type="containsText" dxfId="134" priority="77" operator="containsText" text="б">
      <formula>NOT(ISERROR(SEARCH("б",E6)))</formula>
    </cfRule>
  </conditionalFormatting>
  <conditionalFormatting sqref="H6:H7 J6:P7 U6:Z7">
    <cfRule type="containsText" dxfId="133" priority="58" operator="containsText" text="к">
      <formula>NOT(ISERROR(SEARCH("к",H6)))</formula>
    </cfRule>
    <cfRule type="containsText" dxfId="132" priority="59" operator="containsText" text="у">
      <formula>NOT(ISERROR(SEARCH("у",H6)))</formula>
    </cfRule>
    <cfRule type="containsText" dxfId="131" priority="60" operator="containsText" text="обс">
      <formula>NOT(ISERROR(SEARCH("обс",H6)))</formula>
    </cfRule>
    <cfRule type="containsText" dxfId="130" priority="61" operator="containsText" text="пг">
      <formula>NOT(ISERROR(SEARCH("пг",H6)))</formula>
    </cfRule>
    <cfRule type="containsText" dxfId="129" priority="62" operator="containsText" text="пр">
      <formula>NOT(ISERROR(SEARCH("пр",H6)))</formula>
    </cfRule>
    <cfRule type="containsText" dxfId="128" priority="63" operator="containsText" text="ог">
      <formula>NOT(ISERROR(SEARCH("ог",H6)))</formula>
    </cfRule>
    <cfRule type="cellIs" dxfId="127" priority="64" operator="between">
      <formula>0.1</formula>
      <formula>24</formula>
    </cfRule>
    <cfRule type="containsText" dxfId="126" priority="65" operator="containsText" text="оп">
      <formula>NOT(ISERROR(SEARCH("оп",H6)))</formula>
    </cfRule>
    <cfRule type="containsText" dxfId="125" priority="66" operator="containsText" text="б">
      <formula>NOT(ISERROR(SEARCH("б",H6)))</formula>
    </cfRule>
  </conditionalFormatting>
  <conditionalFormatting sqref="S6:S7">
    <cfRule type="containsText" dxfId="124" priority="47" operator="containsText" text="к">
      <formula>NOT(ISERROR(SEARCH("к",S6)))</formula>
    </cfRule>
    <cfRule type="containsText" dxfId="123" priority="48" operator="containsText" text="у">
      <formula>NOT(ISERROR(SEARCH("у",S6)))</formula>
    </cfRule>
    <cfRule type="containsText" dxfId="122" priority="49" operator="containsText" text="обс">
      <formula>NOT(ISERROR(SEARCH("обс",S6)))</formula>
    </cfRule>
    <cfRule type="containsText" dxfId="121" priority="50" operator="containsText" text="пг">
      <formula>NOT(ISERROR(SEARCH("пг",S6)))</formula>
    </cfRule>
    <cfRule type="containsText" dxfId="120" priority="51" operator="containsText" text="пр">
      <formula>NOT(ISERROR(SEARCH("пр",S6)))</formula>
    </cfRule>
    <cfRule type="containsText" dxfId="119" priority="52" operator="containsText" text="ог">
      <formula>NOT(ISERROR(SEARCH("ог",S6)))</formula>
    </cfRule>
    <cfRule type="cellIs" dxfId="118" priority="53" operator="between">
      <formula>0.1</formula>
      <formula>24</formula>
    </cfRule>
    <cfRule type="containsText" dxfId="117" priority="54" operator="containsText" text="оп">
      <formula>NOT(ISERROR(SEARCH("оп",S6)))</formula>
    </cfRule>
    <cfRule type="containsText" dxfId="116" priority="55" operator="containsText" text="б">
      <formula>NOT(ISERROR(SEARCH("б",S6)))</formula>
    </cfRule>
  </conditionalFormatting>
  <conditionalFormatting sqref="G6:G7">
    <cfRule type="containsText" dxfId="115" priority="25" operator="containsText" text="к">
      <formula>NOT(ISERROR(SEARCH("к",G6)))</formula>
    </cfRule>
    <cfRule type="containsText" dxfId="114" priority="26" operator="containsText" text="у">
      <formula>NOT(ISERROR(SEARCH("у",G6)))</formula>
    </cfRule>
    <cfRule type="containsText" dxfId="113" priority="27" operator="containsText" text="обс">
      <formula>NOT(ISERROR(SEARCH("обс",G6)))</formula>
    </cfRule>
    <cfRule type="containsText" dxfId="112" priority="28" operator="containsText" text="пг">
      <formula>NOT(ISERROR(SEARCH("пг",G6)))</formula>
    </cfRule>
    <cfRule type="containsText" dxfId="111" priority="29" operator="containsText" text="пр">
      <formula>NOT(ISERROR(SEARCH("пр",G6)))</formula>
    </cfRule>
    <cfRule type="containsText" dxfId="110" priority="30" operator="containsText" text="ог">
      <formula>NOT(ISERROR(SEARCH("ог",G6)))</formula>
    </cfRule>
    <cfRule type="cellIs" dxfId="109" priority="31" operator="between">
      <formula>0.1</formula>
      <formula>24</formula>
    </cfRule>
    <cfRule type="containsText" dxfId="108" priority="32" operator="containsText" text="оп">
      <formula>NOT(ISERROR(SEARCH("оп",G6)))</formula>
    </cfRule>
    <cfRule type="containsText" dxfId="107" priority="33" operator="containsText" text="б">
      <formula>NOT(ISERROR(SEARCH("б",G6)))</formula>
    </cfRule>
  </conditionalFormatting>
  <conditionalFormatting sqref="I6:I7">
    <cfRule type="containsText" dxfId="106" priority="14" operator="containsText" text="к">
      <formula>NOT(ISERROR(SEARCH("к",I6)))</formula>
    </cfRule>
    <cfRule type="containsText" dxfId="105" priority="15" operator="containsText" text="у">
      <formula>NOT(ISERROR(SEARCH("у",I6)))</formula>
    </cfRule>
    <cfRule type="containsText" dxfId="104" priority="16" operator="containsText" text="обс">
      <formula>NOT(ISERROR(SEARCH("обс",I6)))</formula>
    </cfRule>
    <cfRule type="containsText" dxfId="103" priority="17" operator="containsText" text="пг">
      <formula>NOT(ISERROR(SEARCH("пг",I6)))</formula>
    </cfRule>
    <cfRule type="containsText" dxfId="102" priority="18" operator="containsText" text="пр">
      <formula>NOT(ISERROR(SEARCH("пр",I6)))</formula>
    </cfRule>
    <cfRule type="containsText" dxfId="101" priority="19" operator="containsText" text="ог">
      <formula>NOT(ISERROR(SEARCH("ог",I6)))</formula>
    </cfRule>
    <cfRule type="cellIs" dxfId="100" priority="20" operator="between">
      <formula>0.1</formula>
      <formula>24</formula>
    </cfRule>
    <cfRule type="containsText" dxfId="99" priority="21" operator="containsText" text="оп">
      <formula>NOT(ISERROR(SEARCH("оп",I6)))</formula>
    </cfRule>
    <cfRule type="containsText" dxfId="98" priority="22" operator="containsText" text="б">
      <formula>NOT(ISERROR(SEARCH("б",I6)))</formula>
    </cfRule>
  </conditionalFormatting>
  <conditionalFormatting sqref="Q6:R7">
    <cfRule type="containsText" dxfId="97" priority="3" operator="containsText" text="к">
      <formula>NOT(ISERROR(SEARCH("к",Q6)))</formula>
    </cfRule>
    <cfRule type="containsText" dxfId="96" priority="4" operator="containsText" text="у">
      <formula>NOT(ISERROR(SEARCH("у",Q6)))</formula>
    </cfRule>
    <cfRule type="containsText" dxfId="95" priority="5" operator="containsText" text="обс">
      <formula>NOT(ISERROR(SEARCH("обс",Q6)))</formula>
    </cfRule>
    <cfRule type="containsText" dxfId="94" priority="6" operator="containsText" text="пг">
      <formula>NOT(ISERROR(SEARCH("пг",Q6)))</formula>
    </cfRule>
    <cfRule type="containsText" dxfId="93" priority="7" operator="containsText" text="пр">
      <formula>NOT(ISERROR(SEARCH("пр",Q6)))</formula>
    </cfRule>
    <cfRule type="containsText" dxfId="92" priority="8" operator="containsText" text="ог">
      <formula>NOT(ISERROR(SEARCH("ог",Q6)))</formula>
    </cfRule>
    <cfRule type="cellIs" dxfId="91" priority="9" operator="between">
      <formula>0.1</formula>
      <formula>24</formula>
    </cfRule>
    <cfRule type="containsText" dxfId="90" priority="10" operator="containsText" text="оп">
      <formula>NOT(ISERROR(SEARCH("оп",Q6)))</formula>
    </cfRule>
    <cfRule type="containsText" dxfId="89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AA6:AF7</xm:sqref>
        </x14:conditionalFormatting>
        <x14:conditionalFormatting xmlns:xm="http://schemas.microsoft.com/office/excel/2006/main">
          <x14:cfRule type="containsText" priority="67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T6:T7 E6:F7 AA6:AF7</xm:sqref>
        </x14:conditionalFormatting>
        <x14:conditionalFormatting xmlns:xm="http://schemas.microsoft.com/office/excel/2006/main">
          <x14:cfRule type="containsText" priority="57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56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H6:H7 J6:P7 U6:Z7</xm:sqref>
        </x14:conditionalFormatting>
        <x14:conditionalFormatting xmlns:xm="http://schemas.microsoft.com/office/excel/2006/main">
          <x14:cfRule type="containsText" priority="46" operator="containsText" id="{CA764C66-4721-4325-A866-8092F4A91568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45" operator="containsText" id="{13FAB12F-D17C-4A5F-89F6-EFA38EA7EEC0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24" operator="containsText" id="{9B7A388B-9501-42A4-861E-37A848B93A4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23" operator="containsText" id="{F06264FF-DB18-448B-8456-50BB4B81E1E6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13" operator="containsText" id="{776C5773-85AF-4295-B991-CEA0BF938A0D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12" operator="containsText" id="{B84E36F6-2E26-4820-B3B3-2C8D75C8EE6B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I6:I7</xm:sqref>
        </x14:conditionalFormatting>
        <x14:conditionalFormatting xmlns:xm="http://schemas.microsoft.com/office/excel/2006/main">
          <x14:cfRule type="containsText" priority="2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  <x14:conditionalFormatting xmlns:xm="http://schemas.microsoft.com/office/excel/2006/main">
          <x14:cfRule type="containsText" priority="1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Q6:R7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J1" zoomScale="85" zoomScaleNormal="85" workbookViewId="0">
      <selection activeCell="AO8" sqref="AO8"/>
    </sheetView>
  </sheetViews>
  <sheetFormatPr defaultRowHeight="15" x14ac:dyDescent="0.25"/>
  <cols>
    <col min="2" max="2" width="23.85546875" customWidth="1"/>
    <col min="3" max="3" width="29" customWidth="1"/>
  </cols>
  <sheetData>
    <row r="1" spans="1:47" x14ac:dyDescent="0.25">
      <c r="A1" s="59">
        <v>44986</v>
      </c>
      <c r="B1" s="60"/>
      <c r="C1" s="60"/>
      <c r="D1" s="61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0"/>
      <c r="B2" s="60"/>
      <c r="C2" s="60"/>
      <c r="D2" s="61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62"/>
      <c r="B3" s="62"/>
      <c r="C3" s="62"/>
      <c r="D3" s="63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64" t="s">
        <v>18</v>
      </c>
      <c r="B4" s="66" t="s">
        <v>39</v>
      </c>
      <c r="C4" s="66" t="s">
        <v>40</v>
      </c>
      <c r="D4" s="68" t="s">
        <v>41</v>
      </c>
      <c r="E4" s="29" t="s">
        <v>45</v>
      </c>
      <c r="F4" s="29" t="s">
        <v>46</v>
      </c>
      <c r="G4" s="29" t="s">
        <v>47</v>
      </c>
      <c r="H4" s="46" t="s">
        <v>48</v>
      </c>
      <c r="I4" s="46" t="s">
        <v>42</v>
      </c>
      <c r="J4" s="29" t="s">
        <v>43</v>
      </c>
      <c r="K4" s="29" t="s">
        <v>44</v>
      </c>
      <c r="L4" s="29" t="s">
        <v>45</v>
      </c>
      <c r="M4" s="29" t="s">
        <v>46</v>
      </c>
      <c r="N4" s="29" t="s">
        <v>47</v>
      </c>
      <c r="O4" s="46" t="s">
        <v>48</v>
      </c>
      <c r="P4" s="46" t="s">
        <v>42</v>
      </c>
      <c r="Q4" s="29" t="s">
        <v>43</v>
      </c>
      <c r="R4" s="29" t="s">
        <v>44</v>
      </c>
      <c r="S4" s="29" t="s">
        <v>45</v>
      </c>
      <c r="T4" s="29" t="s">
        <v>46</v>
      </c>
      <c r="U4" s="29" t="s">
        <v>47</v>
      </c>
      <c r="V4" s="46" t="s">
        <v>48</v>
      </c>
      <c r="W4" s="46" t="s">
        <v>42</v>
      </c>
      <c r="X4" s="29" t="s">
        <v>43</v>
      </c>
      <c r="Y4" s="29" t="s">
        <v>44</v>
      </c>
      <c r="Z4" s="29" t="s">
        <v>45</v>
      </c>
      <c r="AA4" s="29" t="s">
        <v>46</v>
      </c>
      <c r="AB4" s="29" t="s">
        <v>67</v>
      </c>
      <c r="AC4" s="46" t="s">
        <v>68</v>
      </c>
      <c r="AD4" s="46" t="s">
        <v>69</v>
      </c>
      <c r="AE4" s="29" t="s">
        <v>43</v>
      </c>
      <c r="AF4" s="29" t="s">
        <v>44</v>
      </c>
      <c r="AG4" s="29" t="s">
        <v>45</v>
      </c>
      <c r="AH4" s="29" t="s">
        <v>46</v>
      </c>
      <c r="AI4" s="29" t="s">
        <v>47</v>
      </c>
      <c r="AJ4" s="70" t="s">
        <v>57</v>
      </c>
      <c r="AK4" s="70" t="s">
        <v>58</v>
      </c>
      <c r="AL4" s="72" t="s">
        <v>59</v>
      </c>
      <c r="AM4" s="74" t="s">
        <v>60</v>
      </c>
      <c r="AN4" s="70" t="s">
        <v>61</v>
      </c>
      <c r="AO4" s="70" t="s">
        <v>62</v>
      </c>
      <c r="AP4" s="57" t="s">
        <v>63</v>
      </c>
      <c r="AQ4" s="76" t="s">
        <v>64</v>
      </c>
      <c r="AR4" s="78" t="s">
        <v>65</v>
      </c>
      <c r="AS4" s="80" t="s">
        <v>49</v>
      </c>
      <c r="AT4" s="82" t="s">
        <v>50</v>
      </c>
      <c r="AU4" s="84" t="s">
        <v>51</v>
      </c>
    </row>
    <row r="5" spans="1:47" x14ac:dyDescent="0.25">
      <c r="A5" s="65"/>
      <c r="B5" s="67"/>
      <c r="C5" s="67"/>
      <c r="D5" s="69"/>
      <c r="E5" s="45">
        <v>1</v>
      </c>
      <c r="F5" s="45">
        <v>2</v>
      </c>
      <c r="G5" s="45">
        <v>3</v>
      </c>
      <c r="H5" s="46">
        <v>4</v>
      </c>
      <c r="I5" s="46">
        <v>5</v>
      </c>
      <c r="J5" s="45">
        <v>6</v>
      </c>
      <c r="K5" s="45">
        <v>7</v>
      </c>
      <c r="L5" s="45">
        <v>8</v>
      </c>
      <c r="M5" s="45">
        <v>9</v>
      </c>
      <c r="N5" s="45">
        <v>10</v>
      </c>
      <c r="O5" s="46">
        <v>11</v>
      </c>
      <c r="P5" s="46">
        <v>12</v>
      </c>
      <c r="Q5" s="45">
        <v>13</v>
      </c>
      <c r="R5" s="45">
        <v>14</v>
      </c>
      <c r="S5" s="45">
        <v>15</v>
      </c>
      <c r="T5" s="45">
        <v>16</v>
      </c>
      <c r="U5" s="45">
        <v>17</v>
      </c>
      <c r="V5" s="46">
        <v>18</v>
      </c>
      <c r="W5" s="46">
        <v>19</v>
      </c>
      <c r="X5" s="45">
        <v>20</v>
      </c>
      <c r="Y5" s="45">
        <v>21</v>
      </c>
      <c r="Z5" s="45">
        <v>22</v>
      </c>
      <c r="AA5" s="45">
        <v>23</v>
      </c>
      <c r="AB5" s="45">
        <v>24</v>
      </c>
      <c r="AC5" s="46">
        <v>25</v>
      </c>
      <c r="AD5" s="46">
        <v>26</v>
      </c>
      <c r="AE5" s="45">
        <v>27</v>
      </c>
      <c r="AF5" s="45">
        <v>28</v>
      </c>
      <c r="AG5" s="45">
        <v>29</v>
      </c>
      <c r="AH5" s="45">
        <v>30</v>
      </c>
      <c r="AI5" s="45">
        <v>31</v>
      </c>
      <c r="AJ5" s="71"/>
      <c r="AK5" s="71"/>
      <c r="AL5" s="73"/>
      <c r="AM5" s="75"/>
      <c r="AN5" s="71"/>
      <c r="AO5" s="71"/>
      <c r="AP5" s="58"/>
      <c r="AQ5" s="77"/>
      <c r="AR5" s="79"/>
      <c r="AS5" s="81"/>
      <c r="AT5" s="83"/>
      <c r="AU5" s="85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72</v>
      </c>
      <c r="F6" s="29" t="s">
        <v>72</v>
      </c>
      <c r="G6" s="29" t="s">
        <v>72</v>
      </c>
      <c r="H6" s="29"/>
      <c r="I6" s="29"/>
      <c r="J6" s="29" t="s">
        <v>72</v>
      </c>
      <c r="K6" s="29" t="s">
        <v>72</v>
      </c>
      <c r="L6" s="29" t="s">
        <v>20</v>
      </c>
      <c r="M6" s="29" t="s">
        <v>72</v>
      </c>
      <c r="N6" s="29" t="s">
        <v>72</v>
      </c>
      <c r="O6" s="29"/>
      <c r="P6" s="29"/>
      <c r="Q6" s="29" t="s">
        <v>72</v>
      </c>
      <c r="R6" s="29" t="s">
        <v>72</v>
      </c>
      <c r="S6" s="29" t="s">
        <v>72</v>
      </c>
      <c r="T6" s="29" t="s">
        <v>72</v>
      </c>
      <c r="U6" s="29" t="s">
        <v>72</v>
      </c>
      <c r="V6" s="29"/>
      <c r="W6" s="29"/>
      <c r="X6" s="29" t="s">
        <v>72</v>
      </c>
      <c r="Y6" s="29" t="s">
        <v>72</v>
      </c>
      <c r="Z6" s="29" t="s">
        <v>72</v>
      </c>
      <c r="AA6" s="29" t="s">
        <v>72</v>
      </c>
      <c r="AB6" s="29" t="s">
        <v>72</v>
      </c>
      <c r="AC6" s="29"/>
      <c r="AD6" s="29" t="s">
        <v>72</v>
      </c>
      <c r="AE6" s="29" t="s">
        <v>72</v>
      </c>
      <c r="AF6" s="29" t="s">
        <v>72</v>
      </c>
      <c r="AG6" s="29" t="s">
        <v>72</v>
      </c>
      <c r="AH6" s="29" t="s">
        <v>72</v>
      </c>
      <c r="AI6" s="29" t="s">
        <v>72</v>
      </c>
      <c r="AJ6" s="36">
        <f>COUNTIF(E6:AI6,"=в")</f>
        <v>23</v>
      </c>
      <c r="AK6" s="36">
        <f>SUM(E6:AI6)</f>
        <v>0</v>
      </c>
      <c r="AL6" s="37">
        <f>COUNTIF(E6:AI6,"=оп")</f>
        <v>0</v>
      </c>
      <c r="AM6" s="38">
        <f>COUNTIF(E6:AI6,"=б")</f>
        <v>0</v>
      </c>
      <c r="AN6" s="36">
        <f>IF(D6="",0,IF(AK6-AJ6*D6&lt;0,0,AK6-AJ6*D6))</f>
        <v>0</v>
      </c>
      <c r="AO6" s="36">
        <f>IF(D6="",0,IF(AJ6*D6-AK6&lt;0,0,AJ6*D6-AK6))</f>
        <v>184</v>
      </c>
      <c r="AP6" s="39">
        <f>COUNTIF(E6:AI6,"=ог")</f>
        <v>0</v>
      </c>
      <c r="AQ6" s="40">
        <f>COUNTIF(E6:AI6,"=пр")</f>
        <v>1</v>
      </c>
      <c r="AR6" s="41">
        <f>COUNTIF(E6:AI6,"=пг")</f>
        <v>0</v>
      </c>
      <c r="AS6" s="42">
        <f>COUNTIF(E6:AI6,"=обс")</f>
        <v>0</v>
      </c>
      <c r="AT6" s="43">
        <f>COUNTIF(E6:AI6,"=у")</f>
        <v>0</v>
      </c>
      <c r="AU6" s="35">
        <f>COUNTIF(E6:AI6,"=к")</f>
        <v>0</v>
      </c>
    </row>
    <row r="7" spans="1:47" x14ac:dyDescent="0.25">
      <c r="A7" s="49">
        <v>2</v>
      </c>
      <c r="B7" s="45" t="s">
        <v>70</v>
      </c>
      <c r="C7" s="45" t="s">
        <v>71</v>
      </c>
      <c r="D7" s="34">
        <v>8</v>
      </c>
      <c r="E7" s="29" t="s">
        <v>72</v>
      </c>
      <c r="F7" s="29" t="s">
        <v>72</v>
      </c>
      <c r="G7" s="29" t="s">
        <v>72</v>
      </c>
      <c r="H7" s="29"/>
      <c r="I7" s="29"/>
      <c r="J7" s="29" t="s">
        <v>72</v>
      </c>
      <c r="K7" s="29" t="s">
        <v>72</v>
      </c>
      <c r="L7" s="29" t="s">
        <v>20</v>
      </c>
      <c r="M7" s="29" t="s">
        <v>72</v>
      </c>
      <c r="N7" s="29" t="s">
        <v>72</v>
      </c>
      <c r="O7" s="29"/>
      <c r="P7" s="29"/>
      <c r="Q7" s="29" t="s">
        <v>72</v>
      </c>
      <c r="R7" s="29" t="s">
        <v>23</v>
      </c>
      <c r="S7" s="29" t="s">
        <v>23</v>
      </c>
      <c r="T7" s="29" t="s">
        <v>72</v>
      </c>
      <c r="U7" s="29" t="s">
        <v>72</v>
      </c>
      <c r="V7" s="29"/>
      <c r="W7" s="29"/>
      <c r="X7" s="29" t="s">
        <v>72</v>
      </c>
      <c r="Y7" s="29" t="s">
        <v>23</v>
      </c>
      <c r="Z7" s="29" t="s">
        <v>23</v>
      </c>
      <c r="AA7" s="29" t="s">
        <v>23</v>
      </c>
      <c r="AB7" s="29" t="s">
        <v>72</v>
      </c>
      <c r="AC7" s="29"/>
      <c r="AD7" s="29"/>
      <c r="AE7" s="29" t="s">
        <v>72</v>
      </c>
      <c r="AF7" s="29" t="s">
        <v>23</v>
      </c>
      <c r="AG7" s="29" t="s">
        <v>72</v>
      </c>
      <c r="AH7" s="29"/>
      <c r="AI7" s="29"/>
      <c r="AJ7" s="36">
        <f>COUNTIF(E7:AI7,"=в")</f>
        <v>14</v>
      </c>
      <c r="AK7" s="36">
        <f>SUM(E7:AI7)</f>
        <v>0</v>
      </c>
      <c r="AL7" s="37">
        <f t="shared" ref="AL7" si="0">COUNTIF(E7:AI7,"=оп")</f>
        <v>0</v>
      </c>
      <c r="AM7" s="38">
        <f t="shared" ref="AM7" si="1">COUNTIF(E7:AI7,"=б")</f>
        <v>0</v>
      </c>
      <c r="AN7" s="36">
        <f t="shared" ref="AN7" si="2">IF(D7="",0,IF(AK7-AJ7*D7&lt;0,0,AK7-AJ7*D7))</f>
        <v>0</v>
      </c>
      <c r="AO7" s="36">
        <f t="shared" ref="AO7" si="3">IF(D7="",0,IF(AJ7*D7-AK7&lt;0,0,AJ7*D7-AK7))</f>
        <v>112</v>
      </c>
      <c r="AP7" s="39">
        <f t="shared" ref="AP7" si="4">COUNTIF(E7:AI7,"=ог")</f>
        <v>6</v>
      </c>
      <c r="AQ7" s="40">
        <f t="shared" ref="AQ7" si="5">COUNTIF(E7:AI7,"=пр")</f>
        <v>1</v>
      </c>
      <c r="AR7" s="41">
        <f t="shared" ref="AR7" si="6">COUNTIF(E7:AI7,"=пг")</f>
        <v>0</v>
      </c>
      <c r="AS7" s="42">
        <f t="shared" ref="AS7" si="7">COUNTIF(E7:AI7,"=обс")</f>
        <v>0</v>
      </c>
      <c r="AT7" s="43">
        <f t="shared" ref="AT7" si="8">COUNTIF(E7:AI7,"=у")</f>
        <v>0</v>
      </c>
      <c r="AU7" s="35">
        <f t="shared" ref="AU7" si="9">COUNTIF(E7:AI7,"=к")</f>
        <v>0</v>
      </c>
    </row>
    <row r="8" spans="1:47" x14ac:dyDescent="0.25">
      <c r="A8" s="49">
        <v>3</v>
      </c>
      <c r="B8" s="45" t="s">
        <v>74</v>
      </c>
      <c r="C8" s="45" t="s">
        <v>75</v>
      </c>
      <c r="D8" s="34">
        <v>8</v>
      </c>
      <c r="E8" s="29"/>
      <c r="F8" s="29"/>
      <c r="G8" s="29" t="s">
        <v>72</v>
      </c>
      <c r="H8" s="29"/>
      <c r="I8" s="29"/>
      <c r="J8" s="29" t="s">
        <v>72</v>
      </c>
      <c r="K8" s="29" t="s">
        <v>72</v>
      </c>
      <c r="L8" s="29" t="s">
        <v>20</v>
      </c>
      <c r="M8" s="29"/>
      <c r="N8" s="29" t="s">
        <v>72</v>
      </c>
      <c r="O8" s="29"/>
      <c r="P8" s="29"/>
      <c r="Q8" s="29" t="s">
        <v>72</v>
      </c>
      <c r="R8" s="29" t="s">
        <v>72</v>
      </c>
      <c r="S8" s="29"/>
      <c r="T8" s="29"/>
      <c r="U8" s="29" t="s">
        <v>72</v>
      </c>
      <c r="V8" s="29" t="s">
        <v>72</v>
      </c>
      <c r="W8" s="29"/>
      <c r="X8" s="29" t="s">
        <v>72</v>
      </c>
      <c r="Y8" s="29" t="s">
        <v>72</v>
      </c>
      <c r="Z8" s="29"/>
      <c r="AA8" s="29"/>
      <c r="AB8" s="29" t="s">
        <v>72</v>
      </c>
      <c r="AC8" s="29" t="s">
        <v>72</v>
      </c>
      <c r="AD8" s="29"/>
      <c r="AE8" s="29" t="s">
        <v>72</v>
      </c>
      <c r="AF8" s="29" t="s">
        <v>72</v>
      </c>
      <c r="AG8" s="29"/>
      <c r="AH8" s="29"/>
      <c r="AI8" s="29"/>
      <c r="AJ8" s="36">
        <f>COUNTIF(E8:AI8,"=в")</f>
        <v>14</v>
      </c>
      <c r="AK8" s="36">
        <f>SUM(E8:AI8)</f>
        <v>0</v>
      </c>
      <c r="AL8" s="37">
        <f t="shared" ref="AL8" si="10">COUNTIF(E8:AI8,"=оп")</f>
        <v>0</v>
      </c>
      <c r="AM8" s="38">
        <f t="shared" ref="AM8" si="11">COUNTIF(E8:AI8,"=б")</f>
        <v>0</v>
      </c>
      <c r="AN8" s="36">
        <f t="shared" ref="AN8" si="12">IF(D8="",0,IF(AK8-AJ8*D8&lt;0,0,AK8-AJ8*D8))</f>
        <v>0</v>
      </c>
      <c r="AO8" s="36">
        <f t="shared" ref="AO8" si="13">IF(D8="",0,IF(AJ8*D8-AK8&lt;0,0,AJ8*D8-AK8))</f>
        <v>112</v>
      </c>
      <c r="AP8" s="39">
        <f t="shared" ref="AP8" si="14">COUNTIF(E8:AI8,"=ог")</f>
        <v>0</v>
      </c>
      <c r="AQ8" s="40">
        <f t="shared" ref="AQ8" si="15">COUNTIF(E8:AI8,"=пр")</f>
        <v>1</v>
      </c>
      <c r="AR8" s="41">
        <f t="shared" ref="AR8" si="16">COUNTIF(E8:AI8,"=пг")</f>
        <v>0</v>
      </c>
      <c r="AS8" s="42">
        <f t="shared" ref="AS8" si="17">COUNTIF(E8:AI8,"=обс")</f>
        <v>0</v>
      </c>
      <c r="AT8" s="43">
        <f t="shared" ref="AT8" si="18">COUNTIF(E8:AI8,"=у")</f>
        <v>0</v>
      </c>
      <c r="AU8" s="35">
        <f t="shared" ref="AU8" si="19">COUNTIF(E8:AI8,"=к")</f>
        <v>0</v>
      </c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6:AA8 T6:T8 E6:F8">
    <cfRule type="containsText" dxfId="76" priority="69" operator="containsText" text="к">
      <formula>NOT(ISERROR(SEARCH("к",E6)))</formula>
    </cfRule>
    <cfRule type="containsText" dxfId="75" priority="70" operator="containsText" text="у">
      <formula>NOT(ISERROR(SEARCH("у",E6)))</formula>
    </cfRule>
    <cfRule type="containsText" dxfId="74" priority="71" operator="containsText" text="обс">
      <formula>NOT(ISERROR(SEARCH("обс",E6)))</formula>
    </cfRule>
    <cfRule type="containsText" dxfId="73" priority="72" operator="containsText" text="пг">
      <formula>NOT(ISERROR(SEARCH("пг",E6)))</formula>
    </cfRule>
    <cfRule type="containsText" dxfId="72" priority="73" operator="containsText" text="пр">
      <formula>NOT(ISERROR(SEARCH("пр",E6)))</formula>
    </cfRule>
    <cfRule type="containsText" dxfId="71" priority="74" operator="containsText" text="ог">
      <formula>NOT(ISERROR(SEARCH("ог",E6)))</formula>
    </cfRule>
    <cfRule type="cellIs" dxfId="70" priority="75" operator="between">
      <formula>0.1</formula>
      <formula>24</formula>
    </cfRule>
    <cfRule type="containsText" dxfId="69" priority="76" operator="containsText" text="оп">
      <formula>NOT(ISERROR(SEARCH("оп",E6)))</formula>
    </cfRule>
    <cfRule type="containsText" dxfId="68" priority="77" operator="containsText" text="б">
      <formula>NOT(ISERROR(SEARCH("б",E6)))</formula>
    </cfRule>
  </conditionalFormatting>
  <conditionalFormatting sqref="U6:Z8 AB6:AH8 H6:H8 J6:P8 R6:R8">
    <cfRule type="containsText" dxfId="67" priority="58" operator="containsText" text="к">
      <formula>NOT(ISERROR(SEARCH("к",H6)))</formula>
    </cfRule>
    <cfRule type="containsText" dxfId="66" priority="59" operator="containsText" text="у">
      <formula>NOT(ISERROR(SEARCH("у",H6)))</formula>
    </cfRule>
    <cfRule type="containsText" dxfId="65" priority="60" operator="containsText" text="обс">
      <formula>NOT(ISERROR(SEARCH("обс",H6)))</formula>
    </cfRule>
    <cfRule type="containsText" dxfId="64" priority="61" operator="containsText" text="пг">
      <formula>NOT(ISERROR(SEARCH("пг",H6)))</formula>
    </cfRule>
    <cfRule type="containsText" dxfId="63" priority="62" operator="containsText" text="пр">
      <formula>NOT(ISERROR(SEARCH("пр",H6)))</formula>
    </cfRule>
    <cfRule type="containsText" dxfId="62" priority="63" operator="containsText" text="ог">
      <formula>NOT(ISERROR(SEARCH("ог",H6)))</formula>
    </cfRule>
    <cfRule type="cellIs" dxfId="61" priority="64" operator="between">
      <formula>0.1</formula>
      <formula>24</formula>
    </cfRule>
    <cfRule type="containsText" dxfId="60" priority="65" operator="containsText" text="оп">
      <formula>NOT(ISERROR(SEARCH("оп",H6)))</formula>
    </cfRule>
    <cfRule type="containsText" dxfId="59" priority="66" operator="containsText" text="б">
      <formula>NOT(ISERROR(SEARCH("б",H6)))</formula>
    </cfRule>
  </conditionalFormatting>
  <conditionalFormatting sqref="S6:S8">
    <cfRule type="containsText" dxfId="58" priority="47" operator="containsText" text="к">
      <formula>NOT(ISERROR(SEARCH("к",S6)))</formula>
    </cfRule>
    <cfRule type="containsText" dxfId="57" priority="48" operator="containsText" text="у">
      <formula>NOT(ISERROR(SEARCH("у",S6)))</formula>
    </cfRule>
    <cfRule type="containsText" dxfId="56" priority="49" operator="containsText" text="обс">
      <formula>NOT(ISERROR(SEARCH("обс",S6)))</formula>
    </cfRule>
    <cfRule type="containsText" dxfId="55" priority="50" operator="containsText" text="пг">
      <formula>NOT(ISERROR(SEARCH("пг",S6)))</formula>
    </cfRule>
    <cfRule type="containsText" dxfId="54" priority="51" operator="containsText" text="пр">
      <formula>NOT(ISERROR(SEARCH("пр",S6)))</formula>
    </cfRule>
    <cfRule type="containsText" dxfId="53" priority="52" operator="containsText" text="ог">
      <formula>NOT(ISERROR(SEARCH("ог",S6)))</formula>
    </cfRule>
    <cfRule type="cellIs" dxfId="52" priority="53" operator="between">
      <formula>0.1</formula>
      <formula>24</formula>
    </cfRule>
    <cfRule type="containsText" dxfId="51" priority="54" operator="containsText" text="оп">
      <formula>NOT(ISERROR(SEARCH("оп",S6)))</formula>
    </cfRule>
    <cfRule type="containsText" dxfId="50" priority="55" operator="containsText" text="б">
      <formula>NOT(ISERROR(SEARCH("б",S6)))</formula>
    </cfRule>
  </conditionalFormatting>
  <conditionalFormatting sqref="AI6:AI8">
    <cfRule type="containsText" dxfId="49" priority="36" operator="containsText" text="к">
      <formula>NOT(ISERROR(SEARCH("к",AI6)))</formula>
    </cfRule>
    <cfRule type="containsText" dxfId="48" priority="37" operator="containsText" text="у">
      <formula>NOT(ISERROR(SEARCH("у",AI6)))</formula>
    </cfRule>
    <cfRule type="containsText" dxfId="47" priority="38" operator="containsText" text="обс">
      <formula>NOT(ISERROR(SEARCH("обс",AI6)))</formula>
    </cfRule>
    <cfRule type="containsText" dxfId="46" priority="39" operator="containsText" text="пг">
      <formula>NOT(ISERROR(SEARCH("пг",AI6)))</formula>
    </cfRule>
    <cfRule type="containsText" dxfId="45" priority="40" operator="containsText" text="пр">
      <formula>NOT(ISERROR(SEARCH("пр",AI6)))</formula>
    </cfRule>
    <cfRule type="containsText" dxfId="44" priority="41" operator="containsText" text="ог">
      <formula>NOT(ISERROR(SEARCH("ог",AI6)))</formula>
    </cfRule>
    <cfRule type="cellIs" dxfId="43" priority="42" operator="between">
      <formula>0.1</formula>
      <formula>24</formula>
    </cfRule>
    <cfRule type="containsText" dxfId="42" priority="43" operator="containsText" text="оп">
      <formula>NOT(ISERROR(SEARCH("оп",AI6)))</formula>
    </cfRule>
    <cfRule type="containsText" dxfId="41" priority="44" operator="containsText" text="б">
      <formula>NOT(ISERROR(SEARCH("б",AI6)))</formula>
    </cfRule>
  </conditionalFormatting>
  <conditionalFormatting sqref="G6:G8">
    <cfRule type="containsText" dxfId="40" priority="25" operator="containsText" text="к">
      <formula>NOT(ISERROR(SEARCH("к",G6)))</formula>
    </cfRule>
    <cfRule type="containsText" dxfId="39" priority="26" operator="containsText" text="у">
      <formula>NOT(ISERROR(SEARCH("у",G6)))</formula>
    </cfRule>
    <cfRule type="containsText" dxfId="38" priority="27" operator="containsText" text="обс">
      <formula>NOT(ISERROR(SEARCH("обс",G6)))</formula>
    </cfRule>
    <cfRule type="containsText" dxfId="37" priority="28" operator="containsText" text="пг">
      <formula>NOT(ISERROR(SEARCH("пг",G6)))</formula>
    </cfRule>
    <cfRule type="containsText" dxfId="36" priority="29" operator="containsText" text="пр">
      <formula>NOT(ISERROR(SEARCH("пр",G6)))</formula>
    </cfRule>
    <cfRule type="containsText" dxfId="35" priority="30" operator="containsText" text="ог">
      <formula>NOT(ISERROR(SEARCH("ог",G6)))</formula>
    </cfRule>
    <cfRule type="cellIs" dxfId="34" priority="31" operator="between">
      <formula>0.1</formula>
      <formula>24</formula>
    </cfRule>
    <cfRule type="containsText" dxfId="33" priority="32" operator="containsText" text="оп">
      <formula>NOT(ISERROR(SEARCH("оп",G6)))</formula>
    </cfRule>
    <cfRule type="containsText" dxfId="32" priority="33" operator="containsText" text="б">
      <formula>NOT(ISERROR(SEARCH("б",G6)))</formula>
    </cfRule>
  </conditionalFormatting>
  <conditionalFormatting sqref="I6:I8">
    <cfRule type="containsText" dxfId="31" priority="14" operator="containsText" text="к">
      <formula>NOT(ISERROR(SEARCH("к",I6)))</formula>
    </cfRule>
    <cfRule type="containsText" dxfId="30" priority="15" operator="containsText" text="у">
      <formula>NOT(ISERROR(SEARCH("у",I6)))</formula>
    </cfRule>
    <cfRule type="containsText" dxfId="29" priority="16" operator="containsText" text="обс">
      <formula>NOT(ISERROR(SEARCH("обс",I6)))</formula>
    </cfRule>
    <cfRule type="containsText" dxfId="28" priority="17" operator="containsText" text="пг">
      <formula>NOT(ISERROR(SEARCH("пг",I6)))</formula>
    </cfRule>
    <cfRule type="containsText" dxfId="27" priority="18" operator="containsText" text="пр">
      <formula>NOT(ISERROR(SEARCH("пр",I6)))</formula>
    </cfRule>
    <cfRule type="containsText" dxfId="26" priority="19" operator="containsText" text="ог">
      <formula>NOT(ISERROR(SEARCH("ог",I6)))</formula>
    </cfRule>
    <cfRule type="cellIs" dxfId="25" priority="20" operator="between">
      <formula>0.1</formula>
      <formula>24</formula>
    </cfRule>
    <cfRule type="containsText" dxfId="24" priority="21" operator="containsText" text="оп">
      <formula>NOT(ISERROR(SEARCH("оп",I6)))</formula>
    </cfRule>
    <cfRule type="containsText" dxfId="23" priority="22" operator="containsText" text="б">
      <formula>NOT(ISERROR(SEARCH("б",I6)))</formula>
    </cfRule>
  </conditionalFormatting>
  <conditionalFormatting sqref="Q6:Q8">
    <cfRule type="containsText" dxfId="22" priority="3" operator="containsText" text="к">
      <formula>NOT(ISERROR(SEARCH("к",Q6)))</formula>
    </cfRule>
    <cfRule type="containsText" dxfId="21" priority="4" operator="containsText" text="у">
      <formula>NOT(ISERROR(SEARCH("у",Q6)))</formula>
    </cfRule>
    <cfRule type="containsText" dxfId="20" priority="5" operator="containsText" text="обс">
      <formula>NOT(ISERROR(SEARCH("обс",Q6)))</formula>
    </cfRule>
    <cfRule type="containsText" dxfId="19" priority="6" operator="containsText" text="пг">
      <formula>NOT(ISERROR(SEARCH("пг",Q6)))</formula>
    </cfRule>
    <cfRule type="containsText" dxfId="18" priority="7" operator="containsText" text="пр">
      <formula>NOT(ISERROR(SEARCH("пр",Q6)))</formula>
    </cfRule>
    <cfRule type="containsText" dxfId="17" priority="8" operator="containsText" text="ог">
      <formula>NOT(ISERROR(SEARCH("ог",Q6)))</formula>
    </cfRule>
    <cfRule type="cellIs" dxfId="16" priority="9" operator="between">
      <formula>0.1</formula>
      <formula>24</formula>
    </cfRule>
    <cfRule type="containsText" dxfId="15" priority="10" operator="containsText" text="оп">
      <formula>NOT(ISERROR(SEARCH("оп",Q6)))</formula>
    </cfRule>
    <cfRule type="containsText" dxfId="14" priority="11" operator="containsText" text="б">
      <formula>NOT(ISERROR(SEARCH("б",Q6)))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67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AA6:AA8 T6:T8 E6:F8</xm:sqref>
        </x14:conditionalFormatting>
        <x14:conditionalFormatting xmlns:xm="http://schemas.microsoft.com/office/excel/2006/main">
          <x14:cfRule type="containsText" priority="57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56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U6:Z8 AB6:AH8 H6:H8 J6:P8 R6:R8</xm:sqref>
        </x14:conditionalFormatting>
        <x14:conditionalFormatting xmlns:xm="http://schemas.microsoft.com/office/excel/2006/main">
          <x14:cfRule type="containsText" priority="46" operator="containsText" id="{9BD522A5-A6C9-4E2E-BFC1-59DC4EEC2DAA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45" operator="containsText" id="{770B7A88-9959-436D-A1B7-E920C470F39D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S6:S8</xm:sqref>
        </x14:conditionalFormatting>
        <x14:conditionalFormatting xmlns:xm="http://schemas.microsoft.com/office/excel/2006/main">
          <x14:cfRule type="containsText" priority="35" operator="containsText" id="{1B23E0EC-902C-4584-99AA-07083CC0D3B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AI6:AI8</xm:sqref>
        </x14:conditionalFormatting>
        <x14:conditionalFormatting xmlns:xm="http://schemas.microsoft.com/office/excel/2006/main">
          <x14:cfRule type="containsText" priority="34" operator="containsText" id="{6CD1894E-9AC5-42D9-B341-4F8B936CEE03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AI6:AI8</xm:sqref>
        </x14:conditionalFormatting>
        <x14:conditionalFormatting xmlns:xm="http://schemas.microsoft.com/office/excel/2006/main">
          <x14:cfRule type="containsText" priority="24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23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G6:G8</xm:sqref>
        </x14:conditionalFormatting>
        <x14:conditionalFormatting xmlns:xm="http://schemas.microsoft.com/office/excel/2006/main">
          <x14:cfRule type="containsText" priority="13" operator="containsText" id="{2B08DB15-EFA1-4056-A22A-41A00DAF31D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12" operator="containsText" id="{5B7F8A69-80D2-4F89-913D-FA7581B99368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2" operator="containsText" id="{FD3EDA69-7EC8-4DCD-B05C-230D7B5351B3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  <x14:conditionalFormatting xmlns:xm="http://schemas.microsoft.com/office/excel/2006/main">
          <x14:cfRule type="containsText" priority="1" operator="containsText" id="{7317B05A-A93A-4C7D-8749-6774AE7CACE8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Q6:Q8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Январь 2023</vt:lpstr>
      <vt:lpstr>Февраль 2023</vt:lpstr>
      <vt:lpstr>Март 2023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2023-03-31T07:06:59Z</dcterms:modified>
</cp:coreProperties>
</file>