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бъекты\Полярная звезда Архангельск\"/>
    </mc:Choice>
  </mc:AlternateContent>
  <bookViews>
    <workbookView xWindow="0" yWindow="0" windowWidth="23040" windowHeight="8616"/>
  </bookViews>
  <sheets>
    <sheet name="Лист1 (7)" sheetId="9" r:id="rId1"/>
  </sheets>
  <definedNames>
    <definedName name="_xlnm.Print_Area" localSheetId="0">'Лист1 (7)'!$A$1:$L$54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9" l="1"/>
  <c r="D41" i="9" l="1"/>
  <c r="D39" i="9"/>
  <c r="D40" i="9"/>
  <c r="E43" i="9"/>
  <c r="E42" i="9"/>
  <c r="E40" i="9"/>
  <c r="E39" i="9"/>
  <c r="E37" i="9"/>
  <c r="D37" i="9"/>
  <c r="G23" i="9"/>
  <c r="F23" i="9"/>
  <c r="G22" i="9"/>
  <c r="F22" i="9"/>
  <c r="F50" i="9" s="1"/>
  <c r="E20" i="9"/>
  <c r="D20" i="9"/>
  <c r="G50" i="9" l="1"/>
  <c r="D50" i="9"/>
  <c r="D53" i="9" s="1"/>
  <c r="E50" i="9"/>
  <c r="E53" i="9" s="1"/>
</calcChain>
</file>

<file path=xl/sharedStrings.xml><?xml version="1.0" encoding="utf-8"?>
<sst xmlns="http://schemas.openxmlformats.org/spreadsheetml/2006/main" count="83" uniqueCount="73">
  <si>
    <t>Наименование видов работ, услуг</t>
  </si>
  <si>
    <t>Стадия П</t>
  </si>
  <si>
    <t>Архитектурные решения</t>
  </si>
  <si>
    <t>АР (архитектурные решения)</t>
  </si>
  <si>
    <t>АР (архитектурные решения интерьеров)</t>
  </si>
  <si>
    <t>АР (акустические решения)</t>
  </si>
  <si>
    <t>КР (конструктивные  и объемно-планировочные решения)</t>
  </si>
  <si>
    <t>Сведения об инженерном оборудовании, о сетях инженерно-технического обеспечения, перечень инженерно-технических мероприятий, содержание технологических решений</t>
  </si>
  <si>
    <t>ЭО (система электроснабжения)</t>
  </si>
  <si>
    <t>ВК (система водоснабжения)</t>
  </si>
  <si>
    <t>ВК (система водоотведения)</t>
  </si>
  <si>
    <t xml:space="preserve">ОВИК (отопление, вентиляция кондиционирование воздуха) </t>
  </si>
  <si>
    <t>СС (сети связи)</t>
  </si>
  <si>
    <t xml:space="preserve">ТХ (технология предприятий общественного питания) </t>
  </si>
  <si>
    <t>ТХ (технология систем мультимедиа)</t>
  </si>
  <si>
    <t>ВТ (технология вертикального транспорта)</t>
  </si>
  <si>
    <t>ООС (перечень мероприятий по охране окружающей среды)</t>
  </si>
  <si>
    <t>ПБ (мероприятия по обеспечению пожарной безопасности)</t>
  </si>
  <si>
    <t>ПБ (расчет величин пожарных рисков)</t>
  </si>
  <si>
    <t>ПБ (автоматическая система пожарной сигнализации)</t>
  </si>
  <si>
    <t>ПБ (разработка плана тушения)</t>
  </si>
  <si>
    <t>ПБ (система оповещения и управления эвакуацией людей при пожаре)</t>
  </si>
  <si>
    <t>ПБ (управление инженерными системами при пожаре)</t>
  </si>
  <si>
    <t>ПБ (система дымоудаления и подпора воздуха)</t>
  </si>
  <si>
    <t>ПБ (автоматическая установка водяного пожаротушения и внутренний противопожарный)</t>
  </si>
  <si>
    <t>ОДИ (мероприятия по обеспечению доступа инвалидов)</t>
  </si>
  <si>
    <t>3.1</t>
  </si>
  <si>
    <t>3.2</t>
  </si>
  <si>
    <t>3.3</t>
  </si>
  <si>
    <t>5.1</t>
  </si>
  <si>
    <t>5.2</t>
  </si>
  <si>
    <t>5.3</t>
  </si>
  <si>
    <t>5.4</t>
  </si>
  <si>
    <t>5.5</t>
  </si>
  <si>
    <t>5.6.1</t>
  </si>
  <si>
    <t>5.6.3</t>
  </si>
  <si>
    <t>5.6.4</t>
  </si>
  <si>
    <t>9.1</t>
  </si>
  <si>
    <t>8</t>
  </si>
  <si>
    <t>9</t>
  </si>
  <si>
    <t>9.2</t>
  </si>
  <si>
    <t>9.3</t>
  </si>
  <si>
    <t>9.4</t>
  </si>
  <si>
    <t>9.5</t>
  </si>
  <si>
    <t>9.6</t>
  </si>
  <si>
    <t>9.7</t>
  </si>
  <si>
    <t>10</t>
  </si>
  <si>
    <t>10.1</t>
  </si>
  <si>
    <t>4.2</t>
  </si>
  <si>
    <t>4.1</t>
  </si>
  <si>
    <t>КЖ</t>
  </si>
  <si>
    <t>КМ</t>
  </si>
  <si>
    <t>Итого:</t>
  </si>
  <si>
    <t>Стадия Р</t>
  </si>
  <si>
    <t>от</t>
  </si>
  <si>
    <t>до</t>
  </si>
  <si>
    <t>№ раздела</t>
  </si>
  <si>
    <t xml:space="preserve">                                  </t>
  </si>
  <si>
    <t>КОММЕРЧЕСКОЕ ПРЕДЛОЖЕНИЕ</t>
  </si>
  <si>
    <t>Объект:</t>
  </si>
  <si>
    <t>Адрес:</t>
  </si>
  <si>
    <t>Вид работ:</t>
  </si>
  <si>
    <t xml:space="preserve">Наименование / ИНН: </t>
  </si>
  <si>
    <t>6</t>
  </si>
  <si>
    <t>ПОС (проект организации строительства)</t>
  </si>
  <si>
    <t>ЭЭ (мероприятия по обеспечению соблюдения требований энергетической эффективности и требований оснащенности зданий, строений и сооружений  приборами учета используемых энергетических ресурсов)</t>
  </si>
  <si>
    <t>11</t>
  </si>
  <si>
    <t>Сметы</t>
  </si>
  <si>
    <t>4.3</t>
  </si>
  <si>
    <t>Котлован</t>
  </si>
  <si>
    <t>Итого, ст.П+Р</t>
  </si>
  <si>
    <t>с учетом НДС 20%</t>
  </si>
  <si>
    <t xml:space="preserve">Исх. 02/11-22 от 01 августа 2023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</si>
</sst>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b/>
      <sz val="9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theme="5" tint="-0.249977111117893"/>
      <name val="Arial"/>
      <family val="2"/>
      <charset val="204"/>
    </font>
    <font>
      <sz val="9"/>
      <color rgb="FFC00000"/>
      <name val="Arial"/>
      <family val="2"/>
      <charset val="204"/>
    </font>
    <font>
      <sz val="9"/>
      <name val="Arial"/>
      <family val="2"/>
      <charset val="204"/>
    </font>
    <font>
      <sz val="9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center" vertical="center"/>
    </xf>
    <xf numFmtId="164" fontId="0" fillId="0" borderId="0" xfId="0" applyNumberForma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5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/>
    <xf numFmtId="0" fontId="6" fillId="2" borderId="9" xfId="0" applyFont="1" applyFill="1" applyBorder="1"/>
    <xf numFmtId="49" fontId="6" fillId="2" borderId="2" xfId="0" applyNumberFormat="1" applyFont="1" applyFill="1" applyBorder="1"/>
    <xf numFmtId="0" fontId="6" fillId="2" borderId="2" xfId="0" applyFont="1" applyFill="1" applyBorder="1"/>
    <xf numFmtId="164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/>
    <xf numFmtId="49" fontId="6" fillId="0" borderId="0" xfId="0" applyNumberFormat="1" applyFont="1"/>
    <xf numFmtId="0" fontId="6" fillId="0" borderId="0" xfId="0" applyFont="1"/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/>
    <xf numFmtId="0" fontId="6" fillId="0" borderId="5" xfId="0" applyFont="1" applyBorder="1"/>
    <xf numFmtId="164" fontId="6" fillId="0" borderId="5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/>
    </xf>
    <xf numFmtId="0" fontId="6" fillId="0" borderId="6" xfId="0" applyFont="1" applyBorder="1"/>
    <xf numFmtId="164" fontId="5" fillId="0" borderId="6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9" fillId="3" borderId="2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164" fontId="9" fillId="4" borderId="9" xfId="0" applyNumberFormat="1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164" fontId="10" fillId="3" borderId="2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6" fillId="2" borderId="9" xfId="0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33131</xdr:colOff>
      <xdr:row>0</xdr:row>
      <xdr:rowOff>99393</xdr:rowOff>
    </xdr:from>
    <xdr:to>
      <xdr:col>7</xdr:col>
      <xdr:colOff>19915</xdr:colOff>
      <xdr:row>5</xdr:row>
      <xdr:rowOff>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2731" y="99393"/>
          <a:ext cx="7922342" cy="8150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6:M53"/>
  <sheetViews>
    <sheetView tabSelected="1" zoomScale="85" zoomScaleNormal="85" workbookViewId="0">
      <selection activeCell="G16" sqref="G16"/>
    </sheetView>
  </sheetViews>
  <sheetFormatPr defaultRowHeight="14.4" x14ac:dyDescent="0.3"/>
  <cols>
    <col min="2" max="2" width="8.6640625" style="1" bestFit="1" customWidth="1"/>
    <col min="3" max="3" width="41.33203125" bestFit="1" customWidth="1"/>
    <col min="4" max="4" width="15.77734375" style="2" customWidth="1"/>
    <col min="5" max="5" width="17" style="2" customWidth="1"/>
    <col min="6" max="6" width="15.77734375" customWidth="1"/>
    <col min="7" max="7" width="17.109375" style="3" customWidth="1"/>
  </cols>
  <sheetData>
    <row r="6" spans="2:13" x14ac:dyDescent="0.3">
      <c r="B6" s="4" t="s">
        <v>72</v>
      </c>
      <c r="D6"/>
      <c r="E6"/>
      <c r="G6" s="4" t="s">
        <v>57</v>
      </c>
    </row>
    <row r="7" spans="2:13" x14ac:dyDescent="0.3">
      <c r="B7" s="5"/>
      <c r="D7"/>
      <c r="E7"/>
      <c r="G7"/>
    </row>
    <row r="8" spans="2:13" x14ac:dyDescent="0.3">
      <c r="B8" s="6" t="s">
        <v>58</v>
      </c>
      <c r="D8"/>
      <c r="E8"/>
      <c r="G8"/>
    </row>
    <row r="9" spans="2:13" ht="15" thickBot="1" x14ac:dyDescent="0.35">
      <c r="B9" s="7" t="s">
        <v>59</v>
      </c>
      <c r="C9" s="44"/>
      <c r="D9" s="44"/>
      <c r="E9"/>
      <c r="G9"/>
    </row>
    <row r="10" spans="2:13" ht="15" thickBot="1" x14ac:dyDescent="0.35">
      <c r="B10" s="7" t="s">
        <v>60</v>
      </c>
      <c r="C10" s="45"/>
      <c r="D10" s="45"/>
      <c r="E10"/>
      <c r="G10"/>
    </row>
    <row r="11" spans="2:13" ht="15" thickBot="1" x14ac:dyDescent="0.35">
      <c r="B11" s="7" t="s">
        <v>61</v>
      </c>
      <c r="C11" s="45"/>
      <c r="D11" s="45"/>
      <c r="E11"/>
      <c r="G11"/>
    </row>
    <row r="12" spans="2:13" x14ac:dyDescent="0.3">
      <c r="B12" s="46" t="s">
        <v>62</v>
      </c>
      <c r="C12" s="47"/>
      <c r="D12" s="48"/>
      <c r="E12"/>
      <c r="G12"/>
    </row>
    <row r="13" spans="2:13" x14ac:dyDescent="0.3">
      <c r="B13" s="46"/>
      <c r="C13" s="46"/>
      <c r="D13" s="49"/>
      <c r="E13"/>
      <c r="G13"/>
    </row>
    <row r="15" spans="2:13" ht="24" x14ac:dyDescent="0.3">
      <c r="B15" s="8" t="s">
        <v>56</v>
      </c>
      <c r="C15" s="9" t="s">
        <v>0</v>
      </c>
      <c r="D15" s="52" t="s">
        <v>1</v>
      </c>
      <c r="E15" s="52"/>
      <c r="F15" s="53" t="s">
        <v>53</v>
      </c>
      <c r="G15" s="53"/>
      <c r="M15">
        <v>1.2</v>
      </c>
    </row>
    <row r="16" spans="2:13" x14ac:dyDescent="0.3">
      <c r="B16" s="10"/>
      <c r="C16" s="11"/>
      <c r="D16" s="12" t="s">
        <v>54</v>
      </c>
      <c r="E16" s="12" t="s">
        <v>55</v>
      </c>
      <c r="F16" s="13" t="s">
        <v>54</v>
      </c>
      <c r="G16" s="14" t="s">
        <v>55</v>
      </c>
    </row>
    <row r="17" spans="2:7" x14ac:dyDescent="0.3">
      <c r="B17" s="8">
        <v>3</v>
      </c>
      <c r="C17" s="15" t="s">
        <v>2</v>
      </c>
      <c r="D17" s="16"/>
      <c r="E17" s="16"/>
      <c r="F17" s="13"/>
      <c r="G17" s="14"/>
    </row>
    <row r="18" spans="2:7" x14ac:dyDescent="0.3">
      <c r="B18" s="17" t="s">
        <v>26</v>
      </c>
      <c r="C18" s="18" t="s">
        <v>3</v>
      </c>
      <c r="D18" s="39">
        <v>6000000</v>
      </c>
      <c r="E18" s="39">
        <v>7000000</v>
      </c>
      <c r="F18" s="40"/>
      <c r="G18" s="40"/>
    </row>
    <row r="19" spans="2:7" x14ac:dyDescent="0.3">
      <c r="B19" s="17" t="s">
        <v>27</v>
      </c>
      <c r="C19" s="18" t="s">
        <v>4</v>
      </c>
      <c r="D19" s="39">
        <v>300000</v>
      </c>
      <c r="E19" s="39">
        <v>500000</v>
      </c>
      <c r="F19" s="40">
        <v>4300000</v>
      </c>
      <c r="G19" s="40">
        <v>5000000</v>
      </c>
    </row>
    <row r="20" spans="2:7" x14ac:dyDescent="0.3">
      <c r="B20" s="17" t="s">
        <v>28</v>
      </c>
      <c r="C20" s="18" t="s">
        <v>5</v>
      </c>
      <c r="D20" s="39">
        <f>500000*M15</f>
        <v>600000</v>
      </c>
      <c r="E20" s="39">
        <f>800000*M15</f>
        <v>960000</v>
      </c>
      <c r="F20" s="41"/>
      <c r="G20" s="41"/>
    </row>
    <row r="21" spans="2:7" ht="24" x14ac:dyDescent="0.3">
      <c r="B21" s="8">
        <v>4</v>
      </c>
      <c r="C21" s="15" t="s">
        <v>6</v>
      </c>
      <c r="D21" s="39"/>
      <c r="E21" s="39"/>
      <c r="F21" s="40"/>
      <c r="G21" s="40"/>
    </row>
    <row r="22" spans="2:7" x14ac:dyDescent="0.3">
      <c r="B22" s="17" t="s">
        <v>49</v>
      </c>
      <c r="C22" s="18" t="s">
        <v>50</v>
      </c>
      <c r="D22" s="39">
        <v>2500000</v>
      </c>
      <c r="E22" s="39">
        <v>2900000</v>
      </c>
      <c r="F22" s="40">
        <f>1500000*M15</f>
        <v>1800000</v>
      </c>
      <c r="G22" s="40">
        <f>1600000*M15</f>
        <v>1920000</v>
      </c>
    </row>
    <row r="23" spans="2:7" x14ac:dyDescent="0.3">
      <c r="B23" s="17" t="s">
        <v>48</v>
      </c>
      <c r="C23" s="18" t="s">
        <v>51</v>
      </c>
      <c r="D23" s="39">
        <v>2500000</v>
      </c>
      <c r="E23" s="39">
        <v>2900000</v>
      </c>
      <c r="F23" s="40">
        <f>1500000*M15</f>
        <v>1800000</v>
      </c>
      <c r="G23" s="40">
        <f>1600000*M15</f>
        <v>1920000</v>
      </c>
    </row>
    <row r="24" spans="2:7" x14ac:dyDescent="0.3">
      <c r="B24" s="17" t="s">
        <v>68</v>
      </c>
      <c r="C24" s="18" t="s">
        <v>69</v>
      </c>
      <c r="D24" s="39">
        <v>400000</v>
      </c>
      <c r="E24" s="39">
        <v>600000</v>
      </c>
      <c r="F24" s="40"/>
      <c r="G24" s="40"/>
    </row>
    <row r="25" spans="2:7" ht="60" x14ac:dyDescent="0.3">
      <c r="B25" s="8">
        <v>5</v>
      </c>
      <c r="C25" s="15" t="s">
        <v>7</v>
      </c>
      <c r="D25" s="54">
        <v>6000000</v>
      </c>
      <c r="E25" s="54">
        <v>7000000</v>
      </c>
      <c r="F25" s="55">
        <v>4000000</v>
      </c>
      <c r="G25" s="55">
        <v>5000000</v>
      </c>
    </row>
    <row r="26" spans="2:7" x14ac:dyDescent="0.3">
      <c r="B26" s="17" t="s">
        <v>29</v>
      </c>
      <c r="C26" s="56" t="s">
        <v>8</v>
      </c>
      <c r="D26" s="54"/>
      <c r="E26" s="54"/>
      <c r="F26" s="55"/>
      <c r="G26" s="55"/>
    </row>
    <row r="27" spans="2:7" x14ac:dyDescent="0.3">
      <c r="B27" s="17" t="s">
        <v>30</v>
      </c>
      <c r="C27" s="56" t="s">
        <v>9</v>
      </c>
      <c r="D27" s="54"/>
      <c r="E27" s="54"/>
      <c r="F27" s="55"/>
      <c r="G27" s="55"/>
    </row>
    <row r="28" spans="2:7" x14ac:dyDescent="0.3">
      <c r="B28" s="17" t="s">
        <v>31</v>
      </c>
      <c r="C28" s="56" t="s">
        <v>10</v>
      </c>
      <c r="D28" s="54"/>
      <c r="E28" s="54"/>
      <c r="F28" s="55"/>
      <c r="G28" s="55"/>
    </row>
    <row r="29" spans="2:7" ht="22.8" x14ac:dyDescent="0.3">
      <c r="B29" s="17" t="s">
        <v>32</v>
      </c>
      <c r="C29" s="56" t="s">
        <v>11</v>
      </c>
      <c r="D29" s="54"/>
      <c r="E29" s="54"/>
      <c r="F29" s="55"/>
      <c r="G29" s="55"/>
    </row>
    <row r="30" spans="2:7" x14ac:dyDescent="0.3">
      <c r="B30" s="17" t="s">
        <v>33</v>
      </c>
      <c r="C30" s="56" t="s">
        <v>12</v>
      </c>
      <c r="D30" s="54"/>
      <c r="E30" s="54"/>
      <c r="F30" s="55"/>
      <c r="G30" s="55"/>
    </row>
    <row r="31" spans="2:7" ht="22.8" x14ac:dyDescent="0.3">
      <c r="B31" s="17" t="s">
        <v>40</v>
      </c>
      <c r="C31" s="56" t="s">
        <v>19</v>
      </c>
      <c r="D31" s="54"/>
      <c r="E31" s="54"/>
      <c r="F31" s="55"/>
      <c r="G31" s="55"/>
    </row>
    <row r="32" spans="2:7" x14ac:dyDescent="0.3">
      <c r="B32" s="17" t="s">
        <v>41</v>
      </c>
      <c r="C32" s="56" t="s">
        <v>20</v>
      </c>
      <c r="D32" s="54"/>
      <c r="E32" s="54"/>
      <c r="F32" s="55"/>
      <c r="G32" s="55"/>
    </row>
    <row r="33" spans="2:7" ht="22.8" x14ac:dyDescent="0.3">
      <c r="B33" s="17" t="s">
        <v>42</v>
      </c>
      <c r="C33" s="56" t="s">
        <v>21</v>
      </c>
      <c r="D33" s="54"/>
      <c r="E33" s="54"/>
      <c r="F33" s="55"/>
      <c r="G33" s="55"/>
    </row>
    <row r="34" spans="2:7" ht="22.8" x14ac:dyDescent="0.3">
      <c r="B34" s="17" t="s">
        <v>43</v>
      </c>
      <c r="C34" s="56" t="s">
        <v>22</v>
      </c>
      <c r="D34" s="54"/>
      <c r="E34" s="54"/>
      <c r="F34" s="55"/>
      <c r="G34" s="55"/>
    </row>
    <row r="35" spans="2:7" x14ac:dyDescent="0.3">
      <c r="B35" s="17" t="s">
        <v>44</v>
      </c>
      <c r="C35" s="56" t="s">
        <v>23</v>
      </c>
      <c r="D35" s="54"/>
      <c r="E35" s="54"/>
      <c r="F35" s="55"/>
      <c r="G35" s="55"/>
    </row>
    <row r="36" spans="2:7" ht="22.8" x14ac:dyDescent="0.3">
      <c r="B36" s="17" t="s">
        <v>45</v>
      </c>
      <c r="C36" s="56" t="s">
        <v>24</v>
      </c>
      <c r="D36" s="54"/>
      <c r="E36" s="54"/>
      <c r="F36" s="55"/>
      <c r="G36" s="55"/>
    </row>
    <row r="37" spans="2:7" ht="22.8" x14ac:dyDescent="0.3">
      <c r="B37" s="17" t="s">
        <v>34</v>
      </c>
      <c r="C37" s="18" t="s">
        <v>13</v>
      </c>
      <c r="D37" s="39">
        <f>300000*M15</f>
        <v>360000</v>
      </c>
      <c r="E37" s="39">
        <f>400000*M15</f>
        <v>480000</v>
      </c>
      <c r="F37" s="40"/>
      <c r="G37" s="40"/>
    </row>
    <row r="38" spans="2:7" x14ac:dyDescent="0.3">
      <c r="B38" s="17" t="s">
        <v>35</v>
      </c>
      <c r="C38" s="18" t="s">
        <v>14</v>
      </c>
      <c r="D38" s="20">
        <v>900000</v>
      </c>
      <c r="E38" s="20">
        <v>1500000</v>
      </c>
      <c r="F38" s="19"/>
      <c r="G38" s="19"/>
    </row>
    <row r="39" spans="2:7" x14ac:dyDescent="0.3">
      <c r="B39" s="17" t="s">
        <v>36</v>
      </c>
      <c r="C39" s="18" t="s">
        <v>15</v>
      </c>
      <c r="D39" s="39">
        <f>50000*M15</f>
        <v>60000</v>
      </c>
      <c r="E39" s="39">
        <f>100000*M15</f>
        <v>120000</v>
      </c>
      <c r="F39" s="40"/>
      <c r="G39" s="40"/>
    </row>
    <row r="40" spans="2:7" x14ac:dyDescent="0.3">
      <c r="B40" s="8" t="s">
        <v>63</v>
      </c>
      <c r="C40" s="15" t="s">
        <v>64</v>
      </c>
      <c r="D40" s="39">
        <f>200000*M15</f>
        <v>240000</v>
      </c>
      <c r="E40" s="39">
        <f>200000*M15</f>
        <v>240000</v>
      </c>
      <c r="F40" s="40"/>
      <c r="G40" s="40"/>
    </row>
    <row r="41" spans="2:7" ht="24.6" customHeight="1" x14ac:dyDescent="0.3">
      <c r="B41" s="8" t="s">
        <v>38</v>
      </c>
      <c r="C41" s="15" t="s">
        <v>16</v>
      </c>
      <c r="D41" s="39">
        <f>300000*M15</f>
        <v>360000</v>
      </c>
      <c r="E41" s="39">
        <f>300000*M15</f>
        <v>360000</v>
      </c>
      <c r="F41" s="42"/>
      <c r="G41" s="40"/>
    </row>
    <row r="42" spans="2:7" ht="24" x14ac:dyDescent="0.3">
      <c r="B42" s="8" t="s">
        <v>39</v>
      </c>
      <c r="C42" s="15" t="s">
        <v>17</v>
      </c>
      <c r="D42" s="39">
        <v>530000</v>
      </c>
      <c r="E42" s="39">
        <f>500000*M15</f>
        <v>600000</v>
      </c>
      <c r="F42" s="42"/>
      <c r="G42" s="40"/>
    </row>
    <row r="43" spans="2:7" x14ac:dyDescent="0.3">
      <c r="B43" s="17" t="s">
        <v>37</v>
      </c>
      <c r="C43" s="18" t="s">
        <v>18</v>
      </c>
      <c r="D43" s="39">
        <v>250000</v>
      </c>
      <c r="E43" s="39">
        <f>250000*M15</f>
        <v>300000</v>
      </c>
      <c r="F43" s="42"/>
      <c r="G43" s="40"/>
    </row>
    <row r="44" spans="2:7" ht="24" x14ac:dyDescent="0.3">
      <c r="B44" s="8" t="s">
        <v>46</v>
      </c>
      <c r="C44" s="15" t="s">
        <v>25</v>
      </c>
      <c r="D44" s="39">
        <v>100000</v>
      </c>
      <c r="E44" s="39">
        <v>100000</v>
      </c>
      <c r="F44" s="42"/>
      <c r="G44" s="40"/>
    </row>
    <row r="45" spans="2:7" ht="57" x14ac:dyDescent="0.3">
      <c r="B45" s="17" t="s">
        <v>47</v>
      </c>
      <c r="C45" s="18" t="s">
        <v>65</v>
      </c>
      <c r="D45" s="39">
        <v>100000</v>
      </c>
      <c r="E45" s="39">
        <v>100000</v>
      </c>
      <c r="F45" s="42"/>
      <c r="G45" s="40"/>
    </row>
    <row r="46" spans="2:7" x14ac:dyDescent="0.3">
      <c r="B46" s="8" t="s">
        <v>66</v>
      </c>
      <c r="C46" s="15" t="s">
        <v>67</v>
      </c>
      <c r="D46" s="39">
        <v>1500000</v>
      </c>
      <c r="E46" s="39">
        <v>2000000</v>
      </c>
      <c r="F46" s="42"/>
      <c r="G46" s="40"/>
    </row>
    <row r="47" spans="2:7" x14ac:dyDescent="0.3">
      <c r="B47" s="17"/>
      <c r="C47" s="15"/>
      <c r="D47" s="43"/>
      <c r="E47" s="43"/>
      <c r="F47" s="42"/>
      <c r="G47" s="40"/>
    </row>
    <row r="48" spans="2:7" x14ac:dyDescent="0.3">
      <c r="B48" s="21"/>
      <c r="C48" s="22"/>
      <c r="D48" s="50" t="s">
        <v>1</v>
      </c>
      <c r="E48" s="50"/>
      <c r="F48" s="51" t="s">
        <v>53</v>
      </c>
      <c r="G48" s="51"/>
    </row>
    <row r="49" spans="2:7" x14ac:dyDescent="0.3">
      <c r="B49" s="23"/>
      <c r="C49" s="24"/>
      <c r="D49" s="25" t="s">
        <v>54</v>
      </c>
      <c r="E49" s="25" t="s">
        <v>55</v>
      </c>
      <c r="F49" s="26" t="s">
        <v>54</v>
      </c>
      <c r="G49" s="25" t="s">
        <v>55</v>
      </c>
    </row>
    <row r="50" spans="2:7" x14ac:dyDescent="0.3">
      <c r="B50" s="23"/>
      <c r="C50" s="24" t="s">
        <v>52</v>
      </c>
      <c r="D50" s="27">
        <f>SUM(D18:D49)</f>
        <v>22700000</v>
      </c>
      <c r="E50" s="27">
        <f>SUM(E18:E49)</f>
        <v>27660000</v>
      </c>
      <c r="F50" s="28">
        <f>SUM(F18:F49)</f>
        <v>11900000</v>
      </c>
      <c r="G50" s="28">
        <f>SUM(G17:G49)</f>
        <v>13840000</v>
      </c>
    </row>
    <row r="51" spans="2:7" ht="15" thickBot="1" x14ac:dyDescent="0.35">
      <c r="B51" s="29"/>
      <c r="C51" s="30"/>
      <c r="D51" s="31"/>
      <c r="E51" s="31"/>
      <c r="F51" s="30"/>
      <c r="G51" s="32"/>
    </row>
    <row r="52" spans="2:7" x14ac:dyDescent="0.3">
      <c r="B52" s="29"/>
      <c r="C52" s="33" t="s">
        <v>70</v>
      </c>
      <c r="D52" s="34" t="s">
        <v>54</v>
      </c>
      <c r="E52" s="35" t="s">
        <v>55</v>
      </c>
      <c r="F52" s="30"/>
      <c r="G52" s="32"/>
    </row>
    <row r="53" spans="2:7" ht="15" thickBot="1" x14ac:dyDescent="0.35">
      <c r="B53" s="29"/>
      <c r="C53" s="36" t="s">
        <v>71</v>
      </c>
      <c r="D53" s="37">
        <f>D50+F50</f>
        <v>34600000</v>
      </c>
      <c r="E53" s="38">
        <f>E50+G50</f>
        <v>41500000</v>
      </c>
      <c r="F53" s="30"/>
      <c r="G53" s="32"/>
    </row>
  </sheetData>
  <mergeCells count="14">
    <mergeCell ref="D48:E48"/>
    <mergeCell ref="F48:G48"/>
    <mergeCell ref="D15:E15"/>
    <mergeCell ref="F15:G15"/>
    <mergeCell ref="D25:D36"/>
    <mergeCell ref="E25:E36"/>
    <mergeCell ref="F25:F36"/>
    <mergeCell ref="G25:G36"/>
    <mergeCell ref="C9:D9"/>
    <mergeCell ref="C10:D10"/>
    <mergeCell ref="C11:D11"/>
    <mergeCell ref="B12:B13"/>
    <mergeCell ref="C12:C13"/>
    <mergeCell ref="D12:D13"/>
  </mergeCells>
  <pageMargins left="0.23622047244094491" right="0.23622047244094491" top="0.74803149606299213" bottom="0.74803149606299213" header="0.31496062992125984" footer="0.31496062992125984"/>
  <pageSetup paperSize="9" scale="76" fitToWidth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 (7)</vt:lpstr>
      <vt:lpstr>'Лист1 (7)'!Область_печати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A.I.Petrovtsy</cp:lastModifiedBy>
  <cp:lastPrinted>2023-10-19T14:51:24Z</cp:lastPrinted>
  <dcterms:created xsi:type="dcterms:W3CDTF">2023-10-11T10:31:50Z</dcterms:created>
  <dcterms:modified xsi:type="dcterms:W3CDTF">2023-10-19T15:12:56Z</dcterms:modified>
</cp:coreProperties>
</file>