
<file path=[Content_Types].xml><?xml version="1.0" encoding="utf-8"?>
<Types xmlns="http://schemas.openxmlformats.org/package/2006/content-types">
  <Default Extension="wmf" ContentType="image/x-wmf"/>
  <Default Extension="png" ContentType="image/png"/>
  <Default Extension="jpg" ContentType="image/jpe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tables/table2.xml" ContentType="application/vnd.openxmlformats-officedocument.spreadsheetml.table+xml"/>
  <Override PartName="/xl/worksheets/sheet1.xml" ContentType="application/vnd.openxmlformats-officedocument.spreadsheetml.worksheet+xml"/>
  <Override PartName="/xl/tables/table3.xml" ContentType="application/vnd.openxmlformats-officedocument.spreadsheetml.table+xml"/>
  <Override PartName="/xl/drawings/drawing1.xml" ContentType="application/vnd.openxmlformats-officedocument.drawing+xml"/>
  <Override PartName="/xl/worksheets/sheet3.xml" ContentType="application/vnd.openxmlformats-officedocument.spreadsheetml.worksheet+xml"/>
  <Override PartName="/xl/tables/table11.xml" ContentType="application/vnd.openxmlformats-officedocument.spreadsheetml.table+xml"/>
  <Override PartName="/xl/drawings/drawing29.xml" ContentType="application/vnd.openxmlformats-officedocument.drawing+xml"/>
  <Override PartName="/xl/worksheets/sheet32.xml" ContentType="application/vnd.openxmlformats-officedocument.spreadsheetml.worksheet+xml"/>
  <Override PartName="/xl/drawings/drawing10.xml" ContentType="application/vnd.openxmlformats-officedocument.drawing+xml"/>
  <Override PartName="/xl/worksheets/sheet12.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worksheets/sheet16.xml" ContentType="application/vnd.openxmlformats-officedocument.spreadsheetml.worksheet+xml"/>
  <Override PartName="/xl/worksheets/sheet5.xml" ContentType="application/vnd.openxmlformats-officedocument.spreadsheetml.worksheet+xml"/>
  <Override PartName="/xl/drawings/drawing4.xml" ContentType="application/vnd.openxmlformats-officedocument.drawing+xml"/>
  <Override PartName="/xl/tables/table5.xml" ContentType="application/vnd.openxmlformats-officedocument.spreadsheetml.table+xml"/>
  <Override PartName="/xl/worksheets/sheet30.xml" ContentType="application/vnd.openxmlformats-officedocument.spreadsheetml.worksheet+xml"/>
  <Override PartName="/xl/worksheets/sheet6.xml" ContentType="application/vnd.openxmlformats-officedocument.spreadsheetml.worksheet+xml"/>
  <Override PartName="/xl/drawings/drawing12.xml" ContentType="application/vnd.openxmlformats-officedocument.drawing+xml"/>
  <Override PartName="/xl/worksheets/sheet7.xml" ContentType="application/vnd.openxmlformats-officedocument.spreadsheetml.worksheet+xml"/>
  <Override PartName="/xl/worksheets/sheet46.xml" ContentType="application/vnd.openxmlformats-officedocument.spreadsheetml.worksheet+xml"/>
  <Override PartName="/xl/worksheets/sheet37.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26.xml" ContentType="application/vnd.openxmlformats-officedocument.spreadsheetml.worksheet+xml"/>
  <Override PartName="/xl/drawings/drawing8.xml" ContentType="application/vnd.openxmlformats-officedocument.drawing+xml"/>
  <Override PartName="/xl/tables/table6.xml" ContentType="application/vnd.openxmlformats-officedocument.spreadsheetml.table+xml"/>
  <Override PartName="/xl/drawings/drawing15.xml" ContentType="application/vnd.openxmlformats-officedocument.drawing+xml"/>
  <Override PartName="/xl/worksheets/sheet17.xml" ContentType="application/vnd.openxmlformats-officedocument.spreadsheetml.worksheet+xml"/>
  <Override PartName="/xl/worksheets/sheet20.xml" ContentType="application/vnd.openxmlformats-officedocument.spreadsheetml.worksheet+xml"/>
  <Override PartName="/xl/worksheets/sheet15.xml" ContentType="application/vnd.openxmlformats-officedocument.spreadsheetml.worksheet+xml"/>
  <Override PartName="/xl/drawings/drawing9.xml" ContentType="application/vnd.openxmlformats-officedocument.drawing+xml"/>
  <Override PartName="/xl/tables/table14.xml" ContentType="application/vnd.openxmlformats-officedocument.spreadsheetml.table+xml"/>
  <Override PartName="/xl/worksheets/sheet11.xml" ContentType="application/vnd.openxmlformats-officedocument.spreadsheetml.worksheet+xml"/>
  <Override PartName="/xl/worksheets/sheet24.xml" ContentType="application/vnd.openxmlformats-officedocument.spreadsheetml.worksheet+xml"/>
  <Override PartName="/xl/drawings/drawing14.xml" ContentType="application/vnd.openxmlformats-officedocument.drawing+xml"/>
  <Override PartName="/xl/drawings/drawing41.xml" ContentType="application/vnd.openxmlformats-officedocument.drawing+xml"/>
  <Override PartName="/xl/tables/table7.xml" ContentType="application/vnd.openxmlformats-officedocument.spreadsheetml.table+xml"/>
  <Override PartName="/xl/worksheets/sheet13.xml" ContentType="application/vnd.openxmlformats-officedocument.spreadsheetml.worksheet+xml"/>
  <Override PartName="/xl/drawings/drawing23.xml" ContentType="application/vnd.openxmlformats-officedocument.drawing+xml"/>
  <Override PartName="/xl/worksheets/sheet25.xml" ContentType="application/vnd.openxmlformats-officedocument.spreadsheetml.worksheet+xml"/>
  <Override PartName="/xl/tables/table27.xml" ContentType="application/vnd.openxmlformats-officedocument.spreadsheetml.table+xml"/>
  <Override PartName="/xl/drawings/drawing19.xml" ContentType="application/vnd.openxmlformats-officedocument.drawing+xml"/>
  <Override PartName="/xl/worksheets/sheet21.xml" ContentType="application/vnd.openxmlformats-officedocument.spreadsheetml.worksheet+xml"/>
  <Override PartName="/xl/tables/table9.xml" ContentType="application/vnd.openxmlformats-officedocument.spreadsheetml.table+xml"/>
  <Override PartName="/xl/worksheets/sheet19.xml" ContentType="application/vnd.openxmlformats-officedocument.spreadsheetml.worksheet+xml"/>
  <Override PartName="/xl/drawings/drawing7.xml" ContentType="application/vnd.openxmlformats-officedocument.drawing+xml"/>
  <Override PartName="/xl/worksheets/sheet61.xml" ContentType="application/vnd.openxmlformats-officedocument.spreadsheetml.worksheet+xml"/>
  <Override PartName="/xl/drawings/drawing13.xml" ContentType="application/vnd.openxmlformats-officedocument.drawing+xml"/>
  <Override PartName="/xl/tables/table26.xml" ContentType="application/vnd.openxmlformats-officedocument.spreadsheetml.table+xml"/>
  <Override PartName="/xl/worksheets/sheet52.xml" ContentType="application/vnd.openxmlformats-officedocument.spreadsheetml.worksheet+xml"/>
  <Override PartName="/xl/drawings/drawing20.xml" ContentType="application/vnd.openxmlformats-officedocument.drawing+xml"/>
  <Override PartName="/xl/drawings/drawing25.xml" ContentType="application/vnd.openxmlformats-officedocument.drawing+xml"/>
  <Override PartName="/xl/worksheets/sheet27.xml" ContentType="application/vnd.openxmlformats-officedocument.spreadsheetml.worksheet+xml"/>
  <Override PartName="/xl/drawings/drawing26.xml" ContentType="application/vnd.openxmlformats-officedocument.drawing+xml"/>
  <Override PartName="/xl/worksheets/sheet28.xml" ContentType="application/vnd.openxmlformats-officedocument.spreadsheetml.worksheet+xml"/>
  <Override PartName="/xl/tables/table10.xml" ContentType="application/vnd.openxmlformats-officedocument.spreadsheetml.table+xml"/>
  <Override PartName="/xl/worksheets/sheet29.xml" ContentType="application/vnd.openxmlformats-officedocument.spreadsheetml.worksheet+xml"/>
  <Override PartName="/xl/tables/table32.xml" ContentType="application/vnd.openxmlformats-officedocument.spreadsheetml.table+xml"/>
  <Override PartName="/xl/drawings/drawing43.xml" ContentType="application/vnd.openxmlformats-officedocument.drawing+xml"/>
  <Override PartName="/xl/worksheets/sheet58.xml" ContentType="application/vnd.openxmlformats-officedocument.spreadsheetml.worksheet+xml"/>
  <Override PartName="/xl/drawings/drawing34.xml" ContentType="application/vnd.openxmlformats-officedocument.drawing+xml"/>
  <Override PartName="/xl/drawings/drawing30.xml" ContentType="application/vnd.openxmlformats-officedocument.drawing+xml"/>
  <Override PartName="/xl/worksheets/sheet33.xml" ContentType="application/vnd.openxmlformats-officedocument.spreadsheetml.worksheet+xml"/>
  <Override PartName="/xl/drawings/drawing27.xml" ContentType="application/vnd.openxmlformats-officedocument.drawing+xml"/>
  <Override PartName="/xl/worksheets/sheet2.xml" ContentType="application/vnd.openxmlformats-officedocument.spreadsheetml.worksheet+xml"/>
  <Override PartName="/xl/drawings/drawing32.xml" ContentType="application/vnd.openxmlformats-officedocument.drawing+xml"/>
  <Override PartName="/xl/drawings/drawing24.xml" ContentType="application/vnd.openxmlformats-officedocument.drawing+xml"/>
  <Override PartName="/xl/worksheets/sheet35.xml" ContentType="application/vnd.openxmlformats-officedocument.spreadsheetml.worksheet+xml"/>
  <Override PartName="/xl/drawings/drawing33.xml" ContentType="application/vnd.openxmlformats-officedocument.drawing+xml"/>
  <Override PartName="/xl/drawings/drawing44.xml" ContentType="application/vnd.openxmlformats-officedocument.drawing+xml"/>
  <Override PartName="/xl/worksheets/sheet36.xml" ContentType="application/vnd.openxmlformats-officedocument.spreadsheetml.worksheet+xml"/>
  <Override PartName="/xl/drawings/drawing35.xml" ContentType="application/vnd.openxmlformats-officedocument.drawing+xml"/>
  <Override PartName="/xl/tables/table8.xml" ContentType="application/vnd.openxmlformats-officedocument.spreadsheetml.table+xml"/>
  <Override PartName="/xl/tables/table20.xml" ContentType="application/vnd.openxmlformats-officedocument.spreadsheetml.table+xml"/>
  <Override PartName="/xl/tables/table15.xml" ContentType="application/vnd.openxmlformats-officedocument.spreadsheetml.table+xml"/>
  <Override PartName="/xl/worksheets/sheet39.xml" ContentType="application/vnd.openxmlformats-officedocument.spreadsheetml.worksheet+xml"/>
  <Override PartName="/xl/worksheets/sheet18.xml" ContentType="application/vnd.openxmlformats-officedocument.spreadsheetml.worksheet+xml"/>
  <Override PartName="/xl/worksheets/sheet43.xml" ContentType="application/vnd.openxmlformats-officedocument.spreadsheetml.worksheet+xml"/>
  <Override PartName="/xl/tables/table23.xml" ContentType="application/vnd.openxmlformats-officedocument.spreadsheetml.table+xml"/>
  <Override PartName="/xl/tables/table36.xml" ContentType="application/vnd.openxmlformats-officedocument.spreadsheetml.table+xml"/>
  <Override PartName="/xl/worksheets/sheet62.xml" ContentType="application/vnd.openxmlformats-officedocument.spreadsheetml.worksheet+xml"/>
  <Override PartName="/xl/tables/table24.xml" ContentType="application/vnd.openxmlformats-officedocument.spreadsheetml.table+xml"/>
  <Override PartName="/xl/tables/table4.xml" ContentType="application/vnd.openxmlformats-officedocument.spreadsheetml.table+xml"/>
  <Override PartName="/xl/drawings/drawing21.xml" ContentType="application/vnd.openxmlformats-officedocument.drawing+xml"/>
  <Override PartName="/xl/worksheets/sheet22.xml" ContentType="application/vnd.openxmlformats-officedocument.spreadsheetml.worksheet+xml"/>
  <Override PartName="/xl/worksheets/sheet53.xml" ContentType="application/vnd.openxmlformats-officedocument.spreadsheetml.worksheet+xml"/>
  <Override PartName="/xl/tables/table12.xml" ContentType="application/vnd.openxmlformats-officedocument.spreadsheetml.table+xml"/>
  <Override PartName="/xl/drawings/drawing40.xml" ContentType="application/vnd.openxmlformats-officedocument.drawing+xml"/>
  <Override PartName="/xl/worksheets/sheet31.xml" ContentType="application/vnd.openxmlformats-officedocument.spreadsheetml.worksheet+xml"/>
  <Override PartName="/xl/tables/table18.xml" ContentType="application/vnd.openxmlformats-officedocument.spreadsheetml.table+xml"/>
  <Override PartName="/xl/drawings/drawing28.xml" ContentType="application/vnd.openxmlformats-officedocument.drawing+xml"/>
  <Override PartName="/xl/tables/table13.xml" ContentType="application/vnd.openxmlformats-officedocument.spreadsheetml.table+xml"/>
  <Override PartName="/xl/worksheets/sheet44.xml" ContentType="application/vnd.openxmlformats-officedocument.spreadsheetml.worksheet+xml"/>
  <Override PartName="/xl/drawings/drawing16.xml" ContentType="application/vnd.openxmlformats-officedocument.drawing+xml"/>
  <Override PartName="/xl/drawings/drawing17.xml" ContentType="application/vnd.openxmlformats-officedocument.drawing+xml"/>
  <Override PartName="/xl/tables/table38.xml" ContentType="application/vnd.openxmlformats-officedocument.spreadsheetml.table+xml"/>
  <Override PartName="/xl/tables/table35.xml" ContentType="application/vnd.openxmlformats-officedocument.spreadsheetml.table+xml"/>
  <Override PartName="/xl/drawings/drawing3.xml" ContentType="application/vnd.openxmlformats-officedocument.drawing+xml"/>
  <Override PartName="/xl/worksheets/sheet64.xml" ContentType="application/vnd.openxmlformats-officedocument.spreadsheetml.worksheet+xml"/>
  <Override PartName="/xl/tables/table19.xml" ContentType="application/vnd.openxmlformats-officedocument.spreadsheetml.table+xml"/>
  <Override PartName="/xl/worksheets/sheet47.xml" ContentType="application/vnd.openxmlformats-officedocument.spreadsheetml.worksheet+xml"/>
  <Override PartName="/xl/drawings/drawing53.xml" ContentType="application/vnd.openxmlformats-officedocument.drawing+xml"/>
  <Override PartName="/xl/worksheets/sheet55.xml" ContentType="application/vnd.openxmlformats-officedocument.spreadsheetml.worksheet+xml"/>
  <Override PartName="/xl/tables/table22.xml" ContentType="application/vnd.openxmlformats-officedocument.spreadsheetml.table+xml"/>
  <Override PartName="/xl/worksheets/sheet40.xml" ContentType="application/vnd.openxmlformats-officedocument.spreadsheetml.worksheet+xml"/>
  <Override PartName="/xl/drawings/drawing42.xml" ContentType="application/vnd.openxmlformats-officedocument.drawing+xml"/>
  <Override PartName="/xl/worksheets/sheet10.xml" ContentType="application/vnd.openxmlformats-officedocument.spreadsheetml.worksheet+xml"/>
  <Override PartName="/xl/drawings/drawing38.xml" ContentType="application/vnd.openxmlformats-officedocument.drawing+xml"/>
  <Override PartName="/xl/worksheets/sheet51.xml" ContentType="application/vnd.openxmlformats-officedocument.spreadsheetml.worksheet+xml"/>
  <Override PartName="/xl/drawings/drawing5.xml" ContentType="application/vnd.openxmlformats-officedocument.drawing+xml"/>
  <Override PartName="/xl/drawings/drawing47.xml" ContentType="application/vnd.openxmlformats-officedocument.drawing+xml"/>
  <Override PartName="/xl/tables/table16.xml" ContentType="application/vnd.openxmlformats-officedocument.spreadsheetml.table+xml"/>
  <Override PartName="/xl/tables/table31.xml" ContentType="application/vnd.openxmlformats-officedocument.spreadsheetml.table+xml"/>
  <Override PartName="/xl/tables/table21.xml" ContentType="application/vnd.openxmlformats-officedocument.spreadsheetml.table+xml"/>
  <Override PartName="/xl/drawings/drawing49.xml" ContentType="application/vnd.openxmlformats-officedocument.drawing+xml"/>
  <Override PartName="/xl/drawings/drawing37.xml" ContentType="application/vnd.openxmlformats-officedocument.drawing+xml"/>
  <Override PartName="/xl/tables/table25.xml" ContentType="application/vnd.openxmlformats-officedocument.spreadsheetml.table+xml"/>
  <Override PartName="/xl/worksheets/sheet63.xml" ContentType="application/vnd.openxmlformats-officedocument.spreadsheetml.worksheet+xml"/>
  <Override PartName="/xl/worksheets/sheet54.xml" ContentType="application/vnd.openxmlformats-officedocument.spreadsheetml.worksheet+xml"/>
  <Override PartName="/xl/worksheets/sheet50.xml" ContentType="application/vnd.openxmlformats-officedocument.spreadsheetml.worksheet+xml"/>
  <Override PartName="/xl/drawings/drawing18.xml" ContentType="application/vnd.openxmlformats-officedocument.drawing+xml"/>
  <Override PartName="/xl/tables/table17.xml" ContentType="application/vnd.openxmlformats-officedocument.spreadsheetml.table+xml"/>
  <Override PartName="/xl/drawings/drawing46.xml" ContentType="application/vnd.openxmlformats-officedocument.drawing+xml"/>
  <Override PartName="/xl/worksheets/sheet23.xml" ContentType="application/vnd.openxmlformats-officedocument.spreadsheetml.worksheet+xml"/>
  <Override PartName="/xl/worksheets/sheet38.xml" ContentType="application/vnd.openxmlformats-officedocument.spreadsheetml.worksheet+xml"/>
  <Override PartName="/xl/tables/table30.xml" ContentType="application/vnd.openxmlformats-officedocument.spreadsheetml.table+xml"/>
  <Override PartName="/xl/drawings/drawing22.xml" ContentType="application/vnd.openxmlformats-officedocument.drawing+xml"/>
  <Override PartName="/xl/drawings/drawing51.xml" ContentType="application/vnd.openxmlformats-officedocument.drawing+xml"/>
  <Override PartName="/xl/drawings/drawing45.xml" ContentType="application/vnd.openxmlformats-officedocument.drawing+xml"/>
  <Override PartName="/xl/worksheets/sheet59.xml" ContentType="application/vnd.openxmlformats-officedocument.spreadsheetml.worksheet+xml"/>
  <Override PartName="/xl/drawings/drawing54.xml" ContentType="application/vnd.openxmlformats-officedocument.drawing+xml"/>
  <Override PartName="/xl/worksheets/sheet42.xml" ContentType="application/vnd.openxmlformats-officedocument.spreadsheetml.worksheet+xml"/>
  <Override PartName="/xl/tables/table34.xml" ContentType="application/vnd.openxmlformats-officedocument.spreadsheetml.table+xml"/>
  <Override PartName="/xl/drawings/drawing39.xml" ContentType="application/vnd.openxmlformats-officedocument.drawing+xml"/>
  <Override PartName="/xl/worksheets/sheet60.xml" ContentType="application/vnd.openxmlformats-officedocument.spreadsheetml.worksheet+xml"/>
  <Override PartName="/xl/worksheets/sheet8.xml" ContentType="application/vnd.openxmlformats-officedocument.spreadsheetml.worksheet+xml"/>
  <Override PartName="/xl/worksheets/sheet41.xml" ContentType="application/vnd.openxmlformats-officedocument.spreadsheetml.worksheet+xml"/>
  <Override PartName="/xl/tables/table37.xml" ContentType="application/vnd.openxmlformats-officedocument.spreadsheetml.table+xml"/>
  <Override PartName="/xl/worksheets/sheet49.xml" ContentType="application/vnd.openxmlformats-officedocument.spreadsheetml.worksheet+xml"/>
  <Override PartName="/xl/drawings/drawing31.xml" ContentType="application/vnd.openxmlformats-officedocument.drawing+xml"/>
  <Override PartName="/xl/drawings/drawing48.xml" ContentType="application/vnd.openxmlformats-officedocument.drawing+xml"/>
  <Override PartName="/xl/tables/table39.xml" ContentType="application/vnd.openxmlformats-officedocument.spreadsheetml.table+xml"/>
  <Override PartName="/xl/worksheets/sheet66.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Override PartName="/xl/worksheets/sheet56.xml" ContentType="application/vnd.openxmlformats-officedocument.spreadsheetml.worksheet+xml"/>
  <Override PartName="/xl/drawings/drawing6.xml" ContentType="application/vnd.openxmlformats-officedocument.drawing+xml"/>
  <Override PartName="/xl/sharedStrings.xml" ContentType="application/vnd.openxmlformats-officedocument.spreadsheetml.sharedStrings+xml"/>
  <Override PartName="/xl/worksheets/sheet48.xml" ContentType="application/vnd.openxmlformats-officedocument.spreadsheetml.worksheet+xml"/>
  <Override PartName="/xl/worksheets/sheet65.xml" ContentType="application/vnd.openxmlformats-officedocument.spreadsheetml.worksheet+xml"/>
  <Override PartName="/xl/worksheets/sheet34.xml" ContentType="application/vnd.openxmlformats-officedocument.spreadsheetml.worksheet+xml"/>
  <Override PartName="/xl/drawings/drawing52.xml" ContentType="application/vnd.openxmlformats-officedocument.drawing+xml"/>
  <Override PartName="/xl/drawings/drawing11.xml" ContentType="application/vnd.openxmlformats-officedocument.drawing+xml"/>
  <Override PartName="/xl/worksheets/sheet57.xml" ContentType="application/vnd.openxmlformats-officedocument.spreadsheetml.worksheet+xml"/>
  <Override PartName="/xl/drawings/drawing36.xml" ContentType="application/vnd.openxmlformats-officedocument.drawing+xml"/>
  <Override PartName="/xl/worksheets/sheet45.xml" ContentType="application/vnd.openxmlformats-officedocument.spreadsheetml.worksheet+xml"/>
  <Override PartName="/xl/tables/table29.xml" ContentType="application/vnd.openxmlformats-officedocument.spreadsheetml.table+xml"/>
  <Override PartName="/xl/drawings/drawing50.xml" ContentType="application/vnd.openxmlformats-officedocument.drawing+xml"/>
  <Override PartName="/xl/styles.xml" ContentType="application/vnd.openxmlformats-officedocument.spreadsheetml.styles+xml"/>
  <Override PartName="/xl/tables/table33.xml" ContentType="application/vnd.openxmlformats-officedocument.spreadsheetml.table+xml"/>
  <Override PartName="/xl/tables/table28.xml" ContentType="application/vnd.openxmlformats-officedocument.spreadsheetml.table+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61"/>
  </bookViews>
  <sheets>
    <sheet name="Аналитика по типу замечания" sheetId="1" state="visible" r:id="rId1"/>
    <sheet name="ШАБЛОН!" sheetId="2" state="visible" r:id="rId2"/>
    <sheet name="1" sheetId="3" state="visible" r:id="rId3"/>
    <sheet name="2" sheetId="4" state="visible" r:id="rId4"/>
    <sheet name="3" sheetId="5" state="visible" r:id="rId5"/>
    <sheet name="4" sheetId="6" state="visible" r:id="rId6"/>
    <sheet name="5" sheetId="7" state="visible" r:id="rId7"/>
    <sheet name="6" sheetId="8" state="visible" r:id="rId8"/>
    <sheet name="7" sheetId="9" state="visible" r:id="rId9"/>
    <sheet name="8" sheetId="10" state="visible" r:id="rId10"/>
    <sheet name="9" sheetId="11" state="visible" r:id="rId11"/>
    <sheet name="10" sheetId="12" state="visible" r:id="rId12"/>
    <sheet name="11" sheetId="13" state="visible" r:id="rId13"/>
    <sheet name="12" sheetId="14" state="visible" r:id="rId14"/>
    <sheet name="13" sheetId="15" state="visible" r:id="rId15"/>
    <sheet name="14" sheetId="16" state="visible" r:id="rId16"/>
    <sheet name="15" sheetId="17" state="visible" r:id="rId17"/>
    <sheet name="16" sheetId="18" state="visible" r:id="rId18"/>
    <sheet name="17" sheetId="19" state="visible" r:id="rId19"/>
    <sheet name="18" sheetId="20" state="visible" r:id="rId20"/>
    <sheet name="19" sheetId="21" state="visible" r:id="rId21"/>
    <sheet name="20" sheetId="22" state="visible" r:id="rId22"/>
    <sheet name="21" sheetId="23" state="visible" r:id="rId23"/>
    <sheet name="22" sheetId="24" state="visible" r:id="rId24"/>
    <sheet name="23" sheetId="25" state="visible" r:id="rId25"/>
    <sheet name="24" sheetId="26" state="visible" r:id="rId26"/>
    <sheet name="25" sheetId="27" state="visible" r:id="rId27"/>
    <sheet name="26" sheetId="28" state="visible" r:id="rId28"/>
    <sheet name="27" sheetId="29" state="visible" r:id="rId29"/>
    <sheet name="28" sheetId="30" state="visible" r:id="rId30"/>
    <sheet name="29" sheetId="31" state="visible" r:id="rId31"/>
    <sheet name="30" sheetId="32" state="visible" r:id="rId32"/>
    <sheet name="31" sheetId="33" state="visible" r:id="rId33"/>
    <sheet name="32" sheetId="34" state="visible" r:id="rId34"/>
    <sheet name="33" sheetId="35" state="visible" r:id="rId35"/>
    <sheet name="34" sheetId="36" state="visible" r:id="rId36"/>
    <sheet name="35" sheetId="37" state="visible" r:id="rId37"/>
    <sheet name="36" sheetId="38" state="visible" r:id="rId38"/>
    <sheet name="37" sheetId="39" state="visible" r:id="rId39"/>
    <sheet name="38" sheetId="40" state="visible" r:id="rId40"/>
    <sheet name="39" sheetId="41" state="visible" r:id="rId41"/>
    <sheet name="40" sheetId="42" state="visible" r:id="rId42"/>
    <sheet name="41" sheetId="43" state="visible" r:id="rId43"/>
    <sheet name="42" sheetId="44" state="visible" r:id="rId44"/>
    <sheet name="43" sheetId="45" state="visible" r:id="rId45"/>
    <sheet name="44" sheetId="46" state="visible" r:id="rId46"/>
    <sheet name="45" sheetId="47" state="visible" r:id="rId47"/>
    <sheet name="46" sheetId="48" state="visible" r:id="rId48"/>
    <sheet name="47" sheetId="49" state="visible" r:id="rId49"/>
    <sheet name="48" sheetId="50" state="visible" r:id="rId50"/>
    <sheet name="49" sheetId="51" state="visible" r:id="rId51"/>
    <sheet name="50" sheetId="52" state="visible" r:id="rId52"/>
    <sheet name="51" sheetId="53" state="visible" r:id="rId53"/>
    <sheet name="52" sheetId="54" state="visible" r:id="rId54"/>
    <sheet name="53" sheetId="55" state="visible" r:id="rId55"/>
    <sheet name="54" sheetId="56" state="visible" r:id="rId56"/>
    <sheet name="55" sheetId="57" state="visible" r:id="rId57"/>
    <sheet name="56" sheetId="58" state="visible" r:id="rId58"/>
    <sheet name="57" sheetId="59" state="visible" r:id="rId59"/>
    <sheet name="58" sheetId="60" state="visible" r:id="rId60"/>
    <sheet name="59" sheetId="61" state="visible" r:id="rId61"/>
    <sheet name="60" sheetId="62" state="visible" r:id="rId62"/>
    <sheet name="61" sheetId="63" state="visible" r:id="rId63"/>
    <sheet name="62" sheetId="64" state="visible" r:id="rId64"/>
    <sheet name="63" sheetId="65" state="visible" r:id="rId65"/>
    <sheet name="Списки" sheetId="66" state="visible" r:id="rId66"/>
  </sheets>
  <definedNames>
    <definedName name="_xlnm._FilterDatabase" localSheetId="0" hidden="1">'Аналитика по типу замечания'!$B$1:$B$92</definedName>
  </definedNames>
  <calcPr/>
</workbook>
</file>

<file path=xl/sharedStrings.xml><?xml version="1.0" encoding="utf-8"?>
<sst xmlns="http://schemas.openxmlformats.org/spreadsheetml/2006/main" count="2910" uniqueCount="2910">
  <si>
    <t xml:space="preserve">не удалять/ не добавлять столбцы!</t>
  </si>
  <si>
    <t xml:space="preserve">Порядковый номер вкладки</t>
  </si>
  <si>
    <t xml:space="preserve">Наименование комплекта</t>
  </si>
  <si>
    <t>Дисциплина</t>
  </si>
  <si>
    <t xml:space="preserve">ФИО проверяющего</t>
  </si>
  <si>
    <t xml:space="preserve">Дата выдачи замечаний
(первая проверка)</t>
  </si>
  <si>
    <t xml:space="preserve">Статус комплекта </t>
  </si>
  <si>
    <t xml:space="preserve">Дата согласования комплекта</t>
  </si>
  <si>
    <t xml:space="preserve">Количество итераций проверок
0-первичная
1 - повторная
2 и т.д. - повторные
Указываем итоговое число повторных проверок</t>
  </si>
  <si>
    <t xml:space="preserve">Всего замечаний</t>
  </si>
  <si>
    <t xml:space="preserve">1 - Несоответствие продуктовым требованиям</t>
  </si>
  <si>
    <t xml:space="preserve">1 - Несоответствие продуктовым требованиям ПИК-Стандарт </t>
  </si>
  <si>
    <t xml:space="preserve">2 - Несоответствие Бренд-листам ПИК</t>
  </si>
  <si>
    <t xml:space="preserve">3 - Несоответствие Каталогу отделки</t>
  </si>
  <si>
    <t xml:space="preserve">4 - Несоответствие Каталогу оборудования</t>
  </si>
  <si>
    <t xml:space="preserve">5 - Ошибка в применении СТМ</t>
  </si>
  <si>
    <t xml:space="preserve">6 - Ошибка в применении сборных ЛМ</t>
  </si>
  <si>
    <t xml:space="preserve">7 - Ошибка в применении шкаф-пакетов</t>
  </si>
  <si>
    <t xml:space="preserve">8 - Ошибка в применении шахт-пакетов</t>
  </si>
  <si>
    <t xml:space="preserve">2 - Несоответствие типологическим требованиям ПИК-Стандарт</t>
  </si>
  <si>
    <t xml:space="preserve">9 - Несоответствие типологическим требованиям ПИК-Стандарт</t>
  </si>
  <si>
    <t xml:space="preserve">3 - Несоответствие ИРД, АПР, ПД</t>
  </si>
  <si>
    <t xml:space="preserve">10 - Несоответствие НТД РФ</t>
  </si>
  <si>
    <t xml:space="preserve">11 - Несоответствие ИРД (кроме ТУ, СТУ), АПР, ПД</t>
  </si>
  <si>
    <t xml:space="preserve">12 - Несоответствие требованиям ТУ, СТУ</t>
  </si>
  <si>
    <t xml:space="preserve">4 - Технические ошибки и нерациональные решения в проекте</t>
  </si>
  <si>
    <t xml:space="preserve">13 - Ошибка в технических решениях</t>
  </si>
  <si>
    <t xml:space="preserve">14 - Неувязка м/у собой комплектов РД</t>
  </si>
  <si>
    <t xml:space="preserve">15 - Недостаточность информации влияющей на СМР</t>
  </si>
  <si>
    <t xml:space="preserve">16 - Нерациональное решение</t>
  </si>
  <si>
    <t xml:space="preserve">5 - Оформление</t>
  </si>
  <si>
    <t xml:space="preserve">17 - Оформление</t>
  </si>
  <si>
    <t xml:space="preserve">Общее количество листов в комплекте (без СО, Приложений и т.п.)</t>
  </si>
  <si>
    <t xml:space="preserve">Количество листов в комплекте с замечаниями</t>
  </si>
  <si>
    <t xml:space="preserve">коэффициент возврата Кв</t>
  </si>
  <si>
    <t xml:space="preserve">замечания 
к=0,2</t>
  </si>
  <si>
    <t xml:space="preserve">замечания 
к=0,5</t>
  </si>
  <si>
    <t xml:space="preserve">замечания 
к=1</t>
  </si>
  <si>
    <t xml:space="preserve">общий коэф критичности замечаний</t>
  </si>
  <si>
    <t xml:space="preserve">Количество замечаний 
к=0,2</t>
  </si>
  <si>
    <t xml:space="preserve">Количество замечаний 
к=0,5</t>
  </si>
  <si>
    <t xml:space="preserve">Количество замечаний 
к=1</t>
  </si>
  <si>
    <t xml:space="preserve">ВСЕГО на объект </t>
  </si>
  <si>
    <t> </t>
  </si>
  <si>
    <t>Согласовано</t>
  </si>
  <si>
    <t>Проверено</t>
  </si>
  <si>
    <t xml:space="preserve">ИТОГО на объект 2023</t>
  </si>
  <si>
    <t>Х</t>
  </si>
  <si>
    <t xml:space="preserve">ручной ввод</t>
  </si>
  <si>
    <t xml:space="preserve">Номер листа дополнить ссылкой на вкладку</t>
  </si>
  <si>
    <t xml:space="preserve">Наименование комплекта - в соответствии с титульным листом</t>
  </si>
  <si>
    <t xml:space="preserve">ввод из списка</t>
  </si>
  <si>
    <t>9-0118-ОК-1-АР</t>
  </si>
  <si>
    <t>формула</t>
  </si>
  <si>
    <t xml:space="preserve">ссылка на ячейку</t>
  </si>
  <si>
    <t>Шаблон</t>
  </si>
  <si>
    <t xml:space="preserve">Архитектурные решения. Подземный этаж</t>
  </si>
  <si>
    <t>АР</t>
  </si>
  <si>
    <t xml:space="preserve">в плане</t>
  </si>
  <si>
    <r>
      <rPr>
        <b/>
        <sz val="8"/>
        <color theme="1"/>
        <rFont val="Arial"/>
      </rPr>
      <t xml:space="preserve">Корпус 1.</t>
    </r>
    <r>
      <rPr>
        <sz val="8"/>
        <color theme="1"/>
        <rFont val="Arial"/>
      </rPr>
      <t xml:space="preserve"> Секции 1-9. Фасады</t>
    </r>
  </si>
  <si>
    <t xml:space="preserve">1190-01-1-9-АР9.5
Ревизия С
148-0721-ОК-1-0-1-1..9-АР9.5</t>
  </si>
  <si>
    <t xml:space="preserve">Шалаева О.
Милявская А.</t>
  </si>
  <si>
    <t xml:space="preserve">24.04.23
15.02.24
10.04.24
12,07,24
26,07,24</t>
  </si>
  <si>
    <t>согласовано</t>
  </si>
  <si>
    <t>29,07,24</t>
  </si>
  <si>
    <r>
      <rPr>
        <b/>
        <sz val="8"/>
        <color theme="1"/>
        <rFont val="Arial"/>
      </rPr>
      <t xml:space="preserve">Корпус 2.</t>
    </r>
    <r>
      <rPr>
        <sz val="8"/>
        <color theme="1"/>
        <rFont val="Arial"/>
      </rPr>
      <t xml:space="preserve"> Секции 10-19. Фасады</t>
    </r>
  </si>
  <si>
    <t xml:space="preserve">1190-02-10-09-АР9.5
Ревизия D
148-0721-ОК-1-0-2-10..19-АР9.5</t>
  </si>
  <si>
    <t xml:space="preserve">24.04.23
15.02.24
10.04.24
12,07,24</t>
  </si>
  <si>
    <t>26,07,24</t>
  </si>
  <si>
    <r>
      <rPr>
        <b/>
        <sz val="8"/>
        <color theme="1"/>
        <rFont val="Arial"/>
      </rPr>
      <t xml:space="preserve">Корпус 1. </t>
    </r>
    <r>
      <rPr>
        <sz val="8"/>
        <color theme="1"/>
        <rFont val="Arial"/>
      </rPr>
      <t xml:space="preserve">Секции 1-9. Элементы заполнения проемов типового этажа.
Светопрозрачные конструкции</t>
    </r>
  </si>
  <si>
    <t xml:space="preserve">1190-01-1-9-АР4.2
Рев.А, Рев.В</t>
  </si>
  <si>
    <t xml:space="preserve">26.04.23
03.08.23</t>
  </si>
  <si>
    <r>
      <rPr>
        <b/>
        <sz val="8"/>
        <color theme="1"/>
        <rFont val="Arial"/>
      </rPr>
      <t xml:space="preserve">Корпус 1. </t>
    </r>
    <r>
      <rPr>
        <sz val="8"/>
        <color theme="1"/>
        <rFont val="Arial"/>
      </rPr>
      <t xml:space="preserve">Секции 1-9. Элементы заполнения проемов 1 этажа. Светопрозрачные конструкции</t>
    </r>
  </si>
  <si>
    <t xml:space="preserve">1190-01-1-9-АР4.1
Рев. А, рев. С, 
рев.D, рев.Е, рев.F</t>
  </si>
  <si>
    <t xml:space="preserve">Шалаева О.В.</t>
  </si>
  <si>
    <t xml:space="preserve">26.04.23
30.06.23
01.08.73
21.08.23
05.09.23
07.12.23
14.12.23
18.12.23
21.12.23</t>
  </si>
  <si>
    <r>
      <rPr>
        <b/>
        <sz val="9"/>
        <color theme="1"/>
        <rFont val="Arial"/>
      </rPr>
      <t xml:space="preserve">Подземная часть. </t>
    </r>
    <r>
      <rPr>
        <sz val="9"/>
        <color theme="1"/>
        <rFont val="Arial"/>
      </rPr>
      <t xml:space="preserve">Архитектурные планы</t>
    </r>
  </si>
  <si>
    <t xml:space="preserve">1190-01-02-АР0.1 рев.В,
148-0721-ОК-1-0-1,2-1..19-АР0.1</t>
  </si>
  <si>
    <t xml:space="preserve">Милявская А.</t>
  </si>
  <si>
    <t xml:space="preserve">03.05.23
03.11.23
23.11.23
26.12.23</t>
  </si>
  <si>
    <r>
      <rPr>
        <b/>
        <sz val="9"/>
        <color theme="1"/>
        <rFont val="Arial"/>
      </rPr>
      <t xml:space="preserve">Подземная часть. </t>
    </r>
    <r>
      <rPr>
        <sz val="9"/>
        <color theme="1"/>
        <rFont val="Arial"/>
      </rPr>
      <t xml:space="preserve">Кладочные планы</t>
    </r>
  </si>
  <si>
    <t xml:space="preserve">1190-01-02-АР0.2
рев.В, рев С, рев D
148-0721-ОК-1-0-1,2-1..19-АР0.2</t>
  </si>
  <si>
    <t xml:space="preserve">03.05.23
19.07.23
26.09.23</t>
  </si>
  <si>
    <r>
      <rPr>
        <b/>
        <sz val="9"/>
        <color theme="1"/>
        <rFont val="Arial"/>
      </rPr>
      <t xml:space="preserve">Подземная часть. </t>
    </r>
    <r>
      <rPr>
        <sz val="9"/>
        <color theme="1"/>
        <rFont val="Arial"/>
      </rPr>
      <t xml:space="preserve">Отделка помещений</t>
    </r>
  </si>
  <si>
    <t xml:space="preserve">1190-01-02-АР0.3
Рев.С, Е, К, М</t>
  </si>
  <si>
    <t xml:space="preserve">03.05.23
16.08.23
18.09.23
21.12.23
25.12.23</t>
  </si>
  <si>
    <r>
      <rPr>
        <b/>
        <sz val="9"/>
        <color theme="1"/>
        <rFont val="Arial"/>
      </rPr>
      <t xml:space="preserve">Подземная часть. </t>
    </r>
    <r>
      <rPr>
        <sz val="9"/>
        <color theme="1"/>
        <rFont val="Arial"/>
      </rPr>
      <t xml:space="preserve">Элементы заполнения проемов</t>
    </r>
  </si>
  <si>
    <t xml:space="preserve">1190-01-02-АР0.4
Рев.А, Рев.В
148-0721-ОК-1-0-1,2-1..19-АР0.4</t>
  </si>
  <si>
    <t xml:space="preserve">03.05.23
27.09.23</t>
  </si>
  <si>
    <r>
      <rPr>
        <b/>
        <sz val="9"/>
        <color theme="1"/>
        <rFont val="Arial"/>
      </rPr>
      <t xml:space="preserve">Подземная часть</t>
    </r>
    <r>
      <rPr>
        <sz val="9"/>
        <color theme="1"/>
        <rFont val="Arial"/>
      </rPr>
      <t xml:space="preserve">. Разрезы. Лестницы. Лифты. Ограждения</t>
    </r>
  </si>
  <si>
    <t xml:space="preserve">1190-01-02-АР0.5
Рев.А, рев.L, рев.М</t>
  </si>
  <si>
    <t xml:space="preserve">03.05.23
17.08.23</t>
  </si>
  <si>
    <r>
      <rPr>
        <b/>
        <sz val="9"/>
        <color theme="1"/>
        <rFont val="Arial"/>
      </rPr>
      <t xml:space="preserve">Подземная часть</t>
    </r>
    <r>
      <rPr>
        <sz val="9"/>
        <color theme="1"/>
        <rFont val="Arial"/>
      </rPr>
      <t xml:space="preserve">. Узлы и детали</t>
    </r>
  </si>
  <si>
    <t xml:space="preserve">1190-01-02-АР0.6
Рев.В, рев.L, рев.М, рев.N</t>
  </si>
  <si>
    <t xml:space="preserve">02.10.23
29.12.23</t>
  </si>
  <si>
    <r>
      <rPr>
        <b/>
        <sz val="8"/>
        <color theme="1"/>
        <rFont val="Arial"/>
      </rPr>
      <t xml:space="preserve">Корпус 2.</t>
    </r>
    <r>
      <rPr>
        <sz val="8"/>
        <color theme="1"/>
        <rFont val="Arial"/>
      </rPr>
      <t xml:space="preserve"> Секции 10-19.
Элементы заполнения проемов 1го этажа. Светопрозрачные конструкции</t>
    </r>
  </si>
  <si>
    <t xml:space="preserve">1190-02-10-19-АР4.1
от 19.05.23
рев.В от 19.09.23</t>
  </si>
  <si>
    <t xml:space="preserve">Шалаева О.</t>
  </si>
  <si>
    <t xml:space="preserve">30.05.23
05.10.23
29.12.23</t>
  </si>
  <si>
    <r>
      <rPr>
        <b/>
        <sz val="9"/>
        <color theme="1"/>
        <rFont val="Arial"/>
      </rPr>
      <t xml:space="preserve">Корпус 1.</t>
    </r>
    <r>
      <rPr>
        <sz val="9"/>
        <color theme="1"/>
        <rFont val="Arial"/>
      </rPr>
      <t xml:space="preserve"> Секции 1-3. Кладочные планы стен и перегородок 1 эт.</t>
    </r>
  </si>
  <si>
    <t xml:space="preserve">1190-01-1-3-АР2.1 
Рев.В, С, D, б/обозначения</t>
  </si>
  <si>
    <t xml:space="preserve">01.06.23
29.06.23
06.09.23
06.12.23</t>
  </si>
  <si>
    <t>04,07,24</t>
  </si>
  <si>
    <r>
      <rPr>
        <b/>
        <sz val="9"/>
        <color theme="1"/>
        <rFont val="Arial"/>
      </rPr>
      <t xml:space="preserve">Корпус 1. </t>
    </r>
    <r>
      <rPr>
        <sz val="9"/>
        <color theme="1"/>
        <rFont val="Arial"/>
      </rPr>
      <t xml:space="preserve">Секции 4-6. Кладочные планы стен и перегородок 1 эт.</t>
    </r>
  </si>
  <si>
    <t xml:space="preserve">1190-01-4-6-АР2.3 
рев.D, рев.Е,
рев.F, рев.G, рев.Н
148-0721-ОК-1-0-1-4..6-АР2.1 б/рев.</t>
  </si>
  <si>
    <t xml:space="preserve">01.06.23
13.06.23
07.07.23
20.07.23
15.08.23
08.12.23</t>
  </si>
  <si>
    <r>
      <rPr>
        <b/>
        <sz val="9"/>
        <color theme="1"/>
        <rFont val="Arial"/>
      </rPr>
      <t xml:space="preserve">Корпус 1</t>
    </r>
    <r>
      <rPr>
        <sz val="9"/>
        <color theme="1"/>
        <rFont val="Arial"/>
      </rPr>
      <t xml:space="preserve">. Секции 7-9. Кладочные планы стен и перегородок  1эт.</t>
    </r>
  </si>
  <si>
    <t xml:space="preserve">1190-01-7-9-АР2.5
Рев.В, рев.Е
148-0721-ОК-1-0-1-7..9-АР2.1 б/рев.</t>
  </si>
  <si>
    <t xml:space="preserve">01.06.23
07.07.23
15.08.23
08.12.23</t>
  </si>
  <si>
    <r>
      <rPr>
        <b/>
        <sz val="9"/>
        <color theme="1"/>
        <rFont val="Arial"/>
      </rPr>
      <t>Корп.2.</t>
    </r>
    <r>
      <rPr>
        <sz val="9"/>
        <color theme="1"/>
        <rFont val="Arial"/>
      </rPr>
      <t xml:space="preserve"> Секции 17-19. Кладочные планы стен и перегородок
1-го этажа. </t>
    </r>
  </si>
  <si>
    <r>
      <rPr>
        <sz val="9"/>
        <rFont val="Arial"/>
      </rPr>
      <t xml:space="preserve">1190-02-17-19-АР2.5 Рев B
 </t>
    </r>
    <r>
      <rPr>
        <b/>
        <sz val="9"/>
        <rFont val="Arial"/>
      </rPr>
      <t xml:space="preserve">АР2.1 </t>
    </r>
    <r>
      <rPr>
        <sz val="9"/>
        <rFont val="Arial"/>
      </rPr>
      <t xml:space="preserve">Рев.А от24.10.23</t>
    </r>
  </si>
  <si>
    <t xml:space="preserve">10.07.23
15.11.23
26.12.23</t>
  </si>
  <si>
    <r>
      <rPr>
        <sz val="9"/>
        <color theme="1"/>
        <rFont val="Arial"/>
      </rPr>
      <t xml:space="preserve">Лифты. </t>
    </r>
    <r>
      <rPr>
        <b/>
        <sz val="9"/>
        <color theme="1"/>
        <rFont val="Arial"/>
      </rPr>
      <t xml:space="preserve">Корпус 1</t>
    </r>
  </si>
  <si>
    <t xml:space="preserve">1190-01-1-9-АР6, рев.В</t>
  </si>
  <si>
    <r>
      <rPr>
        <b/>
        <sz val="9"/>
        <color theme="1"/>
        <rFont val="Arial"/>
      </rPr>
      <t xml:space="preserve">Корпус 1.</t>
    </r>
    <r>
      <rPr>
        <sz val="9"/>
        <color theme="1"/>
        <rFont val="Arial"/>
      </rPr>
      <t xml:space="preserve"> Секции 1-3. Кладочные планы стен и перегородок 2-16 этажа</t>
    </r>
  </si>
  <si>
    <t xml:space="preserve">1190-01-1-3-АР2.2 
рев.С
148-0721-ОК-1-0-1-1..3-АР2.2 б/рев.</t>
  </si>
  <si>
    <t xml:space="preserve">31.07.23
28.12.23
26.01.24</t>
  </si>
  <si>
    <r>
      <rPr>
        <b/>
        <sz val="9"/>
        <color theme="1"/>
        <rFont val="Arial"/>
      </rPr>
      <t xml:space="preserve">Корпус 1. </t>
    </r>
    <r>
      <rPr>
        <sz val="9"/>
        <color theme="1"/>
        <rFont val="Arial"/>
      </rPr>
      <t xml:space="preserve">Секции 4-6. Кладочные планы стен и перегородок 2-16 этажа</t>
    </r>
  </si>
  <si>
    <t xml:space="preserve">1190-01-4-6-АР2.4 
рев.D
148-0721-ОК-1-0-1-4..6-АР2.2 б/рев.</t>
  </si>
  <si>
    <t xml:space="preserve">02.08.23
09.01.24
26.01.24</t>
  </si>
  <si>
    <r>
      <rPr>
        <b/>
        <sz val="9"/>
        <color theme="1"/>
        <rFont val="Arial"/>
      </rPr>
      <t xml:space="preserve">Корпус 1.</t>
    </r>
    <r>
      <rPr>
        <sz val="9"/>
        <color theme="1"/>
        <rFont val="Arial"/>
      </rPr>
      <t xml:space="preserve"> Секции 7-9. Кладочные планы стен и перегородок 2-16 этажа</t>
    </r>
  </si>
  <si>
    <t xml:space="preserve">1190-01-7-9-АР2.6 
рев.С
148-0721-ОК-1-0-1-7..9-АР2.2 б/рев.</t>
  </si>
  <si>
    <t xml:space="preserve">31.07.23
10.01.24
26.01.24</t>
  </si>
  <si>
    <r>
      <rPr>
        <b/>
        <sz val="9"/>
        <color theme="1"/>
        <rFont val="Arial"/>
      </rPr>
      <t xml:space="preserve">Корпус 2.</t>
    </r>
    <r>
      <rPr>
        <sz val="9"/>
        <color theme="1"/>
        <rFont val="Arial"/>
      </rPr>
      <t xml:space="preserve"> Секции 17-19. Кладочные планы стен и перегородок 2-16 этажа</t>
    </r>
  </si>
  <si>
    <t xml:space="preserve">1190-02-17-19-АР2.6 
рев.А
148-0721-ОК-1-0-2-17..19-АР2.2</t>
  </si>
  <si>
    <t xml:space="preserve">01.08.23
16.01.24
29.01.24
07.02.24</t>
  </si>
  <si>
    <r>
      <rPr>
        <b/>
        <sz val="9"/>
        <color theme="1"/>
        <rFont val="Arial"/>
      </rPr>
      <t xml:space="preserve">Корпус 2. </t>
    </r>
    <r>
      <rPr>
        <sz val="9"/>
        <color theme="1"/>
        <rFont val="Arial"/>
      </rPr>
      <t xml:space="preserve">Секции 14-16. Кладочные планы стен и перегородок 2-16 этажа</t>
    </r>
  </si>
  <si>
    <t xml:space="preserve">1190-02-14-16-АР2.4 
рев.А
148-0721-ОК-1-0-2-14..16-АР2.2 б/рев.</t>
  </si>
  <si>
    <t xml:space="preserve">02.08.23
10.01.24
26.01.24</t>
  </si>
  <si>
    <r>
      <rPr>
        <sz val="9"/>
        <color theme="1"/>
        <rFont val="Arial"/>
      </rPr>
      <t xml:space="preserve">Архитектурные интерьеры.
Центр информирования населения (</t>
    </r>
    <r>
      <rPr>
        <b/>
        <sz val="9"/>
        <color theme="1"/>
        <rFont val="Arial"/>
      </rPr>
      <t>ЦИН</t>
    </r>
    <r>
      <rPr>
        <sz val="9"/>
        <color theme="1"/>
        <rFont val="Arial"/>
      </rPr>
      <t xml:space="preserve">).
Отделочные чертежи</t>
    </r>
  </si>
  <si>
    <t>АИ</t>
  </si>
  <si>
    <t>Д1729436/22-0-1-9-АИ3</t>
  </si>
  <si>
    <t xml:space="preserve">Кураева Е.                     Шалаева О.</t>
  </si>
  <si>
    <t xml:space="preserve">08.08.2023        03.05.2024</t>
  </si>
  <si>
    <r>
      <rPr>
        <b/>
        <sz val="9"/>
        <color theme="1"/>
        <rFont val="Arial"/>
      </rPr>
      <t xml:space="preserve">Корпус 1</t>
    </r>
    <r>
      <rPr>
        <sz val="9"/>
        <color theme="1"/>
        <rFont val="Arial"/>
      </rPr>
      <t xml:space="preserve">. Секции 1-9. Кровля</t>
    </r>
  </si>
  <si>
    <t xml:space="preserve">1190-01-1-9-АР10 
рев.В, рев.С
148-0721-ОК-1-0-1-1..9-АР10</t>
  </si>
  <si>
    <t xml:space="preserve">15.08.23
29.09.23
26.10.23
14.03.24</t>
  </si>
  <si>
    <t xml:space="preserve">Устройство рампы</t>
  </si>
  <si>
    <t xml:space="preserve">1190-01-02-АР0.7
Рев.А</t>
  </si>
  <si>
    <r>
      <rPr>
        <b/>
        <sz val="9"/>
        <color theme="1"/>
        <rFont val="Arial"/>
      </rPr>
      <t xml:space="preserve">Корпус 1</t>
    </r>
    <r>
      <rPr>
        <sz val="9"/>
        <color theme="1"/>
        <rFont val="Arial"/>
      </rPr>
      <t xml:space="preserve">. Секции 1-9. Элементы заполнения проемов. Двери, окна. (оконные/балконные блоки)</t>
    </r>
  </si>
  <si>
    <t xml:space="preserve">1190-01-1-9-АР4.3
Рев.А, рев.В</t>
  </si>
  <si>
    <r>
      <rPr>
        <sz val="9"/>
        <color theme="1"/>
        <rFont val="Arial"/>
      </rPr>
      <t xml:space="preserve">Лифты. </t>
    </r>
    <r>
      <rPr>
        <b/>
        <sz val="9"/>
        <color theme="1"/>
        <rFont val="Arial"/>
      </rPr>
      <t xml:space="preserve">Корпус 2</t>
    </r>
  </si>
  <si>
    <t>148-0721-ОК-1-0-2-10..19-АР6</t>
  </si>
  <si>
    <t xml:space="preserve">26.10.23
31.10.23
02.11.23</t>
  </si>
  <si>
    <r>
      <rPr>
        <b/>
        <sz val="9"/>
        <color theme="1"/>
        <rFont val="Arial"/>
      </rPr>
      <t xml:space="preserve">Корпус 2</t>
    </r>
    <r>
      <rPr>
        <sz val="9"/>
        <color theme="1"/>
        <rFont val="Arial"/>
      </rPr>
      <t xml:space="preserve">. Секции 10-13. Кладочные планы стен и перегородок 1-го этажа</t>
    </r>
  </si>
  <si>
    <t>148-0721-ОК-1-0-2-10..13-АР2.1</t>
  </si>
  <si>
    <t xml:space="preserve">31.10.23
27.12.23</t>
  </si>
  <si>
    <r>
      <rPr>
        <b/>
        <sz val="9"/>
        <color theme="1"/>
        <rFont val="Arial"/>
      </rPr>
      <t xml:space="preserve">Корпус 2.</t>
    </r>
    <r>
      <rPr>
        <sz val="9"/>
        <color theme="1"/>
        <rFont val="Arial"/>
      </rPr>
      <t xml:space="preserve"> Секции 10-13. Кладочные планы стен и
перегородок 2-16го этажа</t>
    </r>
  </si>
  <si>
    <t xml:space="preserve">1190-02-10-13-АР2.2
рев. А от 03.10.23</t>
  </si>
  <si>
    <t xml:space="preserve">01.11.23
16.01.24
29.01.24</t>
  </si>
  <si>
    <r>
      <rPr>
        <b/>
        <sz val="9"/>
        <color theme="1"/>
        <rFont val="Arial"/>
      </rPr>
      <t xml:space="preserve">Корпус 2. </t>
    </r>
    <r>
      <rPr>
        <sz val="9"/>
        <color theme="1"/>
        <rFont val="Arial"/>
      </rPr>
      <t xml:space="preserve">Секции 10-19.
Элементы заполнения проемов. Двери. Окна</t>
    </r>
  </si>
  <si>
    <t xml:space="preserve">148-0721-ОК-1-0-2-10..19-АР4 .3
рев.А от 25.10.23
рев.А от 10.11.23 (Префаб)</t>
  </si>
  <si>
    <t xml:space="preserve">без замечаний</t>
  </si>
  <si>
    <t xml:space="preserve">01.11.23
17.11.23
20.11.23</t>
  </si>
  <si>
    <r>
      <rPr>
        <b/>
        <sz val="9"/>
        <color theme="1"/>
        <rFont val="Arial"/>
      </rPr>
      <t xml:space="preserve">Корпус 2.</t>
    </r>
    <r>
      <rPr>
        <sz val="9"/>
        <color theme="1"/>
        <rFont val="Arial"/>
      </rPr>
      <t xml:space="preserve"> Секции 10-19. Элементы заполнения проемов типового этажа. Светопрозрачные конструкции </t>
    </r>
  </si>
  <si>
    <t xml:space="preserve">148-0721-ОК-1-0-2-10..19-АР4.2
02.11.23, 26.12.23, 28.12.23, 29.12.23</t>
  </si>
  <si>
    <t xml:space="preserve">02.11.23
26.12.23
28.12.23</t>
  </si>
  <si>
    <r>
      <rPr>
        <b/>
        <sz val="9"/>
        <color theme="1"/>
        <rFont val="Arial"/>
      </rPr>
      <t xml:space="preserve">Корпус 2</t>
    </r>
    <r>
      <rPr>
        <sz val="9"/>
        <color theme="1"/>
        <rFont val="Arial"/>
      </rPr>
      <t xml:space="preserve">. Секции 14-16. Кладочные планы стен и перегородок 1-го этажа</t>
    </r>
  </si>
  <si>
    <t>148-0721-ОК-1-0-2-14..16-АР2.1</t>
  </si>
  <si>
    <t xml:space="preserve">03.11.23
28.12.23</t>
  </si>
  <si>
    <r>
      <rPr>
        <b/>
        <sz val="9"/>
        <color theme="1"/>
        <rFont val="Arial"/>
      </rPr>
      <t xml:space="preserve">Корпус 2</t>
    </r>
    <r>
      <rPr>
        <sz val="9"/>
        <color theme="1"/>
        <rFont val="Arial"/>
      </rPr>
      <t xml:space="preserve">. Секции 10-19. Кровля</t>
    </r>
  </si>
  <si>
    <t>148-0721-ОК-1-0-2-10..19-АР10</t>
  </si>
  <si>
    <t>06,05,24</t>
  </si>
  <si>
    <r>
      <rPr>
        <color theme="1"/>
        <rFont val="Arial"/>
      </rPr>
      <t xml:space="preserve">Технологические решения подземной </t>
    </r>
    <r>
      <rPr>
        <b/>
        <color theme="1"/>
        <rFont val="Arial"/>
      </rPr>
      <t>автостоянки</t>
    </r>
  </si>
  <si>
    <t>ТХ</t>
  </si>
  <si>
    <t>148-0721-ОК-1-0-1,2-1..19-ТХ1</t>
  </si>
  <si>
    <t xml:space="preserve">Милявская А.
Шалаева О.В.</t>
  </si>
  <si>
    <t xml:space="preserve">09.11.23
23.11.23</t>
  </si>
  <si>
    <t xml:space="preserve">Расположение адресных указателей</t>
  </si>
  <si>
    <t xml:space="preserve">лист в dwg</t>
  </si>
  <si>
    <t xml:space="preserve">выданы замечания</t>
  </si>
  <si>
    <r>
      <rPr>
        <sz val="9"/>
        <color theme="1"/>
        <rFont val="Arial"/>
      </rPr>
      <t xml:space="preserve">Технологические решения </t>
    </r>
    <r>
      <rPr>
        <b/>
        <sz val="9"/>
        <color theme="1"/>
        <rFont val="Arial"/>
      </rPr>
      <t>мусороудаления</t>
    </r>
  </si>
  <si>
    <t>148-0721-ОК-1-0-1,2-1..19-М</t>
  </si>
  <si>
    <t xml:space="preserve">Иванов СВ</t>
  </si>
  <si>
    <t xml:space="preserve">17.11.23
12.12.23
12.07.24
05.08.24</t>
  </si>
  <si>
    <t xml:space="preserve">повторные замечания</t>
  </si>
  <si>
    <t xml:space="preserve">Технологические решения центра информирования населения</t>
  </si>
  <si>
    <t>148-0721-ОК-1-0-1,2-1..19-ТХ4</t>
  </si>
  <si>
    <t xml:space="preserve">17.11.23
06.12.23</t>
  </si>
  <si>
    <r>
      <rPr>
        <b/>
        <sz val="9"/>
        <color theme="1"/>
        <rFont val="Arial"/>
      </rPr>
      <t xml:space="preserve">Корпус 1.</t>
    </r>
    <r>
      <rPr>
        <sz val="9"/>
        <color theme="1"/>
        <rFont val="Arial"/>
      </rPr>
      <t xml:space="preserve"> </t>
    </r>
    <r>
      <rPr>
        <b/>
        <sz val="9"/>
        <color theme="1"/>
        <rFont val="Arial"/>
      </rPr>
      <t xml:space="preserve">Секции 1-9</t>
    </r>
    <r>
      <rPr>
        <sz val="9"/>
        <color theme="1"/>
        <rFont val="Arial"/>
      </rPr>
      <t xml:space="preserve">. Элементы заполнения проемов. Двери, окна. (оконные/балконные блоки)</t>
    </r>
  </si>
  <si>
    <t xml:space="preserve">148-0721-ОК-1-0-1-1.9-АР4.3
рев.А от 10.11.23</t>
  </si>
  <si>
    <t xml:space="preserve">17.11.23
20.11.23</t>
  </si>
  <si>
    <r>
      <rPr>
        <b/>
        <sz val="9"/>
        <color theme="1"/>
        <rFont val="Arial"/>
      </rPr>
      <t xml:space="preserve">Корпус 1.</t>
    </r>
    <r>
      <rPr>
        <sz val="9"/>
        <color theme="1"/>
        <rFont val="Arial"/>
      </rPr>
      <t xml:space="preserve"> </t>
    </r>
    <r>
      <rPr>
        <b/>
        <sz val="9"/>
        <color theme="1"/>
        <rFont val="Arial"/>
      </rPr>
      <t xml:space="preserve">Секции 1-3</t>
    </r>
    <r>
      <rPr>
        <sz val="9"/>
        <color theme="1"/>
        <rFont val="Arial"/>
      </rPr>
      <t xml:space="preserve">. Отделка помещений  2-16го этажа</t>
    </r>
  </si>
  <si>
    <t>148-0721-ОК-1-0-1-1..3-АР3.2</t>
  </si>
  <si>
    <t xml:space="preserve">27.11.23
27.02.24</t>
  </si>
  <si>
    <r>
      <rPr>
        <b/>
        <sz val="9"/>
        <color theme="1"/>
        <rFont val="Arial"/>
      </rPr>
      <t xml:space="preserve">Корпус 1</t>
    </r>
    <r>
      <rPr>
        <sz val="9"/>
        <color theme="1"/>
        <rFont val="Arial"/>
      </rPr>
      <t xml:space="preserve">. </t>
    </r>
    <r>
      <rPr>
        <b/>
        <sz val="9"/>
        <color theme="1"/>
        <rFont val="Arial"/>
      </rPr>
      <t xml:space="preserve">Секции 4-6</t>
    </r>
    <r>
      <rPr>
        <sz val="9"/>
        <color theme="1"/>
        <rFont val="Arial"/>
      </rPr>
      <t xml:space="preserve">. Отделка помещений  2-16го этажа</t>
    </r>
  </si>
  <si>
    <t>148-0721-ОК-1-0-1-4..6-АР3.2</t>
  </si>
  <si>
    <t xml:space="preserve">28.11.23
27.02.24</t>
  </si>
  <si>
    <r>
      <rPr>
        <b/>
        <sz val="9"/>
        <color theme="1"/>
        <rFont val="Arial"/>
      </rPr>
      <t xml:space="preserve">Корпус 1. Секции 7-9. </t>
    </r>
    <r>
      <rPr>
        <sz val="9"/>
        <color theme="1"/>
        <rFont val="Arial"/>
      </rPr>
      <t xml:space="preserve">Отделка помещений  2-16го этажа</t>
    </r>
  </si>
  <si>
    <t>148-0721-ОК-1-0-1-7..9-АР3.2</t>
  </si>
  <si>
    <t xml:space="preserve">29.11.23
27.02.24</t>
  </si>
  <si>
    <r>
      <rPr>
        <b/>
        <sz val="9"/>
        <color theme="1"/>
        <rFont val="Arial"/>
      </rPr>
      <t xml:space="preserve">Корпус 1</t>
    </r>
    <r>
      <rPr>
        <sz val="9"/>
        <color theme="1"/>
        <rFont val="Arial"/>
      </rPr>
      <t xml:space="preserve">. Секции 1-9. Лестницы и ограждения</t>
    </r>
  </si>
  <si>
    <t>148-0721-ОК-1-0-1-1..9-АР5</t>
  </si>
  <si>
    <r>
      <rPr>
        <b/>
        <sz val="9"/>
        <color theme="1"/>
        <rFont val="Arial"/>
      </rPr>
      <t xml:space="preserve">Корпус 2.</t>
    </r>
    <r>
      <rPr>
        <sz val="9"/>
        <color theme="1"/>
        <rFont val="Arial"/>
      </rPr>
      <t xml:space="preserve"> Секции 10-19. Лестницы и ограждения</t>
    </r>
  </si>
  <si>
    <t>148-0721-ОК-1-0-2-10..19-АР5</t>
  </si>
  <si>
    <r>
      <rPr>
        <b/>
        <sz val="9"/>
        <color theme="1"/>
        <rFont val="Arial"/>
      </rPr>
      <t xml:space="preserve">Корпус 1.</t>
    </r>
    <r>
      <rPr>
        <sz val="9"/>
        <color theme="1"/>
        <rFont val="Arial"/>
      </rPr>
      <t xml:space="preserve"> Секции 1-9. Архитектурные планы</t>
    </r>
  </si>
  <si>
    <t>148-0721-ОК-1-0-1-1..9-АР1</t>
  </si>
  <si>
    <r>
      <rPr>
        <b/>
        <sz val="9"/>
        <color theme="1"/>
        <rFont val="Arial"/>
      </rPr>
      <t xml:space="preserve">Корпус 2.</t>
    </r>
    <r>
      <rPr>
        <sz val="9"/>
        <color theme="1"/>
        <rFont val="Arial"/>
      </rPr>
      <t xml:space="preserve"> Секции 10-19. Архитектурные планы</t>
    </r>
  </si>
  <si>
    <t>148-0721-ОК-1-0-2-10..19-АР1</t>
  </si>
  <si>
    <r>
      <rPr>
        <sz val="9"/>
        <color theme="1"/>
        <rFont val="Arial"/>
      </rPr>
      <t xml:space="preserve">Корпус 2. Секции </t>
    </r>
    <r>
      <rPr>
        <b/>
        <sz val="9"/>
        <color theme="1"/>
        <rFont val="Arial"/>
      </rPr>
      <t xml:space="preserve">10-13. </t>
    </r>
    <r>
      <rPr>
        <sz val="9"/>
        <color theme="1"/>
        <rFont val="Arial"/>
      </rPr>
      <t xml:space="preserve">Отделка помещений 2-16го этажа </t>
    </r>
  </si>
  <si>
    <t>148-0721-ОК-1-0-2-10..13-АР3.2</t>
  </si>
  <si>
    <t xml:space="preserve">Милявская АА</t>
  </si>
  <si>
    <r>
      <rPr>
        <sz val="9"/>
        <color theme="1"/>
        <rFont val="Arial"/>
      </rPr>
      <t xml:space="preserve">Корпус 2. Секции </t>
    </r>
    <r>
      <rPr>
        <b/>
        <sz val="9"/>
        <color theme="1"/>
        <rFont val="Arial"/>
      </rPr>
      <t>14-16.</t>
    </r>
    <r>
      <rPr>
        <sz val="9"/>
        <color theme="1"/>
        <rFont val="Arial"/>
      </rPr>
      <t xml:space="preserve"> Отделка помещений 2-16го этажа </t>
    </r>
  </si>
  <si>
    <t>148-0721-ОК-1-0-2-14..16-АР3.2</t>
  </si>
  <si>
    <r>
      <rPr>
        <sz val="9"/>
        <color theme="1"/>
        <rFont val="Arial"/>
      </rPr>
      <t xml:space="preserve">Корпус 2. Секции </t>
    </r>
    <r>
      <rPr>
        <b/>
        <sz val="9"/>
        <color theme="1"/>
        <rFont val="Arial"/>
      </rPr>
      <t>17-19.</t>
    </r>
    <r>
      <rPr>
        <sz val="9"/>
        <color theme="1"/>
        <rFont val="Arial"/>
      </rPr>
      <t xml:space="preserve"> Отделка помещений 2-16го этажа </t>
    </r>
  </si>
  <si>
    <t>148-0721-ОК-1-0-2-17..19-АР3.2</t>
  </si>
  <si>
    <t xml:space="preserve">Архитектурные интерьеры. Отделочные чертежи МОП. Корпус 2. Секции 15-19</t>
  </si>
  <si>
    <t>148-0721-ОК-1-0-2-15..19-АИ1.4</t>
  </si>
  <si>
    <t xml:space="preserve">02.04.24
19.06.24
05,08,24</t>
  </si>
  <si>
    <r>
      <rPr>
        <sz val="9"/>
        <color theme="1"/>
        <rFont val="Arial"/>
      </rPr>
      <t xml:space="preserve">Корпус 2.</t>
    </r>
    <r>
      <rPr>
        <b/>
        <sz val="9"/>
        <color theme="1"/>
        <rFont val="Arial"/>
      </rPr>
      <t xml:space="preserve"> Секции 10-13.</t>
    </r>
    <r>
      <rPr>
        <sz val="9"/>
        <color theme="1"/>
        <rFont val="Arial"/>
      </rPr>
      <t xml:space="preserve"> Отделка помещений  1го этажа</t>
    </r>
  </si>
  <si>
    <t>148-0721-ОК-1-0-2-10..13-АР3.1</t>
  </si>
  <si>
    <t xml:space="preserve">05.04.24
24,07,24</t>
  </si>
  <si>
    <r>
      <rPr>
        <sz val="9"/>
        <color theme="1"/>
        <rFont val="Arial"/>
      </rPr>
      <t xml:space="preserve">Корпус 2. </t>
    </r>
    <r>
      <rPr>
        <b/>
        <sz val="9"/>
        <color theme="1"/>
        <rFont val="Arial"/>
      </rPr>
      <t xml:space="preserve">Секции 14-16. </t>
    </r>
    <r>
      <rPr>
        <sz val="9"/>
        <color theme="1"/>
        <rFont val="Arial"/>
      </rPr>
      <t xml:space="preserve">Отделка помещений  1го этажа</t>
    </r>
  </si>
  <si>
    <t>148-0721-ОК-1-0-2-14..16-АР3.1</t>
  </si>
  <si>
    <r>
      <rPr>
        <sz val="9"/>
        <color theme="1"/>
        <rFont val="Arial"/>
      </rPr>
      <t xml:space="preserve">Корпус 2. </t>
    </r>
    <r>
      <rPr>
        <b/>
        <sz val="9"/>
        <color theme="1"/>
        <rFont val="Arial"/>
      </rPr>
      <t xml:space="preserve">Секции 17-19. </t>
    </r>
    <r>
      <rPr>
        <sz val="9"/>
        <color theme="1"/>
        <rFont val="Arial"/>
      </rPr>
      <t xml:space="preserve">Отделка помещений  1го этажа</t>
    </r>
  </si>
  <si>
    <t>148-0721-ОК-1-0-2-17..19-АР3.1</t>
  </si>
  <si>
    <t xml:space="preserve">05.04.24
25,07,24</t>
  </si>
  <si>
    <r>
      <rPr>
        <sz val="9"/>
        <color theme="1"/>
        <rFont val="Arial"/>
      </rPr>
      <t xml:space="preserve">Корпус 1. </t>
    </r>
    <r>
      <rPr>
        <b/>
        <sz val="9"/>
        <color theme="1"/>
        <rFont val="Arial"/>
      </rPr>
      <t xml:space="preserve">Секции 1-3.</t>
    </r>
    <r>
      <rPr>
        <sz val="9"/>
        <color theme="1"/>
        <rFont val="Arial"/>
      </rPr>
      <t xml:space="preserve"> Отделка помещений  1го этажа</t>
    </r>
  </si>
  <si>
    <t>148-0721-ОК-1-0-1-1..3-АР3.1</t>
  </si>
  <si>
    <t xml:space="preserve">09.04.2024               23.07.24                   </t>
  </si>
  <si>
    <r>
      <rPr>
        <sz val="9"/>
        <color theme="1"/>
        <rFont val="Arial"/>
      </rPr>
      <t xml:space="preserve">Корпус 1. </t>
    </r>
    <r>
      <rPr>
        <b/>
        <sz val="9"/>
        <color theme="1"/>
        <rFont val="Arial"/>
      </rPr>
      <t xml:space="preserve">Секции 4-6.</t>
    </r>
    <r>
      <rPr>
        <sz val="9"/>
        <color theme="1"/>
        <rFont val="Arial"/>
      </rPr>
      <t xml:space="preserve"> Отделка помещений  1го этажа</t>
    </r>
  </si>
  <si>
    <t>148-0721-ОК-1-0-1-4..6-АР3.1</t>
  </si>
  <si>
    <t xml:space="preserve">09.04.2024                                   24.07.24</t>
  </si>
  <si>
    <r>
      <rPr>
        <sz val="9"/>
        <color theme="1"/>
        <rFont val="Arial"/>
      </rPr>
      <t xml:space="preserve">Корпус 1. </t>
    </r>
    <r>
      <rPr>
        <b/>
        <sz val="9"/>
        <color theme="1"/>
        <rFont val="Arial"/>
      </rPr>
      <t xml:space="preserve">Секции 7-9.</t>
    </r>
    <r>
      <rPr>
        <sz val="9"/>
        <color theme="1"/>
        <rFont val="Arial"/>
      </rPr>
      <t xml:space="preserve"> Отделка помещений  1го этажа</t>
    </r>
  </si>
  <si>
    <t>148-0721-ОК-1-0-1-7..9-АР3.1</t>
  </si>
  <si>
    <t xml:space="preserve">09.04.2024                    24.07.24</t>
  </si>
  <si>
    <r>
      <rPr>
        <sz val="9"/>
        <color theme="1"/>
        <rFont val="Arial"/>
      </rPr>
      <t xml:space="preserve">Корпус 1. </t>
    </r>
    <r>
      <rPr>
        <b/>
        <sz val="9"/>
        <color theme="1"/>
        <rFont val="Arial"/>
      </rPr>
      <t xml:space="preserve">Секции 1-9</t>
    </r>
    <r>
      <rPr>
        <sz val="9"/>
        <color theme="1"/>
        <rFont val="Arial"/>
      </rPr>
      <t xml:space="preserve">. Разрезы</t>
    </r>
  </si>
  <si>
    <t>148-0721-ОК-1-0-1-1..9-АР7</t>
  </si>
  <si>
    <t xml:space="preserve">03.05.24                                             26.06.24</t>
  </si>
  <si>
    <t xml:space="preserve">Корпус 2. Секции 10-19. Разрезы</t>
  </si>
  <si>
    <t>148-0721-ОК-1-0-2-10..19-АР7</t>
  </si>
  <si>
    <t xml:space="preserve">Архитектурные интерьеры. Типовая 3-х комнатная квартира. Секция 9. Этаж 8,9. Отделочные чертежи</t>
  </si>
  <si>
    <t>148-0721-ОК-1-0-1,2-1..19-АИ2.1</t>
  </si>
  <si>
    <t xml:space="preserve">07.05.24      04.06.24</t>
  </si>
  <si>
    <t xml:space="preserve">Аохитектvоные интерьеры.
Типовая 3-х комнатная квартира для проживания инвалида-колясочника. Отделочные чертежи.</t>
  </si>
  <si>
    <t>148-0721-ОК-1-0-1,2-1..19-АИ2.2</t>
  </si>
  <si>
    <t xml:space="preserve">Архитектурные интерьеры.
Места общего пользования (МОП)
Отделочные чертежи.
Корпус 1. Секция 1-4.</t>
  </si>
  <si>
    <t>148-0721-ОК-1-0-1-1..4-АИ1.1</t>
  </si>
  <si>
    <t xml:space="preserve">21.06.2024
06,08,24</t>
  </si>
  <si>
    <t xml:space="preserve">Архитектурные интерьеры. Отделочные чертежи МОП. Корпус 2. Секции 10-14</t>
  </si>
  <si>
    <t>148-0721-ОК-1-0-2-10..14-АИ1.3</t>
  </si>
  <si>
    <t xml:space="preserve">20,06,24
05,08,24</t>
  </si>
  <si>
    <t xml:space="preserve">Архитектурные интерьеры.
Места общего пользования (МОП) Отделочные чертежи.
Корпус 1. Секция 5-9.</t>
  </si>
  <si>
    <t>148-0721-ОК-1-0-1-5..9-АИ1.2</t>
  </si>
  <si>
    <t xml:space="preserve">Корпус 1. Секции 1-9. Входные группы</t>
  </si>
  <si>
    <t>48-0721-ОК-1-0-1-1..9-АР8</t>
  </si>
  <si>
    <t xml:space="preserve">Корпус 2. Секции 10-19. Входные группы</t>
  </si>
  <si>
    <t>48-0721-ОК-1-0-2-11..19-АР8</t>
  </si>
  <si>
    <t xml:space="preserve">При проверке АР8 (Входные групп) нужно обратить внимание на наличие объемов утеплителя наружных стен, так как ни в одном комплекте этой информации нет</t>
  </si>
  <si>
    <t xml:space="preserve">При проверке АР5 (Лестницы и ограждения) нужно обратить внимание на наличие информации о наружной отделке стен переходных лоджий, так как ни в одном комплекте этого нет</t>
  </si>
  <si>
    <t xml:space="preserve">Номер замечания к комплекту</t>
  </si>
  <si>
    <t xml:space="preserve">Обозначение комплекта номер изм. (изм.0, изм.1, изм.2 и т.д. - записывать все изм.,  которые приходят на проверку)</t>
  </si>
  <si>
    <t xml:space="preserve">Номер листа в разделе</t>
  </si>
  <si>
    <t xml:space="preserve">Текст замечания</t>
  </si>
  <si>
    <t xml:space="preserve">Эскиз к замечанию (при необходимости)</t>
  </si>
  <si>
    <t xml:space="preserve">Ссылка на требование (обозначение документа, пункт НД или лист типового проекта и т.д)</t>
  </si>
  <si>
    <t xml:space="preserve">Коэффицент замечания</t>
  </si>
  <si>
    <t xml:space="preserve">Тип замечания</t>
  </si>
  <si>
    <t xml:space="preserve">Дата выдачи замечаний</t>
  </si>
  <si>
    <t xml:space="preserve">Статус замечаия</t>
  </si>
  <si>
    <t xml:space="preserve">Ответ от субподрядчика на замечания 
(при необходимости) - УКАЗАТЬ НА КАКОМ ЛИСТЕ ВНЕСЕНЫ ИЗМЕНЕНИЯ</t>
  </si>
  <si>
    <t xml:space="preserve">Дата повторной проверки</t>
  </si>
  <si>
    <t xml:space="preserve">Комментарий/ замечание</t>
  </si>
  <si>
    <t xml:space="preserve">Ответ субподрядчика на замечания (при необхродимости)</t>
  </si>
  <si>
    <t xml:space="preserve">Заполнить вручную </t>
  </si>
  <si>
    <t xml:space="preserve">1 - Несоответствие продуктовым требованиям ПИК-Стандарт</t>
  </si>
  <si>
    <r>
      <rPr>
        <b/>
        <sz val="8"/>
        <rFont val="Arial"/>
      </rPr>
      <t xml:space="preserve">общее количество листов </t>
    </r>
    <r>
      <rPr>
        <b/>
        <sz val="8"/>
        <rFont val="Arial"/>
      </rPr>
      <t xml:space="preserve">(по ведомости рабочих чертежей)</t>
    </r>
  </si>
  <si>
    <t xml:space="preserve">количество листов с замечаниями</t>
  </si>
  <si>
    <t xml:space="preserve">Количество замечаний с к=0,2</t>
  </si>
  <si>
    <t xml:space="preserve">Количество замечаний с к=0,5</t>
  </si>
  <si>
    <t xml:space="preserve">Количество замечаний с к=1</t>
  </si>
  <si>
    <t xml:space="preserve">9-0118-ОК-1-АР изм.0, изм.1</t>
  </si>
  <si>
    <t xml:space="preserve">Тит. лист </t>
  </si>
  <si>
    <t xml:space="preserve">Обозначение тома не соотвествует обозначению в составе проекта</t>
  </si>
  <si>
    <t xml:space="preserve">Петров И.И.</t>
  </si>
  <si>
    <t>снято</t>
  </si>
  <si>
    <t xml:space="preserve">9-0118-ОК-1-АР изм.0, изм.1, изм.2</t>
  </si>
  <si>
    <t xml:space="preserve">требует изм. в смежном комплекте</t>
  </si>
  <si>
    <t xml:space="preserve">9-0118-ОК-1-АР изм.2</t>
  </si>
  <si>
    <t>отменено</t>
  </si>
  <si>
    <t xml:space="preserve">для статуса ОТМЕНЕНО обязательно указывать причину! А также убирать коэф замечан и тип замечания, чтобы замечание не шло в отчетность</t>
  </si>
  <si>
    <t>повторно</t>
  </si>
  <si>
    <t xml:space="preserve">Требуется изм. ПД</t>
  </si>
  <si>
    <t xml:space="preserve">1190-01-1-9-АР9.5
Ревизия С</t>
  </si>
  <si>
    <t xml:space="preserve">Замечания к оконным блокам ПВХ</t>
  </si>
  <si>
    <t xml:space="preserve">Предоставить эскизы оконных блоков (стандартные эскизы см. стандарт АТР).</t>
  </si>
  <si>
    <r>
      <rPr>
        <u val="single"/>
        <color rgb="FF1155CC"/>
      </rPr>
      <t xml:space="preserve">АТР Оконные и балконные блоки ПВХ</t>
    </r>
    <r>
      <rPr/>
      <t xml:space="preserve"> </t>
    </r>
  </si>
  <si>
    <r>
      <rPr>
        <sz val="8"/>
      </rPr>
      <t xml:space="preserve">Согласован комплект АР4.3 </t>
    </r>
    <r>
      <rPr>
        <u val="single"/>
        <sz val="8"/>
        <color rgb="FF1155CC"/>
      </rPr>
      <t>https://docs.google.com/spreadsheets/d/1YuiVJh5g_X5jHE5eOh_2DEvATkVyA1tZkiQMcCOB9Wo/edit#gid=1891348856</t>
    </r>
  </si>
  <si>
    <t xml:space="preserve">Включить в состав комплекта  спецификацию элементов заполнения оконных проемов (предоставленную отдельным файлом).</t>
  </si>
  <si>
    <r>
      <rPr>
        <color theme="1"/>
        <rFont val="Arial"/>
      </rPr>
      <t xml:space="preserve">В спецификации  указать формулу стеклопакета (</t>
    </r>
    <r>
      <rPr>
        <b/>
        <color theme="1"/>
        <rFont val="Arial"/>
      </rPr>
      <t>уточнить!</t>
    </r>
    <r>
      <rPr>
        <color theme="1"/>
        <rFont val="Arial"/>
      </rPr>
      <t xml:space="preserve"> в  ПД 1190-01-ЭЭ.ПЗ, находящейся в экспертизе, в предыдущем заходе в МГЭ в разделе ЭЭ для окон был указан  СПД 4М1-14-И4-14-И4).
</t>
    </r>
  </si>
  <si>
    <r>
      <rPr>
        <u val="single"/>
        <color rgb="FF1155CC"/>
      </rPr>
      <t xml:space="preserve">АТР Оконные и балконные блоки ПВХ</t>
    </r>
    <r>
      <rPr/>
      <t xml:space="preserve"> 
1190-01-ЭЭ.ПЗ </t>
    </r>
  </si>
  <si>
    <r>
      <rPr>
        <color theme="1"/>
        <rFont val="Arial"/>
      </rPr>
      <t xml:space="preserve">В спецификации  в марке окон к вентклапану</t>
    </r>
    <r>
      <rPr>
        <b/>
        <color theme="1"/>
        <rFont val="Arial"/>
      </rPr>
      <t xml:space="preserve"> </t>
    </r>
    <r>
      <rPr>
        <color theme="1"/>
        <rFont val="Arial"/>
      </rPr>
      <t xml:space="preserve">добавить </t>
    </r>
    <r>
      <rPr>
        <b/>
        <color theme="1"/>
        <rFont val="Arial"/>
      </rPr>
      <t xml:space="preserve">VT700 (VT715), </t>
    </r>
    <r>
      <rPr>
        <color theme="1"/>
        <rFont val="Arial"/>
      </rPr>
      <t xml:space="preserve">см. как указано в инструкции.</t>
    </r>
  </si>
  <si>
    <t xml:space="preserve">Инструкция по назначению клапанов</t>
  </si>
  <si>
    <t xml:space="preserve">В спецификации  в столбце с примечаниями указать оснащение окон москитными сетками (количество москитных сеток - 1 шт. на один блок).
Указать, что на оконные блоки ОП-201, ОП-201л, ОПмгн-201; ОПмгн-201л, ОП-202, ОП-202л сетка монтируется снаружи. В оконные блоки с откидывающимися створками ОП-208.1л москитная сетка  устанавливается изнутри помещения на металлических кронштейнах (см. указания в стандарте АТР на л.4).</t>
  </si>
  <si>
    <t xml:space="preserve">Предоставить информацию по подоконным доскам и заглушкам к ним.</t>
  </si>
  <si>
    <r>
      <rPr>
        <u val="single"/>
        <color rgb="FF1155CC"/>
      </rPr>
      <t xml:space="preserve">АТР Оконные и балконные блоки ПВХ</t>
    </r>
    <r>
      <rPr/>
      <t xml:space="preserve">  
л.4 п.10</t>
    </r>
  </si>
  <si>
    <t xml:space="preserve">Добавить в спецификацию окон столбец с указанием количества замков безопасности для каждой марки окна.
В примечаниях на листе  указать фразу:
"Оконные блоки с открывающимися створками комплектуются замками безопасности типа Si-AU ( или аналог), цвет белый (по одному замку на каждую створку окна)".</t>
  </si>
  <si>
    <t xml:space="preserve">В спецификации  в столбце с примечаниями указать материал и цвет отливов и откосов оконных блоков.</t>
  </si>
  <si>
    <r>
      <rPr>
        <u val="single"/>
        <color rgb="FF1155CC"/>
      </rPr>
      <t xml:space="preserve">АТР Оконные и балконные блоки ПВХ</t>
    </r>
    <r>
      <rPr/>
      <t xml:space="preserve"> 
л.4 п.11</t>
    </r>
  </si>
  <si>
    <t xml:space="preserve">В примечаниях на листе со спецификацией  указать фразу:
"Вентиляционный клапан Ventec VT700 (VT715) установить в правую створку оконного блока, для балконных блоков - в балконную дверь.”</t>
  </si>
  <si>
    <t xml:space="preserve">Замечания к балконным блокам ПВХ</t>
  </si>
  <si>
    <t>7-15</t>
  </si>
  <si>
    <t xml:space="preserve">На планах замаркировать балконные блоки (стандартные марки см. в АТР).</t>
  </si>
  <si>
    <t xml:space="preserve">Предоставить эскизы балконных блоков (стандартные эскизы см. стандарт АТР).</t>
  </si>
  <si>
    <t xml:space="preserve">Предоставить в составе комплекта спецификацию на балконные блоки с указанием марок (см. стандартную маркировку в АТУ)  и формулой стеклопакета (в ПД ЭЭ для окон и балконных дверей указан СПД 4М1-14-И4-14-И4).</t>
  </si>
  <si>
    <r>
      <rPr>
        <u val="single"/>
        <color rgb="FF1155CC"/>
      </rPr>
      <t xml:space="preserve">АТР Оконные и балконные блоки ПВХ</t>
    </r>
    <r>
      <rPr/>
      <t xml:space="preserve">  
1190-01-ЭЭ.ПЗ л.68</t>
    </r>
  </si>
  <si>
    <t xml:space="preserve">В примечаниях на листе со спецификацией указать фразу:
"Балконные двери комплектуются  ручкой с наружной стороны  (1шт. на каждый балконный блок).
Одна из створок балконного блока оснащена ограничителем открывания створки "Гребенкой".</t>
  </si>
  <si>
    <t xml:space="preserve">В спецификации  в столбце с примечаниями указать материал и цвет отливов и откосов балконных блоков.</t>
  </si>
  <si>
    <t xml:space="preserve">Общие замечания</t>
  </si>
  <si>
    <t xml:space="preserve">В примечаниях на листе со спецификацией указать фразу:
 “Эскизы, ведомость расхода материалов и изделий, описание и технические характеристики к блокам ПВХ см. ЖД-ТАС-РЕН-АР-ОБ «Альбом типовых решений. Оконные и балконные блоки ПВХ Версия 6». </t>
  </si>
  <si>
    <t xml:space="preserve">Привести в соответствие между собой изображение витражей на фасадах и на планах ( с учетом замечаний к АР4.2).</t>
  </si>
  <si>
    <t xml:space="preserve">1190-01-1-9-АР4.2
Ревизия А</t>
  </si>
  <si>
    <t xml:space="preserve">Замаркировать витражи на фасадах.</t>
  </si>
  <si>
    <t xml:space="preserve">Комплект предоставлен без листа общих данных.</t>
  </si>
  <si>
    <t>148-0721-ОК-1-0-1-1..9-АР9.5</t>
  </si>
  <si>
    <t xml:space="preserve">На листе должен быть Расход кирпича на устройство фасадов 1 этажа</t>
  </si>
  <si>
    <t xml:space="preserve">Милявская А</t>
  </si>
  <si>
    <t xml:space="preserve">Выполнена ведомость фрагментов с покрытием из бетонной плитки 285х60х20 (л. 2, 4, 6, 8, 10, 12), а также спецификация с расчетом плитки на каждый фрагмент (л.3, 5, 7, 9, 11, 13) </t>
  </si>
  <si>
    <t>Учтено</t>
  </si>
  <si>
    <t xml:space="preserve">Общие указания: заменить п.10 Указания по производству работ (ничего из указанного не относится к фасадам) на информацию
- об устройстве фасадной кладки (отсутствует в АР2.1, АР4.1) в пределах 1 этажа
   - марки кирпича цокольной части стен (лицевой полнотелый) и стен выше цоколя (лицевой пустотелый);
   - цвет кирпича;
   - указания по устройству кладки - армирование, вент.продухи.
- об устройстве утепления наружных стен (отсутствует в АР2.1, АР4.1) в пределах 1 этажа
- об отделке кровельных надстроек (материал, цвет);
- о цвете кровельного ограждения и стремянок;
- о характере и цвете отделки стен переходных лоджий</t>
  </si>
  <si>
    <t xml:space="preserve">под ответственность проектировщика</t>
  </si>
  <si>
    <t xml:space="preserve">Согласно стадии П, вместо кирпича принята бетонная плитка 285х60х20. Сведения о продухе или ином элементе устройства фасадной системы могут быть дополнены при выборе подрядной организациии или выборе вентилируемой фасадной системы согласно производителю. Данные по расходу материалов отделки наружных стен 1го этажа см. АР8(Входные группы). Цвета указаны в ведомостях фрагментов и спецификации фрагментов фасадов(л.2-12). Данные об отделке и элементах кровли не представлены в разделе АР9.5, см АР10(Кровля). Данные об отделке и элементах переходных лоджий см АР5(Лестницы. Ограждения) </t>
  </si>
  <si>
    <t xml:space="preserve">Разработаны нестандартные фасадные решения, которые не подлежат проверке ООПР. Замечание снято под ответственность проектировщика на основании комментария</t>
  </si>
  <si>
    <t xml:space="preserve">2 - 7</t>
  </si>
  <si>
    <t xml:space="preserve">В комплект должны быть включены полные фасады, начиная с первого этажа, а не частичные со второго этажа и выше - откорректировать</t>
  </si>
  <si>
    <t xml:space="preserve">Дополнено. См. л. 2, 4, 6, 8, 10, 12</t>
  </si>
  <si>
    <t xml:space="preserve">Устранить разночтение между АР4.1 и АР9.5 в расположении ламелей решеток форкамер и ниш для размещения оборудования ОВ (в АР4.1 горизонтальные ламели, в АР9.5 вертикальные ламели)</t>
  </si>
  <si>
    <t xml:space="preserve">В АР9.5 предусмотрены вертикальные ламели согласно указанию РП в исх. письме от 09.07.2024, Разночтение в АР4.1 будет устранено после получения замечаний МФР</t>
  </si>
  <si>
    <t>12,07,24</t>
  </si>
  <si>
    <t xml:space="preserve">Замечание снято с условием корректировки ламелей в АР4.1</t>
  </si>
  <si>
    <t xml:space="preserve">На полных фасадах показать:
- маркировку витражей 1 этажа, светопрозрачных козырьков, вентиляционных решеток, лючков;
- высотные отметки и отметки земли у входов в здание;
- расположение и привязку вертикальных температурно-деформационных швов в облицовке 1 этажа;
- расположение и отметку горизонтального температурно-деформационного шва в облицовке 1 этажа</t>
  </si>
  <si>
    <t xml:space="preserve">На полных фасадах показать:
- расположение вертикальных деформационных швов между секциями;
- домовые указатели (привязки, отметки);
- отметку цокольной части стены (300 мм выше уровня земли)
- условное обозначение облицовочной кладки от ур.земли до 0,3 м от ур.з (выполняется лицевым полнотелый кирпичем);
- условное обозначение облицовочной кладки ниже ур.земли на глубину min150 мм (выполняется рядовым полнотелым кирпичем)</t>
  </si>
  <si>
    <t xml:space="preserve">На полных фасадах показать:
- расположение домофонов на витражах МОП;
- контрастную маркировку на дверях МОП, БКТ и лестничных клеток</t>
  </si>
  <si>
    <t xml:space="preserve">2, 4, 6, 8, 10, 12</t>
  </si>
  <si>
    <t xml:space="preserve">Показать ограждение на кровельных надстройках и его отметку, металлические стремянки</t>
  </si>
  <si>
    <t xml:space="preserve">Дополнено. См. л. 2, 4, 6, 8, 10, 12. Ограждения кровли см. АР10(Кровля)</t>
  </si>
  <si>
    <t xml:space="preserve">Устранить разночтение между АР10 и АР9.5 -показать ограждение на кровельных надстройках. Учесть замечание и для корпуса 2</t>
  </si>
  <si>
    <t xml:space="preserve">На фасадах показать парапетное ограждение на кровельных надстройках и его отметку</t>
  </si>
  <si>
    <t xml:space="preserve">Условные обозначения: указать цвета фасадной плитки</t>
  </si>
  <si>
    <t xml:space="preserve">Условные обозначения: что такое спецификация на фрагменты, в каком комплекте разработана?</t>
  </si>
  <si>
    <t xml:space="preserve">Дополнено. См. л. 3, 5, 7, 9, 11, 13</t>
  </si>
  <si>
    <t xml:space="preserve">8 - 15</t>
  </si>
  <si>
    <r>
      <rPr>
        <b/>
        <color theme="1"/>
        <rFont val="Arial"/>
      </rPr>
      <t xml:space="preserve">Для информации
</t>
    </r>
    <r>
      <rPr>
        <color theme="1"/>
        <rFont val="Arial"/>
      </rPr>
      <t xml:space="preserve">Листы не проверялись на соответствие стандартным решениям.
Корзины под кондиционеры, кронштейны под кондиционеры, узлы крепления к навесным панелям разработаны проектировщиком самостоятельно, что является ответственностью проектировщика</t>
    </r>
  </si>
  <si>
    <t>Откорректировано</t>
  </si>
  <si>
    <t xml:space="preserve">2, 6, 8, 10, 12</t>
  </si>
  <si>
    <t xml:space="preserve">Фасады: уточнить, что это за элементы</t>
  </si>
  <si>
    <t xml:space="preserve">Графика исправлена. </t>
  </si>
  <si>
    <t xml:space="preserve">1190-02-10-09-АР9. 5
Ревизия D</t>
  </si>
  <si>
    <r>
      <rPr/>
      <t xml:space="preserve">см.комплект АР4.3 </t>
    </r>
    <r>
      <rPr>
        <u val="single"/>
        <color rgb="FF1155CC"/>
      </rPr>
      <t>https://docs.google.com/spreadsheets/d/1YuiVJh5g_X5jHE5eOh_2DEvATkVyA1tZkiQMcCOB9Wo/edit#gid=1097608423</t>
    </r>
  </si>
  <si>
    <r>
      <rPr>
        <color theme="1"/>
        <rFont val="Arial"/>
      </rPr>
      <t xml:space="preserve">В спецификации  указать формулу стеклопакета (</t>
    </r>
    <r>
      <rPr>
        <b/>
        <color theme="1"/>
        <rFont val="Arial"/>
      </rPr>
      <t xml:space="preserve">уточнить! </t>
    </r>
    <r>
      <rPr>
        <color theme="1"/>
        <rFont val="Arial"/>
      </rPr>
      <t xml:space="preserve">в  ПД 1190-01-ЭЭ.ПЗ, находящейся в экспертизе, в предыдущем заходе в МГЭ в разделе ЭЭ для окон был указан  СПД 4М1-14-И4-14-И4).
</t>
    </r>
  </si>
  <si>
    <r>
      <rPr>
        <u val="single"/>
        <color rgb="FF1155CC"/>
      </rPr>
      <t xml:space="preserve">АТР Оконные и балконные блоки ПВХ</t>
    </r>
    <r>
      <rPr/>
      <t xml:space="preserve"> 
1190-01-ЭЭ.ПЗ</t>
    </r>
  </si>
  <si>
    <t xml:space="preserve">В спецификации  в столбце с примечаниями указать материал и цвет отливов и откосов  балконных блоков.</t>
  </si>
  <si>
    <t>148-0721-ОК-1-0-2-10..19-АР9.5</t>
  </si>
  <si>
    <t xml:space="preserve">Общие указания: заменить п.10 Указания по производству работ (ничего из указанного не относится к фасадам) на информацию
- об устройстве фасадной кладки (отсутствует в АР2.1, АР4.1) в пределах 1 этажа
   - марки кирпича цокольной части стен (лицевой полнотелый) и стен выше цоколя (лицевой пустотелый);
   - цвет кирпича;
   - указания по устройству кладки - армирование, вент.продухи.
- об устройстве утепления наружных стен (отсутствует в АР2.1, АР4.1) в пределах 1 этажа
- об отделке кровельных надстроек (материал, цвет);
- о характере и цвете отделки стен переходных лоджий</t>
  </si>
  <si>
    <t>10,04,24</t>
  </si>
  <si>
    <t xml:space="preserve">1190-01-1-9-АР4.2
рев.А, рев.В</t>
  </si>
  <si>
    <t xml:space="preserve">Исключить указанную в п."Цвет"  оклейку стекла тонирующей пленкой RAL7040 с внутренней стороны витражных конструкций лоджий в уровне второго этажа. В стандарте нет таких решений.</t>
  </si>
  <si>
    <r>
      <rPr>
        <u val="single"/>
        <color rgb="FF1155CC"/>
      </rPr>
      <t xml:space="preserve">Витражные конструкции квартирных лоджий.
</t>
    </r>
    <r>
      <rPr/>
      <t xml:space="preserve">Версия 3.</t>
    </r>
  </si>
  <si>
    <t>Принято</t>
  </si>
  <si>
    <t xml:space="preserve">Оклейка стекла тонирующей пленкой исправлена на стемалит </t>
  </si>
  <si>
    <t>4-18</t>
  </si>
  <si>
    <t xml:space="preserve">На разрезах по лоджиям показаны  отдельностоящие металлические ограждения перед витражами.
Согласно адресной программе, на объекте должны применяться витражные конструкции с интегрированным в них ограждением.
Исправить на разрезах, 
Учесть при разработке узлов крепления витражей.
Согласовать с ПРЕФАБ.</t>
  </si>
  <si>
    <t xml:space="preserve">Не принято, ограждение интегрированное см. общие данные п.10, л.19 п.2 примечаний. На разрезах показано условно, детальные чертежи разрабатывает КМ </t>
  </si>
  <si>
    <t xml:space="preserve">Интегрированное ограждение показано на узлах (л.28)</t>
  </si>
  <si>
    <t xml:space="preserve">На разрезе по лоджии  с витражем В-2 (в плане в осях 1.37 /1.У-!.Ш  секц.9)  для всех типовых этажей  показана толщина пола лоджии 100мм. 
По стандарту только в квартирах для МГН (3-7эт.)  пол лоджий  100мм,  а в обычных квартирах на типовых этажах должен быть 60мм.
Привести на разрезе  толщину полов лоджий к стандарту.
Показать на разрезе лоджии для 2-го, 3-7, 8-15, 16 этажей. 
Учесть разную толщину полов при разработке узлов крепления витражей.</t>
  </si>
  <si>
    <t>Полы</t>
  </si>
  <si>
    <t>Исправлено</t>
  </si>
  <si>
    <t xml:space="preserve">При разработке эскизов витражей лоджий и узлов их крепления учесть требование СП1 к обеспечению  расстояния от пола до низа профиля при открытом положении створки витража (не до низа балки) не менее 2.5м.
Сейчас на разрезах видно, что это требование не выполняется.</t>
  </si>
  <si>
    <t xml:space="preserve">СП 1.13130_2020 п.4.2.4</t>
  </si>
  <si>
    <t xml:space="preserve">Исправлено, в том числе и в КЖ2.2</t>
  </si>
  <si>
    <t xml:space="preserve">На эскизах витражей 2-го этажа показаны вставки из стемалита в нижней части витражей, а на фасадах в АР9.5 стемалита нет.
Привести разделы в соответствие между собой.</t>
  </si>
  <si>
    <t xml:space="preserve">Замечание будет снято после проверки откорректированного 1190-01-1-9-АР9.5</t>
  </si>
  <si>
    <t>Показано</t>
  </si>
  <si>
    <t>15-18</t>
  </si>
  <si>
    <t xml:space="preserve">Привести в соответствие эскизы угловых витражей и их изображение на фасадах в АР9.5 - на эскизах показаны широкие вертикальные стойки на углу, а на фасадах их нет.</t>
  </si>
  <si>
    <t xml:space="preserve">Принято, будут приведено в соответствие в следующей ревизии альбома "Фасады"</t>
  </si>
  <si>
    <t xml:space="preserve">Предоставить узлы примыкания и крепления угловых витражей квартирных лоджий к облицовке фасадов и к плитам перекрытия н(в т.ч.на углу.)</t>
  </si>
  <si>
    <t xml:space="preserve">снято с условием</t>
  </si>
  <si>
    <r>
      <rPr/>
      <t xml:space="preserve">Узлы предоставлены, но не согласованы. 
Необходимо согласование Префаб, так как предлагаются нестандартные решения.
учесть </t>
    </r>
    <r>
      <rPr>
        <u val="single"/>
        <color rgb="FF1155CC"/>
      </rPr>
      <t>Замечание</t>
    </r>
    <r>
      <rPr/>
      <t xml:space="preserve"> ниже</t>
    </r>
  </si>
  <si>
    <t xml:space="preserve">Предоставить узлы верхнего, нижнего и бокового примыкания и крепления прямых витражей  к навесным панелям и монолитным пилонам с облицовкой, к плитам перекрытия или указать ссылку на комплект, где эти узлы разработаны.</t>
  </si>
  <si>
    <t xml:space="preserve">На фрагментах планов лоджий контур плиты перекрытия не совпадает с разрезами по лоджиям - на разрезах на торце плиты перекрытия показана монолитная балка, на планах ее нет.
Привести плиту в соответствие с КЖ.</t>
  </si>
  <si>
    <t xml:space="preserve">Не принято, на скриншоте план второго этажа, балка 1-го этажа на разрезах заглублена для организации термовкладышей. Контур плит соответствует КЖ. Для облегчения проверки добавлено обозначение балок</t>
  </si>
  <si>
    <t xml:space="preserve">Контур плит соответствует КЖ</t>
  </si>
  <si>
    <t xml:space="preserve">Принять утепление монолитного пилона на лоджиях по стандарту толщиной 230мм.
</t>
  </si>
  <si>
    <t xml:space="preserve">Наружные конструкции. Стены</t>
  </si>
  <si>
    <t>Выполнено</t>
  </si>
  <si>
    <t xml:space="preserve">Замаркировать на планах, фасадах, предоставить эскизы и спецификацию витражных дверей переходных балконов, разработанных согласно стандарта. </t>
  </si>
  <si>
    <t xml:space="preserve">Витражные конструкции переходных балконов</t>
  </si>
  <si>
    <t xml:space="preserve">Замаркировать витражные конструкции на фасадах.</t>
  </si>
  <si>
    <t xml:space="preserve">Принято. Марки добавлены, будут предоставлены в следующей ревизии альбома "Фасады"</t>
  </si>
  <si>
    <t xml:space="preserve">1190-01-1-9-АР4.2
рев.В
рев.А от 15.12.23</t>
  </si>
  <si>
    <t xml:space="preserve">Общие указания, п.10: Цвет - обратить внимание/обосновать принятое решение о том, что заполнение из стемалита в уровне второго этажа отличается по цвету (RAL 7040) от алюминиевых профилей, нащельников и отливов (RAL 7016)</t>
  </si>
  <si>
    <t xml:space="preserve">Не принято, RAL стемалита указан на основании АГР </t>
  </si>
  <si>
    <t xml:space="preserve">цвет согласно АГР</t>
  </si>
  <si>
    <t xml:space="preserve">2 - 10</t>
  </si>
  <si>
    <t xml:space="preserve">На маркировочных схемах указать марку наружной двери тех.пространства.
В Примечаниях указать, в каком комплекте учтены наружные двери тех.пространства</t>
  </si>
  <si>
    <t xml:space="preserve">Не принято, как следует из названия альбома "Корпус 1. Секции 1-9. Элементы заполнения проемов типового этажа. Светопрозрачные конструкции" данный альбом содержит рабочую документацию в т.ч. указания только на светопрозрачные конструкции. На схемак и в примечаниях не указываются и не маркируются металлические двери, как и деревянные, ни внутренние ни наружные. Маркировка данных дверей на схемах будет некорректно повторяться в рабочих чертежах на витражи марки КМ, т.к. данные схемы являются заданием</t>
  </si>
  <si>
    <r>
      <rPr/>
      <t xml:space="preserve">в </t>
    </r>
    <r>
      <rPr>
        <u val="single"/>
        <color rgb="FF1155CC"/>
      </rPr>
      <t xml:space="preserve">Замечании </t>
    </r>
    <r>
      <rPr/>
      <t xml:space="preserve"> спрашивалось, в каком разделе учтены эти двери  с переходного балкона в тех.пространство.
Их нет ни в АР4.3, ни в АР3.2.
</t>
    </r>
    <r>
      <rPr>
        <b/>
      </rPr>
      <t xml:space="preserve">Будет учтено в АР3.2 (см. ответ в письме от 15.12.23)</t>
    </r>
  </si>
  <si>
    <t xml:space="preserve">1190-01-1-9-АР4.2
рев.В</t>
  </si>
  <si>
    <t xml:space="preserve">27, 28</t>
  </si>
  <si>
    <t xml:space="preserve">Согласовать узлы непосредственно в Префаб, так как предлагаются нестандартные решения</t>
  </si>
  <si>
    <t xml:space="preserve">предварительно 
согласовано 
Префаб
11.10.23
письмом</t>
  </si>
  <si>
    <t xml:space="preserve">Будет согласовано</t>
  </si>
  <si>
    <t xml:space="preserve">Примечания, п.9: указать оборудование дверей ручками-штангами длиной 800 мм с тремя точками крепления, взамен ручек длиной 500 мм, указанных в стандартах (в связи с негативными рекламациями их эксплуатации)</t>
  </si>
  <si>
    <t xml:space="preserve">Чек- лист предварительной приемки РД АР под выполнение работ ООО “ПРЕФАБ ТЕХНОЛОГИИ” от 07.04.23</t>
  </si>
  <si>
    <t xml:space="preserve">Предоставить документациюв формате pdf и dwg :
1. 1190-01-02-АР2 (Узлы и детали)
2. 1190-01-1-9-АР11 (Металлические изделия)</t>
  </si>
  <si>
    <t xml:space="preserve">ПРЕФАБ ТЕХНОЛОГИИ</t>
  </si>
  <si>
    <t xml:space="preserve">Будет предоставлен</t>
  </si>
  <si>
    <t xml:space="preserve">Предоставить документацию:
1190-01-1-9 АР9.5 (Фасады)</t>
  </si>
  <si>
    <t xml:space="preserve">Требуется переработка АР4.2.:
В качестве заполнения межэтажных перекрытий используется стемалит (стекло закаленное окрашенное в цвет RAL). Оклейка стекла тонирующей пленкой не предусматривается. Требуется внести изменение в маркировку этого заполнения.</t>
  </si>
  <si>
    <t xml:space="preserve">Частично принято, заменена тонирующая пленка витражей второго этажа, отсальные межэтажные перекрытия предусмотрены в системе вентфасада</t>
  </si>
  <si>
    <t xml:space="preserve">Предоставить документациюв формате pdf и dwg :
1190-01-1-9 АР7 (Разрезы)</t>
  </si>
  <si>
    <t xml:space="preserve">1. Обращаем внимание, что минимально необходимый размер от края проема до края габарита стойки - 50 мм. Данный параметр закреплен Решением №2 (ГП МФС, ПИК-профиль, ПИК-проект).
2. При построение конструкции в проеме с учетом монтажного зазора разбивку витража необходимо делить на равные части с округлением до челых значений.
Осевые размеры витража сделать целыми значениями, остальные размеры можно добавить в монтажные зазоры.</t>
  </si>
  <si>
    <t xml:space="preserve">3. Габариты витражей должны быть указаны по проему в фасаде (для витража, начиная со стартового этажа и заканчивая верхним этажом)
Конструктивно витраж имеет в своем составе:
- модуль стартового этажа
- модуль типового этажа
- модуль верхнего этажа
данный набор модулей является одной единицей по проекту, к примеру В-1, в которую в свою очередь входят различные номенклатуры модулей</t>
  </si>
  <si>
    <t xml:space="preserve">Не принято, витражные конструкции индивидуальные, имеют пояса из вентфасада и не представляют собой единую светопрозрачную конструкцию, состоящую из модулей</t>
  </si>
  <si>
    <t xml:space="preserve">Решение требует согласования Префаб</t>
  </si>
  <si>
    <t xml:space="preserve">Обозначение витражей можно выполнить по принципу ВИТРАЖ/МОДУЛЬ</t>
  </si>
  <si>
    <t xml:space="preserve">Необхъодимо указать альбом типовых узлов по которому будет выполняется проектирование.
Альбом типовых узлов. Типовые этажи. ЖД-ТА-РЕН-АР-АР4.2</t>
  </si>
  <si>
    <t xml:space="preserve">Добавлен в ведомость ссылочных и прилагаемых документов</t>
  </si>
  <si>
    <t xml:space="preserve">Маркировочный план витражных конструкций лоджий, по возможности, выполнить по секциям.</t>
  </si>
  <si>
    <t xml:space="preserve">Эскиз к замечанию</t>
  </si>
  <si>
    <t>52</t>
  </si>
  <si>
    <t>1</t>
  </si>
  <si>
    <t xml:space="preserve">1190-01-1-9-АР4.1
Ревизия А
рев.С от 05.06.23</t>
  </si>
  <si>
    <r>
      <rPr>
        <color theme="1"/>
        <rFont val="Arial"/>
      </rPr>
      <t xml:space="preserve">В комплекте  предоставлены маркировочные планы, спецификации и эскизы витражей только для с</t>
    </r>
    <r>
      <rPr>
        <b/>
        <color theme="1"/>
        <rFont val="Arial"/>
      </rPr>
      <t>екц.4-6</t>
    </r>
    <r>
      <rPr>
        <color theme="1"/>
        <rFont val="Arial"/>
      </rPr>
      <t xml:space="preserve">.
Предоставить комплект в полном объеме на все 1-9 секций.</t>
    </r>
  </si>
  <si>
    <t xml:space="preserve">Принято, будет предоставлен</t>
  </si>
  <si>
    <t xml:space="preserve">Предоставить фасады в уровне 1 этажа с замаркированными на них витражами, отметками низа, верха  витражей, отметками перед входами и на углах фасадов.</t>
  </si>
  <si>
    <t>2</t>
  </si>
  <si>
    <t xml:space="preserve">На маркировочном плане :
- указать марки всех витражных дверей
- графическое изображение створок всех витражных дверей.</t>
  </si>
  <si>
    <t xml:space="preserve">7, 8</t>
  </si>
  <si>
    <t xml:space="preserve">Информацию, касающуюся одной входной группы, разместить на одном листе.
На л.8 показаны планы для ВГ № 5.2 и 5.4, эскизы для № 5.1 и 5.2, фрагменты фасадов для ВГ № 5.1 и 5.5.
На л.7  на Разрезе 2-2 указать номер входн.группы ЛК.</t>
  </si>
  <si>
    <t xml:space="preserve">1190-01-1-9-АР4.1
Ревизия А
рев.С от 05.06.23
рев.D от 19.07.23</t>
  </si>
  <si>
    <t xml:space="preserve">3, 6, 9</t>
  </si>
  <si>
    <t xml:space="preserve">Согласно ЗнП высота помещений 1-го  этажа от уровня пола до низа потолка в чистовой отделке должна быть не менее 3,3 м.
На сечениях по входн.группам в МОП  № 4 .1 , 4.2, 5.1, 6.1, 6.2 высота от пола до подвесного потолка =3160мм.
Принять высоту помещений МОП "в свету" не менее 3.3м от пола до потолка, учесть корректировки на эскизах витражей (с учетом примыкания потолка к ригелю витража) и на фасадах.</t>
  </si>
  <si>
    <t xml:space="preserve">ЗнП п.2.2</t>
  </si>
  <si>
    <t xml:space="preserve">Частично принято, без примыкания к наружному ригелю, с организацией нащельника между ригелем и потолком</t>
  </si>
  <si>
    <t xml:space="preserve">Нужно в таких витражах показать дополнительный горизонтальный ригель  и предоставить узел, где будет видно, что потолок в тамбуре примыкает к этому ригелю над частью витража с глухим заполнением.
На эскизах это тоже нужно указать (можно шрихпунктиром и сделать выноску в примечания, что  предусмотрен еще один ригель, который не видно со стороны фасада)</t>
  </si>
  <si>
    <t xml:space="preserve">Не принято, данный импост даже без декоративной крышки будет сечь решетку. Потолок подвесной, примыкание обеспечивается нащельником из оцинкованной стали, прошу пояснить необходимость дополнительного импоста (узел 13.1)</t>
  </si>
  <si>
    <t xml:space="preserve">Витражи и решение по примыканию не стандартное.</t>
  </si>
  <si>
    <t>3-12</t>
  </si>
  <si>
    <t xml:space="preserve">На сечениях по входным группам МОП и  БКТ/ЦИН показать согласно стандарта  в тамбурах  утепление потолка толщиной по теплотехническому рассчету в ЭЭ.</t>
  </si>
  <si>
    <t xml:space="preserve">Отделка помещений</t>
  </si>
  <si>
    <t>4</t>
  </si>
  <si>
    <r>
      <rPr>
        <color theme="1"/>
        <rFont val="Arial"/>
      </rPr>
      <t xml:space="preserve">Откорректировать витражи на выходе из ЛК согласно стандартным решениям (см. в тип.альбоме дверь для ЛК ДВН-2), указать конкретную величину размера "в свету". 
Учесть, что остекленные части витража могут быть выполнены с минимальной шириной от 475мм (меньшего размера производством остекленные не изготавливаются, только глухие).
</t>
    </r>
    <r>
      <rPr>
        <b/>
        <color theme="1"/>
        <rFont val="Arial"/>
      </rPr>
      <t xml:space="preserve">По вашему вопросу на совещании уточнено:
Витражную дверь выхода из ЛК  из подземного этажа запроектировать как индивидуальную,  однопольную, на основе стандартной ДВН-2, с обеспечением проема "в свету" 1200мм (с учетом всех элементов дверной коробки)</t>
    </r>
  </si>
  <si>
    <r>
      <rPr>
        <u val="single"/>
        <sz val="9"/>
        <color rgb="FF1155CC"/>
      </rPr>
      <t xml:space="preserve">Витражные конструкции 1 этажа</t>
    </r>
    <r>
      <rPr>
        <sz val="9"/>
      </rPr>
      <t xml:space="preserve"> 
Альбом типовых решений ЖД_ТА_РЕН_АР_В_ПЭ</t>
    </r>
  </si>
  <si>
    <t xml:space="preserve">Двери на выходах их ЛК подземного этажа показаны двупольными.
Обосновать принятое решение, отличное от указанного в замечании.</t>
  </si>
  <si>
    <t xml:space="preserve">1190-01-1-9-АР4.1
Ревизия А
рев.С от 05.06.23
рев.D от 19.07.23
рев.Е от 21.08.23</t>
  </si>
  <si>
    <t xml:space="preserve">На эскизах показаны ветн.решетки на витражах, за решетками указан стемалит. Предоставить узлы, как будет проходить венткороб чарез стемалит и крепиться вент.решетка.
По стандарту за вент.решеткой  размещается сендвич панель, в которой по месту вырезается отверстие с габаритами,  необходимыми для подключения вент. короба.
Стандартный узел можно посмотреть в АТУ_часть 1 _л.17.
Если это решетки как декоративные элементы фасада (а не вентиляционные), то указать это в усл. обозначениях и предоставить узлы их крепления к витражу. Разработать эскизы этих решеток. 
Стандартных таких решений нет.
Требуется согласование с РП.</t>
  </si>
  <si>
    <r>
      <rPr>
        <u val="single"/>
        <color rgb="FF1155CC"/>
      </rPr>
      <t xml:space="preserve">АТУ_Подземный и 1 этаж</t>
    </r>
    <r>
      <rPr/>
      <t xml:space="preserve"> 
часть 1</t>
    </r>
  </si>
  <si>
    <t xml:space="preserve">Повторно до прохождения МГЭ</t>
  </si>
  <si>
    <t xml:space="preserve">Требуется соласование с РП и ПРЕФАБ возможности изготовления нестандартных витражных конструкций с решетками.</t>
  </si>
  <si>
    <t xml:space="preserve">Ответ будет предоставлен после уточнения возможности исполнения</t>
  </si>
  <si>
    <t xml:space="preserve">В ПРЕФАБ не согласовано, решетки заменены на горизонтальные</t>
  </si>
  <si>
    <t xml:space="preserve">Требуется корректировка ПД</t>
  </si>
  <si>
    <t xml:space="preserve">Выполнено ранее. В узле (1) нет стемалита. Указан сендвич</t>
  </si>
  <si>
    <t xml:space="preserve">На эскизах показаны стеклянные козырьки, отличающиеся от стандартных.
Предоставить экскизы и спецификацию на эти козырьки, узлы их крепления (или указать, где они разработаны).
Стандартные решения по креплению козырьков можно посмотреть в АТУ.</t>
  </si>
  <si>
    <t xml:space="preserve">1190-01-1-9-АР4.1
Ревизия А
рев.С от 05.06.23
рев.D от 19.07.23
рев.Е от 21.08.23
рев.F от 04.09.23</t>
  </si>
  <si>
    <t xml:space="preserve">В спецификациях указать огнестойкость витражных конструкций на входах в МОП (см.у казано на эскизах в стандарте).</t>
  </si>
  <si>
    <t xml:space="preserve">Согласно стандарта витражи в противопожарном исполнении применяются только на входах в МОП (наружные), в БКТ это указывать не  нужно.
Принять степень огнестойкости витражей в соответствии с высотой здания,  см. указано в стандартном альбоме  на эскизах витражей.</t>
  </si>
  <si>
    <t xml:space="preserve">Не принято, СП 2. п.5.4.18 "Предел огнестойкости конструкций наружных светопрозрачных стен должен соответствовать
требованиям, предъявляемым к наружным ненесущим стенам.", МОПБ "Наружные ненесущие стены - EI15" </t>
  </si>
  <si>
    <r>
      <rPr>
        <sz val="10"/>
      </rPr>
      <t xml:space="preserve">Принять огнестойкость витражей согласно  стандарта </t>
    </r>
    <r>
      <rPr>
        <u val="single"/>
        <sz val="10"/>
        <color rgb="FF1155CC"/>
      </rPr>
      <t xml:space="preserve">Витражные конструкции 1 этажа</t>
    </r>
    <r>
      <rPr>
        <sz val="10"/>
      </rPr>
      <t xml:space="preserve"> .
Для выходов из ЛК, БКТ противопожарные витражи не требуются.
</t>
    </r>
  </si>
  <si>
    <r>
      <rPr>
        <color theme="1"/>
        <rFont val="Arial"/>
      </rPr>
      <t xml:space="preserve">На основании письма по вопросу огнестойкости внесены следующие корректировки: 1)в ОД и примечаниях уточнено что </t>
    </r>
    <r>
      <rPr>
        <color indexed="2"/>
        <rFont val="Arial"/>
      </rPr>
      <t>глухие</t>
    </r>
    <r>
      <rPr>
        <color theme="1"/>
        <rFont val="Arial"/>
      </rPr>
      <t xml:space="preserve"> участки наружных светопрозрачных конструкций выполнить E15, марки оставлены без изменений. 2) Не принято, заполнение дверей EI15 при расстоянии менее 4м в соответствии с пунктом 5.4.16 е) предусматривается только при условии примыкания одной части здания к другой с внутренним угол менее 135°, прошу пояснить в связи с чем в письме требуется мерить по прямой при отсутствии угла и проема </t>
    </r>
    <r>
      <rPr>
        <color indexed="2"/>
        <rFont val="Arial"/>
      </rPr>
      <t xml:space="preserve">на противоположенной стене</t>
    </r>
    <r>
      <rPr>
        <color theme="1"/>
        <rFont val="Arial"/>
      </rPr>
      <t xml:space="preserve"> 3) Не принято замечание по расстоянию 1,2 м между проемами ЛК и соседними проемами т.к. указан проем в кладке, а не в наружной стене, а также на основании того, что витражная конструкция приравнивается к наружной ненесущей стене с соответствующим пределом огнестойкости и проем под ее установку не является проемом лк, проем в лк это дверной проем  "При этом под глухим участком наружной стены понимается участок стены, имеющий нормируемый предел огнестойкости (Е30 в зданиях I степени огнестойкости и Е15 в зданиях II-IV cтепени огнестойкости) без проемов. Если данный участок стены предусмотрен светопрозрачным, то его предел огнестойкости также должен иметь указанное выше нормативное значение."</t>
    </r>
  </si>
  <si>
    <r>
      <rPr>
        <b/>
      </rPr>
      <t xml:space="preserve">Скорректировать (по возможности) огнестойкость наружных витражных конструкций с учетом договоренности по итогам совещания от 21.08.23.</t>
    </r>
    <r>
      <rPr/>
      <t xml:space="preserve">
Стандартные решения см.по ссылке </t>
    </r>
    <r>
      <rPr>
        <u val="single"/>
        <color rgb="FF1155CC"/>
      </rPr>
      <t xml:space="preserve">Витражные конструкции 1 эт</t>
    </r>
  </si>
  <si>
    <t xml:space="preserve">Откорректировано с учетом договоренности по итогам совещания</t>
  </si>
  <si>
    <t xml:space="preserve">Указать эксплуатационные характеристики витражных окон и дверей - сопротивление теплопередаче R для заполнения витража, формулы стеклопакетов (см. как указано в стандартных альбомах в общ.данных)</t>
  </si>
  <si>
    <t>40</t>
  </si>
  <si>
    <r>
      <rPr>
        <color theme="1"/>
        <rFont val="Arial"/>
      </rPr>
      <t xml:space="preserve">Принять на входах в колясочные согласно стандарта остекленные  двери в составе витража высотой от плиты перекрытия до плиты. 
Замаркировать на плане,  предоставить в спецификации.
</t>
    </r>
    <r>
      <rPr>
        <b/>
        <color theme="1"/>
        <rFont val="Arial"/>
      </rPr>
      <t xml:space="preserve">Уточнение по вашему вопросу на совещании:
двери в колясочные принять двупольные остекленные, с отбойной полосой 300мм внизу полотен (остекление аналогично входным витражам).
Высоту принять в соответствии с выполнеными СМР, по согласованию с РП .</t>
    </r>
  </si>
  <si>
    <t xml:space="preserve">Согласно действующим стандартам в колясочной применяется витражная дверь по типу стандартного витража ДВВ-16  (см. л.57). Такая возможность  на объекте имеется.
Обоснуйте  необходимость  устройства глухих двупольных металлических дверей. 
Прилагаемый в ответе скрин из неактуальных рекомендаций фонда.</t>
  </si>
  <si>
    <t xml:space="preserve">Предусмотрена алюминиевая остекленная дверь с габаритами 1400х2100 в соответствии с выполненными СМР</t>
  </si>
  <si>
    <t xml:space="preserve">Дверь в колясочную принять витражной (габаритами согласно выполоненым СМР), в противопожарном исполнении (помещение категорийное).</t>
  </si>
  <si>
    <t xml:space="preserve">Принято, указано</t>
  </si>
  <si>
    <t xml:space="preserve">Открывание дверей из колясочных показать по ходу эвакуации из помещения.</t>
  </si>
  <si>
    <t xml:space="preserve">Не принято, в соответствии с рекомендациями фонда двери металлические, не разрабатываются в данном альбоме</t>
  </si>
  <si>
    <t xml:space="preserve">Не принято, двери в ревизии С открываются из колясочной</t>
  </si>
  <si>
    <t xml:space="preserve">На эскизах двупольных дверей показать ширину рабочей створки (не менее 0,9м в чистоте).
При определении ширины дверей выхода из БКТ, ЦИН принимать ширину выхода не менее 1,2м в чистоте.</t>
  </si>
  <si>
    <t>3-11</t>
  </si>
  <si>
    <t xml:space="preserve">На эскизах витражных дверей показать ручки по стандарту - тип ручки ручка-штанга длиной 500мм, окраска в цвет конструкции. В двупольных дверях ручка устанавливается только на рабочей створке (описание см. в стандарте).</t>
  </si>
  <si>
    <t xml:space="preserve">Частично принято, за исключением дверей выходов из ЛК подземного этажа</t>
  </si>
  <si>
    <r>
      <rPr/>
      <t xml:space="preserve">Откорректировать с учетом </t>
    </r>
    <r>
      <rPr>
        <u val="single"/>
        <color rgb="FF1155CC"/>
      </rPr>
      <t>Замечания</t>
    </r>
    <r>
      <rPr/>
      <t xml:space="preserve"> выше.</t>
    </r>
  </si>
  <si>
    <t>12</t>
  </si>
  <si>
    <t xml:space="preserve">На эскизах наружных витражей в БКТ и помещении консьержа показать открывающуюся фрамугу .
Указать ручку с дистанционным управлением открывания на отм. +0,900 от уп. ч.п.</t>
  </si>
  <si>
    <t xml:space="preserve">Не принято, в соответствии с решениями ИОС устанавливаются клапаны в верхней части витражей</t>
  </si>
  <si>
    <t xml:space="preserve">Замечание будет снято после подтверждения правильности решений ИОС специалистом ОВ МФС.</t>
  </si>
  <si>
    <t xml:space="preserve">Добавлены фрамуги (искл. БКТ секции 5 1.Н-1.Л/1.1-1.7)</t>
  </si>
  <si>
    <t xml:space="preserve">согласовать с ОВ.</t>
  </si>
  <si>
    <t>13</t>
  </si>
  <si>
    <t xml:space="preserve">Для помещения консьержа показано окно из алюминиевого профиля габаритами 1200х1500.
Согласно стандарта применяется витраж от плиты до плиты с остеклением от ур.ч.пола до подвесного потолка (см. в стандарте ВВ-1)</t>
  </si>
  <si>
    <t xml:space="preserve">Не принято, в секциях 3, 6, 8 отверстия 1200х1500 уже выполнены на стройке в монолите. Решение унифицировано для всех секций</t>
  </si>
  <si>
    <t xml:space="preserve">принято по выполненым СМР</t>
  </si>
  <si>
    <t xml:space="preserve">На листах со спецификациями витражных дверей в примечании включить пункт "Все двери витражных конструкций оборудовать доводчиком. В двупольной двери доводчик устанавливается только на рабочую створку".</t>
  </si>
  <si>
    <t>14</t>
  </si>
  <si>
    <t xml:space="preserve">На узлах показана облицовка фасада керамической плиткой. В 1190-01-1-9-АР1 Ревизия А(л.1) указана облицовка пиленым кирпичом в составе сертифицированной фасадной системы.
Привести узлы и конструкцию наружных стен 1-го этажа к единому решению.
Стандартные узлы примыкания витражей можно посмотреть в АТУ часть 1.</t>
  </si>
  <si>
    <t xml:space="preserve">На узлах показана облицовка фасада бетонной плиткой. 
В 1190-01-1-9-АР1 Ревизия А(л.1) указана облицовка пиленым кирпичом.
Привести  к единому решению.</t>
  </si>
  <si>
    <r>
      <rPr/>
      <t xml:space="preserve">Учесть при проектировании эскизов витражей ДВН-45Л, ДВН-5.4Л, ДВН-6.4Л </t>
    </r>
    <r>
      <rPr>
        <u val="single"/>
        <color rgb="FF1155CC"/>
      </rPr>
      <t xml:space="preserve">Замечание к АР2.3</t>
    </r>
    <r>
      <rPr/>
      <t xml:space="preserve"> к толщине части газобетонной стены (увеличение толщины до 200мм).</t>
    </r>
  </si>
  <si>
    <t xml:space="preserve">Замечание будет снято после согласования кладочных планов.</t>
  </si>
  <si>
    <t xml:space="preserve">Не принято, изменения будут внесены при условии корректировки стен</t>
  </si>
  <si>
    <t>19</t>
  </si>
  <si>
    <t xml:space="preserve">Принять на входе в БКТ (входная гр.5.4) витражную дверь  двупольную,  аналогично  как в тамбуре.
Для правильного определения ширины проема для нее см. узлы по установке витражей в стандарте, л.14-15.</t>
  </si>
  <si>
    <t xml:space="preserve">Витражные двери на входе в БКТ принять однотипные.
Витражные двери устанавливаются от  стены до стены (см. узлы в стандарте).
Учесть замечания к толщине примыкающих наружных стен в кладочных.</t>
  </si>
  <si>
    <t xml:space="preserve">Не принято, на эскизе наружный витраж ДВН-6.4Л также 1900 , размеры оканчивающиеся на 2мм имеют только внутренние угловые витражи (см. узел 6)</t>
  </si>
  <si>
    <t xml:space="preserve">Витражные двери в тамбурах на входах в БКТ в ПД были все одинаковые - двупольные.
Обосновать применение в РД однопольных наружных дверей.</t>
  </si>
  <si>
    <t xml:space="preserve">Однополная дверь вместо двупольной с теми же габаритами принята на основании предположения, что при двупольной двери с большим полотном min 900 малое будет выполнено с сэндвич-панелью, а не остекленным</t>
  </si>
  <si>
    <t>23</t>
  </si>
  <si>
    <t xml:space="preserve">Поправить размер витража ВВ-6.4.</t>
  </si>
  <si>
    <t xml:space="preserve">На плане ширина проема =1900мм.
Привести в соответствие эскиз и план.
Учесть замечания к кладочным в части толщины примыкающей наружной стены.</t>
  </si>
  <si>
    <t xml:space="preserve">Не принято, на эскизе наружный витраж ДВН-6.4Л также 1900 </t>
  </si>
  <si>
    <t xml:space="preserve">1190-01-1-9-АР4.1
рев.D от 19.07.23
рев.Е от 21.08.23</t>
  </si>
  <si>
    <t>48-49</t>
  </si>
  <si>
    <r>
      <rPr>
        <color theme="1"/>
        <rFont val="Arial"/>
      </rPr>
      <t xml:space="preserve">На фасадах указать отметки по вентрешеткам, </t>
    </r>
    <r>
      <rPr>
        <b/>
        <color theme="1"/>
        <rFont val="Arial"/>
      </rPr>
      <t xml:space="preserve">согласовать с ОВ.</t>
    </r>
    <r>
      <rPr>
        <color theme="1"/>
        <rFont val="Arial"/>
      </rPr>
      <t xml:space="preserve">
Учесть, что согласно СП 60  п.7.3.3 низ отверстия для приемного устройства наружного воздуха следует размещать на высоте более 1 м от уровня устойчивого снегового покрова, но не ниже 2 м от уровня земли. </t>
    </r>
  </si>
  <si>
    <t xml:space="preserve">Принято, отметки добавлены, Также указаны отметки ур.зем. для подтверждения выполнения требования 2м от ур.зем.</t>
  </si>
  <si>
    <t xml:space="preserve">1190-01-1-9-АР4.1
рев.Е от 21.08.23
рев.F от 04.09.23</t>
  </si>
  <si>
    <t xml:space="preserve">37, 39</t>
  </si>
  <si>
    <t xml:space="preserve">Противопожарные витражи в БКТ 5 (на углу секции) приняты с разным пределом огнестойкости -  ВН-2Р.31.1 E15 и ВН-4Р.51.1 Е30.
Уточнить правильность.</t>
  </si>
  <si>
    <r>
      <rPr>
        <color theme="1"/>
        <rFont val="Arial"/>
      </rPr>
      <t xml:space="preserve">Не принято. Правильность проверена. 5.4.14. Если при размещении противопожарных стен или противопожарных
перегородок 1-го типа в местах примыкания одной части здания к другой
образуется внутренний угол менее 135° необходимо принять следующие меры:
- участок наружной стены одной из частей здания, примыкающих
к противопожарной стене или перегородке, длиной не менее 4 м от вершины угла
должен быть класса пожарной опасности К0 и иметь предел огнестойкости,
равный пределу огнестойкости противопожарной стены или противопожарной
перегородки 6.37 Размещение встроенных помещений другого назначения в зданиях класса Ф1.3
предусмотрено на первом этаже жилого здания, при этом помещения жилой части от общественных
помещений отделены противопожарными перегородками не ниже 1-го типа и перекрытиями не ниже
3-го типа без проемов (п. 5.2.7 СП 4.13130.2013) </t>
    </r>
    <r>
      <rPr>
        <color indexed="2"/>
        <rFont val="Arial"/>
      </rPr>
      <t xml:space="preserve">перегородки 1-го типа E45 заполнение 2-го типа E30 </t>
    </r>
    <r>
      <rPr>
        <color theme="1"/>
        <rFont val="Arial"/>
      </rPr>
      <t xml:space="preserve">5.3.6. Противопожарные стены 2-го типа и перегородки 1-го типа должны
примыкать к глухим участкам наружных стен с нормируемым пределом
огнестойкости шириной не менее 1,0 м, - </t>
    </r>
    <r>
      <rPr>
        <color indexed="2"/>
        <rFont val="Arial"/>
      </rPr>
      <t xml:space="preserve">глухое окно E15</t>
    </r>
    <r>
      <rPr>
        <color theme="1"/>
        <rFont val="Arial"/>
      </rPr>
      <t xml:space="preserve">
.</t>
    </r>
  </si>
  <si>
    <t>37</t>
  </si>
  <si>
    <t xml:space="preserve">Марка ВН-2Р.31.1 принята и для противопожарного витража, и для обычных. 
Указать разные марки.
Учесть, что в помещение консьержа  в наружном витраже должна быть открывающаяся фрамуга.</t>
  </si>
  <si>
    <t xml:space="preserve">Частично принято. В марке противопожарного витража отражен показатель огнестойкости. Добавлен в расшифровку марки. Окно в помещение консьержа заменено.</t>
  </si>
  <si>
    <r>
      <rPr>
        <color theme="1"/>
        <rFont val="Arial"/>
      </rPr>
      <t xml:space="preserve">Снято с условием. что Префаб устроит принятая маркировка.
Рекомендуется во избежание путаницы применить в марке доп. знак (например </t>
    </r>
    <r>
      <rPr>
        <sz val="11"/>
        <color theme="1"/>
        <rFont val="Arial"/>
      </rPr>
      <t>*</t>
    </r>
    <r>
      <rPr>
        <color theme="1"/>
        <rFont val="Arial"/>
      </rPr>
      <t xml:space="preserve">) для выделения витражей в противопожарном исполнении.</t>
    </r>
  </si>
  <si>
    <t xml:space="preserve">1190-01-1-9-АР4.1
рев.F от 04.09.23
без рев. от 07.12.23
рев.А от 13.12.23
от 18.12.23</t>
  </si>
  <si>
    <t>25</t>
  </si>
  <si>
    <t xml:space="preserve">В секц.7 на входной группе 7.1 в МОП принять витражные двери по стандарту двупольными (как было принято в ПД)</t>
  </si>
  <si>
    <t xml:space="preserve">Внутренняя витражная дверь в тамбуре  в МОП  секц.7 принята не по стандарту однопольной, и не соответствует ПД, где была двупольная.</t>
  </si>
  <si>
    <t xml:space="preserve">Данное замечание будет снято после согласования с МФР принятого решения с однопольной витражной дверью или установкой двупольной, но с частичной подвижкой зашивки (как вариант, если это возможно - непонятно назначение ниши (радиатор?).</t>
  </si>
  <si>
    <r>
      <rPr>
        <b/>
        <sz val="10"/>
        <color theme="1"/>
        <rFont val="Arial"/>
      </rPr>
      <t xml:space="preserve">Замечание снято с условием согласования с МФР. </t>
    </r>
    <r>
      <rPr>
        <sz val="10"/>
        <color theme="1"/>
        <rFont val="Arial"/>
      </rPr>
      <t xml:space="preserve">
Требуется учесть данное изменение в смежных комплектах АР (кладочных, отделочных).
Уточнить назначение указанного отверстия.</t>
    </r>
  </si>
  <si>
    <t xml:space="preserve">1190-01-1-9-АР4.1
рев.F от 04.09.23
без рев. от 07.12.23
рев.А от 13.12.23
от 18.12.23
от 29.12.23</t>
  </si>
  <si>
    <r>
      <rPr/>
      <t xml:space="preserve">Показать все вентрешетки, указать отметки низа решеток.
Учесть </t>
    </r>
    <r>
      <rPr>
        <u val="single"/>
        <color rgb="FF1155CC"/>
      </rPr>
      <t xml:space="preserve">Замечание к ОВ</t>
    </r>
    <r>
      <rPr/>
      <t xml:space="preserve">, привести разделы в соответствие.</t>
    </r>
  </si>
  <si>
    <r>
      <rPr/>
      <t xml:space="preserve">Замечание будет снято после согласования решеток  с ОВ </t>
    </r>
    <r>
      <rPr>
        <u val="single"/>
        <color rgb="FF1155CC"/>
      </rPr>
      <t>Замечание</t>
    </r>
  </si>
  <si>
    <r>
      <rPr/>
      <t xml:space="preserve">Замечание будет снято после согласования ниш и решеток  с ОВ </t>
    </r>
    <r>
      <rPr>
        <u val="single"/>
        <color rgb="FF1155CC"/>
      </rPr>
      <t>Замечание</t>
    </r>
  </si>
  <si>
    <r>
      <rPr>
        <sz val="11"/>
        <color theme="1"/>
        <rFont val="Arial"/>
      </rPr>
      <t xml:space="preserve">21.12.23
</t>
    </r>
    <r>
      <rPr>
        <b/>
        <sz val="11"/>
        <color theme="1"/>
        <rFont val="Arial"/>
      </rPr>
      <t>29.12.23</t>
    </r>
  </si>
  <si>
    <r>
      <rPr/>
      <t xml:space="preserve">Требуется согласование  решеток с ОВ </t>
    </r>
    <r>
      <rPr>
        <u val="single"/>
        <color rgb="FF1155CC"/>
      </rPr>
      <t xml:space="preserve">Замечание
</t>
    </r>
    <r>
      <rPr/>
      <t xml:space="preserve">Эскизы решеток показать согласно утвержденному живому сечению.
</t>
    </r>
    <r>
      <rPr>
        <b/>
      </rPr>
      <t xml:space="preserve">листы с нестандартными решетками исключены из комплекта.</t>
    </r>
  </si>
  <si>
    <t xml:space="preserve">1190-01-1-9-АР4.1
рев.F от 04.09.23
без рев. от 07.12.23</t>
  </si>
  <si>
    <t>42-44</t>
  </si>
  <si>
    <t xml:space="preserve">Конструкция вентрешеток решеток  принята нестандартная, с вставками и по периметру с сендвич панелью 
Привести к стандартным решениям.
Узел на л.50 предоставлен для крепления  стандартной металлической решетки.</t>
  </si>
  <si>
    <t>47</t>
  </si>
  <si>
    <t xml:space="preserve">Узлы примыкания отмостки показать по стандарту, см. ссылку.
Узел примыкания отмостки при толщине пола более 130 мм принят нестандартный, с кирпичной кладкой под витражем.
Принять стандартный узел, с монолитным бортиком, см. в АТУ часть 2  л.28.</t>
  </si>
  <si>
    <r>
      <rPr>
        <u val="single"/>
        <color rgb="FF1155CC"/>
      </rPr>
      <t xml:space="preserve">АТУ Подземный и первый этаж</t>
    </r>
    <r>
      <rPr/>
      <t xml:space="preserve"> 
часть 1, л.28</t>
    </r>
  </si>
  <si>
    <t xml:space="preserve">узел примыкания отмостки показан не по стандарту -  с кирпичнам бортиком, а не монолитным.</t>
  </si>
  <si>
    <r>
      <rPr>
        <color theme="1"/>
        <rFont val="Arial"/>
      </rPr>
      <t xml:space="preserve">Замечание не снято.
Исправления, внесенные в узел не соответствуют стандарту.
</t>
    </r>
    <r>
      <rPr>
        <b/>
        <color theme="1"/>
        <rFont val="Arial"/>
      </rPr>
      <t xml:space="preserve">Показать узел по стандарту - с монолитным бортиком.</t>
    </r>
  </si>
  <si>
    <t xml:space="preserve">Скорректировано в узле 11</t>
  </si>
  <si>
    <r>
      <rPr>
        <sz val="11"/>
        <color theme="1"/>
        <rFont val="Arial"/>
      </rPr>
      <t xml:space="preserve">Узел показан не стандартный  - по стандарту монолитный бортик возводится на высоту засыпки керамзита,  в РД он показан ниже, высота его не указана.
</t>
    </r>
    <r>
      <rPr>
        <b/>
        <sz val="11"/>
        <color theme="1"/>
        <rFont val="Arial"/>
      </rPr>
      <t xml:space="preserve">Показать высоту бортика, учесть бортик в КЖ.
Требуется подтверждение от ПРЕФАБ возможности такого крепления наружных витражей на входах.
</t>
    </r>
  </si>
  <si>
    <t xml:space="preserve">Замечание рассмотрено. Выполнен нестандартный узел в виду высокой готовности СМР. Бетонного бортика не будет. Будет бортик из кирпича вдоль витража до верха засыпки. Крепление же витража будет к КЖ. Витраж имеет высоту от плиты до балки. 20.12.23</t>
  </si>
  <si>
    <t xml:space="preserve">21.12.23
28.12.23</t>
  </si>
  <si>
    <r>
      <rPr>
        <sz val="11"/>
      </rPr>
      <t xml:space="preserve">Требуется согласование данного нестандартного узла с ПРЕФАБ.
</t>
    </r>
    <r>
      <rPr>
        <b/>
        <sz val="11"/>
      </rPr>
      <t xml:space="preserve">28.12.23 узел солгласован с ПРЕФАБ, см. </t>
    </r>
    <r>
      <rPr>
        <b/>
        <u val="single"/>
        <sz val="11"/>
        <color rgb="FF1155CC"/>
      </rPr>
      <t>письмо</t>
    </r>
  </si>
  <si>
    <t xml:space="preserve">Показать на эскизах витражней в МОП  уровень подвесного потолка.
Учесть, что согласно стандарта высота от ур.ч.пола до низа подвесного потолка должна быть не менее 3300мм.</t>
  </si>
  <si>
    <t xml:space="preserve">1190-01-1-9-АР4.1
от 18.12.23</t>
  </si>
  <si>
    <r>
      <rPr/>
      <t xml:space="preserve">Учесть на эскизах наружных витражных дверей высоту монолитного бортика, согласно узлу на л.47 (для установки витражей при толщине пола более 130мм), указать соответствующие отметки.
см. </t>
    </r>
    <r>
      <rPr>
        <u val="single"/>
        <color rgb="FF1155CC"/>
      </rPr>
      <t>Замечание</t>
    </r>
    <r>
      <rPr/>
      <t xml:space="preserve"> к узлу выше.</t>
    </r>
  </si>
  <si>
    <r>
      <rPr/>
      <t xml:space="preserve">Эскизы витражей предварительно согласованы при условии согласования нестандартного узла, см. </t>
    </r>
    <r>
      <rPr>
        <u val="single"/>
        <color rgb="FF1155CC"/>
      </rPr>
      <t>Замечание</t>
    </r>
    <r>
      <rPr/>
      <t xml:space="preserve"> выше.
</t>
    </r>
    <r>
      <rPr>
        <b/>
      </rPr>
      <t xml:space="preserve">28.12.23 узел солгласован с ПРЕФАБ.</t>
    </r>
  </si>
  <si>
    <t xml:space="preserve">Замечания из чек- листа предварительной приемки РД АР под выполнение работ ООО “ПРЕФАБ ТЕХНОЛОГИИ” от 07.04.23</t>
  </si>
  <si>
    <t xml:space="preserve">Предоставить документациюв формате pdf и dwg :
1. 1190-01-1-9 АР1 (Архитектурные планы)
2. 1190-01-1-3-АР2.1; -АР2.3; -АР2.5 (Кладочные планы
1-го этажа)
3. 1190-01-1-9-АР8 (Входные группы)</t>
  </si>
  <si>
    <t xml:space="preserve">Устранение данного замечания может подтвердить только ПРЕФАБ</t>
  </si>
  <si>
    <t xml:space="preserve">предоставить в МФР требуемую документацию</t>
  </si>
  <si>
    <t xml:space="preserve">Предоставить документацию в формате pdf и dwg :
1190-01-1-9 АР4.1 (Заполнение проемов 1-го эт.)</t>
  </si>
  <si>
    <t xml:space="preserve">Замечания из чек- листа предварительной приемки РД АР под выполнение работ ООО “ПРЕФАБ ТЕХНОЛОГИИ” от 03.11.23</t>
  </si>
  <si>
    <t xml:space="preserve">Размеры округлить до целых значений.</t>
  </si>
  <si>
    <t xml:space="preserve">Для вент. решеток указать требуемый коэффициент живого сечения. Вент. решетки
секции 1-9, Р-1.1-1.15, секции 1-10 Р-1.1- 1.12, разделить доп. гор. ригелем.
Р-3.2 разделить доп. верт. стойкой.</t>
  </si>
  <si>
    <t xml:space="preserve">доп. горизонтальные ригели в указанных решетках Р-1.1-1.15 и доп вертикальная стойка в Р-3.2  не показаны</t>
  </si>
  <si>
    <t xml:space="preserve">доп. горизонтальные ригели в указанных решетках Р-1.1-1.15  показаны.
сама доп. вертикальная стойка в Р-3.2  не читается на графике, указана только ширина частей.</t>
  </si>
  <si>
    <t xml:space="preserve">Принято, указан</t>
  </si>
  <si>
    <t xml:space="preserve">Электромагнитные замки устанавливаются на объекте после монтажа конструкций
силами заказчика.</t>
  </si>
  <si>
    <t xml:space="preserve">указано на л.1</t>
  </si>
  <si>
    <t xml:space="preserve">ДВН-2.3 в спецификации нет маркировки витража.</t>
  </si>
  <si>
    <t xml:space="preserve">ДВН-2.3, ДВН-8.4, ДВН-12.3 витражи могут быть выполнены либо на стоечно-ригельной
системе RF50 c встроенными окнами, дверями, либо только на оконно-дверной RW64.</t>
  </si>
  <si>
    <t xml:space="preserve">Для требуемого проема в свету 1050мм, при ширине проема 1300мм, виражи будут
выполнены на полностью на оконно-дверной системе RW64. Исправить узел 15 .</t>
  </si>
  <si>
    <t xml:space="preserve">Заполнение для глухой части в RW64 СПД 44мм 6зак-14-И4-14-И6зак.</t>
  </si>
  <si>
    <t xml:space="preserve">не исправлено </t>
  </si>
  <si>
    <t xml:space="preserve">Не принято. Формула стеклопакета не указана по результатам решений, принятых на совещании совместно с Префаб</t>
  </si>
  <si>
    <t xml:space="preserve">Принято решение на совещании с Префаб исключить формулу из РД в АР. Однако есть требование к соблюдению СП и ГОСТ к материалам в примечаниях на листах.</t>
  </si>
  <si>
    <t xml:space="preserve">ДВВ-4.1/1Л на эскизе нет отм. ч.п.
ДВВ-4.5Л на эскизе нет отм. ч.п.
ДВВ-7.2/2 эскиз зеркально.
ДВВ-7.3 на эскизе нет отм. ч.п.</t>
  </si>
  <si>
    <t xml:space="preserve">Окна ОА-1, ОА-2, эскизы без высотных отметок, нет сечений проемов, не указаны
требуемые характеристики. Толщина профиля рамы для глухой части Realit RW64, 64мм.</t>
  </si>
  <si>
    <t xml:space="preserve">В спецификации указаны отметки верха и низа проемов. Разница =1460мм.
На эскизе высота проема показана 1500мм.</t>
  </si>
  <si>
    <t xml:space="preserve">1190-01-02-АР0.1 Ревизия В
148-0721-ОК-1-0-1,2-1..19-АР0.1</t>
  </si>
  <si>
    <t xml:space="preserve">Ведомость основных комплектов рабочих чертежей: включить 1190-01-02-АР0.7 Устройство рампы  (по аналогии с АР0.2 - АР0.4, в которых комплект учтен)</t>
  </si>
  <si>
    <t xml:space="preserve">Принято. Комплект добавлен</t>
  </si>
  <si>
    <t>Иправлено</t>
  </si>
  <si>
    <t xml:space="preserve">2 - 8</t>
  </si>
  <si>
    <t xml:space="preserve">План: 
- показать / замаркировать воздухозаборные шахты в венткамерах;
- замаркировать все технические помещения рядом с лифтовыми шахтами</t>
  </si>
  <si>
    <t xml:space="preserve">Принято. Воздухозаборные шахты и тех. помещения около лифтов замаркированы</t>
  </si>
  <si>
    <t xml:space="preserve">Экспликация помещений: включить воздухозаборные камеры</t>
  </si>
  <si>
    <t xml:space="preserve">Принято. Экспликация добавлена</t>
  </si>
  <si>
    <t xml:space="preserve">Замаркировать помещения, расположенные рядом с лифтовыми шахтами</t>
  </si>
  <si>
    <t xml:space="preserve">Принято, помещения будут замаркированы</t>
  </si>
  <si>
    <t xml:space="preserve">Предусмотреть лотки вдоль проездов для отвода воды в случае тушения пожара для отвода воды при тушении пожара.
Выполнить разуклонку к лоткам.
Уклоны к лоткам должны быть в пределах 0,5-1%, уклоны лотков - не менее 0,6%.</t>
  </si>
  <si>
    <t xml:space="preserve">СП 30.13330.2020, п.20.14
СП 29.13330.2011 п.4.5</t>
  </si>
  <si>
    <t xml:space="preserve">Принято. Лотки предусмотрены</t>
  </si>
  <si>
    <t xml:space="preserve">Замаркировать технические пространства - для возможности идентификации, маркирования внутренней отделки и подсчета объемов материалов
Выполнить Экспликацию тех.пространств</t>
  </si>
  <si>
    <t xml:space="preserve">Принято. Тех. пространства замаркированы на листе 9. Добавлена экспликация</t>
  </si>
  <si>
    <t xml:space="preserve">Разработать план покрытия автостоянки с обозначением типов покрытий
- под тротуары/газоны, 
- под пожарные проезды</t>
  </si>
  <si>
    <t xml:space="preserve">Не принято. Данная информация в разделе ГП "Генплан", а также в разделе ДР/ГИ "Защита плиты покрытия стилобата от подтопления"</t>
  </si>
  <si>
    <t xml:space="preserve">03.11.23
23.11.23</t>
  </si>
  <si>
    <t xml:space="preserve">Включить в комплект лист с планом покрытия автостоянки с обозначением
- деформационных узлов в местах примыкания плиты покрытия паркинга к стенам секций;
- подпорных кирпичных стен в местах примыкания плиты покрытия паркинга к выступающим входным группам;
- подпорных кирпичных стен в местах примыкания к плите покрытия паркинга проездов или озелениения;
- типов покрытий под пожарные проезды, тротуары с возможностью проезда пожарной техники и пр.;
- типовых и индивидуальных узлов, вошедших в комплект АР0.6;
- типовых и индивидуальных узлов, не учтенных в комплекте АР0.6
Разместить на листе типовые и индивидуальные узлы, не учтенные в АР0.6</t>
  </si>
  <si>
    <t xml:space="preserve">Принято. Лист с планом покрытия включен. Обозначены места примыкания плиты покрытия паркинга к стенам секций. Узлы добавлены в раздел АР0.6 на листе 11</t>
  </si>
  <si>
    <r>
      <rPr>
        <b/>
        <sz val="8"/>
        <color theme="1"/>
        <rFont val="Arial"/>
      </rPr>
      <t>План</t>
    </r>
    <r>
      <rPr>
        <sz val="8"/>
        <color theme="1"/>
        <rFont val="Arial"/>
      </rPr>
      <t xml:space="preserve">: замаркировать типы покрытий под пожарные проезды, под тротуары и озеленение, под площадки входных групп.
</t>
    </r>
    <r>
      <rPr>
        <b/>
        <sz val="8"/>
        <color theme="1"/>
        <rFont val="Arial"/>
      </rPr>
      <t xml:space="preserve">Типы покрытий</t>
    </r>
    <r>
      <rPr>
        <sz val="8"/>
        <color theme="1"/>
        <rFont val="Arial"/>
      </rPr>
      <t xml:space="preserve">: 
</t>
    </r>
    <r>
      <rPr>
        <b/>
        <sz val="8"/>
        <color theme="1"/>
        <rFont val="Arial"/>
      </rPr>
      <t xml:space="preserve">- исправить состав того, который учтен (под тротуары и озеленение) в соответствии со Стандартом</t>
    </r>
    <r>
      <rPr>
        <sz val="8"/>
        <color theme="1"/>
        <rFont val="Arial"/>
      </rPr>
      <t xml:space="preserve">
11. Слои благоустройства см. раздел ГП;
10. Профилированная дренажная мембрана (</t>
    </r>
    <r>
      <rPr>
        <sz val="8"/>
        <color indexed="2"/>
        <rFont val="Arial"/>
      </rPr>
      <t xml:space="preserve">Технониколь - PLANTER GEO</t>
    </r>
    <r>
      <rPr>
        <sz val="8"/>
        <color theme="1"/>
        <rFont val="Arial"/>
      </rPr>
      <t xml:space="preserve">) - 9,1 мм;
9.   Геотекстиль иглопробивной </t>
    </r>
    <r>
      <rPr>
        <sz val="8"/>
        <color indexed="2"/>
        <rFont val="Arial"/>
      </rPr>
      <t xml:space="preserve">термообработанный (Технониколь)</t>
    </r>
    <r>
      <rPr>
        <sz val="8"/>
        <color theme="1"/>
        <rFont val="Arial"/>
      </rPr>
      <t xml:space="preserve"> 300 г/м² - 1 слой;
8.   Экструдированный пенополистирол (Технониколь - CARBON SOLID 500), прочность на сжатие при 10% линейной деформации ≥0,5 Мпа, λ=0,031 Вт/мК -</t>
    </r>
    <r>
      <rPr>
        <sz val="8"/>
        <color indexed="2"/>
        <rFont val="Arial"/>
      </rPr>
      <t>100</t>
    </r>
    <r>
      <rPr>
        <sz val="8"/>
        <color theme="1"/>
        <rFont val="Arial"/>
      </rPr>
      <t xml:space="preserve"> мм;
7.   Геотекстиль иглопробивной </t>
    </r>
    <r>
      <rPr>
        <sz val="8"/>
        <color indexed="2"/>
        <rFont val="Arial"/>
      </rPr>
      <t xml:space="preserve">термообработанный (Технониколь</t>
    </r>
    <r>
      <rPr>
        <sz val="8"/>
        <color theme="1"/>
        <rFont val="Arial"/>
      </rPr>
      <t xml:space="preserve">) 300 г/м² - 1 слой; 
6.   Гидроизоляция 2-ой слой (Технониколь - Техноэласт </t>
    </r>
    <r>
      <rPr>
        <sz val="8"/>
        <color indexed="2"/>
        <rFont val="Arial"/>
      </rPr>
      <t xml:space="preserve">ГРИН П</t>
    </r>
    <r>
      <rPr>
        <sz val="8"/>
        <color theme="1"/>
        <rFont val="Arial"/>
      </rPr>
      <t xml:space="preserve">) - 4 мм;
5.   Гидроизоляция 1-ый слой (Технониколь - Техноэласт ЭПП) - 4 мм; 
4.   Праймер битумный (Технониколь №1) - 1 слой;
3.   Цементно-песчаная стяжка М200, армированная сеткой 5Вр1 с ячейкой 100х100 - 50 мм;
2.   Керамзитобетон B12.5 (керамзитовый гравий фр. 20-40мм, П35, М250) по уклону - min 40 мм;
1.   Ж/б плита по проекту
</t>
    </r>
    <r>
      <rPr>
        <b/>
        <sz val="8"/>
        <color theme="1"/>
        <rFont val="Arial"/>
      </rPr>
      <t xml:space="preserve">- включить состав покрытия под пожарные проезды, см Стандарт</t>
    </r>
    <r>
      <rPr>
        <sz val="8"/>
        <color theme="1"/>
        <rFont val="Arial"/>
      </rPr>
      <t xml:space="preserve">
12. Слои благоустройства см. раздел ГП;
11. </t>
    </r>
    <r>
      <rPr>
        <sz val="8"/>
        <color indexed="2"/>
        <rFont val="Arial"/>
      </rPr>
      <t xml:space="preserve">Распределительная ж/б плита В22.5, F200, W-6, армированная в 1 слой сеткой Ø5 В500С с ячейкой 100х100 - 100 мм</t>
    </r>
    <r>
      <rPr>
        <sz val="8"/>
        <color theme="1"/>
        <rFont val="Arial"/>
      </rPr>
      <t xml:space="preserve">;
10. Профилированная дренажная мембрана (</t>
    </r>
    <r>
      <rPr>
        <sz val="8"/>
        <color indexed="2"/>
        <rFont val="Arial"/>
      </rPr>
      <t xml:space="preserve">Технониколь - PLANTER GEO</t>
    </r>
    <r>
      <rPr>
        <sz val="8"/>
        <color theme="1"/>
        <rFont val="Arial"/>
      </rPr>
      <t xml:space="preserve">) - 9,1 мм;
9.   Геотекстиль иглопробивной </t>
    </r>
    <r>
      <rPr>
        <sz val="8"/>
        <color indexed="2"/>
        <rFont val="Arial"/>
      </rPr>
      <t xml:space="preserve">термообработанный (Технониколь)</t>
    </r>
    <r>
      <rPr>
        <sz val="8"/>
        <color theme="1"/>
        <rFont val="Arial"/>
      </rPr>
      <t xml:space="preserve"> 300 г/м² - 1 слой;
8.   Экструдированный пенополистирол (Технониколь - CARBON SOLID 500), прочность на сжатие при 10% линейной деформации ≥0,5 Мпа, λ=0,031 Вт/мК -</t>
    </r>
    <r>
      <rPr>
        <sz val="8"/>
        <color indexed="2"/>
        <rFont val="Arial"/>
      </rPr>
      <t>100</t>
    </r>
    <r>
      <rPr>
        <sz val="8"/>
        <color theme="1"/>
        <rFont val="Arial"/>
      </rPr>
      <t xml:space="preserve"> мм;
7.   Геотекстиль иглопробивной </t>
    </r>
    <r>
      <rPr>
        <sz val="8"/>
        <color indexed="2"/>
        <rFont val="Arial"/>
      </rPr>
      <t xml:space="preserve">термообработанный (Технониколь)</t>
    </r>
    <r>
      <rPr>
        <sz val="8"/>
        <color theme="1"/>
        <rFont val="Arial"/>
      </rPr>
      <t xml:space="preserve"> 300 г/м² - 1 слой; 
6.   Гидроизоляция 2-ой слой (Технониколь - Техноэласт </t>
    </r>
    <r>
      <rPr>
        <sz val="8"/>
        <color indexed="2"/>
        <rFont val="Arial"/>
      </rPr>
      <t xml:space="preserve">ГРИН П</t>
    </r>
    <r>
      <rPr>
        <sz val="8"/>
        <color theme="1"/>
        <rFont val="Arial"/>
      </rPr>
      <t xml:space="preserve">) - 4 мм;
5.   Гидроизоляция 1-ый слой (Технониколь - Техноэласт ЭПП) - 4 мм; 
4.   Праймер битумный (Технониколь №1) - 1 слой;
3.   Цементно-песчаная стяжка М200, армированная сеткой 5Вр1 с ячейкой 100х100 - 50 мм;
2.   Керамзитобетон B12.5 (керамзитовый гравий фр. 20-40мм, П35, М250) по уклону - min 40 мм;
1.   Ж/б плита по проекту
</t>
    </r>
    <r>
      <rPr>
        <b/>
        <sz val="8"/>
        <color theme="1"/>
        <rFont val="Arial"/>
      </rPr>
      <t xml:space="preserve">- указать площадь каждого типа покрытия</t>
    </r>
  </si>
  <si>
    <t xml:space="preserve">Принято. Типы покрытий замаркированы. Состав покрытий исправлен. Площадь каждого типа покрытия указана.</t>
  </si>
  <si>
    <t xml:space="preserve">В К1 и К2 указана пароизоляция по жб плите покрытия автостоянки, не предусмотренная Стандартом. Избыточное решение - ответственность проектировщика</t>
  </si>
  <si>
    <t xml:space="preserve">1190-01-02-АР0.1 
Ревизия В
148-0721-ОК-1-0-1,2-1..19-АР0.1</t>
  </si>
  <si>
    <r>
      <rPr/>
      <t xml:space="preserve">См. замечание к ТХ1 от 23.11.23 </t>
    </r>
    <r>
      <rPr>
        <u val="single"/>
        <color rgb="FF1155CC"/>
      </rPr>
      <t>https://docs.google.com/spreadsheets/d/1YuiVJh5g_X5jHE5eOh_2DEvATkVyA1tZkiQMcCOB9Wo/edit#gid=84153896&amp;range=11:11</t>
    </r>
  </si>
  <si>
    <t xml:space="preserve">План покрытия: 
- удалить проезды и тротуары, выходящие за пределы наружных стен паркинга;
- замаркировать тип покрытия в местах западающих входных групп и площадок при входах в мусорокамеры
Включить тип указанного покрытия в Типы покрытий, указать общую площадь
8. Бетонная тротуарная плитка (см. раздел ГП)- 80 мм
7. Сухая цементно-песчаная смесь М100 (см. раздел ГП) - 40 мм
6. Цементно-песчаная стяжка М200, армированная сеткой 5Вр1 с ячейкой 100х100, по уклону - 30-50 мм
5. Экструдированный пенополистирол (Технониколь - CARBON PROF), прочность на сжатие при 10% линейной деформации ≥0,2 Мпа, λ=0,032 Вт/мК - 100 мм
4. Мастика битумная приклеивающая (Технониколь №27) - 1 слой
3. Гидроизоляция (Технониколь - Техноэласт ЭПП) - 2 слоя
2. Праймер битумный (Технониколь №1) - 1 слой
1. Монолитная ж/б плита - по проекту</t>
  </si>
  <si>
    <t xml:space="preserve">
Принято. План покрытий автостоянки приведен в соот-вующий вид</t>
  </si>
  <si>
    <t xml:space="preserve">План покрытий: не могут быть одинаково замаркированы узлы с разными типами покрытий - отличаются решения примыкания покрытия под пожарные проезды и под входные площадки. Исправить маркировку узлов, включить недостающие узлы в АР0.6.
Замечание будет снято после корректировки АР0.1 и АР0.6 </t>
  </si>
  <si>
    <t xml:space="preserve">Принято. Маркировка узлов исправлена (для покрытий с пожарным проездом марка 1п), узлы добавлены в раздел АР06.</t>
  </si>
  <si>
    <t xml:space="preserve">План покрытий: показать размеры, радиусы, привязки распределительной плиты в составе покрытия под пожарные проезды</t>
  </si>
  <si>
    <t xml:space="preserve">Принято. Размеры и привязки распределительной плиты указаны.</t>
  </si>
  <si>
    <t xml:space="preserve">План покрытий: удалить изображение тротуаров, отмостки - лишняя информация на данном плане, так как под газоны, тротуары, отмостку выполняется одинаковая конструкция покрытия. Исключение составляет покрытие в местах западающих входных групп и площадок перед мусорокамерами</t>
  </si>
  <si>
    <t xml:space="preserve">Принято. План покрытий автостоянки приведен в соот-вующий вид</t>
  </si>
  <si>
    <t xml:space="preserve">Комплект рассмотрен только на соответствие габаритов проемов под дверные блоки и ворота, принятые в АР0.4, так как стены/перегородки и проемы в них к моменту передачи комплекта на рассмотрение уже выполнены на стройплощадке</t>
  </si>
  <si>
    <t xml:space="preserve">1190-01-02-АР0.2 рев.В, рев.С
</t>
  </si>
  <si>
    <t xml:space="preserve">2, 3, 8-</t>
  </si>
  <si>
    <t xml:space="preserve">Показать кладку в указанных проемах - не требуются в тамбур-шлюзах под дополнительные дверные блоки Д-6. 
Либо обосновать решение по устройству дополнительных дверных проемов</t>
  </si>
  <si>
    <t xml:space="preserve">Не принятоДанные проемы необходимы для дверей. Двери устновлены для  обслуживания технических помещений, расположенных рядом с ЛЛУ. </t>
  </si>
  <si>
    <t xml:space="preserve">По результатам совещания "Замечания АР Кусковская 12 (для СМР)" от 07.06.23 решено оставить указанные проемы</t>
  </si>
  <si>
    <t xml:space="preserve">1190-01-02-АР0.2 рев.В, рев.С, рев.D</t>
  </si>
  <si>
    <t xml:space="preserve">4, 6, 9, 10, 21</t>
  </si>
  <si>
    <t xml:space="preserve">Развертки стен:
- замаркировать металлические ограждения по краю технических пространств;
- замаркировать и привязать металлические стремянки для доступа в тех.пространства</t>
  </si>
  <si>
    <t xml:space="preserve">Принято. Металлические ограждения по краю тех.пространств заменены на кладку. Стремянки и люки будут замаркированы</t>
  </si>
  <si>
    <t xml:space="preserve">Не выполнено</t>
  </si>
  <si>
    <t xml:space="preserve">Планы технических пространств:
- замаркировать металлические ограждения по краю технических пространств;
- замаркировать и привязать металлические стремянки для доступа в тех.пространства
Примечания на листе: добавить ссылку на комплект АР, в котором будут разработаны ограждения и стремянки</t>
  </si>
  <si>
    <t xml:space="preserve">13, 14, 15, 20</t>
  </si>
  <si>
    <t xml:space="preserve">Примечания: добавить пункт с информацией об огнезащите металлических фахверков -  каким составом какой толщины необходимо обработать фахверки, чтобы они имели предел огнестойкости REI 150*
* Стена между пожарными отсеками автостоянки (кладка из пеноблоков + металлические фахверки + элементы крепления) - I типа, то есть все ее составляющие должны иметь предел огнестойкости REI 150 </t>
  </si>
  <si>
    <t xml:space="preserve">Принято, укажем огезащиту мет. фахверков</t>
  </si>
  <si>
    <t>Указано</t>
  </si>
  <si>
    <t xml:space="preserve">1190-01-02-АР0.2 рев.D
148-0721-ОК-1-0-1,2-1..19-АР0.2</t>
  </si>
  <si>
    <r>
      <rPr/>
      <t xml:space="preserve">Не предусмотрена перемычка на высоте 2100 мм от ур.чист.пола, см.замечание и ответ на него </t>
    </r>
    <r>
      <rPr>
        <u val="single"/>
        <color rgb="FF1155CC"/>
      </rPr>
      <t>https://docs.google.com/spreadsheets/d/1YuiVJh5g_X5jHE5eOh_2DEvATkVyA1tZkiQMcCOB9Wo/edit#gid=1875782669&amp;range=24:24</t>
    </r>
    <r>
      <rPr/>
      <t xml:space="preserve"> </t>
    </r>
  </si>
  <si>
    <t xml:space="preserve">В пом. 1.Т.8, согласно 1190-01-1-3-КЖ-0.2- Рев.B, проем 1000х2150(Н), низ на отм. -6,050. Отметка ч.п. = -6,000, итого отм. проема под дверь = 2100. Перемычка и кладка не требуется</t>
  </si>
  <si>
    <t>Верно</t>
  </si>
  <si>
    <t xml:space="preserve">Ведомость дверных проемов: включить проемы с перемычками Пр-88, Пр-89 (проемы 1000х2100 в тех.помещениях 1.Т.8, 1.Т.10 - 1.Т.14)</t>
  </si>
  <si>
    <t xml:space="preserve">Принято. На листе 17 в ведомость дверных проемов добавлены проемы с перемычками ПР-88, Пр-89  </t>
  </si>
  <si>
    <t xml:space="preserve">1190-01-02-АР0.3 рев.С, рев.Е</t>
  </si>
  <si>
    <t xml:space="preserve">Показать / привязать / замаркировать лотки вдоль проездов для отвода воды в случае тушения пожара.
Показать уклоны к лоткам</t>
  </si>
  <si>
    <t xml:space="preserve">СП 30.13330.2020, п.20.14</t>
  </si>
  <si>
    <t xml:space="preserve">Привязать / замаркировать лотки вдоль ворот между пожарными отсеками</t>
  </si>
  <si>
    <t xml:space="preserve">Замаркировать решетки для водосборных приямков</t>
  </si>
  <si>
    <t xml:space="preserve">1190-01-02-АР0.3 рев.С, рев.Е, рев К</t>
  </si>
  <si>
    <t xml:space="preserve">Показать / привязать / замаркировать фундаменты под оборудование</t>
  </si>
  <si>
    <t xml:space="preserve">Принято. После получения задания на фундаменты информация будет добавлена</t>
  </si>
  <si>
    <t xml:space="preserve">Замечание будет снято после добавления информации</t>
  </si>
  <si>
    <t xml:space="preserve">Принято. Приведено в соответствие</t>
  </si>
  <si>
    <t xml:space="preserve">Показано на л.7</t>
  </si>
  <si>
    <t xml:space="preserve">Показать номера по Экспликации помещений
- в воздухозаборных шахтах;
- во всех технических помещениях, расположенных рядом с лифтовыми узлами</t>
  </si>
  <si>
    <t xml:space="preserve">Принято, будет приведено в соот-вие</t>
  </si>
  <si>
    <t xml:space="preserve">Замаркировать гермодвери в воздухозаборные шахты, учитывая, что 
- двери шахт в объеме венткамер - серийные, не имеют предела огнестойкости;
- двери шахт в объеме автостоянки - противопожарные</t>
  </si>
  <si>
    <t xml:space="preserve">Принято. Двери в воздухозаборные шахты будут добавлены</t>
  </si>
  <si>
    <t xml:space="preserve">Показать на планах, замаркировать звукоизоляцию стен и потолков помещений ИТП, венткамер ОВ/ПДВ, насосной АПТ, расположенных под помещениями БКТ, ЦИН, ОДС</t>
  </si>
  <si>
    <t xml:space="preserve">ОТДЕЛКА АР ПОДЗЕМНОГО ЭТАЖА</t>
  </si>
  <si>
    <t xml:space="preserve">Не принято. Проверить там есть тех пространство. Согласно расчету, см. стадию П 1190-01-ООС1.ПЗ прил. П уровень шума в помещениях общественного назначения соответствует нормам.</t>
  </si>
  <si>
    <t xml:space="preserve">Принятое решение с возможной последующей корректировкой - ответственность проектировщика</t>
  </si>
  <si>
    <t xml:space="preserve">Замаркировать и привязать металлические стремянки для доступа в тех.пространства.
Указать Примечаниях, в каком комплекте разработаны стремянки и выполнена Спецификация материалов</t>
  </si>
  <si>
    <t xml:space="preserve">Принято будет приведено в соот-вие</t>
  </si>
  <si>
    <t xml:space="preserve">Замаркировать полы в воздухозаборных шахтах.</t>
  </si>
  <si>
    <t xml:space="preserve">Принято, полы в воздухозаборных шахтах будут указаны</t>
  </si>
  <si>
    <r>
      <rPr>
        <color theme="1"/>
        <rFont val="Arial"/>
      </rPr>
      <t xml:space="preserve">Исправить тип пола в технических помещениях для прохода коммуникаций П-4 на П-</t>
    </r>
    <r>
      <rPr>
        <color indexed="2"/>
        <rFont val="Arial"/>
      </rPr>
      <t>нов</t>
    </r>
    <r>
      <rPr>
        <color theme="1"/>
        <rFont val="Arial"/>
      </rPr>
      <t xml:space="preserve"> (упрочняющая и обеспыливающая пропитка Флюат Элакор МБ-1 (1 слой), стяжка бетонная В15, F100, W4, армироваанная сеткой 5Вр1 с ячейкой 100х100 по жб.плите пола) - П-4 выполняется </t>
    </r>
    <r>
      <rPr>
        <b/>
        <color theme="1"/>
        <rFont val="Arial"/>
      </rPr>
      <t>только</t>
    </r>
    <r>
      <rPr>
        <color theme="1"/>
        <rFont val="Arial"/>
      </rPr>
      <t xml:space="preserve"> в автостоянке</t>
    </r>
  </si>
  <si>
    <t xml:space="preserve">Принято, тип пола будет добавлен</t>
  </si>
  <si>
    <t xml:space="preserve">Замаркировать внутреннюю отделку стен в воздухозаборных шахтах</t>
  </si>
  <si>
    <t xml:space="preserve">Принято, утепление стен воздухозаборных шахт будет указано</t>
  </si>
  <si>
    <r>
      <rPr>
        <sz val="9"/>
        <color theme="1"/>
        <rFont val="Arial"/>
      </rPr>
      <t xml:space="preserve">Дверные блоки Д-2л, Д-2пр (венткамеры, насосные, тех.помещения для прохода коммуникаций, ПУТ) - все приняты с пределом огнестойкости EI 60. 
Согласно разделу стадии П МОПБ1, п.6.36, 6.38, 6.54, 6.57 предел огнестойкости ограждающих строительных конструкций помещений для размещения инженерного оборудования или коммуникаций, расположенных в пожарном отсеке, обслуживаемом этим оборудованием, имеют пределы огнестойкости не менее EI 45. Следовательно, двери в таких стенах должны иметь предел огнестойкости EI 30.
Ввести дополнительные марки для дверей с пределом огнестойкости EI 30 и исправить в нижеперечисленных помещениях.
Должно быть:
двери с пределом огнестойкости EI 60
- Д-2пр - в помещениях 2.Т.4, 2.Т.8, 6.Т.6;
- Д-2л - в помещении1.Т.1 
двери с пределом огнестойкости EI 30
- Д-</t>
    </r>
    <r>
      <rPr>
        <sz val="9"/>
        <color indexed="2"/>
        <rFont val="Arial"/>
      </rPr>
      <t>нов.</t>
    </r>
    <r>
      <rPr>
        <sz val="9"/>
        <color theme="1"/>
        <rFont val="Arial"/>
      </rPr>
      <t xml:space="preserve">пр - в помещениях 1.Т.2, 1.Т.4, 2.Т.1, 4.Т.3, 4.Т.4, 5.Т.3, 5.Т.4, 5.Т.5, 5.Т.6, 5.Т.9, 6.Т.1, 6.Т.7, 6.Т.8, 6.Т.13;
- Д-</t>
    </r>
    <r>
      <rPr>
        <sz val="9"/>
        <color indexed="2"/>
        <rFont val="Arial"/>
      </rPr>
      <t>нов.</t>
    </r>
    <r>
      <rPr>
        <sz val="9"/>
        <color theme="1"/>
        <rFont val="Arial"/>
      </rPr>
      <t xml:space="preserve">л - в помещениях 1.Т.5, 1.Т.6, 2.Т.2, 2.Т.3, 2.Т.6, 2.Т.7, 2.Т.9, 4.Т.1, 4.Т.2, 5.Т.1, 5.Т.10, 6.Т.2, 6.Т.3, 6.Т.4, 6.Т.9, 6.Т.10, 6.Т.11, 6.Т.12   
Ввести дополнительные марки для дверей с пределом огнестойкости EI 30 в проемы 1050х1600(h)
- Д-</t>
    </r>
    <r>
      <rPr>
        <sz val="9"/>
        <color indexed="2"/>
        <rFont val="Arial"/>
      </rPr>
      <t>нов.</t>
    </r>
    <r>
      <rPr>
        <sz val="9"/>
        <color theme="1"/>
        <rFont val="Arial"/>
      </rPr>
      <t xml:space="preserve">пр - в помещении 2.Т.13;
- Д-</t>
    </r>
    <r>
      <rPr>
        <sz val="9"/>
        <color indexed="2"/>
        <rFont val="Arial"/>
      </rPr>
      <t>нов</t>
    </r>
    <r>
      <rPr>
        <sz val="9"/>
        <color theme="1"/>
        <rFont val="Arial"/>
      </rPr>
      <t xml:space="preserve">.л - в помещениях 1.Т.8, 2.Т.10, 2.Т.11, 2.Т.12, 2.Т.14</t>
    </r>
  </si>
  <si>
    <t xml:space="preserve">
Проверить. Не принято. Согласно МОПБ 1 (пункт 6.57) Помещения категорий В1, В2, В3 по взрывопожарной и пожарной опасности отделены один
от другого, а также эти помещения от помещений В4, Г (без наличия газообразного и (или) жидкого
топлива), Д от коридоров и помещений другого функционального назначения противопожарными
перегородками первого типа. Согласно табл. 24 ФЗ №123 предел огнестойкости заполнения проемов в противопожарных преградах  1 типа -  EI 60. Все технические помещения примыкают к помещению Автостоянки (В2).</t>
  </si>
  <si>
    <t xml:space="preserve">Принято, будет поправлено. </t>
  </si>
  <si>
    <t xml:space="preserve">Принято, будет исправлено</t>
  </si>
  <si>
    <t xml:space="preserve">2 - 9, 15</t>
  </si>
  <si>
    <t xml:space="preserve">Устранить разночтение в указаниях о высоте заведения гидроизоляции на стены
- Примечания на листах - на 300 мм;
- Экспликация полов - на 200 мм (по Стандарту АР).
Либо удалить этот пункт из Примечаний, как дублирование информации из Экспликации полов</t>
  </si>
  <si>
    <t xml:space="preserve">Везде исправить высоту заведения гидроизоляции на стены на 200 мм!</t>
  </si>
  <si>
    <t xml:space="preserve">2, 3, 7-</t>
  </si>
  <si>
    <t xml:space="preserve">В 1.МОП.5, 2.МОП.3, 6.МОП.5 (тамбур-шлюзы) удалить дверные блоки Д-6л либо обосновать решение по устройству дополнительных дверных проемов 
Показать кладку в дверных проемах </t>
  </si>
  <si>
    <t xml:space="preserve">Двери устновлены для  обслуживания технических помещений, расположенных рядом с ЛЛУ. Проще говоря, пронести какую то тяжелую габаритную запчасть от лифта в тех.помещение (мешают машиноместа при проходе через основную дверь тамбур-шлюза)</t>
  </si>
  <si>
    <t xml:space="preserve">1190-01-02-АР0.3 рев.С, рев.Е, рев К, рев.М</t>
  </si>
  <si>
    <t xml:space="preserve">Техническое помещение (предположительно 1.Т.8):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указанном помещении</t>
  </si>
  <si>
    <t xml:space="preserve">Не принято. В 1190-01-4-6-КЖ-0.2 Rev D проем 1000x2300 мм от ж/б плиты  </t>
  </si>
  <si>
    <t xml:space="preserve">Проем в АР совпадает с высотой проема КЖ</t>
  </si>
  <si>
    <t xml:space="preserve">Замечание будет снято после получения на проверку откорректированного АР0.2</t>
  </si>
  <si>
    <t xml:space="preserve">Перемычка предусмотрена</t>
  </si>
  <si>
    <t xml:space="preserve">Техническое помещение 2.Т.10: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2.Т.10</t>
  </si>
  <si>
    <t xml:space="preserve">Высота проема скорректированна добавлением перемычки и кладки блоком для установки стандартного дверного блока 960х2070 (в АР0.2)</t>
  </si>
  <si>
    <t xml:space="preserve">АР 02 откорректирован и выдан на проверку 19.09.2023</t>
  </si>
  <si>
    <t xml:space="preserve">Перемычка предусмотрена (замечание снято после проверки АР0.2 от 20.09.23)</t>
  </si>
  <si>
    <t xml:space="preserve">Техническое помещение 2.Т.11: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2.Т.11</t>
  </si>
  <si>
    <t xml:space="preserve">Не принято. В 1190-01-4-6-КЖ-0.2 Rev D проем 1000x2300 мм от ж/б плиты</t>
  </si>
  <si>
    <t xml:space="preserve">Техническое помещение (предположительно 2.Т.14):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указанном помещении</t>
  </si>
  <si>
    <t xml:space="preserve">Не принято. В 1190-01-7-9-КЖ-0.2 Rev D проем 1050x2300 мм от ж/б плиты</t>
  </si>
  <si>
    <t xml:space="preserve">Техническое помещение 2.Т.13: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2.Т.13</t>
  </si>
  <si>
    <t xml:space="preserve">Высота проема скорректированна добавлением перемычки и кладки блоком для установки стандартного дверного блока 960х2070(в АР0.2)</t>
  </si>
  <si>
    <t xml:space="preserve">Техническое помещение 2.Т.12: устранить разночтение в габаритах дверного проема под дверной блок Д-2
- КЖ0.2 - 1050х1650(h) - выполнен на стройплощадке
- АР0.4 - 1000х2100(h)
Исправить марку обозначенного дверного блока на новую (для проема, выполненного по КЖ)
В АР0.4 учесть наличие нестандартного дверного блока в помещении 2.Т.12</t>
  </si>
  <si>
    <t xml:space="preserve">Замаркировать дверной блок в помещении 1.МОП.7</t>
  </si>
  <si>
    <t xml:space="preserve">Принято, указанный блок будет замаркирован</t>
  </si>
  <si>
    <t xml:space="preserve">АР 02 откорректирован и выдан на проверку 19.09.2024</t>
  </si>
  <si>
    <t xml:space="preserve">Показать рампу полностью
- замаркировать основной тип пола рампы и тип пола в зоне въезда/выезда;
- замаркировать наружные въездные ворота;
- показать ширину проезжей части, привязать отбойники</t>
  </si>
  <si>
    <t xml:space="preserve">АР 02 откорректирован и выдан на проверку 19.09.2025</t>
  </si>
  <si>
    <t xml:space="preserve">Замаркировать дверной блок в помещении 3.Т.2</t>
  </si>
  <si>
    <t xml:space="preserve">АР 02 откорректирован и выдан на проверку 19.09.2026</t>
  </si>
  <si>
    <t xml:space="preserve">В венткамере 4.Т.3 выполнить окрывание двери наружу</t>
  </si>
  <si>
    <t xml:space="preserve">Просим обосновать требование. открывание наружу мешает эвакуации в лестничную клетку</t>
  </si>
  <si>
    <t xml:space="preserve">Нормативное требование к направлению открывания двери венткамеры отсутствует. Однако, существуют разумные обоснования открывания дверей из технических помещений наружу - удобство при установке/эксплуатации/ремонте оборудования, безопасность в случае возникновения экстренной ситуации. Двери во все остальные венткамеры подземного этажа открываются наружу - это выполнено без нормативного обоснования. Дверь в венткамеру не находится в окрытом состоянии постоянно. Дверь в венткамеру в открытом состоянии частично перекрывает вход в лифтовой тамбур, а не путь эвакуации в лестничную клетку</t>
  </si>
  <si>
    <t xml:space="preserve">
Открывающаяся наружу дверь будет закрывать активную половину дверного полотна на пути движения МГН в пожаробезопасную зону в случае возникновения пожара</t>
  </si>
  <si>
    <t xml:space="preserve">Не исправлено</t>
  </si>
  <si>
    <t xml:space="preserve">Принято, будет поправлено</t>
  </si>
  <si>
    <t xml:space="preserve">АР 02 откорректирован и выдан на проверку 19.09.2027</t>
  </si>
  <si>
    <t xml:space="preserve">Планы технических пространств: показать и замаркировать металлические ограждения, устанавливаемые по краю перекрытий тех.пространств (ограждения показаны на развертках стен  в АР0.2, листы 4, 6, 9, 10, 21)</t>
  </si>
  <si>
    <t xml:space="preserve">Металлические ограждения по краю тех.пространств заменены на кладку в связи с требованием экспертизы. Стремянки и люки будут замаркированы</t>
  </si>
  <si>
    <r>
      <rPr/>
      <t xml:space="preserve">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t>
    </r>
    <r>
      <rPr>
        <u val="single"/>
        <color rgb="FF1155CC"/>
      </rPr>
      <t>https://docs.google.com/spreadsheets/d/1YuiVJh5g_X5jHE5eOh_2DEvATkVyA1tZkiQMcCOB9Wo/edit#gid=506794652&amp;range=12:12</t>
    </r>
    <r>
      <rPr/>
      <t xml:space="preserve"> 
Замечание будет снято после получения на проверку откорректированного АР0.2 и АР0.4
</t>
    </r>
  </si>
  <si>
    <t xml:space="preserve">Замечание будет снято после получения на проверку откорректированного АР0.2 и АР0.4</t>
  </si>
  <si>
    <t xml:space="preserve">Исправлено (замечание снято после проверки АР0.2 от 20.09.23)</t>
  </si>
  <si>
    <t xml:space="preserve">Пояснить, с какой целью увеличена толщина полов всего подземного этажа со150 мм (принята Стандартом) до 200 мм.
Решение ведет к увеличению объемов материалов на 850 м3 - 17000 м2 (S подземного этажа) х 0,05 м</t>
  </si>
  <si>
    <t xml:space="preserve">Планируемая осадка корпусов относительно плиты паркинга в пределах 5-10 см. В проекте плиты основания на одном уровне. соответственно при осадке в зоне паркинга толщина стяжки будет уменьшена, на величину осадки. Специалистами КЖ предполагается что осадка  будет 5 см. Тоесть по факту толщина пола в зоне автостоянки будет 150мм.</t>
  </si>
  <si>
    <t xml:space="preserve">Решение, которое ведет к увеличению объемов материалов на 850 м3, должно быть согласовано с ГИПом</t>
  </si>
  <si>
    <t xml:space="preserve">Замечание будет снято после согласования ГИПа</t>
  </si>
  <si>
    <t xml:space="preserve">Неоднократное замечание о необоснованном превышении материалов проигнорировано, что является ответственностью проектировщика</t>
  </si>
  <si>
    <t xml:space="preserve">Изменить толщину пола не представляется возможным в связи с высокой готовностью СМР. Все проемы выполнены под толщину пола 200 мм.</t>
  </si>
  <si>
    <t xml:space="preserve">Экспликация полов: П-4, П-5 - исправить марку армированной бетонной стяжки - по Стандарту АР должна быть В22,5, а не В15</t>
  </si>
  <si>
    <t xml:space="preserve">Правила проектирования. ПОЛЫ</t>
  </si>
  <si>
    <t xml:space="preserve">Принято, марка стяжки будет откорректирована</t>
  </si>
  <si>
    <t xml:space="preserve">Экспликация полов: П-3 и П-8 - пояснить, с какой целью приняты разные типы полов для одинаковой конструкции полов в одних и тех же помещениях</t>
  </si>
  <si>
    <t xml:space="preserve">Принято. Это ошибка. Будет исправлено</t>
  </si>
  <si>
    <r>
      <rPr>
        <color theme="1"/>
        <rFont val="Arial"/>
      </rPr>
      <t xml:space="preserve">Экспликация полов: включить тип пола в технических помещениях для прокладки коммуникаций  П-</t>
    </r>
    <r>
      <rPr>
        <color indexed="2"/>
        <rFont val="Arial"/>
      </rPr>
      <t>нов</t>
    </r>
    <r>
      <rPr>
        <color theme="1"/>
        <rFont val="Arial"/>
      </rPr>
      <t xml:space="preserve"> 
- упрочняющая обеспыливающая пропитка Флюат Элакор МБ-1 (1 слой);
- стяжка бетонная В15, F100, W4, армироваанная сеткой 5Вр1 с ячейкой 100х100 - ??? мм;
- монолитная жб.плита</t>
    </r>
  </si>
  <si>
    <t xml:space="preserve">Принято, марка пола будет добавлена</t>
  </si>
  <si>
    <t xml:space="preserve">Экспликация полов: включить информацию по отделке внутренних поверхностей водосборных приямков и лифтовых шахт.</t>
  </si>
  <si>
    <t xml:space="preserve">Принято, ведомость отделки будет добавлена</t>
  </si>
  <si>
    <t xml:space="preserve">Экспликация полов: включить тип пола в воздухозаборных шахтах, учитывая что конструкция пола по Стандарту АР следующая:
- упрочняющая и обеспыливающая пропитка Флюат Элакор МБ-1 - 1 слой
- полусухая цементно-песчаная стяжка М150, армированная фиброволокном - 40 мм
- полиэтиленовая пленка 200 мкр - 1 слой
- минераловатный утеплитель (Технониколь - ТЕХНОФЛОР СТАНДАРТ) ρ=100-120 кг/м³, предел прочности на сжатие не менее 25 кПа, λ=0,041 Вт/м°С - 50 мм
- монолитная жб.плита</t>
  </si>
  <si>
    <t xml:space="preserve">Принято, тип пола будет указан</t>
  </si>
  <si>
    <r>
      <rPr/>
      <t xml:space="preserve">Экспликация полов: включить тип пола рампы за пределами теплого контура (в составе конструкции пола экструдированный пенополистирол толщиной 50 мм, см. </t>
    </r>
    <r>
      <rPr>
        <u val="single"/>
        <color rgb="FF1155CC"/>
      </rPr>
      <t xml:space="preserve">Правила проектирования. ПОЛЫ</t>
    </r>
    <r>
      <rPr/>
      <t xml:space="preserve">, тип пола П-7) </t>
    </r>
  </si>
  <si>
    <t xml:space="preserve">10, 11</t>
  </si>
  <si>
    <t xml:space="preserve">Удалить листы, так как дублируется информация, размещенная на листах 14 - 19</t>
  </si>
  <si>
    <t xml:space="preserve">10 (был 12)</t>
  </si>
  <si>
    <t xml:space="preserve">Типы отделки стен:  ПК2 - марка плинтуса - удалить примечание "по стенам на высоту 1,8 метра: венткамера, ИТП, помещение уборочной техники"</t>
  </si>
  <si>
    <t xml:space="preserve">Не принято. По стандарту АР отедлка керамической плиткой выполняется на высоту 1.8 м</t>
  </si>
  <si>
    <t xml:space="preserve">ПТ-2 - это марка плинтуса. При чем здесь "по стенам на высоту 1,8 метра: венткамера, ИТП, помещение уборочной техники"?
Отделка стен в указанных помещениях Ст-26, Ст-26.1, Ст-27 - плинтус не предусматривается</t>
  </si>
  <si>
    <t xml:space="preserve">Принято. Приведем в соот-вие</t>
  </si>
  <si>
    <t xml:space="preserve">Типы отделки стен: удалить Пт-3 (отделка торцов лестничных маршей и площадок или отделка стен тамбур-шлюзов, лифтовых холлов? ) - вся внутренняя отделка в лестничных клетках содержится в АР-05</t>
  </si>
  <si>
    <t xml:space="preserve">Типы отделки стен: удалить Пт-3 (отделка низа лестничных маршей и площадок) - вся внутренняя отделка в лестничных клетках содержится в АР-05</t>
  </si>
  <si>
    <t xml:space="preserve">Объем отделки Пт-3 указан только для запотолочного пространства ЛХ. Уберем из примечания "низ маршей и площадок"</t>
  </si>
  <si>
    <t xml:space="preserve">10, 11 (были 12, 13)</t>
  </si>
  <si>
    <t xml:space="preserve">Типы отделки стен: включить описание типов отделки Ст-98, Ст-98.1</t>
  </si>
  <si>
    <t>Включено</t>
  </si>
  <si>
    <t xml:space="preserve">Типы отделки, Ведомость отделки: исправить тип и состав отделки потолков ИТП, венткамер ОВ/ПДВ, насосной АПТ, расположенных под помещениями БКТ, ЦИН, ОДС
- подвесной звукоизоляционнй потолок на металлическом каркасе, смонтированный на креплениях Виброфлекс К-15, с заполнением плитами Шуманет-ЭКО - 50мм, в 2 слоя - 100 мм;                
- зашивка одним листом Саундайн-dB - 16,5 мм                
- зашивка вторым листом Gyproc Acu-line - 12,5 мм.
- грунтовка глубокого проникновения                
- шпатлевка с проклейкой армирующей ленты по швам стыка ГКЛ                
- грунтовка под финишную отделку                
- простая окраска водно-дисперсионной за 2 раза.</t>
  </si>
  <si>
    <t xml:space="preserve">Не принято. Согласно расчету, см. стадию П 1190-01-ООС1.ПЗ прил. П уровень шума в помещениях общественного назначения соответствует нормам.</t>
  </si>
  <si>
    <t xml:space="preserve">Типы отделки, Ведомость отделки: включить тип отделки стен в в воздухозаборных шахтах, учитывая Стандарт АР:
- клей (Технониколь  110) - 5 мм; 
- утеплитель минераловатные плиты (Технониколь - ТЕХНОФАС ДЕКОР) ρ=100-120 кг/м³ кг/м³, λБ=0,041 Вт/м°С, R на отрыв≥12 кПа - 100 мм;
- штукатурно-клеевой слой (Технониколь  210), армированный фасадной стеклотканевой щелочестойкой сеткой М3600 - 10 мм;
- упрочняющая и обеспыливающая пропитка Флюат Элакор МБ-1</t>
  </si>
  <si>
    <t xml:space="preserve">Принято,тип отделки будет добавлен</t>
  </si>
  <si>
    <t xml:space="preserve">Указать марки отделки стен и пола воздухозаборных шахт в Ведомости отделки помещений (лист 11)</t>
  </si>
  <si>
    <t xml:space="preserve">Принято. Будет исправлено</t>
  </si>
  <si>
    <t xml:space="preserve">Типы отделки стен: исправить в Ст-6  "Улучшенная штукатурка цементно-песчаными смесями - 17 мм"  на  "Улучшенная штукатурка цементно-песчаными смесями по сетке тканой стальной 10х10х0.8 мм - 20 мм"</t>
  </si>
  <si>
    <t xml:space="preserve">Типы отделки, Ведомость отделки: удалить тип отделки потолка Пт-1.1 - не утепляется в автостоянке и рампе низ перекрытия</t>
  </si>
  <si>
    <t xml:space="preserve">Типы отделки, Ведомость отделки: удалить тип отделки потолка Пт-2.1 - не утепляется в лифтовых холлах и тамбур-шлюзах низ перекрытия</t>
  </si>
  <si>
    <t xml:space="preserve">Типы отделки, Ведомость отделки: удалить тип отделки потолка Пт-4.1 - не утепляется в венткамерах, ИТП, электрощитовых, ПУТ низ перекрытия</t>
  </si>
  <si>
    <t xml:space="preserve">Типы отделки, Ведомость отделки: удалить тип отделки потолка Пт-6.1 - не утепляется в помещениях для прокладки коммуникаций низ перекрытия</t>
  </si>
  <si>
    <t xml:space="preserve">Типы отделки стен, Ведомость отделки: устранить разночтение в применении типов отделки Ст-7 (по жб стене)  и Ст-25 (по пеноблокам)
- лист 12 - электрощитовые, венткамеры, ПУТ
- лист 13 - отделка запотолочного пространства в тамбур-шлюзах и лифтовых холлах</t>
  </si>
  <si>
    <t xml:space="preserve">Примечание, п.9 - в АР0.5 отсутствуют сведения о внутренней отделке лифтовых шахт</t>
  </si>
  <si>
    <t xml:space="preserve">Принято. Ведомость отделки лифтовых шахт будет добавлена</t>
  </si>
  <si>
    <t xml:space="preserve">Замечание будет снято после проверки АР0.5</t>
  </si>
  <si>
    <t xml:space="preserve">Включить в п.9 Примечания, указание, что поверхности приямков лифтовых шахт покрываются упрочняющей и обеспыливающей пропиткой Флюат Элакор МБ-1 и удалить ссылку на АР-0.5, так как в АР-0.5 нет и не должно быть этой информации</t>
  </si>
  <si>
    <t xml:space="preserve">Поправлено. из п. 9 убрана ссылка на ар0,5. Отделка приямков лифтов дана в Ведомости отделки приямков лифтов (лист 11)</t>
  </si>
  <si>
    <t xml:space="preserve">11 (был 13)</t>
  </si>
  <si>
    <r>
      <rPr>
        <sz val="9"/>
        <color theme="1"/>
        <rFont val="Arial"/>
      </rPr>
      <t xml:space="preserve">Примечание, п.8: указан тип отделки откосов, соответствующий отделке откосов в проемах жб стен в технических помещениях, отсутствует информация по отделке откосов в МОП.
Включить информацию по отделке откосов лифтового холла, тамбур-шлюза, лестничной клетки. Указать объемы материалов: 
</t>
    </r>
    <r>
      <rPr>
        <b/>
        <sz val="9"/>
        <color theme="1"/>
        <rFont val="Arial"/>
      </rPr>
      <t xml:space="preserve">Проемы в жб стенах</t>
    </r>
    <r>
      <rPr>
        <sz val="9"/>
        <color theme="1"/>
        <rFont val="Arial"/>
      </rPr>
      <t xml:space="preserve">
- грунтовка Бетонконтакт;
- профиль углозащитный оцинкованный 25х25мм, сплошное выравнивание цементно-песчаными смесями по сетке тканой стальной 10х10х0.8 мм - 10 мм;
- грунтовка глубокого проникновения;
- шпатлевкой на цементной основе - 2 мм;
- грунтовка акриловая глубокого проникновения;
- текстурная краска, нанесение краскопультом, класс пожарной опасности КМ0.
</t>
    </r>
    <r>
      <rPr>
        <b/>
        <sz val="9"/>
        <color theme="1"/>
        <rFont val="Arial"/>
      </rPr>
      <t xml:space="preserve">Проемы в стенах из пеноблоков</t>
    </r>
    <r>
      <rPr>
        <sz val="9"/>
        <color theme="1"/>
        <rFont val="Arial"/>
      </rPr>
      <t xml:space="preserve">
- грунтовка глубокого проникновения;
- профиль углозащитный оцинкованный 25х25мм, штукатурка цементно-песчаными смесями по сетке тканой стальной 10х10х0.8 мм - 20 мм;
- грунтовка глубокого проникновения;
- шпатлевкой на цементной основе - 2 мм;
- грунтовка акриловая глубокого проникновения;
- текстурная краска, нанесение краскопультом, класс пожарной опасности КМ0</t>
    </r>
  </si>
  <si>
    <t xml:space="preserve">Информация по отделке откосов внесена без указания площади отделки (объем материалов)</t>
  </si>
  <si>
    <t xml:space="preserve">Не принято. см. лист 11  </t>
  </si>
  <si>
    <r>
      <rPr>
        <sz val="9"/>
        <color theme="1"/>
        <rFont val="Arial"/>
      </rPr>
      <t xml:space="preserve">Примечание, п.8: указан тип отделки откосов, соответствующий отделке откосов проема жб стены в технических помещениях, отсутствует информация по отделке откосов в стене из пеноблоков.
Включить информацию по отделке откосов тех.помещений. Указать объемы материалов: 
</t>
    </r>
    <r>
      <rPr>
        <b/>
        <sz val="9"/>
        <color theme="1"/>
        <rFont val="Arial"/>
      </rPr>
      <t xml:space="preserve">Проемы в жб стенах</t>
    </r>
    <r>
      <rPr>
        <sz val="9"/>
        <color theme="1"/>
        <rFont val="Arial"/>
      </rPr>
      <t xml:space="preserve">
- грунтовка Бетонконтакт;
- профиль углозащитный оцинкованный 25х25мм, сплошное выравнивание цементно-песчаными смесями по сетке тканой стальной 10х10х0.8 мм - 10 мм;
- грунтовка под финишную отделку;
- простая окраска водно-дисперсионной краской за 2 раза
</t>
    </r>
    <r>
      <rPr>
        <b/>
        <sz val="9"/>
        <color theme="1"/>
        <rFont val="Arial"/>
      </rPr>
      <t xml:space="preserve">Проемы в стенах из пеноблоков</t>
    </r>
    <r>
      <rPr>
        <sz val="9"/>
        <color theme="1"/>
        <rFont val="Arial"/>
      </rPr>
      <t xml:space="preserve">
- грунтовка глубокого проникновения;
- профиль углозащитный оцинкованный 25х25мм, штукатурка цементно-песчаными смесями по сетке тканой стальной 10х10х0.8 мм - 15 мм;
- грунтовка под финишную отделку;
- простая окраска водно-дисперсионной краской за 2 раза</t>
    </r>
  </si>
  <si>
    <t xml:space="preserve">14 - 19</t>
  </si>
  <si>
    <t xml:space="preserve">Планы потолков: исправить марки отделки потолков в помещениях ИТП, венткамерах ОВ/ПДВ, насосной АПТ, расположенных под помещениями БКТ, ЦИН, ОДС</t>
  </si>
  <si>
    <t xml:space="preserve">Планы потолков: исправить Пт-1.1 на Пт-1 - не утепляется в автостоянке и рампе низ перекрытия</t>
  </si>
  <si>
    <t xml:space="preserve">Принято. Будет приведено в соот-вие</t>
  </si>
  <si>
    <t xml:space="preserve">Планы потолков: исправить Пт-2.1 на Пт-2 - не утепляется в тамбур-шлюзах и лифтовых холлах низ перекрытия</t>
  </si>
  <si>
    <t xml:space="preserve">Планы потолков: удалить Пт-3 - внутренняя отделка в лестничных клетках учтена в АР-0.5
Примечание: дать ссылку на АР-0.5 о внутренней отделке в лестничных клетках</t>
  </si>
  <si>
    <t xml:space="preserve">Планы потолков: показать марки типа отделки потолков в помещениях для прокладки коммуникаций (помещения без номеров вблизи лифтовых шахт)</t>
  </si>
  <si>
    <t xml:space="preserve">Принято. Тип отделки потолков будет указан</t>
  </si>
  <si>
    <t xml:space="preserve">Разработать металлические ограждения, предусмотренные для установки по краю технических пространств.
Должны быть предоставлены эскизы, Ведомость ограждений, Спецификация материалов</t>
  </si>
  <si>
    <t xml:space="preserve">В связи с требованием экспертизы ограждения техни ческого пространства заменены на стены</t>
  </si>
  <si>
    <r>
      <rPr/>
      <t xml:space="preserve">В комплекте 1190-01-02-АР0.2 рев.С от 14.07.23, представленном на рассмотрение 19.07.23 металлическое ограждение по краю тех.пространств не заменено на ограждающие конструкции из газобетонной кладки </t>
    </r>
    <r>
      <rPr>
        <u val="single"/>
        <color rgb="FF1155CC"/>
      </rPr>
      <t>https://docs.google.com/spreadsheets/d/1YuiVJh5g_X5jHE5eOh_2DEvATkVyA1tZkiQMcCOB9Wo/edit#gid=506794652&amp;range=12:12</t>
    </r>
    <r>
      <rPr/>
      <t xml:space="preserve"> 
Замечание будет снято после получения на проверку откорректированного АР0.2 и АР0.4</t>
    </r>
  </si>
  <si>
    <t xml:space="preserve">1190-01-02-АР0.3 рев.С, рев.Е, рев К, рев.М
рев.А от 17.11.23</t>
  </si>
  <si>
    <t xml:space="preserve">В связи с тем, что для паркинга не разрабатывается АИ, включить в комплект листы с решениями 
- по вертикальной разметке на стенах, колоннах, по выкрасам бордюров рампы;
- по горизонтальной разметке - парковочные места, номера;
- по указателям и табличкам на стенах;
- по цветовым выкрасам на стенах входов в эвакуационные лестничные клетки, в лифтовые тамбур-шлюзы</t>
  </si>
  <si>
    <t xml:space="preserve">Милявская А.
Шалаева О.</t>
  </si>
  <si>
    <t xml:space="preserve">Принято. Разметка включена.</t>
  </si>
  <si>
    <t xml:space="preserve">разметка  предоставлена</t>
  </si>
  <si>
    <t xml:space="preserve">Выполнить фронтальные виды стен входов в ЛК и секции (тамбуры лифтовых холлов) с обозначением и привязкой акцентных выкрасов и табличек навигации</t>
  </si>
  <si>
    <t xml:space="preserve">Принято. Виды добавлены</t>
  </si>
  <si>
    <t xml:space="preserve">На видах показать выкрасы по стандарту - на всю высоту стены до потолка. Если высота потолков превышает 5000 мм,
допускается выкрашивать входы в секции до уровня потолочных коммуникаций.
Сейчас все выкрасы показаны разной высоты.</t>
  </si>
  <si>
    <t xml:space="preserve">Принято. Выкрасы выведены на одну высоту, где это возможно. </t>
  </si>
  <si>
    <r>
      <rPr/>
      <t xml:space="preserve">План: парковочные места
- удалить изображения автомобилей;
- привязать колесоотбойники;
- показать номер парковочного места по стандарту </t>
    </r>
    <r>
      <rPr>
        <u val="single"/>
        <color rgb="FF1155CC"/>
      </rPr>
      <t xml:space="preserve">Паркинг_Правила навигации_версия 2.0</t>
    </r>
    <r>
      <rPr/>
      <t xml:space="preserve"> 
Условные обозначения: включить обозначение колесоотбойника</t>
    </r>
  </si>
  <si>
    <t xml:space="preserve">Принято. Изображение автомобилей удалены, колесоотбойники привязаны, номера парковочных мест указаны.</t>
  </si>
  <si>
    <r>
      <rPr/>
      <t xml:space="preserve">Исправить габариты пешеходных зон в соответствии с </t>
    </r>
    <r>
      <rPr>
        <u val="single"/>
        <color rgb="FF1155CC"/>
      </rPr>
      <t xml:space="preserve">Паркинг_Правила навигации_версия 2.0</t>
    </r>
    <r>
      <rPr/>
      <t xml:space="preserve">  </t>
    </r>
  </si>
  <si>
    <t xml:space="preserve">Принято. Габариты пешеходных зон откорректированы.</t>
  </si>
  <si>
    <t xml:space="preserve">3, 7</t>
  </si>
  <si>
    <r>
      <rPr/>
      <t xml:space="preserve">Обратить внимание на замечание </t>
    </r>
    <r>
      <rPr>
        <u val="single"/>
        <color rgb="FF1155CC"/>
      </rPr>
      <t>https://docs.google.com/spreadsheets/d/1YuiVJh5g_X5jHE5eOh_2DEvATkVyA1tZkiQMcCOB9Wo/edit#gid=1035108314&amp;range=18:18</t>
    </r>
    <r>
      <rPr/>
      <t xml:space="preserve"> 
Исправить марки дверей 2.Т.5/2.А.1 и 6.Т.5/6.А.1 - дверные блоки должны быть с пределом огнестойкости EI 30</t>
    </r>
  </si>
  <si>
    <t xml:space="preserve">Принято. Пределы огнестойкости дверей исправлены. Приведено в соот-вие с разделом АР04.</t>
  </si>
  <si>
    <t xml:space="preserve">Исправить марку гермодвери на ЛК-1пр (показана дверь с правым открыванием) и откорректировать количество в АР0.4</t>
  </si>
  <si>
    <t xml:space="preserve">Принято. Марка гермодвери исправлена - Лк-1пр</t>
  </si>
  <si>
    <t xml:space="preserve">1190-01-02-АР0.3 
рев.А от 17.11.23</t>
  </si>
  <si>
    <t xml:space="preserve">Согласно актуальному требованию МФР не предусматривать установку демпферов на углах вертикальных конструкций в местах проезда и парковки автомобилей</t>
  </si>
  <si>
    <t xml:space="preserve">Принято. Демпферы удалены из проекта</t>
  </si>
  <si>
    <t xml:space="preserve">1190-01-02-АР0.4 рев.А, рев.В
148-0721-ОК-1-0-1,2-1..19-АР0.4</t>
  </si>
  <si>
    <t xml:space="preserve">Спецификация элементов заполнения проемов: в составе каждого наименования дверных блоков должны быть указаны их габариты,  см. пример для дверного блока Д-2л</t>
  </si>
  <si>
    <t xml:space="preserve">Принято. Приведено в соот-вие</t>
  </si>
  <si>
    <t xml:space="preserve">Спецификация элементов заполнения проемов поправлена: в наименовании указаны габариты коробки</t>
  </si>
  <si>
    <t xml:space="preserve">Исправлено. 
Габариты дверных блоков не соответствуют Стандарту, то есть предполагается индивидуальное производство. Это связано с тем, что комплект поступил на проверку по факту устройства дверных проемов (после возведения стен и перегородок на стройплощадке)  </t>
  </si>
  <si>
    <t xml:space="preserve">1190-01-02-АР0.4 рев.А, рев.В</t>
  </si>
  <si>
    <r>
      <rPr>
        <color theme="1"/>
        <rFont val="Arial"/>
      </rPr>
      <t xml:space="preserve">Дверные блоки Д-2л, Д-2пр (венткамеры, насосные, тех.помещения для прохода коммуникаций, ПУТ) - все приняты с пределом огнестойкости EI 60. 
Согласно разделу стадии П МОПБ1, п.6.36, 6.38, 6.54, 6.57 предел огнестойкости ограждающих строительных конструкций помещений для размещения инженерного оборудования или коммуникаций, расположенных в пожарном отсеке, обслуживаемом этим оборудованием, имеют пределы огнестойкости не менее EI 45. Следовательно, двери в таких стенах должны иметь предел огнестойкости EI 30.
Включить в Спецификацию дополнительную марку дверных блоков с пределом огнестойкости EI30 и откорректировать количество. Должно быть
- Д-2пр  EI 60 - 3;
- Д-2л  EI 60 - 1;
- Д-</t>
    </r>
    <r>
      <rPr>
        <color indexed="2"/>
        <rFont val="Arial"/>
      </rPr>
      <t>нов.</t>
    </r>
    <r>
      <rPr>
        <color theme="1"/>
        <rFont val="Arial"/>
      </rPr>
      <t xml:space="preserve">пр  EI 30 - 14;
- Д-</t>
    </r>
    <r>
      <rPr>
        <color indexed="2"/>
        <rFont val="Arial"/>
      </rPr>
      <t>нов.</t>
    </r>
    <r>
      <rPr>
        <color theme="1"/>
        <rFont val="Arial"/>
      </rPr>
      <t xml:space="preserve">л  EI 30 - 18</t>
    </r>
  </si>
  <si>
    <t xml:space="preserve">Принято. Приведено в соот-вие. Новая марка двери - Д-13</t>
  </si>
  <si>
    <r>
      <rPr>
        <color theme="1"/>
        <rFont val="Arial"/>
      </rPr>
      <t xml:space="preserve">Включить в Спецификацию дополнительную марку дверных блоков с пределом огнестойкости EI30 для проемов 1050х1600(h) в технических помещениях для коммуникаций (1.Т.8, 2.Т.10, 2.Т.10, 2.Т.11, 2.Т.12, 2.Т.13, 2.Т.14), см.комплекты КЖ-0.2.
Должно быть
- Д-</t>
    </r>
    <r>
      <rPr>
        <color indexed="2"/>
        <rFont val="Arial"/>
      </rPr>
      <t>нов.</t>
    </r>
    <r>
      <rPr>
        <color theme="1"/>
        <rFont val="Arial"/>
      </rPr>
      <t xml:space="preserve">пр  EI 30 - 1;
- Д-</t>
    </r>
    <r>
      <rPr>
        <color indexed="2"/>
        <rFont val="Arial"/>
      </rPr>
      <t>нов.</t>
    </r>
    <r>
      <rPr>
        <color theme="1"/>
        <rFont val="Arial"/>
      </rPr>
      <t xml:space="preserve">л  EI 30 - 5  
Разработать эскиз дверного блока</t>
    </r>
  </si>
  <si>
    <t xml:space="preserve">Не принято. В разделе 1190-01-1-3-КЖ-0.2 рев.С размер проема в пом.1.Т.8 размером 1000х2150(h) низ на отм. -6,050; в разделе 1190-01-4-6-КЖ-0.2 Рев.D проемы в пом. 2.Т.9, 2.Т.10, 2.Т.11 размером 1000х2300(H) низ на отм. -6,050; в разделе 1190-01-7-9-КЖ-0.2 Рев.D проемы в пом. 2.Т.12, 2.Т.13, 2.Т.14 размерои 1000х2300(H) низ на отм. -6,050. Таким образом высотапроема под дверной блок остается 1000х2100 (остальная высота в запас на осадку - закладывается газоблоком)</t>
  </si>
  <si>
    <t xml:space="preserve">Габариты проемов откорректированы</t>
  </si>
  <si>
    <t xml:space="preserve">Дверной блок Д-2.4л 
- не найден на маркировочных планах в комплекте АР0.3 - уточнить местоположение;
- указана нестандартная высота проема 2000 вместо 2100 мм - уточнить/исправить</t>
  </si>
  <si>
    <t xml:space="preserve">Дверной блок устанавливается в техническое помещение для прохода коммуникаций  3.Т.2 в осях (1/П-2/П)  - (П.1.Ш-А/П). В связи с высокой готовностью СМР и проемом в монолите просим изготовить нестандартную дверь под проем высотой 2000 мм </t>
  </si>
  <si>
    <t xml:space="preserve">Дверные блоки Д-8.2л, Д-8.2п (лестничная клетка/автостоянка, автостоянка/автостоянка) приняты глухими одностворчатыми 1310х2070 в проем 1350х2100 (в Стандарте АР такие блоки отсутствуют).
То есть ширина дверного полотна составляет 1290, что вызывает сомнение
- возможность эксплуатации (вес створки);
- возможность производства (требует пересогласования).
В связи с тем, что дверные проемы на стройплощадке уже выполнены, предусмотреть нестандартный дверной блок противопожарный остекленный двупольный 1325х2070 в проем 1350х2100, противопожарное остекление 150х1400мм, со стационарным порогом 14 мм, контурный уплотнитель, нажимная ручка на круглой розетке, отбойная пластина h=200мм со стороны лифтового холла, цвет RAL 7016, минимальная ширина рабочей створки 1000мм, с доводчиком.
Откорректировать эскиз двери по замечанию
</t>
  </si>
  <si>
    <t xml:space="preserve">На принято. Согласно п. 7.18 МОПБ, ширина маршей лестниц, предназначенная для эвакуации людей из помещений подземной части, выполнена не менее ширины эвакуационных выходов на нее и составляет не менее 1,2 м. Ширина активной створки в предлагаемом варианте составляет 1030 мм, что менее 1200 мм. Согласно п. 4.2.24 СП 1.13130.2020 при использовании двупольных дверей, ширина эвакуационного выхода определяется только шириной выхода через активные дверные полотна. При этом учитывать ширину пассивного (зафиксированного полотна) не допускается.</t>
  </si>
  <si>
    <t xml:space="preserve">Дверные блоки Д-8.2л, Д-8.2пр: исправить колличество  - должно быть Д-8.2л 10 шт, Д-8.2пр 21 шт (см. АР0.3, л.2-7)</t>
  </si>
  <si>
    <t xml:space="preserve">Не принято. Кол-во дверей указано правильно: 12/18</t>
  </si>
  <si>
    <r>
      <rPr>
        <color theme="1"/>
        <rFont val="Arial"/>
      </rPr>
      <t xml:space="preserve">Гермодверь Д-12п (воздухозаборные шахты в венткамерах) - указано 21 шт, должно быть 19 шт (по числу шахт в объеме венткамер).
Три воздухозаборные шахты выполнены в объеме 4, 6 пожарных отсеков автостоянки - значит необходимо предусмотреть гермодверь </t>
    </r>
    <r>
      <rPr>
        <color indexed="2"/>
        <rFont val="Arial"/>
      </rPr>
      <t xml:space="preserve">в противопожарном исполнении</t>
    </r>
    <r>
      <rPr>
        <color theme="1"/>
        <rFont val="Arial"/>
      </rPr>
      <t xml:space="preserve">
Подобрать производителя, выпускающего </t>
    </r>
    <r>
      <rPr>
        <color indexed="2"/>
        <rFont val="Arial"/>
      </rPr>
      <t>сертифицированные</t>
    </r>
    <r>
      <rPr>
        <color theme="1"/>
        <rFont val="Arial"/>
      </rPr>
      <t xml:space="preserve"> гермодвери, так как серийная противопожарная гермодверь в Стандарте АР отсутствует.</t>
    </r>
  </si>
  <si>
    <t xml:space="preserve">Двери в воздухозаборные шахты перемаркированы на Лк-..., добавлены лючки для доступа в техпространства. СМ. раздел 1190-01-02-АР0.3  </t>
  </si>
  <si>
    <r>
      <rPr>
        <sz val="11"/>
      </rPr>
      <t xml:space="preserve">Спецификация технических лючков: удалить гермодверь Лк-1л 
- в </t>
    </r>
    <r>
      <rPr>
        <u val="single"/>
        <sz val="11"/>
        <color rgb="FF1155CC"/>
      </rPr>
      <t xml:space="preserve">Серия-5.904-4_гермодвери для венткамер</t>
    </r>
    <r>
      <rPr>
        <sz val="11"/>
      </rPr>
      <t xml:space="preserve">  не разработана дверь с левым открыванием;  
- на планах АР0.3 отсутствуют двери  с левым открыванием.
Исправить количество Лк-1пр, см замечание  </t>
    </r>
    <r>
      <rPr>
        <u val="single"/>
        <sz val="11"/>
        <color rgb="FF1155CC"/>
      </rPr>
      <t>https://docs.google.com/spreadsheets/d/1YuiVJh5g_X5jHE5eOh_2DEvATkVyA1tZkiQMcCOB9Wo/edit#gid=1875782669&amp;range=69:69</t>
    </r>
    <r>
      <rPr>
        <sz val="11"/>
      </rPr>
      <t xml:space="preserve"> </t>
    </r>
  </si>
  <si>
    <t xml:space="preserve">Количество Лк-1пр исправлено = 18 шт, ЛК-1л удалена из спецификации</t>
  </si>
  <si>
    <t xml:space="preserve">Дверные блоки Д-2.1л (электрощитовая/автостоянка): исправить предел огнестойкости EI 60 на EI 30, так как категории помещений по взрыво-пожароопасности В2, В3</t>
  </si>
  <si>
    <t xml:space="preserve">Предел огнестойкости дверного блока Д-2.1л исправлен на EI30</t>
  </si>
  <si>
    <r>
      <rPr>
        <color theme="1"/>
        <rFont val="Arial"/>
      </rPr>
      <t xml:space="preserve">Дверные блоки Д-2.3л, Д-2.3п (ИТП/лестничная клетка, ИТП/автостоянка) приняты глухими одностворчатыми 1310х2070 в проем 1350х2100 (в Стандарте АР такие блоки отсутствуют).
То есть ширина дверного потолна составляет 1290, что вызывает сомнение
- возможность эксплуатации (вес створки);
- возможность производства (требует пересогласования).
В связи с тем, что дверные проемы на стройплощадке уже выполнены, предусмотреть нестандартный дверной блок противопожарный глухой </t>
    </r>
    <r>
      <rPr>
        <b/>
        <color theme="1"/>
        <rFont val="Arial"/>
      </rPr>
      <t>двупольный</t>
    </r>
    <r>
      <rPr>
        <color theme="1"/>
        <rFont val="Arial"/>
      </rPr>
      <t xml:space="preserve"> 1325х2070 в проем 1350х2100, со стационарным порогом 14 мм, контурный уплотнитель, нажимная ручка, цилиндровый замок "ключ-вертушка", цвет RAL 7016, минимальная ширина рабочей створки 1000мм, с доводчиком.
Дверные блоки ИТП/автостоянка должны иметь предел огнестойкости EI 30 (не EI 60) - ввести дополнительную маркировку для указанных дверей
Откорректировать эскиз двери по замечанию</t>
    </r>
  </si>
  <si>
    <t xml:space="preserve">Дверной блок Д-2.3п/л  из ИТП в автостоянку заменен на дверной блок Д-2.3.1 л, Д-2.3.1 пр. Кол-во дверных блоков исправлено </t>
  </si>
  <si>
    <t xml:space="preserve">Дверные блоки Д-2.3.1л, Д-2.3.1пр - исправить предел огнестойкости EI 60 на EI 30 в графах "Наименование", "Предел огнестойкости"
Откорректировать эскиз дверных блоков Д-2.3пр, Д-2.3.1л, Д-2.3.1пр - должны быть двустворчатые с шириной активной створки 1030 мм</t>
  </si>
  <si>
    <t xml:space="preserve">Предел огнестойкости   графах "Наименование" и "Предел огнестойкости" исправлен на ЕI30.Эскиз двери поравлен по предложенному</t>
  </si>
  <si>
    <t xml:space="preserve">Удалить дверные блоки Д-6л  (автостоянка/тамбур-шлюз - второй вход)  либо обосновать решение по устройству дополнительных входов в тамбур-шлюзы</t>
  </si>
  <si>
    <t xml:space="preserve">Двери устновлены для  обслуживания технических помещений, расположенных рядом с ЛЛУ. Проще говоря, пронести какую то тяжелую габаритную запчасть от лифта в тех.помещение</t>
  </si>
  <si>
    <t xml:space="preserve">По результатам совещания "Замечания АР Кусковская 12 (для СМР)" от 07.06.23 решено оставить указанные дверные проемы</t>
  </si>
  <si>
    <t xml:space="preserve">Спецификация элементов заполнения проемов ворот: исправить предел огнестойкости ВМ-2.1 (ПУТ) EI 60 на EI 30 - предел огестойкости ограждающих конструкций помещения EI 45 (см.раздел МОПБ1 стадии П)</t>
  </si>
  <si>
    <t xml:space="preserve">Принято. Откорректировано</t>
  </si>
  <si>
    <t xml:space="preserve">1190-01-02-АР0.4 рев.В
148-0721-ОК-1-0-1,2-1..19-АР0.4</t>
  </si>
  <si>
    <r>
      <rPr>
        <color theme="1"/>
        <rFont val="Arial"/>
      </rPr>
      <t xml:space="preserve">Спецификация технических лючков: люк Лк-3пр с пределом огнестойкости EIS 60 (для воздухозаборных шахт 2.Т.18, 6.Т.14, 6.Т.16, выполненных в объеме автостоянки) - указать производителя, выпускающего </t>
    </r>
    <r>
      <rPr>
        <b/>
        <color indexed="2"/>
        <rFont val="Arial"/>
      </rPr>
      <t>сертифицированные</t>
    </r>
    <r>
      <rPr>
        <color theme="1"/>
        <rFont val="Arial"/>
      </rPr>
      <t xml:space="preserve"> противопожарные гермодвери, так как в Серии 5.904-4 не разработаны гермодвери в противопожарном исполнении</t>
    </r>
  </si>
  <si>
    <t xml:space="preserve">Люк Лк-3пр заменен на противопожарную герметичную утепленную дверь Д-12пр  EIS60, выполненную по ГОСТ 57327-2016 "Двери металлические противопожарные"</t>
  </si>
  <si>
    <t xml:space="preserve">Исправлено. 
Установка в воздухозаборных шахтах, расположенные в объеме автостоянки, противопожарных дымогазонепроницаемых дверей с нестандартными размерами, без спец.устройства закрывания - ответственность проектировщика</t>
  </si>
  <si>
    <t xml:space="preserve">Спецификация технических лючков: Серия 5.904-4 разработана для дверей/люков в герметичном исполнении в вентиляционных камерах - обосновать применение в тех.пространствах для прокладки инженерных коммуникаций</t>
  </si>
  <si>
    <t xml:space="preserve">Люк Лк-2пр, Лк-2л заменен на противопожарную  дверь Д-14пр, Д-14л EI60, выполненную по ГОСТ 57327-2016 "Двери металлические противопожарные"</t>
  </si>
  <si>
    <t xml:space="preserve">1190-01-02-АР0.5 Рев.А, рев.L</t>
  </si>
  <si>
    <t xml:space="preserve">Типы отделки вертикальных поверхностей: Ст-3 (Отделка по жб стене) - исправить толщину сплошного выравнивания цементно-песчаными смесями 17 мм на 10 мм (см.Стандарт АР)</t>
  </si>
  <si>
    <t xml:space="preserve">Правила проектирования. Отделка помещений</t>
  </si>
  <si>
    <t xml:space="preserve">Типы отделки вертикальных поверхностей: Ст-6 (Отделка по стене из пеноблоков) - исправить "Улучшенная штукатурка цементно-песчаными смесями - 17 мм" на "Улучшенная штукатурка цементно-песчаными смесями по сетке тканой стальной 10х10х0.8 мм - 20 мм (см.Стандарт АР) </t>
  </si>
  <si>
    <t xml:space="preserve">1190-01-02-АР0.5 Рев.L, рев.М</t>
  </si>
  <si>
    <t xml:space="preserve">9 - 12</t>
  </si>
  <si>
    <t xml:space="preserve">Листы с фрагментами планов лифтовых холлов и разрезов по ним добавлены, т.к. в названии раздела указаны Лифты. Марки по отделке на разрезах исключены. Отделка прописана в примечании</t>
  </si>
  <si>
    <t xml:space="preserve">Выполнена бессмысленная работа по оформлению лишних листов, так как информация по отделке лифтовых приямков уже есть в АР0.3</t>
  </si>
  <si>
    <r>
      <rPr>
        <b/>
        <color theme="1"/>
        <rFont val="Arial"/>
      </rPr>
      <t xml:space="preserve">Для информации</t>
    </r>
    <r>
      <rPr>
        <color theme="1"/>
        <rFont val="Arial"/>
      </rPr>
      <t xml:space="preserve">
В лестничных клетках не предусмотрено утепление стен, требуемое Стандартом АР (Утеплитель минераловатные плиты (Технониколь - ТЕХНОФАС ДЕКОР) ρ=100-120 кг/м³, λБ=0,041 Вт/м°С, R на отрыв≥12 кПа - 50 мм на клею (Технониколь  110) - 5 мм, штукатурно-клеевой слой (Технониколь  210), армированный фасадной стеклотканевой щелочестойкой сеткой М3600 - 10 мм)
Устранить замечание в данный момент уже невозможно, так как утепление приведет к заужению лестничных маршей и площадок на 65 мм</t>
    </r>
  </si>
  <si>
    <t xml:space="preserve">Узлы кладки и усиления стен,  решения по креплению перемычек не рассматривались, так как стены/перегородки и проемы в них к моменту передачи комплекта на рассмотрение уже выполнены на стройплощадке.</t>
  </si>
  <si>
    <t xml:space="preserve">1190-01-02-АР0.6
Рев.В, рев.L</t>
  </si>
  <si>
    <r>
      <rPr>
        <sz val="10"/>
      </rPr>
      <t xml:space="preserve">Примыкание решетки к покрытию пола: невозможно закрепить уголок обрамления приямка анкерами настолько близко к краю. 
Откорректировать узел в соответствии со Стандартом, см л.14  </t>
    </r>
    <r>
      <rPr>
        <u val="single"/>
        <sz val="10"/>
        <color rgb="FF1155CC"/>
      </rPr>
      <t xml:space="preserve">Узлы_подземный и первый этажи_часть 3</t>
    </r>
    <r>
      <rPr>
        <sz val="10"/>
      </rPr>
      <t xml:space="preserve">  
Выполнить Спецификацию элементов на решетку к приямку
Выполнить Спецификацию элементов на обрамление приямка</t>
    </r>
  </si>
  <si>
    <t xml:space="preserve">Принято. Узел будет откорректирован в соот-вии со стандартом</t>
  </si>
  <si>
    <t xml:space="preserve">Узел опирания решетки и решетки для приямков выполнены, но не соответствуют стандарту - ответственность проектировщика</t>
  </si>
  <si>
    <t xml:space="preserve">Устройство дренажного приямка: удалить - малоинформативный и содержит неверную информацию.
Информацию по отделке поверхностей приямка включить в АР0.3, учитывая, что отделка в соответствии со Стандартом АР должна быть следующая
- цементная гидроизоляция Ceresit CR 65 WATERPROOF с заведением на стены на 200 мм, с прокладкой по углам водонепроницаемой ленты для герметизации швов Ceresit CL 152- 2 мм;
- увлажнение основания до насыщения, не допуская потеков и скоплений воды;
- ж/б фундаментная плита</t>
  </si>
  <si>
    <t xml:space="preserve">1190-01-02-АР0.6
Рев.В, рев.L, рев.М</t>
  </si>
  <si>
    <r>
      <rPr/>
      <t xml:space="preserve">Устройство водоотводного лотка: откорректировать с учетом того, что 
- лоток должен быть уложен с уклоном min 0,006 - то есть под него проще выполнить стяжку из цпр, чем бетонную стяжку В22.5;
- к лотку должны быть выполнены уклоны 0,005-0,01;
- толщина пола в автостоянке принята 200 мм, а не 150 (см.АР0.3);
- подписать все материалы, которые показаны на узле;
- указать, чем заполняется стык между отделкой пола и лотком.
В качестве примера см. л.13 </t>
    </r>
    <r>
      <rPr>
        <u val="single"/>
        <color rgb="FF1155CC"/>
      </rPr>
      <t xml:space="preserve">Узлы_подземный и первый этажи_часть 3</t>
    </r>
    <r>
      <rPr/>
      <t xml:space="preserve">  
Выполнить Спецификацию элементов лотка</t>
    </r>
  </si>
  <si>
    <t xml:space="preserve">Принято. исправлено</t>
  </si>
  <si>
    <t xml:space="preserve">Сечение А-А: откорректировать с учетом того, что 
- лоток должен быть уложен с уклоном min 0,006;
- толщина пола в автостоянке принята 200 мм, а не 150 (см.АР0.3);
- откорректировать наименования элементов лотка</t>
  </si>
  <si>
    <r>
      <rPr/>
      <t xml:space="preserve">Узел деф.шва между фундаментными плитами: 
- толщина пола в автостоянке принята 200 мм, а не 150 (см.АР0.3);
- отсутствует гидроизоляция;
- отсутствуют габариты подливки из бетона В25;
- не указано, чем крепится накладной деф.шов к бетонной подливке
Откорректировать узел, см. </t>
    </r>
    <r>
      <rPr>
        <u val="single"/>
        <color rgb="FF1155CC"/>
      </rPr>
      <t xml:space="preserve">Узлы_подземный и первый этажи_часть 3</t>
    </r>
    <r>
      <rPr/>
      <t xml:space="preserve"> , узлы 23, 24 </t>
    </r>
  </si>
  <si>
    <t xml:space="preserve">Пояснить, какой из вариантов устройства деформационного шва в полах паркинга верный. Удалить лишний
</t>
  </si>
  <si>
    <t xml:space="preserve">Отсутствует Спецификация накладных деформационных швов для полов, для стен</t>
  </si>
  <si>
    <t xml:space="preserve">Спецификация находится в разделе 1190-01-02-АР0.3 лист 11</t>
  </si>
  <si>
    <r>
      <rPr/>
      <t xml:space="preserve">Устройство деф.шва в месте примыкания наружной стены и покрытия паркинга:
- откорректировать толщину всех слоев конструкции покрытия, показать размеры;
- откорректировать толщину и высоту кирпичной стенки.
Откорректировать узел заделки деф.шва внутри паркинга (должен быть выполнен в противопожарном исполнении), см. </t>
    </r>
    <r>
      <rPr>
        <u val="single"/>
        <color rgb="FF1155CC"/>
      </rPr>
      <t xml:space="preserve">Узлы_подземный и первый этажи_часть 3</t>
    </r>
    <r>
      <rPr/>
      <t xml:space="preserve"> , узел 5</t>
    </r>
  </si>
  <si>
    <r>
      <rPr/>
      <t xml:space="preserve">Устройство "плавающего" пола, Устройство примыкания конструкции пола к фундаменту под оборудование:
- показать конструкцию пола (200 мм) соразмерной относительно толщины звукоизоляционной плиты (40 мм);
- показать отсечку из звукоизоляционной плиты между фундаментом и конструкцией пола.
См. </t>
    </r>
    <r>
      <rPr>
        <u val="single"/>
        <color rgb="FF1155CC"/>
      </rPr>
      <t xml:space="preserve">Узлы_подземный и первый этажи_часть 3</t>
    </r>
    <r>
      <rPr/>
      <t xml:space="preserve"> , узлы 35, 36</t>
    </r>
  </si>
  <si>
    <t xml:space="preserve">Отсутствуют узлы заделки инженерных отверстий во внутренних стенах/перегородках и перекрытиях</t>
  </si>
  <si>
    <t xml:space="preserve">Принято. Узлы будут добавлены</t>
  </si>
  <si>
    <t xml:space="preserve">Принято, исправлено</t>
  </si>
  <si>
    <t xml:space="preserve">Отсутствуют узлы устройства деформационных швов в монолитных наружных и внутренних стенах</t>
  </si>
  <si>
    <t xml:space="preserve">Отсутствуют узлы устройства деформационных швов между внутренними жб стенами и стенами из пеноблоков</t>
  </si>
  <si>
    <r>
      <rPr/>
      <t xml:space="preserve">Представленный узел не соответствует Стандарту АР, разработанному для объектов Реновации
Не выпонять утепление цокольной части стены экструдированныи пенополистиролом
Откорректировать узел в соответствии со Стандартом </t>
    </r>
    <r>
      <rPr>
        <u val="single"/>
        <color rgb="FF1155CC"/>
      </rPr>
      <t xml:space="preserve">ЖД-ТАС-РЕН-АР-ТУ.ПЭ.1_Узлы_Подземный и первый этажи_часть 1</t>
    </r>
    <r>
      <rPr/>
      <t xml:space="preserve"> </t>
    </r>
  </si>
  <si>
    <t xml:space="preserve">Принято, поправлено</t>
  </si>
  <si>
    <t xml:space="preserve">27.09.23
02.10.23</t>
  </si>
  <si>
    <t xml:space="preserve">принято, исправлено</t>
  </si>
  <si>
    <r>
      <rPr>
        <b/>
        <sz val="9"/>
        <rFont val="Arial"/>
      </rPr>
      <t xml:space="preserve">общее количество листов </t>
    </r>
    <r>
      <rPr>
        <b/>
        <sz val="9"/>
        <rFont val="Arial"/>
      </rPr>
      <t xml:space="preserve">(по ведомости рабочих чертежей)</t>
    </r>
  </si>
  <si>
    <t xml:space="preserve">1190-02-10-19-АР4 .1
 от 19.05.23
рев.В от 19.09.23</t>
  </si>
  <si>
    <t xml:space="preserve">Исправить и указать согласно стандарта:
- формулы стеклопакетов  витражных конструкций,
- сопротивление теплопередаче R.</t>
  </si>
  <si>
    <r>
      <rPr>
        <u val="single"/>
        <sz val="9"/>
        <color rgb="FF1155CC"/>
      </rPr>
      <t xml:space="preserve">Витражные конструкции 1 этажа</t>
    </r>
    <r>
      <rPr>
        <sz val="9"/>
      </rPr>
      <t xml:space="preserve"> 
Альбом типовых решений ЖД_ТА_РЕН_АР_В_ПЭ,
л.2</t>
    </r>
  </si>
  <si>
    <t xml:space="preserve">На маркировочной схеме обозначить входные группы (см. как пример см. АР4.1 по корп.1).
Предоставить фрагменты планов, сечения по входным группам. 
Показать отметки перед входами, в тамбурах, помещениях,  уровень потолка.</t>
  </si>
  <si>
    <t xml:space="preserve">Показать размещение наружных витражей в конструкции стен согласно стандарта - в уровне утеплителя (см. узлы в АТУ и как показано  на планах в АР1)</t>
  </si>
  <si>
    <r>
      <rPr>
        <u val="single"/>
        <color rgb="FF1155CC"/>
      </rPr>
      <t xml:space="preserve">АТУ Подземный и 1 этаж</t>
    </r>
    <r>
      <rPr/>
      <t xml:space="preserve"> 
часть1, л.15</t>
    </r>
  </si>
  <si>
    <t xml:space="preserve">Не предоставлена  марка наружного витража в секц.18 с осях 2.6-2.И (пом.консьержа).
Указать на маркировочной схеме, учесть в эскизах и спецификации -  согласно ПД витраж должен быть в противопожарном исполнении E30.</t>
  </si>
  <si>
    <t xml:space="preserve">Замаркировать внутренние витражи (алгоритм назначения марки указан в стандарте на л.2).
Предоставить эскизы  по стандарту и спецификацию.
Учесть уровень подвесного потолка (низ потолка должен примыкать к верху горизонтального ригеля витража)</t>
  </si>
  <si>
    <t xml:space="preserve">Предоставить фасады в уровне 1 этажа с замаркированными на них витражами, отметками  благоустройства и верха  витражей</t>
  </si>
  <si>
    <t xml:space="preserve">Сторона открывания наружных и внутренних витражных дверей отличается от указанного на планах в АР1.
Привести в соответствие.</t>
  </si>
  <si>
    <t xml:space="preserve">Будет скорректировано в АР1</t>
  </si>
  <si>
    <t xml:space="preserve">Принято. Будет учтено в корректировке ПД под ЗОС. Корректировки в АР1 внесены</t>
  </si>
  <si>
    <t xml:space="preserve">Для всех секций.
Привести в соответствие со стандартом  расположение двупольных витражных дверей и их открывание - двери наружных и внутренних витражей в тамбурах должны быть расположены друг напротив друга с соблюдением  соосности больших и малых створок.
Исправить на маркировочной схеме, учесть на эскизах.</t>
  </si>
  <si>
    <t xml:space="preserve">1190-02-10-19-АР4 .1
 от 19.05.23
рев.В от 19.09.23
рев.А от 29.12.23</t>
  </si>
  <si>
    <t xml:space="preserve">Для всех секций.
В тамбурах показать согласно стандарта установку внутренних витражей от стены до стены (не до утеплителя, как показано сейчас).
см. пример из стандарта.</t>
  </si>
  <si>
    <r>
      <rPr>
        <u val="single"/>
        <sz val="9"/>
        <color rgb="FF1155CC"/>
      </rPr>
      <t xml:space="preserve">Витражные конструкции 1 этажа</t>
    </r>
    <r>
      <rPr>
        <sz val="9"/>
      </rPr>
      <t xml:space="preserve"> 
ЖД_ТА_РЕН_АР_В_ПЭ </t>
    </r>
  </si>
  <si>
    <t xml:space="preserve">В тамбурах  ВГ № 10.2, 10.3, 12.2, 13.1, 14.1, 15.1, 15.2  внутренние витражи  показать от стены до стены, не до зашивки.
Учесть на планах в смежных разделах.</t>
  </si>
  <si>
    <t xml:space="preserve">Принято. Согласно принятым решениям на совещании выполнено в большинстве случаев.</t>
  </si>
  <si>
    <t xml:space="preserve">Для всех секций.
В тамбурах МОП показать согласно стандарта зашивку по утеплителю  (облицовка на металлическом каркасе  с зашивкой 2 листами ГСП-Н2).
Зашивки примыкают к глухой части витража.</t>
  </si>
  <si>
    <t xml:space="preserve">Внутренние стены и перегородки</t>
  </si>
  <si>
    <r>
      <rPr/>
      <t xml:space="preserve">Откорректировать зашивку в тамбурах с учетом </t>
    </r>
    <r>
      <rPr>
        <u val="single"/>
        <color rgb="FF1155CC"/>
      </rPr>
      <t>Замечания</t>
    </r>
    <r>
      <rPr/>
      <t xml:space="preserve"> выше.</t>
    </r>
  </si>
  <si>
    <t xml:space="preserve">Принято, откорректировано</t>
  </si>
  <si>
    <t xml:space="preserve">Для всех секций.
Во 2-ых тамбурах  в МОП показать согласно стандарта утепление (105мм) за зашивкой. 
Откорректировать на эскизах ширину глухих частей внутренних витражей с учетом толщины утеплителя.</t>
  </si>
  <si>
    <r>
      <rPr>
        <u val="single"/>
        <sz val="9"/>
        <color rgb="FF1155CC"/>
      </rPr>
      <t xml:space="preserve">Витражные конструкции 1 этажа</t>
    </r>
    <r>
      <rPr>
        <sz val="9"/>
      </rPr>
      <t xml:space="preserve"> 
ЖД_ТА_РЕН_АР_В_ПЭ 
</t>
    </r>
    <r>
      <rPr>
        <u val="single"/>
        <sz val="9"/>
        <color rgb="FF1155CC"/>
      </rPr>
      <t xml:space="preserve">Внутренние стены и перегородки</t>
    </r>
  </si>
  <si>
    <t xml:space="preserve">Утеплитель показан</t>
  </si>
  <si>
    <t xml:space="preserve">В секц.10 внести корректировки на плане в  МОП согласно стандарта:
- в 1-ом тамбуре выровнять зашивку утеплителя без пререпада в толщине,
- показать утепление 2-го тамбура (выровнять по зашивке 1-го тамбура), 
- почтовые ящики должны зашиваться, поэтому боковые части внутреннего витража в местах примыкания показать с глухим заполнением.
Внутренние витражные конструкции в тамбуре МОП разместить в створе с перегородками (см.как в АР1).
Учесть при разработке эскизов витражей.</t>
  </si>
  <si>
    <r>
      <rPr/>
      <t xml:space="preserve">Обосновать  замену  газоблочной перегородки на каркасную. Теперь получается зашивка вдоль зашивки,  и как будут крепиться на нее почтовые ящики? 
Узлы по зашивке почт.ящиков см. в стандартных узлах </t>
    </r>
    <r>
      <rPr>
        <u val="single"/>
        <color rgb="FF1155CC"/>
      </rPr>
      <t>АТУ</t>
    </r>
    <r>
      <rPr/>
      <t xml:space="preserve"> часть 2 л.23.
Речь в замечании шла про примыкание зашивки  к глухой части витража.
Откорректировать витраж ВВ-10.1, он должен устанавливаться до стены, см. </t>
    </r>
    <r>
      <rPr>
        <u val="single"/>
        <color rgb="FF1155CC"/>
      </rPr>
      <t>Замечание</t>
    </r>
    <r>
      <rPr/>
      <t xml:space="preserve"> выше.</t>
    </r>
  </si>
  <si>
    <t xml:space="preserve">в кладочных приняты газоблоки</t>
  </si>
  <si>
    <t xml:space="preserve">В секц.12-19 в МОП внутренние витражи в тамбурах  имеют перпендикулярное примыкание.
При разработке эскизов витражей учесть широкий импост в составе длинного витража.</t>
  </si>
  <si>
    <t xml:space="preserve">В  секц.15 почтовые ящики размещены в вестибюле между витражами тамбуров.
По стандарту ящики должны зашиваться (узлы см. в АТУ).
Учесть на эскизах внутренних витражей ширину глухой части в месте притмыкания  зашивки.
Так же учесть утепление во 2-ых тамбурах.</t>
  </si>
  <si>
    <r>
      <rPr>
        <u val="single"/>
        <sz val="9"/>
        <color rgb="FF1155CC"/>
      </rPr>
      <t xml:space="preserve">АТУ АИ_ЖД-ТАС-РЕН-АИ-ТУ</t>
    </r>
    <r>
      <rPr>
        <sz val="9"/>
      </rPr>
      <t xml:space="preserve"> 
л.4</t>
    </r>
  </si>
  <si>
    <r>
      <rPr/>
      <t xml:space="preserve">Принять аналогичное решение, как по </t>
    </r>
    <r>
      <rPr>
        <u val="single"/>
        <color rgb="FF1155CC"/>
      </rPr>
      <t>Замечанию</t>
    </r>
    <r>
      <rPr/>
      <t xml:space="preserve"> выше.
Витраж показать от стены до стены/перегородки.</t>
    </r>
  </si>
  <si>
    <t xml:space="preserve">Принято, учтено</t>
  </si>
  <si>
    <t xml:space="preserve">учесть в кладочных АР2.1</t>
  </si>
  <si>
    <t xml:space="preserve">Для всех секций.
По стандарту в тамбурах БКТ все стены должны утепляться.  В проекте утеплена только одна стена. 
Привести к стандарту (по возможности, с учетом  требования к входам,  доступным МГН - ширина тамбура не меньше 1600мм при глубине 2450мм).
Учесть на эскизах ширину глухих частей витражей с учетом толщины утеплителя.</t>
  </si>
  <si>
    <r>
      <rPr>
        <sz val="9"/>
      </rPr>
      <t xml:space="preserve">
</t>
    </r>
    <r>
      <rPr>
        <u val="single"/>
        <sz val="9"/>
        <color rgb="FF1155CC"/>
      </rPr>
      <t xml:space="preserve">Внутренние стены и перегородки</t>
    </r>
  </si>
  <si>
    <t xml:space="preserve">Для всех секций.
Показать по стандарту утепление стен в тамбурах БКТ общ. толщиной 115мм с учетом 5мм клея и 10мм штукатурки (сейчас показан только утеплитель 100мм).
Принять на эскизах ширину примыкающих глухих частей внутренних витражей с учетом толщины утепления.</t>
  </si>
  <si>
    <r>
      <rPr/>
      <t xml:space="preserve">В секц.10 на входе в БКТ в осях 2.2 / 2.ТТ-2.УУ в тамбуре показать утепление по стандарту (общей толщиной 115мм), выровнять отделку.
Учесть на эскизе внутреннего витража ширину глухой части с учетом толщины утепления.
Откорректировать открывание дверей по </t>
    </r>
    <r>
      <rPr>
        <u val="single"/>
        <color rgb="FF1155CC"/>
      </rPr>
      <t>Замечанию</t>
    </r>
    <r>
      <rPr/>
      <t xml:space="preserve"> выше.</t>
    </r>
  </si>
  <si>
    <t xml:space="preserve">Замаркировать наружные двери в помещения СС и ЭОМ - согласно стандарта они предусматриваются витражными.
Предоставить эскизы, учесть в спецификации.</t>
  </si>
  <si>
    <r>
      <rPr>
        <u val="single"/>
        <sz val="9"/>
        <color rgb="FF1155CC"/>
      </rPr>
      <t xml:space="preserve">Витражные конструкции 1 этажа</t>
    </r>
    <r>
      <rPr>
        <sz val="9"/>
      </rPr>
      <t xml:space="preserve"> 
ЖД_ТА_РЕН_АР_В_ПЭ
л.2, 28</t>
    </r>
  </si>
  <si>
    <t xml:space="preserve">Привести ширину дверей к стандарту - в осях стоек мин.1180мм, см. стандартную дверь ДВН-8.
Указать в спецификации в примечаниях назначание помещения (СС. эл.щитовая), для определения стеклопакета.</t>
  </si>
  <si>
    <t xml:space="preserve">Принято, маркировка добавлена. В связи со сложившимися объемно-планировочными решениями привести двери к стандартным не представляется возможным </t>
  </si>
  <si>
    <t xml:space="preserve">Замаркировать двери в колясочные - согласно стандарта они должны быть двупольными витражными шириной 1500мм, с высотой витражной конструкции от плиты до плиты.
Открывание дверей в колясочных показать по ходу эвакуации.</t>
  </si>
  <si>
    <r>
      <rPr>
        <u val="single"/>
        <sz val="9"/>
        <color rgb="FF1155CC"/>
      </rPr>
      <t xml:space="preserve">Витражные конструкции 1 этажа</t>
    </r>
    <r>
      <rPr>
        <sz val="9"/>
      </rPr>
      <t xml:space="preserve"> 
ЖД_ТА_РЕН_АР_В_ПЭ</t>
    </r>
  </si>
  <si>
    <r>
      <rPr/>
      <t xml:space="preserve">Частично принято, двери унифицированы в соответствии с решениями корпуса 1 </t>
    </r>
    <r>
      <rPr>
        <u val="single"/>
        <color rgb="FF1155CC"/>
      </rPr>
      <t>замечание</t>
    </r>
  </si>
  <si>
    <t xml:space="preserve">Маркировку витражей принять согласно стандарта (как присваивать марку указано на л.2, 11), учесть наличие вентрешеток, сторону открывания дверей.
Согласовать эскизы нестандартных витражей с ПРЕФАБ.</t>
  </si>
  <si>
    <t xml:space="preserve">Не принято, в стандарте нет типа разрезки, аналогичного наружным витражам. Марки индивидуальные</t>
  </si>
  <si>
    <t xml:space="preserve">снято с условием. что ПРЕФАБ это устроит</t>
  </si>
  <si>
    <t xml:space="preserve">На эскизах нарезку витражей показать в соответствии со стандартом - стойки идут на всю высоту, остекленные части витражей не имеют глухих вставок внизу, только на дверных полотнах предусматриваются противоударные полосы 300мм( см.эскизы в типовом альбоме)</t>
  </si>
  <si>
    <t xml:space="preserve">Эскизы витражей не информативны. 
Показать:
- отметки плит перекрытия (витражи устанавливаются от плиты до плиты), 
- ур.благоустройства (перед входами), 
- ур.ч.пола, 
- ур.подвесного потолка.
- отметки верха и низа витражных окон.
Дать все  размеры всех частей витража. 
</t>
  </si>
  <si>
    <t xml:space="preserve"> Учесть  стандартные требования к минимально-возможной ширине остекленной части  витража.
Например, витраж с дверью ДВН-2.21 на входе в БКТ показан с неоткрывающейся остекленной вставкой шириной 200мм,
Изготовить остекленную часть витража такой ширины невозможно.
Привести к стандарту (см. стандартный витраж ДВН-9Л для БКТ).  </t>
  </si>
  <si>
    <t xml:space="preserve">На эскизах всех витражей в верхней части показаны вент.решетки (как указано в усл.обозхначениях).  
Согласовать с ОВ необходимость наличия вентиляционных решеток в каждом витраже.
Данное решение необходимо согласовать с РП.</t>
  </si>
  <si>
    <t xml:space="preserve">Снято с условием, если ПРЕФАБ согласует</t>
  </si>
  <si>
    <t xml:space="preserve">На эскизах  витражных окон показать по стандарту  во всех помещениях (кроме вестибюля и колясочной) верхнюю открывающуюся фрамугу с ручкой с дистанционным управлением открывания на отм. +0,900 от ур. ч.пола.</t>
  </si>
  <si>
    <r>
      <rPr>
        <u val="single"/>
        <sz val="9"/>
        <color rgb="FF1155CC"/>
      </rPr>
      <t xml:space="preserve">Витражные конструкции 1 этажа</t>
    </r>
    <r>
      <rPr>
        <sz val="9"/>
      </rPr>
      <t xml:space="preserve"> 
Альбом типовых решений ЖД_ТА_РЕН_АР_В_ПЭ,
л.33.</t>
    </r>
  </si>
  <si>
    <t xml:space="preserve">Предусмотреть мероприятия в ОВ для помещения консьержа в секц.18 (витражное окно противопожарное без открывающейся фрамуги).</t>
  </si>
  <si>
    <r>
      <rPr/>
      <t xml:space="preserve">Принять согласно ПД витражные окна с указанным пределом огнестойкости:
- в секц.12 в колясочной витраж ВН-2.19   Е15
- в секц.15 в вестибюле ВН-2.27.1  Е15
- в секц.18 в пом.консьержа витраж Е30 (не замаркирован, см. </t>
    </r>
    <r>
      <rPr>
        <u val="single"/>
        <color rgb="FF1155CC"/>
      </rPr>
      <t>Замечание</t>
    </r>
    <r>
      <rPr/>
      <t xml:space="preserve"> выше) .</t>
    </r>
  </si>
  <si>
    <t>1190-01-00-АР2</t>
  </si>
  <si>
    <t xml:space="preserve">Указать для витражей на входах в МОП предел огнестойкости в зависимости от расположения витража (см. как указано на эскизах в стандарте).</t>
  </si>
  <si>
    <t xml:space="preserve">На наружных витражах на входах в МОП показать панель для размещения домофона (см. стандарт).</t>
  </si>
  <si>
    <t xml:space="preserve">Разработать согласно стандарта узлы верхнего, нижнего и бокового примыкания к наружным ограждающим конструкциям. Предоставить или указать, где будут разработаны эти узлы.</t>
  </si>
  <si>
    <r>
      <rPr>
        <u val="single"/>
        <color rgb="FF1155CC"/>
      </rPr>
      <t xml:space="preserve">АТУ Подземный и первый этаж</t>
    </r>
    <r>
      <rPr/>
      <t xml:space="preserve"> 
часть 1</t>
    </r>
  </si>
  <si>
    <t xml:space="preserve">Узелы примыкания отмостки принять по стандарту.
Узел (11) при толщине пола более 130 мм принят нестандартный, с кирпичной кладкой под витражем.
Принять стандартный узел, с монолитным бортиком, см. в АТУ часть 2  л.28.</t>
  </si>
  <si>
    <t xml:space="preserve">Принято. 28.12.23 узел солгласован с ПРЕФАБ, см. письмо</t>
  </si>
  <si>
    <t xml:space="preserve">согласовано с ПРЕФАБ</t>
  </si>
  <si>
    <t xml:space="preserve">Показать ручку на рабочей створке.</t>
  </si>
  <si>
    <t xml:space="preserve">На маркировочной схеме показать графическое изображение  маршей  в ЛК выходов из подземного этажа (для понимания, что вираж расположен на выходе из ЛК подземного этажа).</t>
  </si>
  <si>
    <t xml:space="preserve">1190-02-10-19-АР4 .1
рев.В от 19.09.23
рев.А от 29.12.23</t>
  </si>
  <si>
    <t xml:space="preserve">В  секц.16 на входах в МОП приняты не по стандарту и в отличие от ПД однополные витражные двери.
Требуется обосновать такое решение.</t>
  </si>
  <si>
    <t xml:space="preserve">Предоставить узел нестандартного примыкания подвесного потолка к глухой части витража.
По стандарту потолок должен примыкать к горизонтальному ригелю.</t>
  </si>
  <si>
    <t xml:space="preserve">Узлы 13 и 13.1 представлены на л.48</t>
  </si>
  <si>
    <t xml:space="preserve">принят не стандартный узел.
Стандартами ПИК не регламентируется.</t>
  </si>
  <si>
    <t xml:space="preserve">Витражное окно ВН-2Р.24 показано не по стандарту. В стандатре есть окна с решеткой, но без глухой вставки, оболсновать ее наличие.
В ПД небыло глухой вставки, только решетка.</t>
  </si>
  <si>
    <t xml:space="preserve">Глухая вставка предусмотрена с целью закрыть перекрытие и утеплитель тех пространства между лестничной клеткой и 2 этажом, предусмотренное для воздухозабора ПЧ</t>
  </si>
  <si>
    <t xml:space="preserve">снято при условии возможности изготовления в ПРЕФАБ</t>
  </si>
  <si>
    <t>46-48</t>
  </si>
  <si>
    <t xml:space="preserve">Конструкция вентрешеток решеток  принята нестандартная, с вставками и по периметру с сендвич панелью 
Привести к стандартным решениям.</t>
  </si>
  <si>
    <t xml:space="preserve">По результатам совещания нестандартные решетки индивидуального изготовления исключены из данного раздела</t>
  </si>
  <si>
    <t xml:space="preserve">Согласовать с ПРЕФАБ:
-  узел (6) внутреннего угла стыка витражей, 
- узел (8) бокового примыкания наружных витражных конструкций входных групп
- узел (9) Т-образного угла стыка витражей
В стандартах  нет таких узлов, проверить на правильность не предоставляется возможным</t>
  </si>
  <si>
    <t xml:space="preserve">Принято. Узлы направлены в Префаб. Согласовано письмом от 29.12.2023</t>
  </si>
  <si>
    <t xml:space="preserve">Узел примыкания отмостки (10) показать по стандарту</t>
  </si>
  <si>
    <t xml:space="preserve">
28.12.23 узел солгласован с ПРЕФАБ, см. письмо</t>
  </si>
  <si>
    <t xml:space="preserve">Указать ссылку на КМ, где разработаны металлические балки и опорные фахверки.</t>
  </si>
  <si>
    <r>
      <rPr>
        <u val="single"/>
        <color rgb="FF1155CC"/>
      </rPr>
      <t xml:space="preserve">АТУ Подземный и первый этаж</t>
    </r>
    <r>
      <rPr/>
      <t xml:space="preserve"> 
часть 1, л.17</t>
    </r>
  </si>
  <si>
    <t xml:space="preserve">Принято.См. л. 53</t>
  </si>
  <si>
    <t xml:space="preserve">Размещение контрастных маркеров в описании указать по стандарту на высоте 950мм и 1350мм, см. как показано на эскизах.</t>
  </si>
  <si>
    <t xml:space="preserve">не исправлено на л.1. или исправить или исключить</t>
  </si>
  <si>
    <t xml:space="preserve">Принято. Поправлено на 1 листе</t>
  </si>
  <si>
    <t xml:space="preserve">Указать по стандарту тип ручки - ручка-штанга длиной 500мм, исправить 800мм.</t>
  </si>
  <si>
    <t xml:space="preserve">Принято. См. примчания п.11 на листах с эскизами ДВН</t>
  </si>
  <si>
    <t xml:space="preserve">не исправлено на л.1 и в прим.п.11 на листах с эскизами.
указана ручка 800мм, а по стандарту 500м.</t>
  </si>
  <si>
    <t xml:space="preserve">Принято. Исправлено на л.1, и в примечании 11 на листах с эскизами</t>
  </si>
  <si>
    <r>
      <rPr/>
      <t xml:space="preserve">В секц.15 почтовые ящики размещены в простенке между двумя тамбурами на зашивке транзита инженерных коммуникаций с верхних этажей.  Требуется согласование такого решения. 
см. </t>
    </r>
    <r>
      <rPr>
        <u val="single"/>
        <color rgb="FF1155CC"/>
      </rPr>
      <t xml:space="preserve">Замечание к АР2.1</t>
    </r>
    <r>
      <rPr/>
      <t xml:space="preserve">
Привести в соответствие ширину внутренних витражей ВВ-15.1 и ДВВ-15.2/2  и размеры светопрозрачной и глухой боковой частей,  витраж ВВ-15.1 нужно показать до стены, а не до зашивки ящиков.</t>
    </r>
  </si>
  <si>
    <t xml:space="preserve">Принято. Витражи ВВ-15.1 и ДВВ-15.2/2 откорректированы (лист 21)</t>
  </si>
  <si>
    <r>
      <rPr>
        <b/>
        <strike/>
        <sz val="11"/>
        <color theme="1"/>
        <rFont val="Arial"/>
      </rPr>
      <t xml:space="preserve">Данное замечание будет рассматриваться при проверке планов в АР1 и АР 2.1.
</t>
    </r>
    <r>
      <rPr>
        <strike/>
        <sz val="11"/>
        <color theme="1"/>
        <rFont val="Arial"/>
      </rPr>
      <t xml:space="preserve">
</t>
    </r>
    <r>
      <rPr>
        <strike/>
        <color theme="1"/>
        <rFont val="Arial"/>
      </rPr>
      <t xml:space="preserve">В секц.15 ниша под пожарный кран показана в вестибюле (согласно ПД).
По стандарту выступающих зашивок в МОП быть не должно. В данном случае из-за ПК придется зашивать весь простенок от окна до двери, что сократит глубину лифтового холла.
Рассмотреть возможность переноса ПК , в стандартных решениях его обычно размещают в колясочной.
Требуется согласование с ВК и РП.</t>
    </r>
  </si>
  <si>
    <t xml:space="preserve">Правила проектирования АИ МОП</t>
  </si>
  <si>
    <t xml:space="preserve">Не принято, не относится к данному альбому</t>
  </si>
  <si>
    <t xml:space="preserve">принято по фактически выполненым СМР</t>
  </si>
  <si>
    <t xml:space="preserve">1190-01-1-3-АР2.1 
рев.В, рев.С, рев.D
</t>
  </si>
  <si>
    <t xml:space="preserve">На кладочном плане замаркировать стойки фахверка</t>
  </si>
  <si>
    <t xml:space="preserve">не выполнено</t>
  </si>
  <si>
    <t xml:space="preserve">RevD_Стойки фахверков замаркированы</t>
  </si>
  <si>
    <t xml:space="preserve">На кладочном плане показать тонкими пунктирными линиями наружные и внутренние витражи</t>
  </si>
  <si>
    <t xml:space="preserve">не принято</t>
  </si>
  <si>
    <t xml:space="preserve">RevD_Витражные конструкции показаны штриховой линией</t>
  </si>
  <si>
    <t xml:space="preserve">1190-01-1-3-АР2.1 
рев.В, рев.С, рев.D, б/обозначения
</t>
  </si>
  <si>
    <t xml:space="preserve">Выполнить указаные участки наружных стен толщиной не менее 200 мм, а не 100 мм</t>
  </si>
  <si>
    <t xml:space="preserve">Не принято</t>
  </si>
  <si>
    <t xml:space="preserve">Согласовать с ГИПом решение по устройству участков наружных стен (тамбур БКТ/ниша под кондиционер, тамбур БКТ/воздухозаборная шахта) толщиной 100 мм, а не 200 мм, как требуется по Стандарту АР
Обратить внимание/устранить разночтение между АР1  (толщина указанных участков стен 200 мм) и АР2.1 (толщина указанных участков стен 100 мм)</t>
  </si>
  <si>
    <t xml:space="preserve">Откорректировано по результатам совещания от 27.06.2024</t>
  </si>
  <si>
    <t xml:space="preserve">Конструкция наружной стены тамбур БКТ/ниша, тамбур БКТ/шахта ОВ принята  утеплитель Технофас толщиной 50 мм +газобетонная стена 100 мм  +  утеплитель Технофас толщиной 100 мм
Газобетонная стена толщиной 100мм выполнена на стройплощадке без согласования - ответственность проектировщика</t>
  </si>
  <si>
    <t xml:space="preserve">Выполнить из ячеистого газобетонного блока толщиной 200 мм, а не в виде каркасной зашивки, ограждающие конструкции 
- шахт дымоудаления (ДУ, КДУ, ПД);
- транзитных коммуникаций с типового этажа в БКТ (секция 1)
В стадии П ограждающие конструкции шахт дымоудаления и транзитных коммуникаций приняты из газобетонной кладки</t>
  </si>
  <si>
    <t xml:space="preserve">- шахт дымоудаления (ДУ, КДУ, ПД) принято (где позволяют планировочные решения сделаем 200мм в других местах 100)
- транзитных коммуникаций с типового этажа в БКТ (секция 1) - принято</t>
  </si>
  <si>
    <t xml:space="preserve">Замена материала ограждающих конструкций шахт ДУ (каркасная зашивка на газобетонные перегородки толщиной 100 мм) выполнена только у одной шахты в секции 2. В остальных случаях ограждающие конструкции шахт ДУ остались без изменения из каркасной зашивки.
Согласовать с ГИПом решение по устройству ограждающих конструкций шахт ДУ из газобетонной кладки толщиной 100 мм, а не 200 мм, как требуется по Стандарту АР
</t>
  </si>
  <si>
    <t xml:space="preserve">RevD_Зашивка шахт ДУ выполнена из ГЗБ 200, где нет возможности уместить 120 Кирпич, по стандарту ПИК</t>
  </si>
  <si>
    <t xml:space="preserve">Удалить в помещениях консьержей секций 1, 2 проемы под оконные блоки - по стандарту АР должны устанавливаться витражи. 
Выполнить проемы под витражи шириной 1425 мм
Учесть витражи в АР4.1</t>
  </si>
  <si>
    <t xml:space="preserve">АР_Витражи 1 этажа (МОП+БКТ+тех.пом)</t>
  </si>
  <si>
    <t xml:space="preserve">По результатам совещания "Замечания АР Кусковская 12 (для СМР)" от 07.06.23 решено оставить во всех секциях проемы в стене тамбур/помещение консьержа под оконные блоки, а не под витражи</t>
  </si>
  <si>
    <t xml:space="preserve">Удалить в колясочных секций 1, 3 проемы под дверные блоки - по стандарту АР должны устанавливаться витражные двери. 
Выполнить проемы под витражные двери шириной 1640 мм
Учесть витражные двери в колясочные в АР4.1</t>
  </si>
  <si>
    <t xml:space="preserve">RevD_Решение аналогично секциям 4-9</t>
  </si>
  <si>
    <t xml:space="preserve">Исправить ширину дверных проемов в ПУИ МОП в секциях 2, 3 и их марки</t>
  </si>
  <si>
    <t xml:space="preserve">RevD_Ширина исправлена</t>
  </si>
  <si>
    <t xml:space="preserve">Учесть или указать в Примечаниях, где учтен утеплитель</t>
  </si>
  <si>
    <t xml:space="preserve">RevD_Спецификации добавлены</t>
  </si>
  <si>
    <t xml:space="preserve">Заменить (везде, где встречается) заплечики наружных проемов на стойки фахверка - проемы под витражное заполнение/дверные блоки должны усиливаться с обоих сторон.
Учесть замену на развертках стен (л.3) и в Спецификации элементов усиления кладки наружных стен
Для информации - минимально возможная ширина заплечика проемов во внутренних стенах/перегородках из пеноблоков 150 мм. В наружных стенах все простенки усиливаются, так как выполняется навесной фасад</t>
  </si>
  <si>
    <r>
      <rPr>
        <u val="single"/>
        <color rgb="FF1155CC"/>
      </rPr>
      <t xml:space="preserve">ЖД-ТАС-РЕН-АР-ТУ.ПЭ.2_Узлы_Подземный и первый этажи_часть 2</t>
    </r>
    <r>
      <rPr/>
      <t xml:space="preserve"> </t>
    </r>
  </si>
  <si>
    <t xml:space="preserve">Не принято. Заплечики армируются арматурными стержнями в каждом ряду с заводом стержней в бетон.</t>
  </si>
  <si>
    <r>
      <rPr>
        <color theme="1"/>
        <rFont val="Arial"/>
      </rPr>
      <t xml:space="preserve">1. В комплекте отсутствует решение по устройству усиления заплечиков наружных проемов под витражи, выполненные из газобетонной кладки шириной менее 150 мм.
2. 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t>
    </r>
    <r>
      <rPr>
        <b/>
        <color theme="1"/>
        <rFont val="Arial"/>
      </rPr>
      <t xml:space="preserve">и включить узел в комплект</t>
    </r>
  </si>
  <si>
    <t xml:space="preserve">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по прежнему будет снято после согласования ГИПа</t>
  </si>
  <si>
    <t xml:space="preserve">Согласовано ГИПом в письме от 22.09.23</t>
  </si>
  <si>
    <t xml:space="preserve">Ведомость внутренних кладочных стен: объединить объемы стен указанных дважды марок
- секция 1 - С-1
- секция 2 - С-1, С-10</t>
  </si>
  <si>
    <t xml:space="preserve">RevD_Дублирующиеся строки убраны</t>
  </si>
  <si>
    <t xml:space="preserve">Ведомость материалов каркасных перегородок: присвоить одинаковую марку перегородкам С-2, С-3 с одинаковым составом, объединить объемы</t>
  </si>
  <si>
    <t xml:space="preserve">не принято,наша ошибка - у С-3 листы ГСП-А - исправим</t>
  </si>
  <si>
    <t xml:space="preserve">RevD_В ведомости внесена корректировка типа ГСП</t>
  </si>
  <si>
    <t xml:space="preserve">1190-01-1-3-АР2.1 
рев.В, рев.С
</t>
  </si>
  <si>
    <t xml:space="preserve">Ведомость внутренних дверных проемов: удалить проемы для дверных блоков в колясочные - в стене вестибюль/колясочная должна установливаться витражная конструкция (дверь с фрамугой над дверью)</t>
  </si>
  <si>
    <t xml:space="preserve">не принято, согласно требованиям МФР двери в колясочные - металлические</t>
  </si>
  <si>
    <t xml:space="preserve">Стандарт на витражные дверные блоки согласован с МФР. 
В стене вестибюль/колясочная должна установливаться витражная конструкция (остекленная дверь + фрамуга), см. Стандарт АР</t>
  </si>
  <si>
    <t xml:space="preserve">Ведомость внутренних оконных проемов: удалить таблицу - в помещениях консьержа по стандарту должен быть витраж</t>
  </si>
  <si>
    <t xml:space="preserve">Примечания: 
- п.4 - исправить текст - должно быть "Над отверстиями до 600 мм укладывать 3 арматурных стержня D12 А1 с опиранием не менее 200 мм с каждой стороны";
- п.5 - удалить - по стандарту АР не выполняются перемычки из уголка 63х63х5;
- п.7 - исправить текст - шаг  уголков крепления к перекрытию 1200 мм, а не 1000; зазор между верхом перегородорк и низом плиты перекрытия должен быть 20 мм, а не 30;
- п.8 - исправить текст - указать, что кладка наружных стен из ячеистых газобетонных блоков армируется оцинкованной сеткой из проволоки ø3Вр-I ячейкой 50х50 мм через каждые 2 ряда кладки, а кладка внутренних стен/перегородок армируется базальтовой строительной сеткой СПБ-С 25х25 на ширину стены через 2 ряда кладки.
- п.10 - удалить - по стандарту АР не выполняется в кладке армирующий кирпичный пояс, тем более, что и на развертках стен пояс не показан</t>
  </si>
  <si>
    <t xml:space="preserve">RevD_Примечание исправлено</t>
  </si>
  <si>
    <t xml:space="preserve">Развертки наружных стен: проверка листа в части габаритов наружных проемов под витражное заполнение и их высотных отметок будет выполнена только после передачи на рассмотрение комплекта АР4.1 в полном объеме, включая информацию по витражныму заполнению проемов в секциях 1-3, АР8 (входные группы), АР9.5 (фасады)</t>
  </si>
  <si>
    <t xml:space="preserve">На момент проверки не передан на рассмотрение комплект АР4.1 в полном объеме, включая информацию по витражныму заполнению проемов в секциях 1-3, АР8 (входные группы), АР9.5 (фасады)</t>
  </si>
  <si>
    <t xml:space="preserve">Замаркировать все элементы металлических конструкций</t>
  </si>
  <si>
    <t xml:space="preserve">RevD_Элементы замаркированы</t>
  </si>
  <si>
    <t xml:space="preserve">Предусмотреть усиление проемов под воздухозаборные решетки</t>
  </si>
  <si>
    <t xml:space="preserve">RevD_Все места где необходимо выполнить услиление оно выполено</t>
  </si>
  <si>
    <t xml:space="preserve">Откорректировать узел в соответствии со стандартным решением</t>
  </si>
  <si>
    <t xml:space="preserve">ЖД-ТАС-РЕН-АР-ТУ.ПЭ.2_Узлы_Подземный и первый этажи_часть 2</t>
  </si>
  <si>
    <t xml:space="preserve">RevD_Узел скорректирован</t>
  </si>
  <si>
    <t xml:space="preserve">Выполнить 
- узел примыкания верхних рядов кладки из ячеистых бетонных блоков к стойкам фахверков;
- узел примыкания нижних рядов кладки из ячеистых бетонных блоков к стойкам фахверков.</t>
  </si>
  <si>
    <t xml:space="preserve">RevD_Узлы добавлены</t>
  </si>
  <si>
    <t xml:space="preserve">Согласовано с условием отсутствия со стороны ГОКР замечания к верхнему креплению фахверка</t>
  </si>
  <si>
    <t xml:space="preserve">Выполнить узлы по кладке внутренних перегородок
- устройство заплечиков дверных проемов;
- примыкание внутренних перегородок к наружным стенам</t>
  </si>
  <si>
    <t xml:space="preserve">Узлы 1 - 8: элементы металлических конструкций фахверка замаркированы, но не заспецифицированы.
Выполнить Спецификацию материалов на фахверки и балки, см. в качестве примера альбом КМ</t>
  </si>
  <si>
    <t xml:space="preserve">КМ-1_Металлические конструкции фахверков и козырьков</t>
  </si>
  <si>
    <t xml:space="preserve">RevD_Спецификация элементов на листе 3</t>
  </si>
  <si>
    <t xml:space="preserve">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</si>
  <si>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 xml:space="preserve">Согласовано ГИПом в письме от 11.09.23</t>
  </si>
  <si>
    <t xml:space="preserve">Узел 1: выполнить опорную часть стойки фахверка по стандарту</t>
  </si>
  <si>
    <t xml:space="preserve">Узел 2: выполнить узел крепления стойки фахверка к низу перекрытия по стандарту</t>
  </si>
  <si>
    <t xml:space="preserve">Замечание будет снято после согласования ГИПом нестандартного решения по устройству верхнего крепления стойки фахверка</t>
  </si>
  <si>
    <t xml:space="preserve">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11.09.23 письмом ГИПа</t>
  </si>
  <si>
    <t xml:space="preserve">Примечания:
- п.6 - либо удалить, как ошибочный, либо указать, что наружная кладка армируется оцинкованной сеткой из проволоки ø3Вр-I ячейкой 50х50 мм через каждые 2 ряда кладки:
- п.7 - привести текст и наполнение чертежа в соответствие, так как в комплекте отсутствует расход металла на фахверки, фахверки не замаркированы Ф1 - Ф5;
- п.8 - привести текст и наполнение чертежа в соответствие, так как в комплекте отсутствует информация по козырькам, а балки под козырьки не замаркированы поз. Бм-1, Бм-2, Бм-3, Бм-4</t>
  </si>
  <si>
    <t xml:space="preserve">Спецификация элементов перемычек: по стандарту АР не выполняются перемычки из уголка 63х63х5
Исправить типы применяемого металлопроката с учетом длин перемычек
- над проемами шириной 600 - 2400 - 50х50х6
- над проемами шириной 2400 - 3000 - 75х75х6</t>
  </si>
  <si>
    <t xml:space="preserve">Правила проектирования_Перемычки</t>
  </si>
  <si>
    <t xml:space="preserve">RevD_В виду высокой готовности СМР перемычки указаные ранее оставлены, сортамент элементов принимался по ПИК Стандрату для коммереских проектов, элементы расчитаны для их использования в качестве перемычек, новые перемычки добавленые в ревизии выполенны в соответствии с ПИК Стандарт по Реновации</t>
  </si>
  <si>
    <t xml:space="preserve">Подбор перемычек - ответственность проектировщика</t>
  </si>
  <si>
    <t xml:space="preserve">Примечание, п.7: невозможно оштукатурить слоем 20 мм металлические перемычки, предварительно покрыв их бетонконтактом.
Исправить текст примечания в соответствии с приложенным стандартным решением по отделке перемычек</t>
  </si>
  <si>
    <t xml:space="preserve">1190-01-4-6-АР2.3 рев.D, рев.Е, рев.F, рев.G</t>
  </si>
  <si>
    <t xml:space="preserve">Просьба аргументировать свой ответ.
Стойки фахверков на плане графически показаны, но без марок. </t>
  </si>
  <si>
    <t xml:space="preserve">Стойки фахверков замаркированы</t>
  </si>
  <si>
    <t xml:space="preserve">Контур витражей необходим для проверки.</t>
  </si>
  <si>
    <t xml:space="preserve">Контур показан</t>
  </si>
  <si>
    <t xml:space="preserve">1190-01-4-6-АР2.3 рев.D, рев.Е, рев.F, рев.G, рев.Н
148-0721-ОК-1-0-1-4..6-АР2.1 б/ревизии</t>
  </si>
  <si>
    <t xml:space="preserve">Зависит от степени выполнения этих стен на стройке </t>
  </si>
  <si>
    <t xml:space="preserve">Это часть наружной стены, см. конструкцию стен в стандарте.
Привести в соответствие с ПД, где указанные участки были толщиной 200мм.
Учесть при этом измение ширины проема для наружных витражей в АР4.1</t>
  </si>
  <si>
    <t xml:space="preserve">Увеличение толщины участков наружных стен с 100 мм до 200 мм не представляется возможным, т.к.  данный участок зажат между нишой для кондиционера (ширина ниши принята по заданию) и тамбуром (ширина тамбура не менее 1600мм)</t>
  </si>
  <si>
    <t xml:space="preserve">20.07.23
15.08.23</t>
  </si>
  <si>
    <t xml:space="preserve">Согласовать с ГИПом решение по устройству участков наружных стен (тамбуры БКТ/воздухозаборная шахта) толщиной 100 мм, а не 200 мм, как требуется по Стандарту АР
Обратить внимание/устранить разночтение между АР1  (толщина указанных участков стен 200 мм) и АР2.3 (толщина указанных участков стен 100 мм)
</t>
  </si>
  <si>
    <t xml:space="preserve">Выполнить из ячеистого газобетонного блока толщиной 200 мм, а не в виде каркасной зашивки, ограждающие конструкции 
- шахт дымоудаления (ДУ, КДУ, ПД);
- транзитных коммуникаций с типового этажа в БКТ (секция 4, 6)
В стадии П ограждающие конструкции шахт дымоудаления и транзитных коммуникаций приняты из газобетонной кладки</t>
  </si>
  <si>
    <t xml:space="preserve">- шахт дымоудаления (ДУ, КДУ, ПД) принято (где позволяют планировочные решения сделаем 200мм в других местах 100)                                                                                - транзитных коммуникаций с типового этажа в БКТ (секция 4,6) - принято. исправлено рев. J</t>
  </si>
  <si>
    <t xml:space="preserve">- шахты ОВ должны выгораживаться газоблоками 200мм (не 100мм), и не каркасными перегородками.
- замечание по выгородке транзитных коммуникаций будет снято после проверки Рев.J.
</t>
  </si>
  <si>
    <t xml:space="preserve">Замечание будет снято после согласования с ГИПом решения по устройству ограждающих конструкций шахт ДУ из газобетонной кладки толщиной 100 мм, а не 200 мм, как требуется по Стандарту АР</t>
  </si>
  <si>
    <t xml:space="preserve">Перегодки из блока 200 добавлены в тех местах где позволяют габариты шахт, где из за габаритов их не представляется возможным сделать, они сделаны из 120 кирпича, в соответствии со стеной Вн_К-120 по ПИК стандарту</t>
  </si>
  <si>
    <t xml:space="preserve">Удалить в колясочных секций 4, 5, 6 проемы под дверные блоки - по стандарту АР должны устанавливаться витражи. 
Выполнить проемы под витражи шириной 1640 мм
Учесть витражи в АР4.1</t>
  </si>
  <si>
    <t xml:space="preserve">Для оперативного решения вопроса, просьба аргументировать свои ответы.
В замечаниях вам пишут развернутое пояснение со ссылками на стандарт.
Если выполнить по стандарту не предоставляется возможным по объективным причинам, указать это в ответе.
Каждый конкретный случай будет рассмотрен индивидуально.</t>
  </si>
  <si>
    <t xml:space="preserve">Проёмы для деверей в колясочные выполены на стройке, габариты проёмов не меняются, двери будут остеклёнными</t>
  </si>
  <si>
    <r>
      <rPr/>
      <t xml:space="preserve">Замечание будет снято после проверки АР4.1 </t>
    </r>
    <r>
      <rPr>
        <u val="single"/>
        <color rgb="FF1155CC"/>
      </rPr>
      <t>https://docs.google.com/spreadsheets/d/1YuiVJh5g_X5jHE5eOh_2DEvATkVyA1tZkiQMcCOB9Wo/edit#gid=1484810381&amp;range=21:21</t>
    </r>
    <r>
      <rPr/>
      <t xml:space="preserve"> </t>
    </r>
  </si>
  <si>
    <t xml:space="preserve">Исправить ширину дверных проемов в ПУИ МОП в секциях 4, 6 и их марки</t>
  </si>
  <si>
    <t xml:space="preserve">принято. исправлено рев. J</t>
  </si>
  <si>
    <t xml:space="preserve">Замечание  будет снято после проверки Рев.J.</t>
  </si>
  <si>
    <t xml:space="preserve">Учесть в комплекте или указать в Примечаниях, где учтен утеплитель для теплоизоляции тамбуров, воздухозаборных шахт и лестничных клеток</t>
  </si>
  <si>
    <t>принято</t>
  </si>
  <si>
    <t xml:space="preserve">Указать, где учтен утеплитель для теплоизоляции тамбуров, воздухозаборных шахт и лестничных клеток (под штукатурку).
В ведомостях материалов показан только утеплитель в зашивках.</t>
  </si>
  <si>
    <t xml:space="preserve">Не учтено</t>
  </si>
  <si>
    <t xml:space="preserve">Добавлены спецификации утепления тамбуров и воздухозабоных шахт</t>
  </si>
  <si>
    <t xml:space="preserve">Простенки в наружных стенах шириной 125мм, 150мм  (менее 300мм) из газоблоков, примыкающих к монолитному пилону, невозможно закрепить по стандартным узлам, т.к. элементы крепежа длиной 300мм, см.узлы в стандарте на л.19.
Заменить простенки на фахверки.
Для мест, где нельзя исключить газоблоки (шириной менее 300мм), разработать индивидуальный узел крепления блоков к монолиту, применить фахверк в проеме.</t>
  </si>
  <si>
    <t xml:space="preserve">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t>
  </si>
  <si>
    <t xml:space="preserve">Согласовать с ГИПом решение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по прежнему будет снято после согласования ГИПа</t>
  </si>
  <si>
    <t xml:space="preserve">Была допущена ошибка Тип С-3 выполняется с листами ГСП-А. исправлено рев. J</t>
  </si>
  <si>
    <t xml:space="preserve">Ведомость внутренних дверных проемов: удалить проемы 14 (было 9) для дверных блоков в колясочные - в стене вестибюль/колясочная должна установливаться витражная конструкция (дверь с фрамугой над дверью)</t>
  </si>
  <si>
    <r>
      <rPr/>
      <t xml:space="preserve">Обосновать свое решение с учетом </t>
    </r>
    <r>
      <rPr>
        <u val="single"/>
        <color rgb="FF1155CC"/>
      </rPr>
      <t>Замечания</t>
    </r>
    <r>
      <rPr/>
      <t xml:space="preserve"> выше.</t>
    </r>
  </si>
  <si>
    <t xml:space="preserve">В стене вестибюль/колясочная должна установливаться витражная конструкция (остекленная дверь + фрамуга), см. Стандарт АР (был согласован с МФР)</t>
  </si>
  <si>
    <t xml:space="preserve">Ведомость проёмов скорректирована, заполение проёмов в колясочные см. ответ на пункт 6</t>
  </si>
  <si>
    <t xml:space="preserve">Откорректировать Примечания - см.замечания к п.4, 5, 7, 8, 10</t>
  </si>
  <si>
    <t xml:space="preserve">Примечание скорректировано</t>
  </si>
  <si>
    <t xml:space="preserve">Устранить разночтения в ширине проемов под витражное заполнение в комплектах 1190-01-4-6-АР2.3 и 1190-01-1-9-АР4.1  </t>
  </si>
  <si>
    <r>
      <rPr/>
      <t xml:space="preserve">Для наружного витража в осях 1.1/ 1.М-1.Н предусмотреть проем шириной, обеспечивающей установку двупольной двери, с учетом отолщины стены из газобетона по </t>
    </r>
    <r>
      <rPr>
        <u val="single"/>
        <color rgb="FF1155CC"/>
      </rPr>
      <t>Замечанию</t>
    </r>
    <r>
      <rPr/>
      <t xml:space="preserve"> выше, и стандартных узлов крепления витражей, см. </t>
    </r>
    <r>
      <rPr>
        <u val="single"/>
        <color rgb="FF1155CC"/>
      </rPr>
      <t xml:space="preserve">Замечание к АР4.1
</t>
    </r>
    <r>
      <rPr/>
      <t xml:space="preserve">Учесть изменение в ведомости проемов.</t>
    </r>
  </si>
  <si>
    <t xml:space="preserve">Устранить разночтение в ширине проема для наружного витража в осях 1.1/ 1.М-1.Н (ДВН-5.4л) - 1850 мм или 1770 мм (АР4.1, л.19)</t>
  </si>
  <si>
    <t xml:space="preserve">В разделе АР4.1 рев. С  размер проема для наружного витража (ДНВ-5.4л) - 1850 мм</t>
  </si>
  <si>
    <t xml:space="preserve">Ширина ДВН-5.4л в АР4.1 рев.С не исправлена. Несоответствие габаритов проема под витраж и витража - ответственность проектировщика </t>
  </si>
  <si>
    <r>
      <rPr/>
      <t xml:space="preserve">Откорректировать на развертке ширину проема для наружного витража в осях 1.1/ 1.М-1.Н с учетом </t>
    </r>
    <r>
      <rPr>
        <u val="single"/>
        <color rgb="FF1155CC"/>
      </rPr>
      <t xml:space="preserve">Замечания </t>
    </r>
    <r>
      <rPr/>
      <t xml:space="preserve"> выше.</t>
    </r>
  </si>
  <si>
    <t xml:space="preserve">Устранить разночтение в ширине проема для наружного витража в осях 1.1/ 1.М-1.Н (ДВН-5.4л) - 1850 мм или 1750 мм (АР4.1, л.19)</t>
  </si>
  <si>
    <t xml:space="preserve">Предусмотреть усиление проемов под воздухозаборные решетки (все отверстия)</t>
  </si>
  <si>
    <t xml:space="preserve">Предусмотреть усиление проемов под воздухозаборные решетки.</t>
  </si>
  <si>
    <t xml:space="preserve">Решения по устройству фахверков для усиления наружной стены (стойки, балки), не соотвествующие решениям Стандарта КМ-1 Металлические конструкции фахверков и козырьков - ответственность проектировщика
Фахверки согласованы только в части габаритов проемов под наружные витражи</t>
  </si>
  <si>
    <t xml:space="preserve">Откорректировать узел в соответствии со стандартным решением (см. ссылку и скрин, где показаны отступления от стандарта)</t>
  </si>
  <si>
    <t xml:space="preserve">Узел скорректирован</t>
  </si>
  <si>
    <t xml:space="preserve">1190-01-4-6-АР2.3 рев.D, рев.Е, рев.F, рев.G, рев.Н</t>
  </si>
  <si>
    <t xml:space="preserve">Узлы показаны в разделе 1190-01-02-АР2</t>
  </si>
  <si>
    <t xml:space="preserve">В составе рабочей документации отсутствует комплект 1190-01-02-АР2. Если имеется в виду комплект 1190-01-02-АР02 - в нем отсутствуют требуемые узлы
15.08.23 Выполнено. Согласовано с условием отсутствия со стороны ГОКР замечания к верхнему креплению фахверка</t>
  </si>
  <si>
    <t xml:space="preserve">Узел добавлен в альбом</t>
  </si>
  <si>
    <t xml:space="preserve">15.08.23 Выполнено</t>
  </si>
  <si>
    <t xml:space="preserve">Выполнить Спецификацию материалов на фахверки и балки.</t>
  </si>
  <si>
    <t xml:space="preserve">В спецификацию внесены недостающие позиции, кол.во позиции 1.5 принять равным кол.ву 1.4, в соответствии с узлами, указано в примечании</t>
  </si>
  <si>
    <t xml:space="preserve">Спецификация материалов на фахверки и балки отсутствует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</si>
  <si>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 xml:space="preserve">Спецификация дана на листе №3</t>
  </si>
  <si>
    <t xml:space="preserve">Узел 1 (нижнее крепление стойки фахверка к плите) выполнить  по стандарту.</t>
  </si>
  <si>
    <t xml:space="preserve">Замечание будет снято после согласования ГИПом нестандартного решения по устройству опорной части фахверка</t>
  </si>
  <si>
    <t xml:space="preserve">Замечание будет снято после согласования ГИПом нестандартного решения по устройству опорной части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</si>
  <si>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 xml:space="preserve">Узел 2 (верхнее крепление стойки фахверка к плите) 
- требуется согласование с КМ достаточности крепления стойки на один элемент (в стандартном узле их два)</t>
  </si>
  <si>
    <t xml:space="preserve">Замечание будет снято после согласования ГИПом нестандартного решения по устройству верхнего крепления стойки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11.09.23 письмом ГИПа</t>
  </si>
  <si>
    <t xml:space="preserve">Примечания:
- п.6 - либо удалить, как ошибочный для данного листа, либо указать, что наружная кладка армируется оцинкованной сеткой из проволоки ø3Вр-I ячейкой 50х50 мм через каждые 2 ряда кладки:
- п.7 - привести текст и наполнение чертежа в соответствие, так как в комплекте отсутствует расход металла на фахверки, фахверки не замаркированы Ф1 - Ф5;
- п.8 - привести текст и наполнение чертежа в соответствие, так как в комплекте отсутствует информация по козырькам, а балки под козырьки не замаркированы поз. Бм-1, Бм-2, Бм-3, Бм-4</t>
  </si>
  <si>
    <t xml:space="preserve">Исправить пункты примечаний согласно замечания.</t>
  </si>
  <si>
    <t xml:space="preserve">Пункты примечания скорректирован</t>
  </si>
  <si>
    <t xml:space="preserve">Показать перемычки в соответствии со стандартом.</t>
  </si>
  <si>
    <t xml:space="preserve">Замечание будет снято после согласования ГИПом применения перемычек, выполненных не по Стандарту АР</t>
  </si>
  <si>
    <t xml:space="preserve">Состав элементов перемычек выполнен в соответствии с ПИК Стандартом</t>
  </si>
  <si>
    <t xml:space="preserve">Перемычки в RevG были скорректированы, сортамент элементов был указан в соответствии с ПИК Стандартом</t>
  </si>
  <si>
    <t xml:space="preserve">Пункт примечания скорректирован</t>
  </si>
  <si>
    <t xml:space="preserve">Подписать на плане назначение инж.шахт, это влияет на выбор  материала и конструкции зашивки/облицовки.</t>
  </si>
  <si>
    <t xml:space="preserve">20.07.23
15.08.23</t>
  </si>
  <si>
    <t xml:space="preserve">Не выполнено
15.08.23 Выполнено</t>
  </si>
  <si>
    <t xml:space="preserve">На кладочном плане добавлены марки инж.шахт</t>
  </si>
  <si>
    <r>
      <rPr/>
      <t xml:space="preserve">На развертках показать укрепление проемов под витражи фахверками.
см. </t>
    </r>
    <r>
      <rPr>
        <u val="single"/>
        <color rgb="FF1155CC"/>
      </rPr>
      <t>Замечание</t>
    </r>
    <r>
      <rPr/>
      <t xml:space="preserve"> выше.</t>
    </r>
  </si>
  <si>
    <t xml:space="preserve">Замечание будет снято после согласования ГИПом решения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t>
  </si>
  <si>
    <t xml:space="preserve">Замечание будет снято после согласования ГИПом решения по устройству усиления заплечиков наружных проемов под витражи, выполненные из газобетонной кладки шириной менее 150 мм вместо металлических фахверков, как требуется по Стандарту АР, и включить узел в комплект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</si>
  <si>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 xml:space="preserve">1190-01-7-9-АР2.5 Рев.B, рев.Е</t>
  </si>
  <si>
    <t xml:space="preserve">07.07.23
15.08.23</t>
  </si>
  <si>
    <t xml:space="preserve">Не выполнено
15.08.23 Выполнено</t>
  </si>
  <si>
    <t xml:space="preserve">RevE_Стойки фахверков замаркированы</t>
  </si>
  <si>
    <t xml:space="preserve">Контур витражей необходим для проверки
15.08.23 Выполнено</t>
  </si>
  <si>
    <t xml:space="preserve">RevE_Контур витражных конструкций показан</t>
  </si>
  <si>
    <t xml:space="preserve">На кладочном плане показать отметки верха плиты (-0,100 в секциях 7, 8, -0,250 в секции 9)</t>
  </si>
  <si>
    <t xml:space="preserve">Не выполнено
15.08.23 Показано</t>
  </si>
  <si>
    <t xml:space="preserve">RevE_Отметки плиты перекрытия указаны</t>
  </si>
  <si>
    <t xml:space="preserve">1190-01-7-9-АР2.5 Рев.B, рев.Е
148-0721-ОК-1-0-1-7..9-АР2.1 б/рев.</t>
  </si>
  <si>
    <t xml:space="preserve">Выполнить указанный участок наружной стены толщиной не менее 200 мм, а не 100 мм</t>
  </si>
  <si>
    <t xml:space="preserve">Согласовать с ГИПом решение по устройству участков наружных стен (тамбур БКТ/ниша под кондиционер) толщиной 100 мм, а не 200 мм, как требуется по Стандарту АР и выполнено в АР1</t>
  </si>
  <si>
    <t xml:space="preserve">Выполнить из ячеистого газобетонного блока толщиной 200 мм, а не в виде каркасной зашивки, ограждающие конструкции шахт дымоудаления (ДУ, КДУ, ПД)
В стадии П ограждающие конструкции шахт дымоудаления и транзитных коммуникаций приняты из газобетонной кладки</t>
  </si>
  <si>
    <t xml:space="preserve">Замечание будет снято после согласования с ГИПом решения по устройству ограждающих конструкций шахт ДУ из каркасной облицовки, а не из газобетонной кладки толщиной 200 мм, как требуется по Стандарту АР
15.08.23  Исправлено</t>
  </si>
  <si>
    <t xml:space="preserve">1190-01-7-9-АР2.5 Ревизия B</t>
  </si>
  <si>
    <t xml:space="preserve">Удалить в помещениях консьержей секций 7, 9 проемы под оконные блоки - по стандарту АР должны устанавливаться витражи. 
Выполнить проемы под витражи шириной 1425 мм
Учесть витражи в АР4.1</t>
  </si>
  <si>
    <t xml:space="preserve">Удалить в колясочных секций 7, 8, 9 проемы под дверные блоки - по стандарту АР должны устанавливаться витражи. 
Выполнить проемы под витражи шириной 1640 мм
Учесть витражи в АР4.1</t>
  </si>
  <si>
    <r>
      <rPr>
        <sz val="9"/>
      </rPr>
      <t xml:space="preserve">Удалить в колясочных секций 7, 8, 9 проемы под дверные блоки - по стандарту АР должны устанавливаться витражи. 
Выполнить проемы под витражи шириной 1640 мм
Учесть витражи в АР4.1
15.08.23 Замечание будет снято после проверки АР4.1 </t>
    </r>
    <r>
      <rPr>
        <u val="single"/>
        <sz val="9"/>
        <color rgb="FF1155CC"/>
      </rPr>
      <t>https://docs.google.com/spreadsheets/d/1YuiVJh5g_X5jHE5eOh_2DEvATkVyA1tZkiQMcCOB9Wo/edit#gid=1484810381&amp;range=21:21</t>
    </r>
    <r>
      <rPr>
        <sz val="9"/>
      </rPr>
      <t xml:space="preserve"> </t>
    </r>
  </si>
  <si>
    <t xml:space="preserve">RevE_Проемы в помещения колясочных и их заполенние сделаны аналогично альбому АР2.3 Секции 4-6 Кладочные планы стен и перегородок 1го этажа, витражное заполнение проёмов указано в альбоме АР4.1</t>
  </si>
  <si>
    <t xml:space="preserve">Исправить ширину дверного проема и его марку 
- в ПУИ МОП секции 9
- в помещении консьержа секции 9</t>
  </si>
  <si>
    <t xml:space="preserve">Учесть или указать в Примечаниях, где учтен утеплитель С-8, С-9</t>
  </si>
  <si>
    <t xml:space="preserve">Не указано
15.08.23 Указано</t>
  </si>
  <si>
    <t xml:space="preserve">RevE_Добавлены спецификации материалов утепления</t>
  </si>
  <si>
    <t xml:space="preserve">Ведомость внутренних дверных проемов: 
- на плане не обнаружен проем 5
- удалить проемы для дверных блоков в колясочные</t>
  </si>
  <si>
    <r>
      <rPr/>
      <t xml:space="preserve">Не исправлено
15.08.23 Замечание будет снято после проверки АР4.1 </t>
    </r>
    <r>
      <rPr>
        <u val="single"/>
        <color rgb="FF1155CC"/>
      </rPr>
      <t>https://docs.google.com/spreadsheets/d/1YuiVJh5g_X5jHE5eOh_2DEvATkVyA1tZkiQMcCOB9Wo/edit#gid=1484810381&amp;range=21:21</t>
    </r>
    <r>
      <rPr/>
      <t xml:space="preserve">   </t>
    </r>
  </si>
  <si>
    <t xml:space="preserve">RevE_Название специификации скорректировано, она общая для всех проёмов и указывает лишь их габариты, но не наполнение, в нумерацию проёмов внесена корректировка</t>
  </si>
  <si>
    <t xml:space="preserve">Не исправлено
15.08.23 Откорректировано</t>
  </si>
  <si>
    <t xml:space="preserve">RevE_Примечания исправлены</t>
  </si>
  <si>
    <t xml:space="preserve">Развертки наружных стен: проверка листа в части габаритов наружных проемов под витражное заполнение и их высотных отметок будет выполнена только после передачи на рассмотрение комплекта АР4.1 в полном объеме, включая информацию по витражныму заполнению проемов в секциях 7-9, АР8 (входные группы), АР9.5 (фасады)</t>
  </si>
  <si>
    <t xml:space="preserve">RevE_В узел внесены корректировки в соответствии с альбомом ПИК</t>
  </si>
  <si>
    <t xml:space="preserve">Не выполнено
15.08.23 Выполнено. Согласовано с условием отсутствия со стороны ГОКР замечания к верхнему креплению фахверка</t>
  </si>
  <si>
    <t xml:space="preserve">RevE_Узлы добавлены на Лист 5</t>
  </si>
  <si>
    <t xml:space="preserve">RevE_Узлы добавлены</t>
  </si>
  <si>
    <t xml:space="preserve">Не выполнено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t>
  </si>
  <si>
    <t xml:space="preserve">RevE_Спецификация элементов указаных на узлах представленна на Листе 3</t>
  </si>
  <si>
    <t xml:space="preserve">Замечание будет снято после согласования ГИПом нестандартного решения по устройству верхнего крепления стойки фахверка
15.08.23  В связи с нестандарными решениями элементы усиления проемов в наружных стенах (фахверки, балки) переданы на рассмотрение в Группу оценки конструктивных решений (Еженедельное совещание АПЕКС + ООПР 14.08.23). Замечание будет снято при отсутствии замечаний со стороны специалистов ГОКР, после согласования ГИПа
Согласовано 11.09 23 письмом ГИПа</t>
  </si>
  <si>
    <t xml:space="preserve">RevE_Примечание исправлено</t>
  </si>
  <si>
    <t xml:space="preserve">Не исправлено
15.08.23  Подбор перемычек - ответственность проектировщика</t>
  </si>
  <si>
    <t xml:space="preserve">RevE_Сортамент элементов перемычек скорректирован </t>
  </si>
  <si>
    <t xml:space="preserve">Не исправлено
15.08.23 Исправлено</t>
  </si>
  <si>
    <t>10</t>
  </si>
  <si>
    <r>
      <rPr>
        <sz val="8"/>
        <color theme="1"/>
        <rFont val="Arial"/>
      </rPr>
      <t xml:space="preserve">1190-02-17-19-АР2.5
Ревизия B
</t>
    </r>
    <r>
      <rPr>
        <b/>
        <sz val="8"/>
        <color theme="1"/>
        <rFont val="Arial"/>
      </rPr>
      <t xml:space="preserve">АР2.1 Рев.А от24.10.23
</t>
    </r>
    <r>
      <rPr>
        <sz val="8"/>
        <color theme="1"/>
        <rFont val="Arial"/>
      </rPr>
      <t xml:space="preserve">от 29.12.23</t>
    </r>
  </si>
  <si>
    <t>1-4</t>
  </si>
  <si>
    <t xml:space="preserve">В общих указаниях в п.12.1  и на планах указаны перегородки газобетонные 100мм.( С-10), НЕ применяемые по стандарту на 1 эт.  
Заменить  газоблочные  на  кирпичные 120мм  разделительные перегородки в нишах СС.
</t>
  </si>
  <si>
    <t xml:space="preserve">Шалаева О. В.</t>
  </si>
  <si>
    <t xml:space="preserve">Выполнено, л.2-4</t>
  </si>
  <si>
    <r>
      <rPr>
        <color theme="1"/>
        <rFont val="Arial"/>
      </rPr>
      <t xml:space="preserve">Перегородки из газоблоков толщиной 100м на 1 эт  и их крепление - под ответственность проектировщика.
</t>
    </r>
    <r>
      <rPr>
        <b/>
        <color theme="1"/>
        <rFont val="Arial"/>
      </rPr>
      <t xml:space="preserve">Требуется показать дополнительные мероприятия по усилению  кладки и согласовать нестандартное решение с ГИП МФС. 
</t>
    </r>
    <r>
      <rPr>
        <color theme="1"/>
        <rFont val="Arial"/>
      </rPr>
      <t xml:space="preserve">Сейчас в РД  показано крепление по стандарту - анкером ∅8 A500С, L=200, через каждые 3 ряда кладки , с артмированием сеткой через два ряда (узлы 9.1 и 9.2 на л.6).
</t>
    </r>
  </si>
  <si>
    <t xml:space="preserve">крепление газоблоков 100мм (перегородки в шахтах) принято согласно стандартного узла</t>
  </si>
  <si>
    <r>
      <rPr>
        <sz val="8"/>
        <color theme="1"/>
        <rFont val="Arial"/>
      </rPr>
      <t xml:space="preserve">1190-02-17-19-АР2.5
Ревизия B
</t>
    </r>
    <r>
      <rPr>
        <b/>
        <sz val="8"/>
        <color theme="1"/>
        <rFont val="Arial"/>
      </rPr>
      <t xml:space="preserve">АР2.1 Рев.А от24.10.23</t>
    </r>
  </si>
  <si>
    <t xml:space="preserve">1, 6</t>
  </si>
  <si>
    <t xml:space="preserve">В общих указаниях в п.12.4 и на узле 3 для устройства связей указать по стандарту перфорированную полосу из коррозионностойкой стали 1.5х30 на уровне установки армирующих сеток. 
Стандартный узел см. по ссылке.</t>
  </si>
  <si>
    <r>
      <rPr>
        <u val="single"/>
        <color rgb="FF1155CC"/>
      </rPr>
      <t xml:space="preserve">АТУ Подземный и 1 эт.
</t>
    </r>
    <r>
      <rPr/>
      <t xml:space="preserve">часть 2 
л.10, л.19</t>
    </r>
  </si>
  <si>
    <t xml:space="preserve">Выполнено, л.1</t>
  </si>
  <si>
    <t xml:space="preserve">На узле (л.6) показана полоса.
В общ.указаниях не исправлено - указаны скобы.
</t>
  </si>
  <si>
    <t xml:space="preserve">25.12.23
27.12.23</t>
  </si>
  <si>
    <r>
      <rPr>
        <strike/>
        <color theme="1"/>
        <rFont val="Arial"/>
      </rPr>
      <t xml:space="preserve">Привести в соответствие между собой описание на л.1 (скобы) и узлы на л.6 (полоса). В узлах нет скоб.
стандартные узлы см.по ссылке.
</t>
    </r>
    <r>
      <rPr>
        <color theme="1"/>
        <rFont val="Arial"/>
      </rPr>
      <t>исправлено</t>
    </r>
  </si>
  <si>
    <t>2-4</t>
  </si>
  <si>
    <t xml:space="preserve">Принять согласно стандарта  для стен  ЛК выходов из подземного этажа утепление общ.толщиной 65мм (утеплитель 50мм).
Утепление показать по внутреннему периметру ЛК.</t>
  </si>
  <si>
    <t xml:space="preserve">Выполнено, л.3-4</t>
  </si>
  <si>
    <r>
      <rPr/>
      <t xml:space="preserve">В проекте принят утеплитель толщиной 100мм (С-8),  по стандарту должно быть 50мм, см. ранее выданное </t>
    </r>
    <r>
      <rPr>
        <u val="single"/>
        <color rgb="FF1155CC"/>
      </rPr>
      <t>Замечание</t>
    </r>
    <r>
      <rPr/>
      <t xml:space="preserve"> </t>
    </r>
  </si>
  <si>
    <t xml:space="preserve">обосновать принятое решение</t>
  </si>
  <si>
    <t xml:space="preserve">Ввиду ранее принятых ОПР и высокой степени готовности СМР  изменение толщины утеплителя невозможно </t>
  </si>
  <si>
    <t xml:space="preserve">принято согласно фактически выполненых СМР</t>
  </si>
  <si>
    <t xml:space="preserve">Принять согласно стандарта в ЛК (с верхних этажей) утепление стены, граничащей с квартирой на тип.этажах, общ.толщиной 115мм (утеплитель 100мм).</t>
  </si>
  <si>
    <r>
      <rPr/>
      <t xml:space="preserve">В проекте принят утеплитель толщиной 150мм (С-8.2), а по стандарту должно быть 100мм, см. ранее выданное </t>
    </r>
    <r>
      <rPr>
        <u val="single"/>
        <color rgb="FF1155CC"/>
      </rPr>
      <t>Замечание</t>
    </r>
  </si>
  <si>
    <t xml:space="preserve">Для наружных стен в местах размещения ниш под кондиционеры применить газоблоки 200мм (приняты 100мм).</t>
  </si>
  <si>
    <t xml:space="preserve">Наружные ограждающие  конструкции. Стены</t>
  </si>
  <si>
    <t>2-3</t>
  </si>
  <si>
    <t xml:space="preserve">В секц. 17  на разрезе А-А в осях 2.9-2.11,  
в секц.  18 на разрезе А-А по оси 2.6 стойка показана до перекрытия тех.пространства.
Как будет укрепляться проем выше перекрытия ?</t>
  </si>
  <si>
    <t xml:space="preserve">Стойки показаны.</t>
  </si>
  <si>
    <t xml:space="preserve">В помещениях колясочных принять проем шириной 1640 мм и высотой от плиты до плиты для установки витражной двери по стандарту. Исключить перемычки.
Учесть витражи в АР4.1</t>
  </si>
  <si>
    <t xml:space="preserve">Витражные конструкции 1 эт.</t>
  </si>
  <si>
    <t xml:space="preserve">Принято частично, будет выполнено при возможности переноса инженерных коммуникаций в месте установки витража.</t>
  </si>
  <si>
    <r>
      <rPr/>
      <t xml:space="preserve">в колясочные приняты металлические двери высотой 2100, см.</t>
    </r>
    <r>
      <rPr>
        <u val="single"/>
        <color rgb="FF1155CC"/>
      </rPr>
      <t xml:space="preserve">АР 2.3</t>
    </r>
  </si>
  <si>
    <t xml:space="preserve">В секц.17 в осях 2.21-2Ж показан  доп. утеплитель в месте примыкания витража на входе в тамбур.
Как будет крепиться витраж с этой стороны?
Проработать вариант увеличения ширины проема под витраж, внутренняя зашивка тамбура будет примыкать к глухой его части, учесть на эскизах в АР4.1.
Облицовку сдвинуть.
Стандартные узлы крепления витражей см. по ссылке.</t>
  </si>
  <si>
    <r>
      <rPr>
        <u val="single"/>
        <color rgb="FF1155CC"/>
      </rPr>
      <t xml:space="preserve">АТУ Подземный и 1 эт.
</t>
    </r>
    <r>
      <rPr/>
      <t xml:space="preserve">часть 1
л.18</t>
    </r>
  </si>
  <si>
    <t xml:space="preserve">Выполнено, л.2</t>
  </si>
  <si>
    <t xml:space="preserve">В секц. 19 аналогично предыдущему замечанию -  на входе в МОП в осях 2.1-2.У-2.Ш.
Откорректировать проем под входной витраж</t>
  </si>
  <si>
    <t xml:space="preserve">Выполнено, л.4</t>
  </si>
  <si>
    <t xml:space="preserve">Во всех  БКТ показать зашивку инж.коммуникаций.</t>
  </si>
  <si>
    <t xml:space="preserve">1190-02-17-19-АР2.1 
Рев.А от24.10.23
от 29.12.23</t>
  </si>
  <si>
    <t>5</t>
  </si>
  <si>
    <t xml:space="preserve">Для всех перемычек показан одинаковый уголок равнополочный 100х8 L=170.
По стандарту этот уголок применяеться только для кирпиченой кладки. В секц.17-19 нет кирпичных стен/перегородок на 1 эт.
Для блочной кладки устройство перпемычек см. стандарт  ЖД-ТАС-РЕН-АР-НК.П</t>
  </si>
  <si>
    <t xml:space="preserve">Элементы опирания перемычек принять по стандарту - пластина металлическая 100х7, L=(толщина блока-20мм). Т.е если блок 200мм, то пластина  L=180мм. 
см. узлы в ЖД-ТАС-РЕН-АР-ТУ.ПЭ.2 л.13.
На сечениях показать газоблоки (показан кирпич).</t>
  </si>
  <si>
    <t xml:space="preserve">Скорректированно </t>
  </si>
  <si>
    <r>
      <rPr>
        <sz val="8"/>
        <color theme="1"/>
        <rFont val="Arial"/>
      </rPr>
      <t>1190-02-17-19-</t>
    </r>
    <r>
      <rPr>
        <sz val="8"/>
        <color theme="1"/>
        <rFont val="Arial"/>
      </rPr>
      <t xml:space="preserve">АР2.1 
Рев.А от24.10.23</t>
    </r>
  </si>
  <si>
    <t xml:space="preserve">КМ, предоставленные в комплекте, архитектором не проверялись.</t>
  </si>
  <si>
    <t xml:space="preserve"> </t>
  </si>
  <si>
    <t>1190-01-1-9-АР6</t>
  </si>
  <si>
    <t xml:space="preserve">Опросный лист</t>
  </si>
  <si>
    <t xml:space="preserve">Исправить наименования вкладок - Опросный лист(реновация) на "Корпус 1", Опросный лист(рефинансирование) на "Корпус 2"</t>
  </si>
  <si>
    <t xml:space="preserve">Опросный лист. Корпус 1</t>
  </si>
  <si>
    <t xml:space="preserve">Секция 1:  п.11 (Количество остановок) - исправить отметку 1 этажа на -0,150 для обоих лифтов</t>
  </si>
  <si>
    <t xml:space="preserve">Секция 4:  п.11 (Количество остановок) - исправить отметку 1 этажа на 0,150 для грузопассажирского лифта</t>
  </si>
  <si>
    <t xml:space="preserve">Секция 5:  п.11 (Количество остановок) - исправить отметку 1 этажа на 0,150 для грузопассажирского лифта</t>
  </si>
  <si>
    <t xml:space="preserve">Секция 6:  п.11 (Количество остановок) - исправить отметку 1 этажа на 0,150 для грузопассажирского лифта</t>
  </si>
  <si>
    <t xml:space="preserve">Секция 9:  п.11 (Количество остановок) - исправить отметку 1 этажа на -0,150 для грузопассажирского лифта</t>
  </si>
  <si>
    <t xml:space="preserve">Отсутствует фрагмент плана чердака с привязкой отвертия для доступа к люку обслуживания машинного помещения.
Обратить внимание, что в комплектах КЖ, выданных на данный момент, отсутствуют отверстия под установку люка доступа в перекрытии последний типовой этаж/чердак</t>
  </si>
  <si>
    <t xml:space="preserve">Рассмотреть/выполнить корректировку решения по доступу в машинное помещение через люк
- не выполнять второй люк в перекрытии последний жилой этаж/чердак;
- выполнить ограждающие конструкции толщиной 250 мм из кирпича по периметру отверстий в перекрытиях </t>
  </si>
  <si>
    <t xml:space="preserve">Не выполнено (принято нерациональное решение с двуми люками) - ответственность проектировщика</t>
  </si>
  <si>
    <t xml:space="preserve">Сечения 6.1-6.1, 6.3-6.3: исправить отметку пола приямка пассажирского лифта -1,350 на -1,200</t>
  </si>
  <si>
    <r>
      <rPr/>
      <t xml:space="preserve">Выдать задание конструкторам на выполнение отверстий под люки обслуживания в плитах пола машинного помещения и чердака с учетом устройства выемки высотой 75 мм по периметру отверстий для опирания люков.
Включить в комплект АР10 (Кровля) узел установки люка обслуживания (см. </t>
    </r>
    <r>
      <rPr>
        <u val="single"/>
        <color rgb="FF1155CC"/>
      </rPr>
      <t xml:space="preserve">ЖД-ТАС-РЕН-АР-ТУ-ТЭ_Узлы_Типовые этажи</t>
    </r>
    <r>
      <rPr/>
      <t xml:space="preserve"> , л.60) </t>
    </r>
  </si>
  <si>
    <t xml:space="preserve">Замечание будет снято после получения подтверждения о внесении корректировок в 1190-01-...-КЖ-2.2, а также после проверки комплекта АР10 (Кровля)</t>
  </si>
  <si>
    <t xml:space="preserve">В КЖ2.2, КЖ2.3 проемы под люки учтены</t>
  </si>
  <si>
    <r>
      <rPr>
        <color theme="1"/>
        <rFont val="Arial"/>
      </rPr>
      <t xml:space="preserve">Общие указания: откорректировать пункт 3
- дописать "Наружные стены квартирных лоджий </t>
    </r>
    <r>
      <rPr>
        <b/>
        <color indexed="2"/>
        <rFont val="Arial"/>
      </rPr>
      <t xml:space="preserve">и переходных балконов</t>
    </r>
    <r>
      <rPr>
        <color theme="1"/>
        <rFont val="Arial"/>
      </rPr>
      <t xml:space="preserve"> выполнить из...";
- армирование кладки из ячеистых блоков выполнять через 2 ряда;
- указать, что кладка из ячеистых блоков крепится к жб конструкциям стальной перфорированной полосой, а не с помощью базальтовой сетки;
- указать, что кладка наружных стен переходных балконов армируется </t>
    </r>
    <r>
      <rPr>
        <b/>
        <color indexed="2"/>
        <rFont val="Arial"/>
      </rPr>
      <t xml:space="preserve">сеткой оцинкованной Ø3 Вр-1, яч. 50х50 мм;</t>
    </r>
    <r>
      <rPr>
        <color theme="1"/>
        <rFont val="Arial"/>
      </rPr>
      <t xml:space="preserve">
- указать, в каком комплекте разработаны узлы по газобетонной кладке, учитывая, что в 1190-01-02-АР0.2 узлы также отсутствуют</t>
    </r>
  </si>
  <si>
    <t xml:space="preserve">Милявская А.А</t>
  </si>
  <si>
    <t xml:space="preserve">Принято, приведено в соот-вие</t>
  </si>
  <si>
    <t xml:space="preserve">28.12.23
10.01.24</t>
  </si>
  <si>
    <r>
      <rPr>
        <color theme="1"/>
        <rFont val="Arial"/>
      </rPr>
      <t xml:space="preserve">Откорректировать п.3 на "Наружные стены квартирных лоджий и переходных балконов выполнить из газобетонных блоков плотностью D600, класс прочности на сжатие В3,5, марка по морозостойкости F100 по ГОСТ31360-2007. Первый ряд кладки укладывать на выравнивающий слой раствора </t>
    </r>
    <r>
      <rPr>
        <b/>
        <color indexed="2"/>
        <rFont val="Arial"/>
      </rPr>
      <t>М75</t>
    </r>
    <r>
      <rPr>
        <color theme="1"/>
        <rFont val="Arial"/>
      </rPr>
      <t xml:space="preserve"> толщиной не более 20 мм</t>
    </r>
    <r>
      <rPr>
        <strike/>
        <color theme="1"/>
        <rFont val="Arial"/>
      </rPr>
      <t xml:space="preserve"> по слою гидроизоляции,</t>
    </r>
    <r>
      <rPr>
        <color theme="1"/>
        <rFont val="Arial"/>
      </rPr>
      <t xml:space="preserve"> Последующие ряды </t>
    </r>
    <r>
      <rPr>
        <color indexed="2"/>
        <rFont val="Arial"/>
      </rPr>
      <t xml:space="preserve">выполняются на тонкослойном клеевом растворе с толщиной шва 2 мм (наружные стены квартирных лоджий) или на цементно-песчаном растворе М75 (наружные стены переходных балконов).
</t>
    </r>
    <r>
      <rPr>
        <color theme="1"/>
        <rFont val="Arial"/>
      </rPr>
      <t xml:space="preserve">Армирование стен </t>
    </r>
    <r>
      <rPr>
        <color indexed="2"/>
        <rFont val="Arial"/>
      </rPr>
      <t xml:space="preserve">квартирных лоджий</t>
    </r>
    <r>
      <rPr>
        <color theme="1"/>
        <rFont val="Arial"/>
      </rPr>
      <t xml:space="preserve"> выполнить базальтовой сеткой СБП-С 25х25 </t>
    </r>
    <r>
      <rPr>
        <strike/>
        <color theme="1"/>
        <rFont val="Arial"/>
      </rPr>
      <t xml:space="preserve">(100) ПНСТ</t>
    </r>
    <r>
      <rPr>
        <color theme="1"/>
        <rFont val="Arial"/>
      </rPr>
      <t xml:space="preserve"> через 2 ряда кладки с креплением к ж/б и металлическим конструкциям </t>
    </r>
    <r>
      <rPr>
        <color indexed="2"/>
        <rFont val="Arial"/>
      </rPr>
      <t xml:space="preserve">стальной перфорированной полосой</t>
    </r>
    <r>
      <rPr>
        <color theme="1"/>
        <rFont val="Arial"/>
      </rPr>
      <t xml:space="preserve">, обязательно армируется первый и последние ряды кладки. </t>
    </r>
    <r>
      <rPr>
        <strike/>
        <color theme="1"/>
        <rFont val="Arial"/>
      </rPr>
      <t xml:space="preserve">Крепление к жб конструкциям стальной перфорированной полосой. </t>
    </r>
    <r>
      <rPr>
        <color theme="1"/>
        <rFont val="Arial"/>
      </rPr>
      <t xml:space="preserve">Кладка наружных стен переходных балконов армируется сеткой оцинкованной Ø3 Вр-1, яч. 50х50 мм. Узлы по газобетонной кладке см. лист 6"</t>
    </r>
  </si>
  <si>
    <t xml:space="preserve">Принято, пункт примечания 3 приведен в соответствие. Указана  верная марка раствора, а так же скорректированно описание для разного типа кладки (наружной и внутренней).</t>
  </si>
  <si>
    <t xml:space="preserve">Общие указания, п.5, 6: удалить пункты
- по стандарту не выполняют штукатурный слой на межквартирных стенах  - толщиной 20 мм, а на стенах между квартирой и моп - толщиной 30 мм;
- состав черновой отделки стен должен быть указан в АР3.2</t>
  </si>
  <si>
    <t xml:space="preserve">Для обеспечения нормируемого уровня шумоизоляции сделана штукатурка 20 и 30 мм. Состав черновой отделки  указан в разделе АР3.2</t>
  </si>
  <si>
    <t xml:space="preserve">Общие указания: откорректировать пункт 13
- дописать "Армирование внутренних стен и перегородок из газобетонных блоков....";
- армирование кладки из ячеистых блоков выполнять через 2 ряда;
- кладка из ячеистых блоков крепится к жб конструкциям стальной перфорированной полосой, а не с помощью базальтовой сетки;
- в Ведомости основных комплектов отсутствует комплект 1190-01-02-АР2, на который сделана ссылка по узлам кладки, а в комплекте 1190-01-02-АР0.2 узлы по устройству кладки отсутствуют</t>
  </si>
  <si>
    <t xml:space="preserve">Общие указания: либо откорректировать п.23 - указать конкретно какими несгораемыми материалами и огнестойкими герметиками должны быть заделаны зазоры отверстий после монтажа инженерных коммуникаций, либо удалить пункт, включив в комплект узлы</t>
  </si>
  <si>
    <r>
      <rPr>
        <u val="single"/>
        <color rgb="FF1155CC"/>
      </rPr>
      <t xml:space="preserve">ЖД-ТАС-РЕН-АР-ТУ.ПЭ.3_Узлы_Подземный и первый этажи_часть 3</t>
    </r>
    <r>
      <rPr/>
      <t xml:space="preserve"> , л.23</t>
    </r>
  </si>
  <si>
    <t xml:space="preserve">Общие указания: откорректировать п.24 
- указать конкретно какие конструкции подлежат огнезащите, 
- указать что за огнезащитное средство применяется, 
- указать толщину слоя</t>
  </si>
  <si>
    <r>
      <rPr>
        <color theme="1"/>
        <rFont val="Arial"/>
      </rPr>
      <t xml:space="preserve">Исправить пункт. Перемычки внутренних проемов не покрываются огнезащитным составом, так как штакатурятся по сетке СВУ 120-2600 СП 31-111-2004, но выполняется их предварительная антикоррозийная защита, то есть все металлические конструкции и сварные швы после монтажа окрашиваются системой защитного покрытия: обработка грунтом ГФ-021 по ГОСТ 25129-2020 за </t>
    </r>
    <r>
      <rPr>
        <b/>
        <color theme="1"/>
        <rFont val="Arial"/>
      </rPr>
      <t xml:space="preserve">2 раза</t>
    </r>
    <r>
      <rPr>
        <color theme="1"/>
        <rFont val="Arial"/>
      </rPr>
      <t xml:space="preserve">. На поверхности элементов не должно быть механических повреждений, заусенцев, искривлений, окалины или ржавчины</t>
    </r>
  </si>
  <si>
    <t xml:space="preserve">Принято, пункт примечания (пункт 24) приведен в соответствие. Указана система зашитного покрытия для металлических элементов</t>
  </si>
  <si>
    <t xml:space="preserve">2- 4</t>
  </si>
  <si>
    <r>
      <rPr>
        <b/>
        <color theme="1"/>
        <rFont val="Arial"/>
      </rPr>
      <t xml:space="preserve">Для информации
</t>
    </r>
    <r>
      <rPr>
        <color theme="1"/>
        <rFont val="Arial"/>
      </rPr>
      <t xml:space="preserve">Межквартирные стены и стены между квартирами и внеквартирным коридором показаны из ячеистых блоков толщиной 200 мм.
Согласно Сандарту АР указанные стены должны быть толщиной 250 мм</t>
    </r>
  </si>
  <si>
    <t xml:space="preserve">Принятое решение согласовано на стадии П</t>
  </si>
  <si>
    <t xml:space="preserve">В результате отступления от Стандарта в части толщины межквартирных стен не обеспечивается нормируемый уровень шумоизоляции, что повлекло за собой увеличение штукатурного слоя с 20мм до 30мм, которое также является нарушением Стандарта</t>
  </si>
  <si>
    <t xml:space="preserve">Проемы под входные квартирные двери: везде, где выполнены проемы шириной 1100 мм (под блочную коробку), заменить на 1050 мм (под угловую коробку), за исключением одного из двух (на выбор), расположенных напротив друг друга, дверных проемов в секции 1.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</si>
  <si>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 xml:space="preserve">2 - 4</t>
  </si>
  <si>
    <t xml:space="preserve">Замаркировать зашивку СТМ. Учесть, что выше СТМ тоже выполняется зашивка до низа перекрытия
Ведомость внутренних стен и перегородок: включить зашивку СТМ со стороны коридора и зашивку зазора между потолочной панелью СТМ и жб перекрытием, см.Стандарт л.5, тип ВС-26, ВС-27
</t>
  </si>
  <si>
    <r>
      <rPr>
        <u val="single"/>
        <color rgb="FF1155CC"/>
      </rPr>
      <t xml:space="preserve">ЖД-ТАС-РЕН-АР-ВК.C.Внутренние ненесущие стены и перегородки</t>
    </r>
    <r>
      <rPr/>
      <t xml:space="preserve">
</t>
    </r>
  </si>
  <si>
    <t xml:space="preserve">Принято, зашивка включена в РД, марка С-26; С-27</t>
  </si>
  <si>
    <t xml:space="preserve">Принято, в примечание (пункт 18) добавлено описание стены С-27. Узел 32 выполнен на л. 6</t>
  </si>
  <si>
    <t xml:space="preserve">Замаркировать шкаф-пакеты в соответствии с п.20 Примечаний</t>
  </si>
  <si>
    <t xml:space="preserve">Принято, поправлено. Маркировка и ведомость шкаф-пакетов приведена в Альбоме АР3.2</t>
  </si>
  <si>
    <t xml:space="preserve">Учтено в АР3.2</t>
  </si>
  <si>
    <t xml:space="preserve">Показать / привязать участки комнатных перегородок, которые можно демонтировать в случае объединения кухни и гостиной</t>
  </si>
  <si>
    <t xml:space="preserve">Принято, участки привязаны</t>
  </si>
  <si>
    <t xml:space="preserve">По Стандарту наружные стены переходных балконов/лоджий облицовываются пустотелым кирпичом по гибким связям.
Наружная отделка стен переходных лоджий показана условно. Ширина простенков не позволяет выполнить кирпичный облицовочный слой.
Согласовать с ГИПом отступление от стандарта в части отделки фасада на переходных лоджиях </t>
  </si>
  <si>
    <t xml:space="preserve">В связи со сложившимися объемно-планировочными решениями, наружные стены переходных балконов выполнены не по Стандарту. Данное решение будет согласовано с ГИПом</t>
  </si>
  <si>
    <t xml:space="preserve">Замечание будет снято после получения согласования</t>
  </si>
  <si>
    <t xml:space="preserve">Отсутствие утепления стен в тамбуре переходного балкона - ответственность проектировщика (нарушение Стандарта АР)
</t>
  </si>
  <si>
    <t xml:space="preserve">Минимальная ширина заплечика дверного проема в газобетонной стене должна составлять 150-200 мм. Либо откорректировать ширину заплечика, либо разработать нестандартный узел крепления заплечика шириной 100 мм и согласовать его с ГИПом</t>
  </si>
  <si>
    <t xml:space="preserve">Принято, добавлен узел</t>
  </si>
  <si>
    <t xml:space="preserve">Включить в комплект узлы
- по креплению внутренней кладки из ячеистых блоков к жб стенам/пилонам;
- устройства заплечика дверного проема в стене из ячеистых блоков;
- устройства перемычек;
- заделки зазоров отверстий в стенах и перегородках из газобетонных блоков после монтажа инженерных систем</t>
  </si>
  <si>
    <t xml:space="preserve">Разработать узел нестандартного крепления простенка из газобетонной кладки к жб.конструкции и согласовать его с ГИПом</t>
  </si>
  <si>
    <t xml:space="preserve">Принято, добавлен узел, согласован</t>
  </si>
  <si>
    <t xml:space="preserve">148-0721-ОК-1-0-1-1..3-АР2.2 б/рев.</t>
  </si>
  <si>
    <t xml:space="preserve">Кладочный план: замаркировать утеплитель стен
- квартирных лоджий, толщ.150 мм;
- квартирных лоджий, толщ.180 мм;
- квартирных лоджий, толщ. 230 мм;
- тамбура переходного балкона, толщ.100 мм;
- лестничной клетки, толщ.150 мм</t>
  </si>
  <si>
    <t xml:space="preserve">Принято, Добавлена маркировка С-16, С16.1, С-16.2, С-16.3, С-16.4, С-16.5, соответствующие стены замаркированы на плане, а так же добавлены в отдельную ведомость утеплителя. По неутепленному переходному балкону (сложившиеся объемно-планировочные решения не позволяют утеплить тамбур переходного балкона) передан теплотехнический расчет.</t>
  </si>
  <si>
    <t xml:space="preserve">Утепление стен ЛК, лоджий квартир, переходного балкона замаркировано. Отсутствие утепления стен в тамбуре переходного балкона - ответственность проектировщика (нарушение Стандарта АР)
</t>
  </si>
  <si>
    <t xml:space="preserve">Выполнить на листе Ведомость материалов утепления стен, включая подготовку основания стен и фиксацию утеплителя (грунтовка глубокого проникновения (Технониколь 020) - 2 слоя, клеевая смесь для монтажа утеплителя (Технониколь 110) - 5 мм)</t>
  </si>
  <si>
    <t xml:space="preserve">Принято, добавдлено необходимое описание по монтажу утеплителя, а так же  отдельная ведомость на указанный утеплитель  </t>
  </si>
  <si>
    <r>
      <rPr>
        <color theme="1"/>
        <rFont val="Arial"/>
      </rPr>
      <t xml:space="preserve">Ведомость материалов утепления стен: С-16.2 (утепление наружных стен переходного балкона) - подобрать утеплитель б</t>
    </r>
    <r>
      <rPr>
        <b/>
        <color theme="1"/>
        <rFont val="Arial"/>
      </rPr>
      <t>о</t>
    </r>
    <r>
      <rPr>
        <color theme="1"/>
        <rFont val="Arial"/>
      </rPr>
      <t xml:space="preserve">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 то есть утеплитель должен иметь плотность не менее - 110-130 кг/м³</t>
    </r>
  </si>
  <si>
    <t xml:space="preserve">ПРинтяо. Плотность утеплителя откорректирована.</t>
  </si>
  <si>
    <t xml:space="preserve">Узел 1: откорректировать, так как показан узел для первого этажа 
- удалить гидроизоляцию;
- показать утепление нижней части стены мин.ватой, а не полистиролом</t>
  </si>
  <si>
    <t xml:space="preserve">Принято, узел 1 откорректирован, см. л. 6</t>
  </si>
  <si>
    <t xml:space="preserve">Узел 2 (крепление наружной кладки): откорректировать 
- удалить штукатурку под уголком - как вообще это можно выполнить? - зазор полностью заполняется минватой;
- показать штукатурно-отделочный слой толще (по Стандарту для ячеистых блоков составляет около 20 мм)</t>
  </si>
  <si>
    <t xml:space="preserve">Принято, узел 2 откорректирован, см. л. 6</t>
  </si>
  <si>
    <r>
      <rPr>
        <color theme="1"/>
        <rFont val="Arial"/>
      </rPr>
      <t xml:space="preserve">Включить узел крепления </t>
    </r>
    <r>
      <rPr>
        <b/>
        <color theme="1"/>
        <rFont val="Arial"/>
      </rPr>
      <t>внутренней</t>
    </r>
    <r>
      <rPr>
        <color theme="1"/>
        <rFont val="Arial"/>
      </rPr>
      <t xml:space="preserve"> кладки из ячеистого блока к перекрытию - крепежные уголки (Металлический уголок 75х50х5, l=200мм, ГОСТ 8510-86) отличаются от уголков для наружной кладки (Металлический уголок 100х100х8, l=200мм, ГОСТ 8509-93) </t>
    </r>
  </si>
  <si>
    <t xml:space="preserve">Прнято, доюавлены узлы 2 и 3 на лист с узлами л.6</t>
  </si>
  <si>
    <t xml:space="preserve">Узел 5: удалить - относится к первому этажу, а не к типовому</t>
  </si>
  <si>
    <t xml:space="preserve">Принято, узел 5 удален с листа л.6</t>
  </si>
  <si>
    <t xml:space="preserve">1190-01-4-6-АР2.4
рев.D
148-0721-ОК-1-0-1-4..6-АР2.2 б/рев.</t>
  </si>
  <si>
    <t xml:space="preserve">Общие указания, п.5, 6: удалить пункты
- по стандарту не выполняют штукатурный слой на межквартирных стенах  - толщиной 20 мм, а на стенах между квартирой и моп - толщиной 30 мм;
- состав черновой отделки стен должен быть указан в АР3.4</t>
  </si>
  <si>
    <r>
      <rPr>
        <sz val="9"/>
        <color theme="1"/>
        <rFont val="Arial"/>
      </rPr>
      <t xml:space="preserve">Исправить пункт. Перемычки внутренних проемов не покрываются огнезащитным составом, так как штакатурятся по сетке СВУ 120-2600 СП 31-111-2004, но выполняется их предварительная антикоррозийная защита, то есть все металлические конструкции и сварные швы после монтажа окрашиваются системой защитного покрытия: обработка грунтом ГФ-021 по ГОСТ 25129-2020 за </t>
    </r>
    <r>
      <rPr>
        <b/>
        <sz val="9"/>
        <color theme="1"/>
        <rFont val="Arial"/>
      </rPr>
      <t xml:space="preserve">2 раза</t>
    </r>
    <r>
      <rPr>
        <sz val="9"/>
        <color theme="1"/>
        <rFont val="Arial"/>
      </rPr>
      <t xml:space="preserve">. На поверхности элементов не должно быть механических повреждений, заусенцев, искривлений, окалины или ржавчины</t>
    </r>
  </si>
  <si>
    <t xml:space="preserve">Данное решение согласовано на стадии П</t>
  </si>
  <si>
    <t xml:space="preserve">Проемы под входные квартирные двери: везде, где выполнены проемы шириной 1100 мм (под блочную коробку), заменить на 1050 мм (под угловую коробку).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</si>
  <si>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 xml:space="preserve">Принято. добавлен узел</t>
  </si>
  <si>
    <r>
      <rPr>
        <color theme="1"/>
        <rFont val="Arial"/>
      </rPr>
      <t xml:space="preserve">На плане и в Ведомости наружных проемов исправить ширину проемов НП-3 в осях 1.2/1.Р-1.Т 1900 мм на </t>
    </r>
    <r>
      <rPr>
        <b/>
        <color indexed="2"/>
        <rFont val="Arial"/>
      </rPr>
      <t xml:space="preserve">1850 мм</t>
    </r>
    <r>
      <rPr>
        <color theme="1"/>
        <rFont val="Arial"/>
      </rPr>
      <t xml:space="preserve"> - ширина балконного блока 1800</t>
    </r>
  </si>
  <si>
    <t xml:space="preserve">Ширина провема уменьшена за счет добавления штукаурки, см. узел лист 6</t>
  </si>
  <si>
    <t xml:space="preserve">Выполнить проемы для балконных блоков БП-213/БП-213л шириной 1850 мм в соответствии со Стандартом. Заужение проема за счет увеличения слоя штукатурки откосов на 25 мм с каждой стороны не допустимо</t>
  </si>
  <si>
    <t xml:space="preserve">Принято. В связи с высокой степенью выполнения СМР заужение проема выполнено за счет добавления с обеих сторон проема по 25 мм цементно-песчаного раствора М100 с фиброволокном, согласно узлу А на листе л.6.</t>
  </si>
  <si>
    <t xml:space="preserve">Разработанное решение по устройству откосов проемов балконных блоков - ответственность проектировщика</t>
  </si>
  <si>
    <r>
      <rPr>
        <color theme="1"/>
        <rFont val="Arial"/>
      </rPr>
      <t xml:space="preserve">На плане и в Ведомости наружных проемов исправить ширину проемов НП-2 в осях 1.15-1.19/1.Б 1900 мм на </t>
    </r>
    <r>
      <rPr>
        <b/>
        <color indexed="2"/>
        <rFont val="Arial"/>
      </rPr>
      <t xml:space="preserve">1850 мм</t>
    </r>
    <r>
      <rPr>
        <color theme="1"/>
        <rFont val="Arial"/>
      </rPr>
      <t xml:space="preserve"> - ширина балконного блока 1800</t>
    </r>
  </si>
  <si>
    <t xml:space="preserve">Ширина проема уменьшена за счет добавления штукатурки, см. узел лист 6</t>
  </si>
  <si>
    <t xml:space="preserve">Исправить ширину проема на 1700</t>
  </si>
  <si>
    <t xml:space="preserve">148-0721-ОК-1-0-1-4..6-АР2.2 б/рев.</t>
  </si>
  <si>
    <t xml:space="preserve">Принято, добавдлено необходимое описание по монтажу утеплителя, а так же добавлена отдельная ведомость на указанный утеплитель С-16 ... С-16.5</t>
  </si>
  <si>
    <t xml:space="preserve">Принтяо. Плотность утеплителя откорректирована.</t>
  </si>
  <si>
    <t xml:space="preserve">Принято, узел 5 удален</t>
  </si>
  <si>
    <t xml:space="preserve">Удалить Фрагмент проема балконной двери типового этажа либо заменить на стандартный узел выполнения откосов балконного блока, см. Узлы установки балконных блоков в ЖД-ТАС-РЕН-АР-ОБ </t>
  </si>
  <si>
    <t xml:space="preserve">Принято, добавлен узел А выполнения откосов балконного блока на л.6</t>
  </si>
  <si>
    <t xml:space="preserve">1190-01-7-9-АР2.6
рев.С
148-0721-ОК-1-0-1-7..9-АР2.2 б/рев.</t>
  </si>
  <si>
    <t xml:space="preserve">Принято, пункт примечания (пункт 24) приведен в соответствие. Указана система защитного покрытия для металлических элементов</t>
  </si>
  <si>
    <t xml:space="preserve">2- 6</t>
  </si>
  <si>
    <t xml:space="preserve">Проемы под входные квартирные двери: везде, где выполнены проемы шириной 1100 мм (под блочную коробку), заменить на 1050 мм (под угловую коробку)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</si>
  <si>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 xml:space="preserve">Принято, в примечание (пункт 18) добавлено описание стены С-27. Узел 32 выполнен на л. 8</t>
  </si>
  <si>
    <r>
      <rPr>
        <color theme="1"/>
        <rFont val="Arial"/>
      </rPr>
      <t xml:space="preserve">Исправить ширину проема НП-3 1900 мм на </t>
    </r>
    <r>
      <rPr>
        <b/>
        <color indexed="2"/>
        <rFont val="Arial"/>
      </rPr>
      <t xml:space="preserve">1850 мм</t>
    </r>
    <r>
      <rPr>
        <color theme="1"/>
        <rFont val="Arial"/>
      </rPr>
      <t xml:space="preserve"> - ширина балконного блока 1800</t>
    </r>
  </si>
  <si>
    <t xml:space="preserve">Ширина проема уменьшена за счет добавления штукатурки, см. узел  л 8</t>
  </si>
  <si>
    <t xml:space="preserve">Выполнить проемы для балконных блоков БП-213/БП-213л шириной 1850 мм в соответствии со Стандартом. Заужение проема за счет увеличения слоя штукатурки откосов на 25 мм с каждой стороны не допустимо
Для информации: проемы для балконных блоков шириной 1900 мм выполняются только в квартирах МГН, квартиры для МГН располагаются только в секции 9, но в них проектом не предусмотрены проемы такой ширины</t>
  </si>
  <si>
    <t xml:space="preserve">Принято. В связи с высокой степенью выполнения СМР заужение проема выполнено за счет добавления с обеих сторон проема по 25 мм цементно-песчаного раствора М100 с фиброволокном, согласно узлу А на листе л.8.</t>
  </si>
  <si>
    <t xml:space="preserve">4 - 6</t>
  </si>
  <si>
    <r>
      <rPr>
        <color theme="1"/>
        <rFont val="Arial"/>
      </rPr>
      <t xml:space="preserve">Исправить ширину проема в осях 1.43-1.44/1.Л-1.Р (НП-4 - 2-9 этажи), (НП-3 - 10-16 этажи)  1900 мм на </t>
    </r>
    <r>
      <rPr>
        <b/>
        <color indexed="2"/>
        <rFont val="Arial"/>
      </rPr>
      <t xml:space="preserve">1850 мм</t>
    </r>
    <r>
      <rPr>
        <color theme="1"/>
        <rFont val="Arial"/>
      </rPr>
      <t xml:space="preserve"> - ширина балконного блока 1800</t>
    </r>
  </si>
  <si>
    <t xml:space="preserve">Ширина проема уменьшена за счет добавления штукатурки, см. узел  л 9</t>
  </si>
  <si>
    <t xml:space="preserve">Разработать узлы нестандарных примыканий дверных заплечиков из газобетонной кладки к жб.конструкции и согласовать их с ГИПом</t>
  </si>
  <si>
    <t xml:space="preserve">Принято, узел добавлен</t>
  </si>
  <si>
    <t xml:space="preserve">148-0721-ОК-1-0-1-7..9-АР2.2 б/рев.</t>
  </si>
  <si>
    <t xml:space="preserve">Принято, добавдлено необходимое описание по монтажу утеплителя, а так же добавлена отдельная ведомость на указанный утеплитель  </t>
  </si>
  <si>
    <t xml:space="preserve">Принято, плотность утеплителя поправлена на более плотный.</t>
  </si>
  <si>
    <t xml:space="preserve">4, 5</t>
  </si>
  <si>
    <t xml:space="preserve">Кладочный план: в осях 1.40-1.43/1Ш-1Э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</si>
  <si>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 xml:space="preserve">Принято, соответствующие перегородки заменены на ПГП-80 мм.</t>
  </si>
  <si>
    <t xml:space="preserve">Принято, поправлено на ПГП перегородку</t>
  </si>
  <si>
    <t xml:space="preserve">Кладочный план: в осях 1.40-1.43/1Ш-1Э и 1.42-1.43/1С-1У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</si>
  <si>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 xml:space="preserve">Принято, поправлено на ПГП перегородку. Смещение правой перегородки в "верхнем " с/у до длины 150 мм не возможно-т.к. слева находится умывальник который заужает проход.</t>
  </si>
  <si>
    <t xml:space="preserve">Принято, узел 1 откорректирован, см. л. 8</t>
  </si>
  <si>
    <t xml:space="preserve">Принято, узел 2 откорректирован, см. л. 8</t>
  </si>
  <si>
    <t xml:space="preserve">Прнято, доюавлены узлы 2 и 3 на лист с узлами л.8</t>
  </si>
  <si>
    <t xml:space="preserve">Принято, узел 5 удален с листа л.8</t>
  </si>
  <si>
    <t xml:space="preserve">1190-02-17-19-АР2.6
рев.А
148-0721-ОК-1-0-2-17..19-АР2.2
от 27.12.23</t>
  </si>
  <si>
    <r>
      <rPr>
        <color theme="1"/>
        <rFont val="Arial"/>
      </rPr>
      <t xml:space="preserve">Указать в п.13 в соответствии со стандартными узлами:
- армирование стен и перегородок из газобетонных блоков (обязательно армируется первый и последние ряды кладки) производить базальтовой сеткой 25х25х1,5мм, уложенной в горизонтальный шов, заполненный клеевым раствором, через каждые </t>
    </r>
    <r>
      <rPr>
        <b/>
        <sz val="11"/>
        <color theme="1"/>
        <rFont val="Arial"/>
      </rPr>
      <t>2</t>
    </r>
    <r>
      <rPr>
        <color theme="1"/>
        <rFont val="Arial"/>
      </rPr>
      <t xml:space="preserve"> ряда кладки. 
- - кладку из ячеистых блоков крепиться к жб конструкциям стальной перфорированной полосой.</t>
    </r>
  </si>
  <si>
    <t xml:space="preserve">Для зашивки СТМ со стороны холла приманяют два типа облицовки.
1. Облицовка стен по каркасу СТМ: 
- заполнение плитами из стеклянного штапельного волокна (КНАУФ Инсулейшн марка AS) ρ=15 (±5%) кг/м³ - 50 мм;
- ГСП-А толщиной 12,5 мм - 2 слоя.
2. Зашивка над СТМ (от верха СТМ до низа плиты перекрытия):
- алюминиевый профиль ПС50;
- заполнение плитами из стеклянного штапельного волокна (КНАУФ Инсулейшн марка AS) ρ=15 (±5%) кг/м³ - 50 мм; 
- гидро-ветрозащитная паропроницаемая мембрана;
- ГСП-А толщиной 12,5 мм - 2 слоя.</t>
  </si>
  <si>
    <t xml:space="preserve">1190-02-17-19-АР2.6
рев.А
148-0721-ОК-1-0-2-17..19-АР2.2
от 27.12.23
от 25.01.24
от 06.02.24</t>
  </si>
  <si>
    <t xml:space="preserve">Показать марку стены с облицовкой на  переходных балконах. 
Учесть, что по стандарту применяется кирпич лицевой керамический пустотелый 285х115х60h М150, F100, на цементно-песчаном растворе М100.</t>
  </si>
  <si>
    <t xml:space="preserve">Наружные ограждающие конструкции</t>
  </si>
  <si>
    <t xml:space="preserve">В связи со сложившимися объемно-планировочными решениями, наружные стены переходных балконов выполнены не по Стандарту. Просим рассмотреть и согласовать нестандартное решение</t>
  </si>
  <si>
    <t xml:space="preserve">Замечание будет снято при согласовании данного решения  с ФАСАД ЛАБ</t>
  </si>
  <si>
    <t xml:space="preserve">Привести характеристики применяемого утеплителя к единому решению  во всех секциях - подобрать утеплитель большей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штукатуркой/плитко (как согласует ФАСАД ЛАБ), то есть утеплитель должен иметь плотность не менее - 110-130 кг/м³</t>
  </si>
  <si>
    <t xml:space="preserve">Облицовка стен переходных лоджий  - по согласованию с ПРЕФАБ ЛАБ.</t>
  </si>
  <si>
    <t xml:space="preserve">Учесть стандартный узел крепления стены из газоблоков к монолиту, - минимальный простенок =300мм (по величине крепежного элемента).
Исправить простенки в наружных стенах из газоблоков шириной менее 300мм. (с учетом фактичеки выполненых СМР).</t>
  </si>
  <si>
    <r>
      <rPr>
        <u val="single"/>
        <color rgb="FF1155CC"/>
      </rPr>
      <t xml:space="preserve">АТУ Типовые этажи.
</t>
    </r>
    <r>
      <rPr/>
      <t xml:space="preserve">версия 2, л.4</t>
    </r>
  </si>
  <si>
    <t xml:space="preserve">Нестандартный узел под ответственность проектировщика</t>
  </si>
  <si>
    <t xml:space="preserve">1190-02-17-19-АР2.6
рев.А
148-0721-ОК-1-0-2-17..19-АР2.2
от 27.12.23
от 25.01.24</t>
  </si>
  <si>
    <t xml:space="preserve">Проемы в кладке наружных стен из газоблоков под балконные блоки привести к стандартным размерам (с учетом фактичеки выполненых СМР), см. стандарт на окна и ББ из ПВХ.</t>
  </si>
  <si>
    <t xml:space="preserve">Оконные и балконные блоки ПВХ</t>
  </si>
  <si>
    <t xml:space="preserve">в секц.18 (л.3) для стандартного балконного блока (см. АР4.3) принят нестандартный проем шириной 1900мм вместо стандартных 1850мм.
Замаркировать на плане и предоставить узлы крепления балконного блока для этого проема.</t>
  </si>
  <si>
    <t xml:space="preserve">нестандартные узлы (для нестандартых проемов) под ответственность проектировщика.</t>
  </si>
  <si>
    <t xml:space="preserve">Показать на торцах пилонов  на лоджиях утеплитель по стандарту толщиной 230мм.</t>
  </si>
  <si>
    <t xml:space="preserve">Показать участки с возможностью демонтажа на перегородках между комнатой и кухней (см. ПД)</t>
  </si>
  <si>
    <t xml:space="preserve">Межквартирные и стены между квартирой и внеквартирным коридором показаны из газоблоков 200мм, по стандарту 250мм.</t>
  </si>
  <si>
    <t xml:space="preserve">Замечание рассмотрено. Данное решение было утверждено в ст ПД. Ввиду высокой готовности СМР, а также во избежание корректировки ТЭП, просим согласовать данное решение</t>
  </si>
  <si>
    <t xml:space="preserve">По фактически выполненым СМР и под ответственность проектировщика.</t>
  </si>
  <si>
    <t xml:space="preserve">Санузлы в строительном исполнении должны выгораживаться ПГП 100мм, внутри санузла коммуникации закрываются каркасными зашивками. </t>
  </si>
  <si>
    <t xml:space="preserve">Показать выгородку санузлов в строит.исполнении со стороны холла и между санузлами из ПГП 80мм. Каркасные перегородки применить только для внутренней зашивки. </t>
  </si>
  <si>
    <t xml:space="preserve">Принято, указанные каркасные перегородки заменены на ПГП-80 мм.</t>
  </si>
  <si>
    <t xml:space="preserve">Для СТМ замаркировать на планах, показать в спецификации  облицовку СТМ и пространства над СТМ со стороны холла квартиры (от модуля до низа плиты).</t>
  </si>
  <si>
    <t xml:space="preserve">В секц. 19 для окна, выходящего на лоджию, принять габариты проема по стандарту 1620х1855мм</t>
  </si>
  <si>
    <t xml:space="preserve">Включить в комплект узлы или указать, где они разрабатываются:
- по креплению  кладки из ячеистых блоков к жб стенам/пилонам;
- устройства заплечика дверного проема в стене из ячеистых блоков;
- устройства перемычек.</t>
  </si>
  <si>
    <t xml:space="preserve">Принято, добавлены узлы</t>
  </si>
  <si>
    <t xml:space="preserve">Нестандартные узлы под ответственность проектировщика</t>
  </si>
  <si>
    <t xml:space="preserve">Уточнить наименование раздела, где показаны узлы крепления  стен из газобетонных блоков к несущим конструкциям, сейчас дана ссылка на отсутствующий в составе проекта раздел 1190-01-02-АР2. </t>
  </si>
  <si>
    <t xml:space="preserve">ссылка исключена</t>
  </si>
  <si>
    <t xml:space="preserve">148-0721-ОК-1-0-2-17..19-АР2.2
от 27.12.23
от 25.01.24</t>
  </si>
  <si>
    <t xml:space="preserve">Показать на лоджиях (со стороны лоджии) ширину гухого простенка.
Согласно требованию СП1 ширина глухого простенка должна быть не менее 1200мм в стене с нормируемым пределом огнестойкости.
Если измерять по наружней облицовке с утеплителем, то по требованию МФР простенок должен быть 1250мм (с учетом четверти окна/балконного блока, см. стандартные узлы установки оконнных и балконных блоков).</t>
  </si>
  <si>
    <t xml:space="preserve">СП 1.13130-2020
п.4.2.4</t>
  </si>
  <si>
    <t xml:space="preserve">Принято. Для выполнения условия длины простенка 1250 проектное положение утеплителя уточнено в узлах А и Б на листе с узлами 6</t>
  </si>
  <si>
    <t xml:space="preserve">Исключить из примечаний на листах с планами ссылки на альбомы АCOTEC и стандарты для коммерческих объектов (ПИК2, СЭМ). 
Перегородки каркасные см. Комплектные системы КНАУФ Серия 1.073.9-2.08,
Перемычки см. "Альбом строительных конструкций и материалов. Перемычки" ЖД-ТАС-РЕН-АР-НК.П.
Стандартные узлы см.  "Альбом типовых узлов. Типовые этажи." для объектов Реновации ЖД-ТАС-РЕН-АР-ТУ.ТЭ.</t>
  </si>
  <si>
    <t xml:space="preserve">Принято, приведено в соответствие, ссылки на ACOTEC удалены, добавлены ссылки на указанные альбомы</t>
  </si>
  <si>
    <t xml:space="preserve">148-0721-ОК-1-0-2-17..19-АР2.2
от 25.01.24
от 06.02.24</t>
  </si>
  <si>
    <t xml:space="preserve">В ведомости исключить клеевой раствор для  наружных стен марки С-1.2 - кладка из газоблоков в наружных стенах по стандарту ведется  на цем.-песч.растворе с армированием оцинкованной сеткой, см. описание на л. 1 п.3 и узлы на л.6.</t>
  </si>
  <si>
    <t xml:space="preserve">Принято. Откорректировано: клеевой раствор заменен на цем.-песч. раствор для кладки С1.2</t>
  </si>
  <si>
    <t xml:space="preserve">Кладка наружных стен (С1.2) показана правильно только на л.2.
Требуется исправить:
на л.3  кладку внутренних стен квартирных лоджий (С1), показать как было - на клеевом растворе
на л.4  кладку наружных стен (С1.2) принять по стандарту на цем.песч. р-ре.</t>
  </si>
  <si>
    <t xml:space="preserve">Принято, поправлено описание стены С-1.2 и С-1 на листах 3,4</t>
  </si>
  <si>
    <t xml:space="preserve">1190-02-14-16-АР2.4
рев.А
148-0721-ОК-1-0-2-14..16-АР2.2 б/рев.</t>
  </si>
  <si>
    <t xml:space="preserve">Принято, приведено в соответствие</t>
  </si>
  <si>
    <r>
      <rPr>
        <sz val="9"/>
        <color theme="1"/>
        <rFont val="Arial"/>
      </rPr>
      <t xml:space="preserve">Откорректировать п.3 на "Наружные стены квартирных лоджий и переходных балконов выполнить из газобетонных блоков плотностью D600, класс прочности на сжатие В3,5, марка по морозостойкости F100 по ГОСТ31360-2007. Первый ряд кладки укладывать на выравнивающий слой раствора </t>
    </r>
    <r>
      <rPr>
        <b/>
        <sz val="9"/>
        <color indexed="2"/>
        <rFont val="Arial"/>
      </rPr>
      <t>М75</t>
    </r>
    <r>
      <rPr>
        <sz val="9"/>
        <color theme="1"/>
        <rFont val="Arial"/>
      </rPr>
      <t xml:space="preserve"> толщиной не более 20 мм</t>
    </r>
    <r>
      <rPr>
        <strike/>
        <sz val="9"/>
        <color theme="1"/>
        <rFont val="Arial"/>
      </rPr>
      <t xml:space="preserve"> по слою гидроизоляции,</t>
    </r>
    <r>
      <rPr>
        <sz val="9"/>
        <color theme="1"/>
        <rFont val="Arial"/>
      </rPr>
      <t xml:space="preserve"> Последующие ряды </t>
    </r>
    <r>
      <rPr>
        <sz val="9"/>
        <color indexed="2"/>
        <rFont val="Arial"/>
      </rPr>
      <t xml:space="preserve">выполняются на тонкослойном клеевом растворе с толщиной шва 2 мм (наружные стены квартирных лоджий) или на цементно-песчаном растворе М75 (наружные стены переходных балконов).
</t>
    </r>
    <r>
      <rPr>
        <sz val="9"/>
        <color theme="1"/>
        <rFont val="Arial"/>
      </rPr>
      <t xml:space="preserve">Армирование стен </t>
    </r>
    <r>
      <rPr>
        <sz val="9"/>
        <color indexed="2"/>
        <rFont val="Arial"/>
      </rPr>
      <t xml:space="preserve">квартирных лоджий</t>
    </r>
    <r>
      <rPr>
        <sz val="9"/>
        <color theme="1"/>
        <rFont val="Arial"/>
      </rPr>
      <t xml:space="preserve"> выполнить базальтовой сеткой СБП-С 25х25 </t>
    </r>
    <r>
      <rPr>
        <strike/>
        <sz val="9"/>
        <color theme="1"/>
        <rFont val="Arial"/>
      </rPr>
      <t xml:space="preserve">(100) ПНСТ</t>
    </r>
    <r>
      <rPr>
        <sz val="9"/>
        <color theme="1"/>
        <rFont val="Arial"/>
      </rPr>
      <t xml:space="preserve"> через 2 ряда кладки с креплением к ж/б и металлическим конструкциям </t>
    </r>
    <r>
      <rPr>
        <sz val="9"/>
        <color indexed="2"/>
        <rFont val="Arial"/>
      </rPr>
      <t xml:space="preserve">стальной перфорированной полосой</t>
    </r>
    <r>
      <rPr>
        <sz val="9"/>
        <color theme="1"/>
        <rFont val="Arial"/>
      </rPr>
      <t xml:space="preserve">, обязательно армируется первый и последние ряды кладки. </t>
    </r>
    <r>
      <rPr>
        <strike/>
        <sz val="9"/>
        <color theme="1"/>
        <rFont val="Arial"/>
      </rPr>
      <t xml:space="preserve">Крепление к жб конструкциям стальной перфорированной полосой. </t>
    </r>
    <r>
      <rPr>
        <sz val="9"/>
        <color theme="1"/>
        <rFont val="Arial"/>
      </rPr>
      <t xml:space="preserve">Кладка наружных стен переходных балконов армируется сеткой оцинкованной Ø3 Вр-1, яч. 50х50 мм. Узлы по газобетонной кладке см. лист 6"</t>
    </r>
  </si>
  <si>
    <t xml:space="preserve">Принято, пункт примечания 3 приведен в соотсветствие. Указана  верная марка раствора, а так же скорректированно описание для разной кладки.</t>
  </si>
  <si>
    <t xml:space="preserve">Для обеспечения нормируемого уровня шумоизоляции предусмотрена штукатурка 20 и 30 мм. Состав черновой отделки  указан в разделе АР3.2</t>
  </si>
  <si>
    <t xml:space="preserve">Принято, откорректированно</t>
  </si>
  <si>
    <t xml:space="preserve">Принято, пункт примечания 24 приведен в соответствие. Указана система защитного покрытия для металлических элементов</t>
  </si>
  <si>
    <t xml:space="preserve">Проемы под входные квартирные двери: везде, где выполнены проемы шириной 1100 мм (под блочную коробку), заменить на 1050 мм (под угловую коробку), за исключением
- проема в осях 2.40-2.41/2.П-2.С в секции 14 (л.2)
Входные квартирные двери с угловой коробкой - стандартное решение для квартир реновации (дверные полотна заподлицо с наружной поверхностиью стены межквартирного коридора). Если полотна двух рядом расположенных дверей соприкасаются - один из дверных блоков применяется с блочной коробкой (утоплен в дверной проем относительно наружней поверности стены межквартирного коридора)</t>
  </si>
  <si>
    <t xml:space="preserve">Принято, добавлена маркировка С-26 зашики на плане, а так же добавлено описание зашивки С-27 в примечании(пункт 18). Узел 32 добавлен на лист 6.</t>
  </si>
  <si>
    <t xml:space="preserve">Принято, участки обозначены</t>
  </si>
  <si>
    <r>
      <rPr>
        <color theme="1"/>
        <rFont val="Arial"/>
      </rPr>
      <t xml:space="preserve">Исправить ширину проема НП-2 на </t>
    </r>
    <r>
      <rPr>
        <b/>
        <color indexed="2"/>
        <rFont val="Arial"/>
      </rPr>
      <t xml:space="preserve">1700 мм</t>
    </r>
  </si>
  <si>
    <t xml:space="preserve">Принято, добавлено</t>
  </si>
  <si>
    <t xml:space="preserve">Принято, добавлен узел, ранее был согласован</t>
  </si>
  <si>
    <t xml:space="preserve">148-0721-ОК-1-0-2-14..16-АР2.2 б/рев.</t>
  </si>
  <si>
    <t xml:space="preserve">Кладочный план: в осях 2.40-2.41/2Э-2Я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</si>
  <si>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 xml:space="preserve">Кладочный план: в осях 2.22-2.23/2Г-2Д и 2.31-2.32/2Г-2Д заменить каркасные перегородки "сан.узел/гостевой сан.узел" и "сан.узлы/коридор" на перегородки из ПГП толщиной 80 или 100 мм, так как перегородки сан.узлов в строительном исполнении по Стандарту выполняются из полнотелых влагостойких ПГП с каркасной зашивкой инженерных коммуникаций </t>
  </si>
  <si>
    <t xml:space="preserve">Принято, соответствующие перегородки заменены на ПГП-80 мм</t>
  </si>
  <si>
    <t xml:space="preserve">Принято, узел 1 откорректирован, убран лишний тип утеплителя, поправлено отображение перекрытия</t>
  </si>
  <si>
    <t xml:space="preserve">Принято,узел 2 откорректирован, убрана лишняя штукатурка</t>
  </si>
  <si>
    <t xml:space="preserve">Прнято, необходимый узел добавлен на лист с узлами</t>
  </si>
  <si>
    <t xml:space="preserve">Принято, узел удален</t>
  </si>
  <si>
    <t xml:space="preserve">Д1729436/22-0-1-9-АИ3                            изм.2 от 28.05.24</t>
  </si>
  <si>
    <r>
      <rPr>
        <color theme="1"/>
        <rFont val="Arial"/>
      </rPr>
      <t xml:space="preserve">Планировочные решения и площади помещений ЦИН в АИ изменены,</t>
    </r>
    <r>
      <rPr>
        <b/>
        <color theme="1"/>
        <rFont val="Arial"/>
      </rPr>
      <t xml:space="preserve"> добавлены простенки по Осям 1.14 и 1.16</t>
    </r>
    <r>
      <rPr>
        <color theme="1"/>
        <rFont val="Arial"/>
      </rPr>
      <t xml:space="preserve">, не соответствуют решениям и ТЭП в 1190-01-00-АР2 в ПД, АР по РД отсутствует.</t>
    </r>
  </si>
  <si>
    <t xml:space="preserve">Кураева Е.</t>
  </si>
  <si>
    <t xml:space="preserve">Откорректировать планы на л.1-5:                                                                           -  - Площади отдельных  помещений (тамбур, сумма зон общ.пространства), а так же общ.площадь ЦИН привести в соответствие с  АР.                                                                                                                                                                             - - Показать утепление наружней стены тамбура (см. АР),                                                    -- Витражную дверь аварийного выхода показать как в АР4.1 (однопольной ДВН-2.7).                                   </t>
  </si>
  <si>
    <t xml:space="preserve">в помещ.2.Ц.4 плинтус указан не полностью.</t>
  </si>
  <si>
    <t xml:space="preserve">Узел 11 - штриховку покрытия пола необходимо исправить.</t>
  </si>
  <si>
    <t xml:space="preserve">прошу указать расположение поддона и мойки в пом.2.Ц.4, как показано во всех других помещениях.</t>
  </si>
  <si>
    <t>https://info.pik.ru/pik-standart/spaces/pst-std-renovation/pages/19677#part-5</t>
  </si>
  <si>
    <t xml:space="preserve">Только на Лист 3  указано в Прим.п.6"...следить за совпадением горизонтальных и вертикальных швов керамогранита", а о совпадении настенных швов, швов плинтуса с напольными швами не указано.</t>
  </si>
  <si>
    <t xml:space="preserve">Отопительные приборы не указаны, ссылка на раздел ОВ (по данному вопросу) отсутствует.</t>
  </si>
  <si>
    <t xml:space="preserve">- л.1 п.27 Приборы отопления:                                                                              Цвет напольных отопительных приборов принять согласно  принятого для данного объекта для МОП 1 этажа всех секций  - по RAL 7016
(антрацитово-серый).                                                          - - л.3                                       Размещение, тип приборов и их подключение согласовать с ОВ.</t>
  </si>
  <si>
    <t xml:space="preserve">необходимо прописать в Прим. отдельным пунктом: "Внутренние двери ЦИН (за исключением витражных дверей тамбура) принять деревянными, глухими, RAL 9001 (бежевый), поверхность - эмаль + акриловый полуматовый лак. Закупать в соответствии с АР и стандартом ПИК"</t>
  </si>
  <si>
    <t xml:space="preserve">В связи со сложившимися объективными обстоятельствами стало невозможно заказывать некоторые отделочные материалы.                                                                             Требуется внести некоторые корректировки в отделку (см. так же АР), заменить материалы на доступные к заказу по актуальному Каталогу,  см. указано ниже.</t>
  </si>
  <si>
    <t xml:space="preserve">Толщину керамогранита для полов тамбура,  общ. пространства и комнаты персонала принять единую (полы должны быть на одной отметке), в соответствии с той,  какая будет  принята в  АР (см. замечание №28 к АР3.1 вкладка 52) - по новому каталогу керамогранит 9мм (у аналогов 10мм).                                                         .                                                                                   Плинтус показать соответственно принятому керамограниту.</t>
  </si>
  <si>
    <t xml:space="preserve">Реестр аналогов отделочных
материалов и оборудования                       ЖД-ТА-РЕН-АИ-РА</t>
  </si>
  <si>
    <t xml:space="preserve">Заменить отделку пола в тамбуре (К1) Викинг на ПРО СТОУН АНТРАЦИТ (или аналог).</t>
  </si>
  <si>
    <t xml:space="preserve">Заменить тактильный напольный указатель кварц.песок на тактильную полиуретановую плитку 500х500х5мм, Артикул 50245-2-PU-500x500x4-Y, RAL 1003 (сигнальный желтый) по ГОСТ 52875-2018.</t>
  </si>
  <si>
    <t xml:space="preserve">Контрастный напольный указатель разместить согласно требований СП59 -  на расстоянии ширины полотна двери от плоскости дверного полотна, если дверь открывается навстречу движению.</t>
  </si>
  <si>
    <t xml:space="preserve">СП 59.13330.2016.                 п.6.2.3</t>
  </si>
  <si>
    <t xml:space="preserve">Грильято принять с ячейками 75х75х40, см. так же в АР.                                                                                         Учесть размер встраиваемых светильников.</t>
  </si>
  <si>
    <t xml:space="preserve">2, 7</t>
  </si>
  <si>
    <t xml:space="preserve">Грифельная черная стена предполагает возможность ее использования детьми. При данном размещении мебели и оборудования это будет затруднительно и небезопасно  (на какой отметке ТV?).                                                                            Требуется согласование с МФР такого решения, могут возникнуть вопросы.</t>
  </si>
  <si>
    <t xml:space="preserve">снятос условием</t>
  </si>
  <si>
    <t xml:space="preserve">размещение грифельной стены и оборудования - под ответственность проектировщика и по согласованию с МФР.</t>
  </si>
  <si>
    <t xml:space="preserve">Показать на развертке простенок с люком.</t>
  </si>
  <si>
    <t xml:space="preserve">2,4, 10</t>
  </si>
  <si>
    <t xml:space="preserve">Потолок в тамбуре ЦИН показан с частичной зашивкой ГСП-А, что отличается от указанного в АР4.1, где потолок грильято примыкает к витражу.                                                      .                                                                                                                            Уточенить, привести в соответсвие.</t>
  </si>
  <si>
    <t>АР4.1</t>
  </si>
  <si>
    <t xml:space="preserve">1190-01-1-9-АР10
рев.В, рев.С
148-0721-ОК-1-0-1-1..9-АР10</t>
  </si>
  <si>
    <t xml:space="preserve">Общие указания: исправить, уточнить или указать подробно
- п.4 - указанная отделка стен не соответствует Стандарту АР;
- п.5 - не выполняется утепление кровли экструдированным пенополистиролом - это не соответствует Стандарту;
- п.14 - как и чем выполняется окраска металлических элементов кровли;
- п.15 - указанный стандарт не распространяется на объекты реновации - нельзя ссылаться на разработанные в нем узлы</t>
  </si>
  <si>
    <r>
      <rPr>
        <sz val="9"/>
        <color theme="1"/>
        <rFont val="Arial"/>
      </rPr>
      <t xml:space="preserve">- п.4 - фиброцементными панелями облицовываются стены надстроек полностью, а не только парапеты - исправить ;
- п.9 - исправить пункт полностью - основанием для гидроизоляционного слоя служит не цементно-песчаная стяжка в два слоя, а сборная стяжа из цементно-стружечной плиты (ЦСП) в два слоя, температурно-усадочные швы на ней не устраиваются;
- п.12 - гидроизоляционный слой заводится на вертикальные поверхности минимум на 300 мм, а не на 250 - иправить;
- п.23 - исправить наименование альбома на "Альбом защитных кровельных фартуков </t>
    </r>
    <r>
      <rPr>
        <b/>
        <sz val="9"/>
        <color theme="1"/>
        <rFont val="Arial"/>
      </rPr>
      <t xml:space="preserve">для объектов Реновации" - </t>
    </r>
    <r>
      <rPr>
        <sz val="9"/>
        <color theme="1"/>
        <rFont val="Arial"/>
      </rPr>
      <t xml:space="preserve">при разработке кровельных фартуков пользоваться этим альбомом</t>
    </r>
    <r>
      <rPr>
        <b/>
        <sz val="9"/>
        <color theme="1"/>
        <rFont val="Arial"/>
      </rPr>
      <t>;</t>
    </r>
    <r>
      <rPr>
        <sz val="9"/>
        <color theme="1"/>
        <rFont val="Arial"/>
      </rPr>
      <t xml:space="preserve">
- п.24 - исправить наименование альбома на "Альбом типовых узлов. Кровля. Для объектов Реновации ЖД-ТАС-РЕН-АР-ТУ.К. Версия 2"</t>
    </r>
  </si>
  <si>
    <t xml:space="preserve">
Исправлено</t>
  </si>
  <si>
    <t xml:space="preserve">1190-01-1-9-АР10
рев.В, рев.С</t>
  </si>
  <si>
    <t xml:space="preserve">Общие указания: включить информацию о монтаже/устройстве (или дать ссылку на комплекты, где информация представлена)
- водосточных воронок, вент.стояков канализации;
- молниеприемной сетки;
- кирпичных стен;
- заделки зазоров отверстий в стенах и перекрытиях после прокладки коммуникаций;
- основания под гидроизоляционный ковер (температурно-усадочные швы, галтели и т.д);</t>
  </si>
  <si>
    <t xml:space="preserve">Общие указания: включить отдельным пунктом “Допускается возможность замены указанных материалов, изделий и оборудования на аналоги с идентичными техническими характеристиками, без увеличения сметной стоимости”</t>
  </si>
  <si>
    <t xml:space="preserve">Не выполнять отдельные кладочные планы на кровельные постройки. 
Разработать планы кровли в уровне стен, на которых показать
- утепление стен тех.надстройки, вент.шахт, контрфорсов, пилонов, стен деф.швов;
- разуклонка с привязками, обозначение уклонов;
- отметки кровли на порогах выходов из технадстройки, у воронок, у парапетов;
- отметки пола в тех.помещениях и лестничных клетках;
- воронки с привязками;
- обходные дорожки с привязками (ширина дорожек 1000 мм);
- номера помещений по экспликации;
- марки наружных стен;
- замаркированные дверные блоки, люки обслуживания, оконные блоки в ЛК;
- марки отделки полов/стен/потолков в тех.помещениях и лестничных клетках</t>
  </si>
  <si>
    <t xml:space="preserve">- утепление стен тех.надстройки, вент.шахт, контрфорсов, пилонов, стен деф.швов;- Исправлено.
- разуклонка с привязками, обозначение уклонов; - Исправлено.
- отметки кровли на порогах выходов из технадстройки, у воронок, у парапетов;- Исправлено.
- отметки пола в тех.помещениях и лестничных клетках;- Исправлено.
- воронки с привязками; - Воронки и привязки указаны в разделе ВК.
- обходные дорожки с привязками (ширина дорожек 1000 мм); - В работе.
- номера помещений по экспликации; - Исправлено.
- марки наружных стен; - Исправлено.
- замаркированные дверные блоки, люки обслуживания, оконные блоки в ЛК; - Исправлено.
- марки отделки полов/стен/потолков в тех.помещениях и лестничных клетках - В работе.</t>
  </si>
  <si>
    <t xml:space="preserve">Замечание будет снято после полной отработки</t>
  </si>
  <si>
    <t xml:space="preserve">- обходные дорожки с привязками (ширина дорожек 1000 мм); - В работе.
- марки отделки полов/стен/потолков в тех.помещениях и лестничных клетках - 148-0721-ОК-1-0-1-1..9-АР3.3 Альбом с отделкой техпространства и помещений на крыше.</t>
  </si>
  <si>
    <t>Отработано</t>
  </si>
  <si>
    <t xml:space="preserve">Разработать планы кровли в уровне стен, на которых показать (продолжение)
- замаркированные металлические стремянки с привязками;
- лестничные марши и направления подъема в лестничных клетках;
- металлические лестницы в тех.помещениях;
- аэраторы с привязками;
- площадки 3000х3000 для размещения пригруженной трубостойки (см.ЗнП);
- площадки 2000х1000 для размещения каналообразующего оборудования на разгрузочной раме (см.ЗнП);
- фундаменты под оборудование;
- инженерные отверстия в стенах;
- вентиляционные отверстия в стенах шахт ОВ + замаркированные решетки;
- люки для обслуживания лифтового оборудования в машинном помещении;
- подписать шахты ОВ/ДУ/ПД вентиляции;
- подписать дефлекторы вентиляционной трубы ствола мусоропровода</t>
  </si>
  <si>
    <t xml:space="preserve">- замаркированные металлические стремянки с привязками; - Исправлено. 
- лестничные марши и направления подъема в лестничных клетках; - Исправлено. 
- металлические лестницы в тех.помещениях; - В работе.
- аэраторы с привязками; - В работе.
- площадки 3000х3000 для размещения пригруженной трубостойки (см.ЗнП); - В работе.
- площадки 2000х1000 для размещения каналообразующего оборудования на разгрузочной раме (см.ЗнП); - В работе.
- фундаменты под оборудование; - В работе.
- инженерные отверстия в стенах; - В работе.
- вентиляционные отверстия в стенах шахт ОВ + замаркированные решетки; - Исправлено.
- люки для обслуживания лифтового оборудования в машинном помещении; - Исправлено.
- подписать шахты ОВ/ДУ/ПД вентиляции; - Исправлено.
- подписать дефлекторы вентиляционной трубы ствола мусоропровода - В работе.
</t>
  </si>
  <si>
    <t xml:space="preserve">- металлические лестницы в тех.помещениях; - В работе.
- аэраторы с привязками; - В работе.
- площадки 3000х3000 для размещения пригруженной трубостойки (см.ЗнП); - В работе.
- площадки 2000х1000 для размещения каналообразующего оборудования на разгрузочной раме (см.ЗнП); - В работе.
- фундаменты под оборудование; - В работе.
- подписать дефлекторы вентиляционной трубы ствола мусоропровода - В работе.</t>
  </si>
  <si>
    <t xml:space="preserve">.Мет.лестницы в тех. помещениях добавлены
Аэраторы с привязками показаны
Площадки для оборудования показаны, привязки см. раздел КК
Фундаменты под оборудование показаны
Инженерные отверстия в кладочных стенах добавлены
Дефлекторы показны с указанием сечения</t>
  </si>
  <si>
    <t xml:space="preserve">План кровли:
- показать наружный слой навесной жб панели парапета (толщина панели парапета 330 мм);
- пояснить, что это за деталь</t>
  </si>
  <si>
    <t xml:space="preserve">План кровли: указать, что это за шахты. Почему у шахт нет никаких отверстий?</t>
  </si>
  <si>
    <t xml:space="preserve">План кровли: показать оконные проемы (см.стадию П), замаркировать оконные блоки</t>
  </si>
  <si>
    <t xml:space="preserve">На листе выполнить 
- Экспликацию помещений с указанием категорий по взрыво-пожаро-опасности;
- Ведомость инженерных отверстий;
- Условные обозначения в приемлемом объеме</t>
  </si>
  <si>
    <t xml:space="preserve">Отсутствует Ведомость инженерных отверстий.
В Экспликации помещений не указаны категории помещений по взрыво-пожароопасности.</t>
  </si>
  <si>
    <t xml:space="preserve">Экспликация помещений: удалить у лестничных клеток категорию помещения В3</t>
  </si>
  <si>
    <t xml:space="preserve">Категория В3 для лестничных клеток убрана</t>
  </si>
  <si>
    <t xml:space="preserve">5 - 7</t>
  </si>
  <si>
    <t xml:space="preserve">План кровли: 
- показать раскладку фартуков;
- замаркировать фартуки контрфорсов,  угловые и прямые фартуки парапета основной кровли, угловые и прямые фартуки парапетов кровельных надстроек (отличаются от парапетных фартуков основной кровли);
- выполнить Ведомость на все типы кровельных фартуков (на л.10) </t>
  </si>
  <si>
    <t xml:space="preserve">- Экспликацию помещений с указанием категорий по взрыво-пожаро-опасности; - Исправлено.
- Ведомость инженерных отверстий; - В работе.
- Условные обозначения в приемлемом объеме - В работе. </t>
  </si>
  <si>
    <t xml:space="preserve">В работе </t>
  </si>
  <si>
    <t xml:space="preserve">
Фартуки замаркированы
Ведомости и развёртки представленны на листе 12</t>
  </si>
  <si>
    <t xml:space="preserve">План кровли: показать наружные ограждающие конструкции шахт ОВ на кровлях надстроек</t>
  </si>
  <si>
    <t xml:space="preserve">На кровле надстроек отсутствуют шахты ОВ</t>
  </si>
  <si>
    <t xml:space="preserve">Принято под ответственность подрядчика</t>
  </si>
  <si>
    <t xml:space="preserve">План кровли:
- показать/привязать водосточную воронку HL 64.1Н (min расстояние до парапета 600мм);
- показать участок водосточной трубы в конструкции кровли (пунктирной линией);
- показать наружную водосточную трубу;
- показать отметки у воронки и у парапетов</t>
  </si>
  <si>
    <t xml:space="preserve">План кровли: привязать водосточные воронки </t>
  </si>
  <si>
    <t xml:space="preserve">Привязки и отметки добавлены воронок с парапетами добавлены</t>
  </si>
  <si>
    <t xml:space="preserve">План кровли: везде, где совпадает место размещения металлической лестницы и наружной водосточной трубы - либо перенести стремянку, либо изменить разуклонку и место вывода наружного водостока</t>
  </si>
  <si>
    <t xml:space="preserve">План кровли: 
- замаркировать секции кровельного ограждения надстроек;
- на листе 11 выполнить Ведомость секций металлического ограждения кровли
</t>
  </si>
  <si>
    <t xml:space="preserve">В работе</t>
  </si>
  <si>
    <t xml:space="preserve">Секции замаркированы, развертки по секциям ограждений и ведомость элементов ограждений листы 18-19</t>
  </si>
  <si>
    <t xml:space="preserve">На листе выполнить Спецификацию элементов наружного водостока с кровель надстроек (указать количество водосточных воронок, стальный оцинкованных труб, кронштейнов крепления водостока, водосточных труб, отводов и колен, указать цвет наружной водосточной трубы)</t>
  </si>
  <si>
    <t xml:space="preserve">Спецификация добавлена на лист 12</t>
  </si>
  <si>
    <t xml:space="preserve">Примечания: устранить несоответствия
- п.3 - на листе 10 отсутствуют сводные ведомости и спецификации;
- п.7 - на листе 9 отсутствуют ведомости отделки помещений;
- п.9 - отсутствуют привязки кровельного ограждения;
- п.10 - в комплекте отсутствует лист 12 с узлами</t>
  </si>
  <si>
    <t xml:space="preserve">Примечания: 
- п.7 - на листе 9 отсутствуют ведомости отделки помещений;
- п.9 - отсутствуют привязки кровельного ограждения</t>
  </si>
  <si>
    <t xml:space="preserve">
Ведомость отделки в альбоме 148-0721-ОК-1-0-1-1..9-АР3.3
В работе</t>
  </si>
  <si>
    <t xml:space="preserve">Примечания скорректированы</t>
  </si>
  <si>
    <t xml:space="preserve">Примечания: включить пункт
- "Элементы фартуков крепятся, защелкиваясь на костыли, установленные с шагом 600 мм, между собой соединяются заклепками внахлест (ширина нахлеста 20-40 мм). При необходимости подрезать фартуки по месту";
- "Для герметизации фартуков применять однокомпонентный полиуретановый кровельный герметик"</t>
  </si>
  <si>
    <t xml:space="preserve">Фрагменты планов тех.пространства: показать планы полностью, а не фрагментами</t>
  </si>
  <si>
    <t xml:space="preserve">Фрагменты представлены по харауктерным местам в техническом пространстве на которых присутствуют элементы относящиеся к разделу АР</t>
  </si>
  <si>
    <t xml:space="preserve">Планы тех.пространства показаны полностью: листы 8-10</t>
  </si>
  <si>
    <t xml:space="preserve">Планы тех.пространств: показать
- лестничные марши с направлением подъема, отметки площадок;
- номера помещений по экспликации
- замаркированные дверные блоки, в том числе на переходных балконах;
- марки отделки полов/стен/потолков в тех.помещениях и лестничных клетках;
- наружный слой навесных жб панелей;
- утепление и облицовку наружной стены переходного балкона
- марку люка обслуживания лифтового оборудования;
- габариты и привязки люка обслуживания (должен находиться строго под люком в полу машинного помещения);
- водосборный поддон и кирпичный борт по периметру;
- инженерные отверстия и шахты ДУ;
- пожарные шкафы;
- вентиляционная труба ствола мусоропровода;
- вентблоки + решетки на них (если есть)</t>
  </si>
  <si>
    <t xml:space="preserve">- лестничные марши с направлением подъема, отметки площадок; - Исправлено. 
- номера помещений по экспликации - Исправлено. 
- замаркированные дверные блоки, в том числе на переходных балконах; - В работе.
- марки отделки полов/стен/потолков в тех.помещениях и лестничных клетках; - В работе.
- наружный слой навесных жб панелей; - Исправлено.
- утепление и облицовку наружной стены переходного балкона - Исправлено.
- марку люка обслуживания лифтового оборудования; - Исправлено.
- габариты и привязки люка обслуживания (должен находиться строго под люком в полу машинного помещения); - Исправлено. См раздел АР6
- водосборный поддон и кирпичный борт по периметру; - В работе.
- инженерные отверстия и шахты ДУ; - Исправлено.
- пожарные шкафы; - В работе.
- вентиляционная труба ствола мусоропровода; - Исправлено.
- вентблоки + решетки на них (если есть)</t>
  </si>
  <si>
    <t xml:space="preserve">Замечание будет снято после полной отработки
Перенести информацию о водосборных поддонах из АР6 (Лифты) - не имеют отношения к лифтам</t>
  </si>
  <si>
    <t xml:space="preserve">Планы технического пространства добавлены на листы 8-10, устройство поддона ввиду устройства вент.решеток вместо сетки не требуется</t>
  </si>
  <si>
    <t xml:space="preserve">Показать водосборные поддоны под вентшахтами (предусматриваются для сбора конденсата, оседающего на решетках вентшахт, а не для не для защиты от осадков).  Предусмотреть кирпичные борты, ограничивающие участки установки поддонов.
Предусмотреть конструкцию пола, включающую гидроизоляцию участков пола для установки поддонов
Показать вентблоки СТМ и решетки на них</t>
  </si>
  <si>
    <t xml:space="preserve">Водосборные поддоны, устройство гидроизоляции и кирпичных бортов добавленны, размещение указанно на листах8-10. Вентблоки СТМ с решётками показаны и замаркированны, спецификация поддонов и решёток указаны на листе 23 </t>
  </si>
  <si>
    <t xml:space="preserve">На листе выполнить 
- Экспликацию помещений, 
- Ведомость инженерных отверстий
- Ведомость расхода материалов</t>
  </si>
  <si>
    <t xml:space="preserve">Отсутствует Ведомость инженерных отверстий</t>
  </si>
  <si>
    <t xml:space="preserve">Ведомости добавлены</t>
  </si>
  <si>
    <t xml:space="preserve">Лист отсутствует в комплекте.
Выполнить, согласно Примечанию п.7 (листы 2 - 8), Ведомость отделки помещений, Экспликацию полов, Спецификацию элементов заполнения проемов, как для помещений кровли, так и для технического пространства</t>
  </si>
  <si>
    <t xml:space="preserve">Лист удален из Ведомости рабочих чертежей. Информация о внутренней отделке помещений, составам полов, элементам заполнения проемовдолжна быть в комплекте АР3.7.
Замечание будет снято после проверки АР3.7</t>
  </si>
  <si>
    <t xml:space="preserve">Ведомости отделки добавлены на лист 13</t>
  </si>
  <si>
    <t xml:space="preserve">9 (был 10)</t>
  </si>
  <si>
    <t xml:space="preserve">Сечения: показать
- высотные отметки парапета тех.надстроек;
- высоту и марки кровельного ограждения;
- обозначения узлов;
- марки металлических лестниц</t>
  </si>
  <si>
    <t xml:space="preserve">Не показаны
- высота и марки кровельного ограждения;
- обозначения узлов;
- марки металлических лестниц в тех.помещениях</t>
  </si>
  <si>
    <t xml:space="preserve">Марки и высота кровельного ограждения добавлены, обозначения узлов добавлены, лестницы замаркированы</t>
  </si>
  <si>
    <t xml:space="preserve">10 (был 11)</t>
  </si>
  <si>
    <t xml:space="preserve">Состав кровельных покрытий, Сводная ведомость наружных стен: уточнить у ГИПа период выполнения СМР по устройству кровли и удалить из таблиц лишние типы кровель и наружных стен</t>
  </si>
  <si>
    <t xml:space="preserve">Уточнено, составы конструкций указаны для зимнего периода проведения работ</t>
  </si>
  <si>
    <t xml:space="preserve">Состав кровельных покрытий: 
- включить тип покрытия с обходными дорожками;
- в графе "Примечание" указать, где конректно выполняется каждый тип кровли - марки, проставленные на разрезах не дают полного представления</t>
  </si>
  <si>
    <t xml:space="preserve">Состав кровельных покрытий: удалить текст "При необходимости обеспечить негорючее покрытие кровли рампы....." - если не предусматривается гравийная отсыпка; если гравийная отсыпка предусматривается - включить дополнительный тип кровли, указать границы на плане кровли</t>
  </si>
  <si>
    <t xml:space="preserve">Схема кровельного фартука ПЭ-1: исправить толщину парапетной панели (должна быть 330, а не 270) и, соответственно, ширину кровельного фартука</t>
  </si>
  <si>
    <t xml:space="preserve">Схема кровельного фартука ПЭ-2: не применяется на парапетах тех.надстройки кровельные фартуки и костыли такого же типа, что и для парапетов общей кровли.
Исправить в соответствии со Стандартом АР</t>
  </si>
  <si>
    <t xml:space="preserve">АР_Кровельные фартуки</t>
  </si>
  <si>
    <t xml:space="preserve">Фартук ПЭ-2 Выполен по причине отличия в толщине стен</t>
  </si>
  <si>
    <t xml:space="preserve">Кровельные фартуки ПЭ-2 (для парапетов надстроек) отличаются от ПЭ-1 (для парапетов основной кровли). Подобрать в Стандарте АР (см.стр.12 - 36) и включить в РД подходящие фартуки</t>
  </si>
  <si>
    <t xml:space="preserve">Фартуки скорректированны</t>
  </si>
  <si>
    <t xml:space="preserve">Ведомость костылей: костыли изготавливают из стального горячекатанного полосового проката по ГОСТ 103-2006, а не из оцинкованной стали</t>
  </si>
  <si>
    <t xml:space="preserve">Указать ГОСТ проката</t>
  </si>
  <si>
    <t xml:space="preserve">Показать схему кровельного фартука для контрфорсов.
Включить кровельные фартуки для конрфорсов и костыли в Ведомость.
Учесть в Ведомости угловые кровельные фартуки</t>
  </si>
  <si>
    <t xml:space="preserve">Схемы фартуков добавлены на лист 12</t>
  </si>
  <si>
    <t xml:space="preserve">Показать развертки фартуков и виды сверху/сбоку костылей</t>
  </si>
  <si>
    <t xml:space="preserve">
Схемы фартуков добавлены на лист 12
</t>
  </si>
  <si>
    <r>
      <rPr>
        <color theme="1"/>
        <rFont val="Arial"/>
      </rPr>
      <t xml:space="preserve">Сводная ведомость наружных стен: 
- С-15, С-15.1, С-16, С-16.1 - заменить текст строки 9 на "Основание по проекту";
- С-17, С-18 - заменить текст строки 9 на  "Стены из полнотелого кирпича КР-р-по 250х120х65/1НФ/</t>
    </r>
    <r>
      <rPr>
        <color indexed="2"/>
        <rFont val="Arial"/>
      </rPr>
      <t>200</t>
    </r>
    <r>
      <rPr>
        <color theme="1"/>
        <rFont val="Arial"/>
      </rPr>
      <t xml:space="preserve">/2,0/100, М</t>
    </r>
    <r>
      <rPr>
        <color indexed="2"/>
        <rFont val="Arial"/>
      </rPr>
      <t>200</t>
    </r>
    <r>
      <rPr>
        <color theme="1"/>
        <rFont val="Arial"/>
      </rPr>
      <t xml:space="preserve">, F100, на цементно-песчаном растворе М75" </t>
    </r>
  </si>
  <si>
    <r>
      <rPr>
        <color theme="1"/>
        <rFont val="Arial"/>
      </rPr>
      <t xml:space="preserve">Сводная ведомость кладочных стен: тип С-2.1 - исправить описание наружных стен из кирпичной кладки на "Стены из полнотелого кирпича КР-р-по 250х120х65/1НФ/</t>
    </r>
    <r>
      <rPr>
        <color indexed="2"/>
        <rFont val="Arial"/>
      </rPr>
      <t>200</t>
    </r>
    <r>
      <rPr>
        <color theme="1"/>
        <rFont val="Arial"/>
      </rPr>
      <t xml:space="preserve">/2,0/100, М</t>
    </r>
    <r>
      <rPr>
        <color indexed="2"/>
        <rFont val="Arial"/>
      </rPr>
      <t>200</t>
    </r>
    <r>
      <rPr>
        <color theme="1"/>
        <rFont val="Arial"/>
      </rPr>
      <t xml:space="preserve">, F100, на цементно-песчаном растворе М75"  (информация откорректирована после введения стандарта)</t>
    </r>
  </si>
  <si>
    <t xml:space="preserve">Ведомость металлических стремянок, Ведомость металлических ограждений: в комплект включены не ведомости металлических изделий, а ведомости объемов работ из стадии П, то есть бесполезная для СМР информация. 
Заменить на
- Спецификацию элементов и деталей металлической стремянки (см. Стандарт КМ-5);
- Ведомость секций металлического ограждения кровли  (марка ограждения - длина, п.м - колличество, шт - материал и цвет окраски)</t>
  </si>
  <si>
    <t xml:space="preserve">КМ-5_Металлические ограждения и лестницы на кровле</t>
  </si>
  <si>
    <t xml:space="preserve">
В работе </t>
  </si>
  <si>
    <t xml:space="preserve">Спецификации для металлических ограждений и лестниц выполены в соответствии с КМ5</t>
  </si>
  <si>
    <t xml:space="preserve">Разработать металлические стремянки в соответстсвии с Ведомостью металлических стремянок</t>
  </si>
  <si>
    <t xml:space="preserve">Металлические стремяки разработаны</t>
  </si>
  <si>
    <t xml:space="preserve">Разработать секции металлического кровельного ограждения и спецификации к ним (см. Стандарт)</t>
  </si>
  <si>
    <t xml:space="preserve">Исправлено, л15</t>
  </si>
  <si>
    <t xml:space="preserve">Представленная Спецификация не имеет никакого смысла без маркировки секций ограждения на планах кровли и без Видов каждой секции. Вид ограждения ОГКр - неконкретная, условная иллюстрация, никак не привязанная к проекту</t>
  </si>
  <si>
    <t xml:space="preserve">Металлическое ограждение разработано, листы 18-20</t>
  </si>
  <si>
    <t xml:space="preserve">Разработать металлические решетки ОВ и спецификации к ним (см. Стандарт)</t>
  </si>
  <si>
    <t xml:space="preserve">Металические решетки указаны в разделе ОВ, закодского изготовления</t>
  </si>
  <si>
    <t xml:space="preserve">Уточнение, габариты и требуемое ж.с добавлены в раздел АР, решётки замаркированны</t>
  </si>
  <si>
    <t xml:space="preserve">Разработать металлические лестницы в тех помещениях на кровле</t>
  </si>
  <si>
    <t xml:space="preserve">Металлические лестницы разработаны, лист 22</t>
  </si>
  <si>
    <t xml:space="preserve">Выполнить узлы в соответствии со Стандартом АР в объеме, достаточном для проведения СМР</t>
  </si>
  <si>
    <t xml:space="preserve">ЖД-ТАС-РЕН-АР-ТУ.К_Альбом типовых узлов. Кровля. Версия 2</t>
  </si>
  <si>
    <t xml:space="preserve">Узлы добавлены</t>
  </si>
  <si>
    <r>
      <rPr/>
      <t xml:space="preserve">См. замечание к АР6 </t>
    </r>
    <r>
      <rPr>
        <u val="single"/>
        <color rgb="FF1155CC"/>
      </rPr>
      <t>https://docs.google.com/spreadsheets/d/1YuiVJh5g_X5jHE5eOh_2DEvATkVyA1tZkiQMcCOB9Wo/edit#gid=211307959&amp;range=19:19</t>
    </r>
  </si>
  <si>
    <t xml:space="preserve">Узел установки люка обслуживания в комплект не включен</t>
  </si>
  <si>
    <t xml:space="preserve">Узел добавлен</t>
  </si>
  <si>
    <t>148-0721-ОК-1-0-1-1..9-АР10</t>
  </si>
  <si>
    <t xml:space="preserve">13, 14</t>
  </si>
  <si>
    <t xml:space="preserve"> Сечения 1-1, 2-2, 3-3, а-а, в-в, 4-4, 5-5: показать конструкцию кровельного пирога К-1.3 (см.л.11), предназначенную для выполнения СМР в зимний период</t>
  </si>
  <si>
    <t xml:space="preserve">Конструкция для зимнего периода показана</t>
  </si>
  <si>
    <t xml:space="preserve">Сечение 6-6: исправить узел примыкания ходовой дорожки к дверному порогу в соотвествии со Стандартом АР
- не применяются для установки тротуарной плитки регулируемые опоры Buzon;
- показать конструкцию кровельного пирога К-1.3 (см.л.11)</t>
  </si>
  <si>
    <t xml:space="preserve">Ввиду наличия на крыше помещений, дорожки являются путями эвакуации, перепад на пути по ПИК Стандарт не может быть выполнен, для устройства отсутствия перепадов предложена система Buzon</t>
  </si>
  <si>
    <t xml:space="preserve">Под ответственность проектировщика разработанное решение принято, так как решение с устройством пандусов включено в Стандарт более поздней версии </t>
  </si>
  <si>
    <t xml:space="preserve">Общие указания, п.11 - вместо  информации о наружных стенах подземного, первого и типового этажей включить информацию о наружных стенах кровельных надстроек (см. замечание от 07.11.23)
Какое отношение имеет к кровле информация об утеплении подземного этажа или фасадная отделка 1 этажа?</t>
  </si>
  <si>
    <t xml:space="preserve">Общие указания скорректированны</t>
  </si>
  <si>
    <t xml:space="preserve">Замечание снято с условием, что в Общие указания будет добавлена информация об армировании кладки наружных и внутренних стен из кирпича и ячеистых блоков</t>
  </si>
  <si>
    <t xml:space="preserve">Общие указания: 
- удалить п.13 - информация не имеет отношения к решениям по кровле;
- откорректировать п.15 - удалить все, что не имеет отношения к решениям по кровле</t>
  </si>
  <si>
    <t xml:space="preserve">Общие указания скорректированны, информация в них добавлена по замечаниям МФС</t>
  </si>
  <si>
    <t xml:space="preserve">1, 12, 14, 16</t>
  </si>
  <si>
    <t xml:space="preserve">Согласно 148-0721-ОК-1-0-1-1..9-ЭГ Корпус 1. Молниезащита и заземление молниезащитная сетка укладывается поверх кровли на подставках, а не между слоями утеплителя
Устранить разночтения между разделами АР и ЭОМ
В случае корректировки АР10 учесть, что необходимо исправить
- Общие указания по кровле, п.14;
- Сводную ведомость покрытий кровли - удалить сетку из состава К-1.3 (лист 12);
- Узлы 3-5 на листе 14, узлы на листе 16 - удалить сетку между слоями утеплителя (вообще не показывать на узлах); 
- включить в комплект Узел устройства вывода на кровлю кабелей ЭОМ на котором сетка укладывается поверх кровли</t>
  </si>
  <si>
    <t xml:space="preserve">Узлы скорректированы, молниезащита убрана из состава покрытий, узел ЭОМ с устройство молниезащиты по кровельным подставкам добавлен на лист 16</t>
  </si>
  <si>
    <t xml:space="preserve">1190-01-02-АР0.7
Рев.А
148-0721-ОК-1-0-1,2-1..19-АР0.7
18.09.23, 02.11.23</t>
  </si>
  <si>
    <t xml:space="preserve">Сечения 1-1, 2-2: показать флажки с составами конструкций кровли рампы</t>
  </si>
  <si>
    <t xml:space="preserve">Принято. Добавлен лист 3, на котором указаны все пироги кровли, фасада, а также узлы устройства кровли. Ведомость материалов приложена.</t>
  </si>
  <si>
    <t xml:space="preserve">Решение по устройству кровли рампы индивидуальное, разработано проектировщиком под собственную ответственность</t>
  </si>
  <si>
    <t xml:space="preserve">Сечение 2-2: показать правильно опирание лестничных маршей</t>
  </si>
  <si>
    <t xml:space="preserve">Принято. Сечение 2-2. Опирание лестничных маршей исправлено, в соот-вии КЖ.</t>
  </si>
  <si>
    <t xml:space="preserve">План кровли рампы: предусмотреть водоотвод с ярусов кровли - разуклонка, организованный водосток</t>
  </si>
  <si>
    <t xml:space="preserve">Принято. Организованный водоотвод с террас рамп предусмотрен. См лист 2</t>
  </si>
  <si>
    <t xml:space="preserve">Включить в комплект обозначенные узлы</t>
  </si>
  <si>
    <t xml:space="preserve">Узел зоны въезда в парковку промаркирован и добавлен в раздел АР 0.6 на л. 10</t>
  </si>
  <si>
    <r>
      <rPr>
        <color theme="1"/>
        <rFont val="Arial"/>
      </rPr>
      <t xml:space="preserve">Маркировочный план: кухни 1.4.2, 2.1.2, 2.7.2, 3.1.2, 3.2.2, 3.3.2, 3.4.2, 4.1.2, 4.2.2, 4.3.2, 4.4.2, 5.4.2, 6.1.2, 6.2.2, 6.3.2, 6.4.2, 7.1.2, 7.2.2, 7.3.2, 7.4.2, 8.1.2, 8.2.2, 8.3.2, 8.4.2, 8.5.2, 9.2.2, 9.3.2, 9.4.2
- исправить сторону открывания балконных блоков - створка должна открываться в сторону от отопительного прибора, который по стандарту устанавливается у м</t>
    </r>
    <r>
      <rPr>
        <b/>
        <color theme="1"/>
        <rFont val="Arial"/>
      </rPr>
      <t>е</t>
    </r>
    <r>
      <rPr>
        <color theme="1"/>
        <rFont val="Arial"/>
      </rPr>
      <t xml:space="preserve">ньшего простенка (ближе к углу помещения);
- исправить марки балконных блоков</t>
    </r>
  </si>
  <si>
    <t xml:space="preserve">Принято, сторона открывания балконных блоков исправлена - балконная дверь расположена по центру помещения кухни, радиатор - в углу помещения. Марки балконных блоков приведены в соот-вие.</t>
  </si>
  <si>
    <r>
      <rPr>
        <strike/>
        <sz val="10"/>
        <color theme="1"/>
        <rFont val="Arial"/>
      </rPr>
      <t xml:space="preserve">Сводная спецификация элементов заполнения оконных проемов: откорректировать формулы стеклопакетов на безопасные в эксплуатации
- ОП-201/ОП-201л - 6М1-12-И4-14-И4 на 6</t>
    </r>
    <r>
      <rPr>
        <b/>
        <strike/>
        <sz val="10"/>
        <color indexed="2"/>
        <rFont val="Arial"/>
      </rPr>
      <t>зак</t>
    </r>
    <r>
      <rPr>
        <strike/>
        <sz val="10"/>
        <color theme="1"/>
        <rFont val="Arial"/>
      </rPr>
      <t xml:space="preserve">-12-И4-14-И4;
- ОП-202/ОП-202л - 4М1-14-И4-14-И4 на 4</t>
    </r>
    <r>
      <rPr>
        <b/>
        <strike/>
        <sz val="10"/>
        <color indexed="2"/>
        <rFont val="Arial"/>
      </rPr>
      <t>зак</t>
    </r>
    <r>
      <rPr>
        <strike/>
        <sz val="10"/>
        <color theme="1"/>
        <rFont val="Arial"/>
      </rPr>
      <t xml:space="preserve">-14-И4-14-И4;
- ОП-208.1л - 4М1-14-И4-14-И4 на 4</t>
    </r>
    <r>
      <rPr>
        <b/>
        <strike/>
        <sz val="10"/>
        <color indexed="2"/>
        <rFont val="Arial"/>
      </rPr>
      <t>зак</t>
    </r>
    <r>
      <rPr>
        <strike/>
        <sz val="10"/>
        <color theme="1"/>
        <rFont val="Arial"/>
      </rPr>
      <t xml:space="preserve">-14-И4-14-И4;
- ОП-201мгн/ОПмгн-201л - 6М1-12-И4-14-И4 на 6</t>
    </r>
    <r>
      <rPr>
        <b/>
        <strike/>
        <sz val="10"/>
        <color indexed="2"/>
        <rFont val="Arial"/>
      </rPr>
      <t>зак</t>
    </r>
    <r>
      <rPr>
        <strike/>
        <sz val="10"/>
        <color theme="1"/>
        <rFont val="Arial"/>
      </rPr>
      <t xml:space="preserve">-12-И4-14-И4
Также, исправить формулы стеклопакетов, указанные в наименованиях эскизов оконных блоков</t>
    </r>
  </si>
  <si>
    <t xml:space="preserve">Замечание отменено, так как формулы стеклопакетов согласованы задолго до проверки комплекта, оконные блоки смонтированы на объекте</t>
  </si>
  <si>
    <t xml:space="preserve">Примечания: дополнить/откорректировать
- п.11 - отливы подоконные изготавливаются из оцинкованной стали по ГОСТ 14918-80, группы ХП, нормальной вытяжки - Н, с нормальной разнотолщинностью- НР, без узора кристаллизации - МТ, покрытие класса - П. Толщина листа 0,7 мм. Покраска по порошковой технологии, цвет - RAL 7016;
- оконные блоки комплектуются ограничителями типа "гребенка", 1 шт на оконный блок (указать общее количество);
- п.13 - москитная сетка устанавливается не на одно из окон в помещении, а на откидывающуюся створку каждого оконного блока;
- п.15 - подоконные доски выполняются из профиля ПВХ с толщиной стенок от 3 мм с внутренними ребрами жесткости толщиной от 1,5 мм с расстоянием между ними не менее 35 мм. Ширина подоконной плиты составляет 230 мм. Толщина подоконной доски составляет 20 мм. (ГОСТ 19111-2001). Цвет подоконной доски в цвет внутренней части окна (белый);
- п.16 - удалить</t>
  </si>
  <si>
    <t xml:space="preserve">Принято. Примечания дополнены/откорректированы</t>
  </si>
  <si>
    <t xml:space="preserve">Включить на лист Ведомость подоконных досок</t>
  </si>
  <si>
    <t xml:space="preserve">Принято. Ведомость добавлена</t>
  </si>
  <si>
    <t xml:space="preserve">Включить на лист Ведомость москитных сеток</t>
  </si>
  <si>
    <r>
      <rPr>
        <strike/>
        <sz val="10"/>
        <color theme="1"/>
        <rFont val="Arial"/>
      </rPr>
      <t xml:space="preserve">Сводная спецификация элементов заполнения балконных проемов: откорректировать формулы стеклопакетов на безопасные в эксплуатации
- БП-201/БП-201л - 4М1-16-И4-14-И4 на 4</t>
    </r>
    <r>
      <rPr>
        <b/>
        <strike/>
        <sz val="10"/>
        <color indexed="2"/>
        <rFont val="Arial"/>
      </rPr>
      <t>зак</t>
    </r>
    <r>
      <rPr>
        <strike/>
        <sz val="10"/>
        <color theme="1"/>
        <rFont val="Arial"/>
      </rPr>
      <t xml:space="preserve">-16-И4-14-И4;
- БП-202/БП-202л - 4М1-16-И4-14-И4 на 4</t>
    </r>
    <r>
      <rPr>
        <b/>
        <strike/>
        <sz val="10"/>
        <color indexed="2"/>
        <rFont val="Arial"/>
      </rPr>
      <t>зак</t>
    </r>
    <r>
      <rPr>
        <strike/>
        <sz val="10"/>
        <color theme="1"/>
        <rFont val="Arial"/>
      </rPr>
      <t xml:space="preserve">-16-И4-14-И4;
- БП-213/БП-213л - 4М1-16-И4-14-И4 на 4</t>
    </r>
    <r>
      <rPr>
        <b/>
        <strike/>
        <sz val="10"/>
        <color indexed="2"/>
        <rFont val="Arial"/>
      </rPr>
      <t>зак</t>
    </r>
    <r>
      <rPr>
        <strike/>
        <sz val="10"/>
        <color theme="1"/>
        <rFont val="Arial"/>
      </rPr>
      <t xml:space="preserve">-16-И4-14-И4;
- БПмгн-206/БПмгн-210 - 6М1-14-И4-14-И4 на 6</t>
    </r>
    <r>
      <rPr>
        <b/>
        <strike/>
        <sz val="10"/>
        <color indexed="2"/>
        <rFont val="Arial"/>
      </rPr>
      <t>зак</t>
    </r>
    <r>
      <rPr>
        <strike/>
        <sz val="10"/>
        <color theme="1"/>
        <rFont val="Arial"/>
      </rPr>
      <t xml:space="preserve">-14-И4-14-И4
Также, исправить формулы стеклопакетов, указанные в наименованиях эскизов балконных блоков</t>
    </r>
  </si>
  <si>
    <t xml:space="preserve">Формулы стеклопакетов не откорректированы. Просьба согласовать применение не закаленного стекла, так как не логично в окнах применять не закаленное стекло, а на балконах - упрочнять.</t>
  </si>
  <si>
    <t xml:space="preserve">Принято в соответствии с адресной программой.</t>
  </si>
  <si>
    <t xml:space="preserve">Сводная спецификация элементов заполнения балконных проемов: исправить количество балконных блоков с учетом исправления стороны открывания</t>
  </si>
  <si>
    <t xml:space="preserve">Принята. Сводная спецификация исправлена. с учетом исправления стороны открывания.</t>
  </si>
  <si>
    <t xml:space="preserve">Сводная спецификация элементов заполнения балконных проемов, графа "Примечание":  
- удалить информацию о подоконных досках;
- не выполняются отливы, выполняется только отделка откосов</t>
  </si>
  <si>
    <t xml:space="preserve">Принято. Примечания откорректированы</t>
  </si>
  <si>
    <t xml:space="preserve">Примечания: 
- удалить п.11 - не выполняются отливы;
- удалить пп.13, 14 - информация не относится к балконным блокам;
- удалить п.15 - не устанавливаются подоконные доски;
- п.17 - указать общее количество "гребенок"</t>
  </si>
  <si>
    <t xml:space="preserve">148-0721-ОК-1-0-2-10..19-АР6
26.10.23, 31.10.23, 02.11.23</t>
  </si>
  <si>
    <t xml:space="preserve">Разрезы секции 11: показать отметку пола в машинном помещении</t>
  </si>
  <si>
    <t xml:space="preserve">Принято. Отметка пола указана</t>
  </si>
  <si>
    <t xml:space="preserve">План машинного помещения секции 11: исправить отметку пола на +51,450</t>
  </si>
  <si>
    <t xml:space="preserve">Принято. Отметка пола откорректирована</t>
  </si>
  <si>
    <t xml:space="preserve">План машинного помещения секции 12: показать отметку пола +51,450</t>
  </si>
  <si>
    <t xml:space="preserve">4, 7</t>
  </si>
  <si>
    <t xml:space="preserve">Разрез 12.1-12.1 секции 12, Разрез 15.2-15.2 секции 15: показать люки доступа в полу машинного помещения и чердака</t>
  </si>
  <si>
    <t xml:space="preserve">Принято. Люки доступа указаны</t>
  </si>
  <si>
    <t xml:space="preserve">Заполнить строку 5 - указать заводские номера лифтов</t>
  </si>
  <si>
    <t xml:space="preserve">Заводской номер лифта присваивается на предприятии-изготовителе</t>
  </si>
  <si>
    <t xml:space="preserve">Принято. Номера лифтов по строительному заданию указаны</t>
  </si>
  <si>
    <r>
      <rPr>
        <color theme="1"/>
        <rFont val="Arial"/>
      </rPr>
      <t xml:space="preserve">Исправить номера лифтов в секциях 12, 18, 19
- 1000 кг - 1016ЭМ-08-900 Т</t>
    </r>
    <r>
      <rPr>
        <b/>
        <color indexed="2"/>
        <rFont val="Arial"/>
      </rPr>
      <t>Л</t>
    </r>
    <r>
      <rPr>
        <color theme="1"/>
        <rFont val="Arial"/>
      </rPr>
      <t xml:space="preserve"> СЗ; 
- 630 кг - 0606ЭМ-08-900 Т</t>
    </r>
    <r>
      <rPr>
        <b/>
        <color indexed="2"/>
        <rFont val="Arial"/>
      </rPr>
      <t>П</t>
    </r>
    <r>
      <rPr>
        <color theme="1"/>
        <rFont val="Arial"/>
      </rPr>
      <t xml:space="preserve"> СЗ</t>
    </r>
  </si>
  <si>
    <t xml:space="preserve">Принято. Номера лифтов в секциях 12, 18, 19 исправлены</t>
  </si>
  <si>
    <t xml:space="preserve">Секции 12 - 17: грузопассажирский лифт - исправить отметку первого этажа на +0,150</t>
  </si>
  <si>
    <t xml:space="preserve">Принято. Исправлено</t>
  </si>
  <si>
    <r>
      <rPr>
        <color theme="1"/>
        <rFont val="Arial"/>
      </rPr>
      <t xml:space="preserve">В секциях 12 - 17 отметка чистого пола первого этажа </t>
    </r>
    <r>
      <rPr>
        <b/>
        <color indexed="2"/>
        <rFont val="Arial"/>
      </rPr>
      <t xml:space="preserve">+0,150.
</t>
    </r>
    <r>
      <rPr>
        <color theme="1"/>
        <rFont val="Arial"/>
      </rPr>
      <t xml:space="preserve">Исправить отметку первого этажа для грузопассажирского (1000 кг) и пассажирского (630 кг) с +0,000 на +0,150 в секциях 12 - 17</t>
    </r>
  </si>
  <si>
    <t xml:space="preserve">Секция 19: грузопассажирский лифт - исправить отметку первого этажа на -0,150</t>
  </si>
  <si>
    <t xml:space="preserve">Замечание будет снято после исправления НОВЫХ замечаний 10, 11</t>
  </si>
  <si>
    <t xml:space="preserve">Секция 10: исправить высоту машинного помещения на 2600 (строка 21)</t>
  </si>
  <si>
    <t xml:space="preserve">Секция 10: исправить предел огнестойкости двери пассажирского лифта EI 30 на EI 60, так как лифтовой холл - это пожаробезопасная зона и к дверям лифтов также применяется требование СП 1.13130.2020, п.9.2.2</t>
  </si>
  <si>
    <t xml:space="preserve">148-0721-ОК-1-0-2-10..19-АР6
31.10.23, 02.11.23</t>
  </si>
  <si>
    <r>
      <rPr>
        <color theme="1"/>
        <rFont val="Arial"/>
      </rPr>
      <t xml:space="preserve">Исправить номера секций (строка №3) - это корпус 2, а не 1. 
</t>
    </r>
    <r>
      <rPr>
        <color indexed="2"/>
        <rFont val="Arial"/>
      </rPr>
      <t xml:space="preserve">В предыдущей версии было указано правильно!</t>
    </r>
  </si>
  <si>
    <t xml:space="preserve">Опросный лист был заменен на верные значения 2-го корпуса</t>
  </si>
  <si>
    <r>
      <rPr>
        <color theme="1"/>
        <rFont val="Arial"/>
      </rPr>
      <t xml:space="preserve">В опросном листе представлены лифты только для 9 секций (с 1 по 9). В корпусе 2 - 10 секций (с 10 по 19). Предоставить информацию по всем секциям корпуса 
</t>
    </r>
    <r>
      <rPr>
        <color indexed="2"/>
        <rFont val="Arial"/>
      </rPr>
      <t xml:space="preserve">В предыдущей версии было указано правильно!</t>
    </r>
  </si>
  <si>
    <t xml:space="preserve">Проверить и исправить напутанные отметки этажей и высоты подъемов во всех секциях корпуса 2
Например, к лифтам в приложенном примере в предыдущей версии замечаний не было. С какой целью перепутаны отметки и высоты там, где изначально было правильно? Для чего выполняется такая работа?</t>
  </si>
  <si>
    <t xml:space="preserve">В предыдущей версии во всех лифтовых шахтах все заплечики были указаны верно!
Исправить внимательно</t>
  </si>
  <si>
    <t xml:space="preserve">1 - 5</t>
  </si>
  <si>
    <t xml:space="preserve">Общие указания, п.12.1, Планы, Ведомости кладочных стен: по Стандарту в пределах 1 этажа не применяются перегородки из газобетонных блоков толщиной 100 мм - заменить на кирпичные 120 мм</t>
  </si>
  <si>
    <t xml:space="preserve">решение приведено к единому с 1 корпусом, в связи в высокой готовностью смр</t>
  </si>
  <si>
    <t xml:space="preserve">Отступление от Стандарта в части выполнения перегородок из газоблоков толщиной 100 мм в пределах первого этажа - ответственность проектировщика</t>
  </si>
  <si>
    <t xml:space="preserve">Общие указания, п.12.2: указать, что внутренние стены и перегородки из ячеистых бетонных блоков выполняются на тонкослойном клеевом растворе с толщиной шва 4 мм</t>
  </si>
  <si>
    <t>Добавлено</t>
  </si>
  <si>
    <t xml:space="preserve">Общие указания, п.12.4: выполнять связи в соответствии со Стандартом - заменить скобы заводского изготовления на ленту перфорированную их оцинкованной стали 1.5х30 на уровне установки армирующих сеток</t>
  </si>
  <si>
    <t xml:space="preserve">Общие указания, п.12.5: указать, что внутренние стены и перегородки из ячеистых бетонных блоков армируются базальтовой строительной сеткой СПБ-С 25х25 на ширину стены через 2 ряда кладки</t>
  </si>
  <si>
    <t xml:space="preserve">Общие указания: включить пункт о выполнении кирпичных пегородок
- выполняются из керамического полнотелого кирпича ГОСТ 530-2012 марки 100 на растворе марки 75
- армируются сеткой ∅4 ВрI-50х50 (ГОСТ 8478-81) через каждые 4 ряда кирпичной кладки, с выпуском её за грань кладки на 3-5мм;
- крепление кирпичных перегородок к ж/б перекрытию выполняется с помощью металлических уголков L 75х6 мм l=250 мм по ГОСТ 8509-93 в шахматном порядке с шагом 1040мм
Кирпичную кладку не доводить до монолитного перекрытия минимум на 20 мм. Получившийся зазор заполнить минеральной ватой Технониколь "Технолайт Оптима" и зачеканить цементно-песчаным раствором М75. 
Зазоры в местах прохода инженерных коммуникаций уплотнить цементно-песчаным раствором, в т.ч. при необходимости с прокладкой негорючего минераловатного утеплителя.</t>
  </si>
  <si>
    <t xml:space="preserve">Общие указания: написать, в каком комплекте содержатся указания по устройству наружной карпичной фасадной облицовки по системе вентфасада, описание составов наружных ограждающих конструкций (разные, в зависимости от высоты от уровня земли) и объемы материалов (утеплитель, кирпич)</t>
  </si>
  <si>
    <t xml:space="preserve">Общие указания: включить пункт "Допускается возможность замены указанных материалов и изделий на аналоги с идентичными техническими характеристиками без увеличения сметной стоимости"</t>
  </si>
  <si>
    <t xml:space="preserve">Данное указание содержится в 14 пункте </t>
  </si>
  <si>
    <t xml:space="preserve">Смысл примечания приблизительно соответствует требуемому</t>
  </si>
  <si>
    <t xml:space="preserve">2 - 5</t>
  </si>
  <si>
    <t xml:space="preserve">Кладочные планы: везде, где выполнена каркасная зашивка шахт ДУ - заменить на ограждающую конструкцию из газобетонных блоков толщиной 200 мм либо кирпичную толщиной 120 мм</t>
  </si>
  <si>
    <t xml:space="preserve">Изменено на кирпич 120</t>
  </si>
  <si>
    <t xml:space="preserve">Кладочные планы: в наружных проемах кроме стоек фахверка показаны дополнительные элементы, которых нет на развертках. Пояснить, что за детали показаны в проемах НП0.1, НП0.2, НП0.5 (л.2), НП0.7, НП0.8, НП0.11 (л.3), НП0.16, НП0.17, НП0.18, НП0.22 (л.4), НП0.23, НП0.25 (л.5)</t>
  </si>
  <si>
    <t xml:space="preserve">Показанные элементы являются равнополочным уголком в составе перемычки рамы витража, их устройство и маркировка показаны на листе 7</t>
  </si>
  <si>
    <t xml:space="preserve">Для чего на плане показывать элементы перемычек?</t>
  </si>
  <si>
    <t xml:space="preserve">элементы убранны</t>
  </si>
  <si>
    <t xml:space="preserve">Стены между тамбурами БКТ и шахтами ОВ являются наружными ограждающими конструкциями. По аналогии с корпусом 1 толщина этих стен принята 100 мм вместо 200 мм, как требуется по Стандарту АР. 
Для информации: проектировщикам было передано решение выполнения стены толщиной 200 мм в тамбурах
</t>
  </si>
  <si>
    <t xml:space="preserve">Заменено на ГЗБ 200 по аналогии с 18 секцией </t>
  </si>
  <si>
    <t xml:space="preserve">По Стандарту утеплитель крепится в наружным стенам дюбельным креплением. Внести в комплект указание о (в Общие указания либо в Примечания) способе фиксации утеплителя толщиной 200 мм к металлическим фахверкам</t>
  </si>
  <si>
    <t xml:space="preserve">Узлы примыкания к металлическим фахверкам разрабатываются производителем НФС</t>
  </si>
  <si>
    <t xml:space="preserve">Замечание к фиксации к металлическим стойкам фахверка наружного утеплителя, а не навесной фасадной системы</t>
  </si>
  <si>
    <t xml:space="preserve">Крепление минеральной ваты к металлической поверхности должно производится по системе каркасно-обшивной стены.</t>
  </si>
  <si>
    <t xml:space="preserve">Отсутствие решения - ответственность проектировщика</t>
  </si>
  <si>
    <t xml:space="preserve">Каким образом предполагается крепить навесную фасадную систему с кирпичной облицовкой к фахверку? Предоставить узел</t>
  </si>
  <si>
    <t xml:space="preserve">Нестандартные решения по монтажу навесной фасадной системы - ответственность проектировщика. 
Специалист ОСП данную информацию не проверяет </t>
  </si>
  <si>
    <r>
      <rPr>
        <b/>
        <color theme="1"/>
        <rFont val="Arial"/>
      </rPr>
      <t xml:space="preserve">Для информации
</t>
    </r>
    <r>
      <rPr>
        <color theme="1"/>
        <rFont val="Arial"/>
      </rPr>
      <t xml:space="preserve">Развертки по наружным стенам: решения по устройству фахверков для усиления наружной стены (стойки, балки), разработанные в комплекте АР, не соответствуют решениям Стандарта КМ-1 и не подлежат проверке специалиста АР. 
Разработанные металлические конструкции фахверков и козырьков - полностью ответственность проектировщика</t>
    </r>
  </si>
  <si>
    <t xml:space="preserve">Ведомость расхода теплоизоляционных материалов: поз.С-8.2 (Утепление лестницы) не обнаружена на плане - либо показать на плане, либо удалить из Ведомости</t>
  </si>
  <si>
    <t xml:space="preserve">Маркировка добавлена</t>
  </si>
  <si>
    <t xml:space="preserve">3, 4</t>
  </si>
  <si>
    <t xml:space="preserve">Включить в комплект решения 
- по устройству проемов в наружной стене без фахверков (проемы под витражное заполнение/дверные блоки должны усиливаться с обоих сторон); 
- по креплению к жб конструкциям заплечиков из газобетонной кладки шириной менее 150-200 мм (в наружных стенах все простенки должны усиливаться, так как выполняется навесной фасад)
Для информации: в корпусе 1 отсутствие фахверка при устройстве наружных проемов не согласовано, хотя работы на строительной площадке выполнены</t>
  </si>
  <si>
    <t xml:space="preserve">Узел добавлен на лист 6</t>
  </si>
  <si>
    <t xml:space="preserve">2, 4</t>
  </si>
  <si>
    <r>
      <rPr>
        <b/>
        <color theme="1"/>
        <rFont val="Arial"/>
      </rPr>
      <t xml:space="preserve">Для информации</t>
    </r>
    <r>
      <rPr>
        <color theme="1"/>
        <rFont val="Arial"/>
      </rPr>
      <t xml:space="preserve">
В лестничных клетках из подземного этажа не предусмотрено утепление стен, требуемое Стандартом АР (Утеплитель минераловатные плиты (Технониколь - ТЕХНОФАС ДЕКОР) ρ=100-120 кг/м³, λБ=0,041 Вт/м°С, R на отрыв≥12 кПа - 50 мм на клею (Технониколь  110) - 5 мм, штукатурно-клеевой слой (Технониколь  210), армированный фасадной стеклотканевой щелочестойкой сеткой М3600 - 10 мм)
Устранить замечание в данный момент уже невозможно, так как утепление приведет к заужению лестничных маршей и площадок на 65 мм</t>
    </r>
  </si>
  <si>
    <t xml:space="preserve">Узлы добавлены на лист 6</t>
  </si>
  <si>
    <t xml:space="preserve">Ведомость перемычек витражей: внести указание, что выпил под швеллер заполняется цементно-песчаным раствором М75</t>
  </si>
  <si>
    <t xml:space="preserve">Схемы фахверков: обозначенные узлы А1-А3, Б1-Б3, Г отсутствуют в комплекте - либо включить в данный комплект, либо дать ссылку на комплект, содержащий узлы</t>
  </si>
  <si>
    <t xml:space="preserve">Ссылки и номера узлов скорректированы</t>
  </si>
  <si>
    <t xml:space="preserve">Схема фахверка Ст2: либо удалить (отсутствуют на планах и в Спецификации элементов фахверков), либо показать стойки на планах и включить в Специикацию
Схема фахверка Ст3: пояснить, что имеется в виду под штриховкой внутри трубы стойки. Аналогичная штрихока показана и внутри стоек на планах</t>
  </si>
  <si>
    <t xml:space="preserve">Позиция Ст2 добавлена, штриховка была не корректна-убрана</t>
  </si>
  <si>
    <t xml:space="preserve">Включить в комплект узлы крепления наружной стены из ячеистых бетонных блоков зоне наружного проема к металлическим конструкциям</t>
  </si>
  <si>
    <t xml:space="preserve">Узлы включены, лист 6</t>
  </si>
  <si>
    <t xml:space="preserve">Включить в комплект узлы крепления внутренней кладки из ячеистых бетонных блоков толщиной 100/200 мм к наружной стене из ячеистых бетонных блоков</t>
  </si>
  <si>
    <t xml:space="preserve">Согласовать с ГИПом нестандартное решение устройства ниши под почтовые ящики на зашивке шахты для транзитных инженерных коммуникаций</t>
  </si>
  <si>
    <t>:</t>
  </si>
  <si>
    <t xml:space="preserve">1190-02-10-13-АР2.2
рев. А от 03.10.23
148-0721-ОК-1-0-2-10..13-АР2.2
от 27.12.23</t>
  </si>
  <si>
    <t xml:space="preserve">В общ.указаниях  указать по стандарту:
- Армирование наружной кладки из газоблоков выполнить сеткой оцинкованной из проволоки ∅3Bp-1, ячейкой 50х50м, через каждые 2 ряда кладки. Крепление кладки к перекрытию производить с помощью уголков 100х100х8 l=200 мм с шагом 1,2 м в шахматном порядке на стыке двух блоков.
- Армирование внутренней кладки из газоблоков выполнить при помощи базальтовой сетки 25х25х1,5мм, через каждые 2 ряда.</t>
  </si>
  <si>
    <t xml:space="preserve">Уточнить, про какие металлические элементы идет речь в п.22.
Стандарт на металлические ограждения надземных этажей и требования к ним см. по ссылке</t>
  </si>
  <si>
    <t xml:space="preserve">Металлические ограждения лестниц надземной части</t>
  </si>
  <si>
    <t xml:space="preserve">Принято, пункт удален</t>
  </si>
  <si>
    <t xml:space="preserve">Толщина межквартирных стен и стен между квартирами и внеквартирным коридором из ячеистых блоков принята не по стандарту 200 мм.
Согласно сандарта  указанные стены должны быть толщиной 250 мм</t>
  </si>
  <si>
    <t xml:space="preserve">По фактически выполненым СМР и под ответственность проектировщика</t>
  </si>
  <si>
    <t xml:space="preserve">1190-02-10-13-АР2.2
рев. А от 03.10.23
148-0721-ОК-1-0-2-10..13-АР2.2
от 27.12.23
от 25.01.24
от 06.02.24</t>
  </si>
  <si>
    <t xml:space="preserve">В ведомости наружные стены из газоблоков 200мм замаркированы С-1.2.
На плане стены на переходной лоджии С-1.</t>
  </si>
  <si>
    <t xml:space="preserve">Замечание рассмотрено, не принято. На плане и в ведомости присутствуют типы стен как  С-1 (подсчитано в ведомости Внутренних стен) так и С-1.2 (подсчитано в ведомости Наружных стен)</t>
  </si>
  <si>
    <r>
      <rPr>
        <color theme="1"/>
        <rFont val="Arial"/>
      </rPr>
      <t xml:space="preserve">Показано не верно.
Стены переходных балконов - это </t>
    </r>
    <r>
      <rPr>
        <b/>
        <color theme="1"/>
        <rFont val="Arial"/>
      </rPr>
      <t>наружные</t>
    </r>
    <r>
      <rPr>
        <color theme="1"/>
        <rFont val="Arial"/>
      </rPr>
      <t xml:space="preserve"> стены. 
Облицовка по стандарту - кирпич.
Стены квартирных лоджий - </t>
    </r>
    <r>
      <rPr>
        <b/>
        <color theme="1"/>
        <rFont val="Arial"/>
      </rPr>
      <t xml:space="preserve">внутренние </t>
    </r>
    <r>
      <rPr>
        <color theme="1"/>
        <rFont val="Arial"/>
      </rPr>
      <t xml:space="preserve">стены.
Это  должны быть две разных марки стен.
см. указания по армированию на л.1.</t>
    </r>
  </si>
  <si>
    <t xml:space="preserve">Принято, тип стены из газобетонного блока  на квартирных лоджиях С-1.2 заменен на внутренний тип С-1</t>
  </si>
  <si>
    <t xml:space="preserve">Кладка из газоблоков в наружных стенах по стандарту ведется  на цем.-песч.растворе с армированием оцинкованной сеткой, см. описание на л. 1 п.3 и узлы на л.7.</t>
  </si>
  <si>
    <t xml:space="preserve">Принято, поправлено описание типа наружной стены С-1.2</t>
  </si>
  <si>
    <t xml:space="preserve">Замаркировать, показать конструкцию наружных стен с утеплением на переходных лоджиях.
По стандарту см. тип НС-15.</t>
  </si>
  <si>
    <t xml:space="preserve">Наружные ограждающие конструкции. Стены</t>
  </si>
  <si>
    <t xml:space="preserve">Замечание рассмотрено. Данное решение было утверждено в ст ПД. На переходных лоджиях согласован другой тип стены. Утеплитель учтен и подсчитан в разделе АР3.2</t>
  </si>
  <si>
    <t xml:space="preserve">В 148-0721-ОК-1-0-2-10..13-АР3.2 предоставлена ведомость отделки помещений МОП типового этажа,  отделка стен переходного балкона со стороны фасада не указана.
Показать конструкцию наружных стен на переходных балконах. Финишную отделку согласовать с ФАСАД ЛАБ. По стандарту должен быть кирпич.</t>
  </si>
  <si>
    <t xml:space="preserve">Принято, добавлена маркировка и посчитан материал утеплителя стен ( тип С-16.2.) и его подготовки на переходных балконах, а так же в разделе АР3.2 будет указан тип отделки для переходных  балконов 
</t>
  </si>
  <si>
    <t xml:space="preserve">Утеплитель предоставлен в АР2.2.
Привести характеристики применяемого утеплителя к единому решению  во всех секциях - подобрать утеплитель большей плотности, так как ТехноБЛОК Стандарт, ρ=40-50 кг/м³, λБ=0,039 Вт/м°С предусматриватся при вентилируемом фасаде, а проектыми решениями предлагается финишная отделка фасадной штукатуркой/плиткой (как согласует ФАСАД ЛАБ), то есть утеплитель должен иметь плотность не менее - 110-130 кг/м³</t>
  </si>
  <si>
    <t xml:space="preserve">Показать по стандарту  для дверей  в местах с невозможностью открывания полотна на 180 град.ширину проемов 1100мм под установку угловой коробки.</t>
  </si>
  <si>
    <t>Двери</t>
  </si>
  <si>
    <t xml:space="preserve">Замечание рассмотрено. В ходе приведения проектных решений к единообразию, в соответствии с замечанием №7 лист 17 (альбом Корпуса 1) все дверные проемы в квартиры выполнены 1050 мм шириной, за исключением расположенных друг напротив друга. </t>
  </si>
  <si>
    <t xml:space="preserve">1190-02-10-13-АР2.2
рев. А от 03.10.23
148-0721-ОК-1-0-2-10..13-АР2.2
от 27.12.23
от 25.01.24</t>
  </si>
  <si>
    <t xml:space="preserve">Утепление стен лоджий квартир принять по стандарту:
- для утепления блочной стены, граничащей с квартирой,  утеплитель 120мм
- для монолитного пилона, граничащего с помещением квартиры, 180мм, в остальных случаях 150мм
- для утепления торца монолитного пилона - 230мм
см. схему
Замаркировать на плане, указать в ведомости.</t>
  </si>
  <si>
    <t xml:space="preserve">Замечание рассмотрено. Утеплитель учтен и подсчитан в разделе АР3.2</t>
  </si>
  <si>
    <t xml:space="preserve">тут снято. 
Утпелитель  будет проверен в АР3.2</t>
  </si>
  <si>
    <t xml:space="preserve">Утеплитель предоставлен в АР2.2.
</t>
  </si>
  <si>
    <t xml:space="preserve">Замаркировать на планах, показать в спецификации  облицовку СТМ и пространства над СТМ со стороны холла квартиры (от модуля до низа плиты) 
см. в стандарте тип ВС-26, 27.</t>
  </si>
  <si>
    <t xml:space="preserve">Показать на планах марку С-27.
или указать в примечаниях как в АР2.2 секц.17-19</t>
  </si>
  <si>
    <t xml:space="preserve">Принято, добавлено описание зашивки С-27 в примечании пункта 18.</t>
  </si>
  <si>
    <t xml:space="preserve">Показать участки межкомнатных перегородок между кухней и гостиной, которые возможно демонтировать, согласно ПД.</t>
  </si>
  <si>
    <t xml:space="preserve">Минимальная ширина заплечика дверного проема в газобетонной стене соглавно сч тандартным узлам должна составлять 150-200 мм. 
Откорректировать ширину заплечиков или разработать и  предоставить нестандартный узел крепления газоблоков к монолиту, согласовать его применение с ГИПом.</t>
  </si>
  <si>
    <t xml:space="preserve">Включить в комплект узлы:
- по креплению внутренней кладки из ячеистых блоков к жб стенам/пилонам;
- устройства заплечика дверного проема в стене из ячеистых блоков;
- устройства перемычек;
- заделки зазоров отверстий в стенах и перегородках из газобетонных блоков после монтажа инженерных систем
или указать ссылку, где эти узлы разработаны.</t>
  </si>
  <si>
    <t xml:space="preserve">Согласовать с ОВ достаточности ширины простенков для размещения отопительных приборов на кухнях, с учетом зоны размещения кухонного оборудования.</t>
  </si>
  <si>
    <t xml:space="preserve">Принято, решения проработаны и взаимоувязаны с ОВ</t>
  </si>
  <si>
    <t xml:space="preserve">Привести в соответствие проемы под балконные блоки:
- на л.2 на плане два проема НП-4, в ведомости три.</t>
  </si>
  <si>
    <t xml:space="preserve">Исключить лишнее изображение с плана</t>
  </si>
  <si>
    <t xml:space="preserve">1190-02-10-13-АР2.2
рев. А от 03.10.23
148-0721-ОК-1-0-2-10.13-АР2.2
от 27.12.23
от 25.01.24</t>
  </si>
  <si>
    <t xml:space="preserve">Исключить из ссылочных и прилагаемых  альбом с узлами по перегородкам Акотек.</t>
  </si>
  <si>
    <t xml:space="preserve">Принято, приведено в соответствие, ссылки на альбомы ACOTEC удалены, добавлены ссылки на указанные альбомы</t>
  </si>
  <si>
    <t xml:space="preserve">
148-0721-ОК-1-0-2-10..13-АР2.2
от 27.12.23
от 25.01.24</t>
  </si>
  <si>
    <t xml:space="preserve">148-0721-ОК-1-0-2-10...19 - АР4 .3
рев.А от 25.10.23</t>
  </si>
  <si>
    <t xml:space="preserve">Замечаний нет. Согласовано</t>
  </si>
  <si>
    <t xml:space="preserve">Замечания по чек листу ПРЕФАБ от 09.11.23</t>
  </si>
  <si>
    <t xml:space="preserve">148-0721-ОК-1-0-2-10...19 - АР4 .3
рев.А от 25.10.23
рев.А от 10.11.23</t>
  </si>
  <si>
    <t xml:space="preserve">Лист 12 в маркировке блоков не указан вентклапан Ventec.
Необходимо указать по аналогии с оконными блоками.</t>
  </si>
  <si>
    <t>ПРЕФАБ</t>
  </si>
  <si>
    <t xml:space="preserve">вентклапаны в ББ указаны</t>
  </si>
  <si>
    <t xml:space="preserve">148-0721-ОК-1-0-2-10...19 - АР4 .3
рев.А от 10.11.23</t>
  </si>
  <si>
    <t xml:space="preserve">исключить подоконники из ББ (см. письмо по АР4.3 секц.1-9, вкладка 37)</t>
  </si>
  <si>
    <t xml:space="preserve">148-0721-ОК-1-0-2-10...19 - АР4.2
02.11.23, 26.12.23</t>
  </si>
  <si>
    <t xml:space="preserve">Общие указания: включить пункт о том, что ограждения лоджий интегрированы в витражные конструкции  </t>
  </si>
  <si>
    <t xml:space="preserve">Общие указания: обратить внимание на различие цвета и исправить, если это ошибка
- витражные конструкции RAL 7016, 
- нижняя часть витражных конструкций в уровне второго этажа - стемалит RAL 7040</t>
  </si>
  <si>
    <t xml:space="preserve">2 - 30</t>
  </si>
  <si>
    <t xml:space="preserve">Фрагменты планов: показать утепление жб пилонов на лоджиях по Стандарту толщиной 230 мм
</t>
  </si>
  <si>
    <t xml:space="preserve">148-0721-ОК-1-0-2-10...19 - АР4.2
02.11.23, 26.12.23, 28.12.23</t>
  </si>
  <si>
    <t xml:space="preserve">Примечания: удалить п.11 - не распространяется указанное требование СП2.13130.2020 на витражи лоджий, см.п.5.4.18, г (требования по огнестойкости и высоте противопожарных междуэтажных поясов не распространяются на наружные ограждения балконов и лоджий (в том числе светопрозрачные) в случае, если данным требованиям соответствуют стены, отделяющие балкон или лоджию от внутреннего помещения)</t>
  </si>
  <si>
    <t xml:space="preserve">Принято, примечание 11 удалено с листа.</t>
  </si>
  <si>
    <t xml:space="preserve">28.12.23
29.12.23</t>
  </si>
  <si>
    <t xml:space="preserve">Принято, удалено из общих данных</t>
  </si>
  <si>
    <t xml:space="preserve">32, 33</t>
  </si>
  <si>
    <t xml:space="preserve">Узлы будут согласованы</t>
  </si>
  <si>
    <t xml:space="preserve">Нестандартные узлы специалистом ОСП не проверяются. Ответственность за решения несет проектировщик</t>
  </si>
  <si>
    <t xml:space="preserve">Принято, будет согласовано</t>
  </si>
  <si>
    <t xml:space="preserve">148-0721-ОК-1-0-2-10...19 - АР4.2
26.12.23, 28.12.23</t>
  </si>
  <si>
    <t xml:space="preserve">Уточнить, в каком комплекте учтены двери из тех.пространства на переходный балкон</t>
  </si>
  <si>
    <t xml:space="preserve">Двери из тех.пространства на тех.балкон будут учтены в разделе  АР10</t>
  </si>
  <si>
    <t xml:space="preserve">148-0721-ОК-1-0-2-10...19 - АР4.2
28.12.23</t>
  </si>
  <si>
    <t xml:space="preserve">Планы и Сечения по переходным балконам: либо замаркировать везде дверь "тех.пространство/переходный балкон", либо удалить марку там, где она показана
В Примечаниях на листе указать, в каком комплекте будут учтены данные двери.
Пояснить, почему предполагается включить данную дверь в АР3.2 (Внутренняя отделка типовых этажей), а не в АР10 (Кровля)</t>
  </si>
  <si>
    <t xml:space="preserve">Указана ссылка на АР10 (Кровля)</t>
  </si>
  <si>
    <t xml:space="preserve">1, 2</t>
  </si>
  <si>
    <t xml:space="preserve">Общие указания, п.12.1, План, Ведомости кладочных стен: по Стандарту в пределах 1 этажа не применяются перегородки из газобетонных блоков толщиной 100 мм - заменить на кирпичные 120 мм</t>
  </si>
  <si>
    <t xml:space="preserve">Данное указание содержится в 14 пункте</t>
  </si>
  <si>
    <t xml:space="preserve">Кладочные планы: подписать инженерные отверстия в полу (в основном касается шахт ДУ)</t>
  </si>
  <si>
    <t xml:space="preserve">Шахты ДУ/ПД подписаны</t>
  </si>
  <si>
    <t xml:space="preserve">Кладочные планы: в наружных проемах кроме стоек фахверка показаны дополнительные элементы, которых нет на развертках</t>
  </si>
  <si>
    <t xml:space="preserve">Включить в комплект решения 
- по устройству проема НП1.9 в наружной стене без фахверков (проемы под витражное заполнение/дверные блоки должны усиливаться с обоих сторон); 
- по креплению к жб конструкциям заплечиков из газобетонной кладки шириной менее 150-200 мм (наружных стенах все простенки должны усиливаться, так как выполняется навесной фасад)
Для информации: в корпусе 1 отсутствие фахверка при устройстве наружных проемов не согласовано, хотя работы на строительной площадке выполнены</t>
  </si>
  <si>
    <t xml:space="preserve">Узел добавлен, лист 3</t>
  </si>
  <si>
    <t xml:space="preserve">Узлы включены, лист 3</t>
  </si>
  <si>
    <t xml:space="preserve">Представленное решение - ответственность проектировщика</t>
  </si>
  <si>
    <t xml:space="preserve">Общие указания: включить информацию об армировании кладки наружных стен
- из кирпича - армировать оцинкованной сеткой из проволоки ∅4мм Вр1 с ячейками 50х50мм через 4 ряда кладки ;
- из блоков - армировать оцинкованной сеткой из проволоки ø3Вр-I ячейкой 50х50 мм через каждые 2 ряда кладки, крепление кладки к плите покрытия производить с помощью уголков 100х100х8 l=200 мм с шагом 1,2 м в шахматном порядке на стыке двух блоков</t>
  </si>
  <si>
    <t xml:space="preserve">Информация на листе общих данных скорректирована и приведена в соответствие с общими данными в альбоме: 148-0721-ОК-1-0-1-1..9-АР10</t>
  </si>
  <si>
    <t xml:space="preserve">Отсутствие информации об армировании кладки наружных стен - ответственность проектировщика
То же самое касается Корпуса 1</t>
  </si>
  <si>
    <t xml:space="preserve">План кровли: показать
- утепление контрфорсов, пилонов;
- отметки пола в тех.помещениях и лестничных клетках;
- воронки с привязками;
- обходные дорожки с привязками (ширина дорожек 1000 мм);
- замаркированные металлические стремянки на кровлю с привязками;
- направления подъема в лестничных клетках правильно;
- металлические лестницы в тех.помещениях;
- аэраторы с привязками</t>
  </si>
  <si>
    <t xml:space="preserve">Утепление добавлено, отметки показаны, воронки обозначены, обходные дорожки с марками и разрезами добавлены, стремянки замаркированы и образмерены, направление указано, аэраторы добавлены</t>
  </si>
  <si>
    <t xml:space="preserve">Решение по размещению аэраторов 
в ендовах кровли - ответственность 
проектировщика 
(есть риск протечек в случае 
дефектов СМР)
То же самое касается Корпуса 1</t>
  </si>
  <si>
    <t xml:space="preserve">План кровли: показать
- площадки 3000х3000 для размещения пригруженной трубостойки (см.ЗнП);
- площадки 2000х1000 для размещения каналообразующего оборудования на разгрузочной раме (см.ЗнП);
- фундаменты под оборудование (привязки, габариты, марки, отметки);
- инженерные отверстия в стенах;
- вентиляционные отверстия в стенах шахт ОВ + замаркированные решетки;
- подписать шахты ОВ/ДУ/ПД вентиляции;
- подписать дефлекторы вентиляционных труб стволов мусоропроводов</t>
  </si>
  <si>
    <t xml:space="preserve">Площадки показаны, фундаменты с привязками даны, инженерные отверстия указаны, вент отверстия с решётками замаркированы, шахты подписаны, дефлекторы подписаны </t>
  </si>
  <si>
    <t xml:space="preserve">Не показаны под оборудование согласно требованию ЗнП, не подписаны дефлекторы вентиляционных труб стволов мусоропроводов. Отсутствие информации - ответственность проектировщика.
То же самое касается Корпуса 1</t>
  </si>
  <si>
    <t xml:space="preserve">План кровли: показать марки кровли, отличающиеся от основной К-1.3
- у кровель тех.надстроек;
- у обходных дорожек</t>
  </si>
  <si>
    <t xml:space="preserve">Марки добавлены</t>
  </si>
  <si>
    <t xml:space="preserve">План кровли: 
- подписать дефлекторы вентиляционных труб стволов мусоропроводов
- показать дефлекторы вентиляционных труб стволов мусоропроводов на кровлях надстроек в секциях 12, 15, 18;
- показать раскладку парапетных фартуков;
- замаркировать фартуки контрфорсов, угловые и прямые фартуки парапета основной кровли, угловые и прямые фартуки парапетов кровельных надстроек (отличаются от парапетных фартуков основной кровли);
- выполнить Ведомость на все типы кровельных фартуков</t>
  </si>
  <si>
    <t xml:space="preserve">Раскладка парапетных фартуков указана, ведомость добавлена, стволы мусоропровода обозначены</t>
  </si>
  <si>
    <t xml:space="preserve">Водосточные воронки показаны, участок в покрытии добавлен, отметки проставлены</t>
  </si>
  <si>
    <t xml:space="preserve">План кровли: везде, где совпадает выход на кровлю и местоположение наружной водосточной трубы - изменить разуклонку и место вывода наружного водостока</t>
  </si>
  <si>
    <t xml:space="preserve">Разкулнока изменена</t>
  </si>
  <si>
    <t xml:space="preserve">План кровли: 
- замаркировать стремянки на кровлю;
- замаркировать секции кровельного ограждения надстроек;
- выполнить Ведомость секций металлического ограждения кровли
</t>
  </si>
  <si>
    <t xml:space="preserve">Все марки и ведомости выполены</t>
  </si>
  <si>
    <t xml:space="preserve">Спецификация добавлена</t>
  </si>
  <si>
    <t xml:space="preserve">Сводная ведомость кровель: включить отдельно 
- тип кровли тех.надстроек;
- тип кровли обходных дорожек</t>
  </si>
  <si>
    <t xml:space="preserve">Типы кровель включены</t>
  </si>
  <si>
    <t xml:space="preserve">Сводная ведомость наружных стен: С-15.1, С-16.1, С-18 - марки отсутствуют на планах - в графе "Примечание" указать место применения</t>
  </si>
  <si>
    <t xml:space="preserve">Марки добавлены на разрезы, в примечании указано место применения</t>
  </si>
  <si>
    <t xml:space="preserve">Разместить на листе сечения по стенам с маркировкой кровель и стен, указанных в Сводной ведомости стен (для корпуса 1 такая информация разработана)</t>
  </si>
  <si>
    <t xml:space="preserve">Ведомости приведены в соответствие с 1 корпусом</t>
  </si>
  <si>
    <t xml:space="preserve">Схема кровельного фартука ПЭ-2: кровельные фартуки ПЭ-2 (для парапетов надстроек) отличаются от ПЭ-1 (для парапетов основной кровли). Подобрать в Стандарте АР (см.стр.12 - 36) и включить в РД подходящие фартуки</t>
  </si>
  <si>
    <t xml:space="preserve">Кровельные фартуки скорректированы</t>
  </si>
  <si>
    <t xml:space="preserve">Сводная ведомость защитных фартуков: у листовой оцинкованной стали ГОСТ 14918-80, а не ГОСТ 103-2006</t>
  </si>
  <si>
    <t>Скорректированно</t>
  </si>
  <si>
    <t xml:space="preserve">Схемы добавлены, лист 12</t>
  </si>
  <si>
    <t xml:space="preserve">Виды добавлены, лист 12</t>
  </si>
  <si>
    <t xml:space="preserve">Включить в комплект металлическую стремянку на кровлю и Спецификацию элементов и деталей металлической стремянки (см. Стандарт КМ-5). 
Либо указать комплект, в котором стремянка разработана</t>
  </si>
  <si>
    <t xml:space="preserve">Лист с стремянкой добавлен (21)</t>
  </si>
  <si>
    <t xml:space="preserve">Включить в комплект металлическое кровельное ограждение, разработанное по-секционно, и Ведомость секций металлического ограждения кровли  (марка ограждения - длина, п.м - колличество, шт - материал и цвет окраски). 
Либо указать комплект, в котором разработано кровельное ограждение</t>
  </si>
  <si>
    <t xml:space="preserve">Ограждения добавлены и замаркированы (листы 5-7, 11, 18-20)</t>
  </si>
  <si>
    <t xml:space="preserve">Разработать металлические решетки ОВ и спецификации к ним (см. Стандарт)
Либо указать комплект, в котором разработаны решетки ОВ</t>
  </si>
  <si>
    <t xml:space="preserve">Металлические решетки приняты заводского изготовления по ОВ, производитель Арткос, размеры и живое сечение указаны</t>
  </si>
  <si>
    <t xml:space="preserve">Принятые в РД решетки ОВ - ответственность проектировщиков</t>
  </si>
  <si>
    <t xml:space="preserve">Разработать металлические лестницы в тех помещенияхдля выхода на кровлю.
Либо указать комплект, в котором эти лестницы разработаны</t>
  </si>
  <si>
    <t xml:space="preserve">Металлические лестницы добалвены на лист 22</t>
  </si>
  <si>
    <t xml:space="preserve">Включить в комплект узлы в объеме, достаточном для проведения СМР и разработанные в соответствии со Стандартом АР</t>
  </si>
  <si>
    <t xml:space="preserve">Включить информацию о дверных блоках "техническое пространство/переходный балкон"</t>
  </si>
  <si>
    <t xml:space="preserve">Дверные блоки добавлены,, лист 13, марки на планах технического пространства</t>
  </si>
  <si>
    <t xml:space="preserve">План парковки: на въезде/выезде отсутствует расстановка информационных средств с описанием ограничений
- по высоте въезжающих автомобилей;
- запрет на въезд автомобилей, работающих на сжатом природном газе и сжиженном нефтяном газе, а также электромобили;
- скорости движения на рампе 5 км/час;
- неровная дорога;
- въезд запрещен (для той стороны рампы, которая запрещается для въезда на нее, как со стороны улицы, так и со стороны парковки)</t>
  </si>
  <si>
    <t xml:space="preserve">План парковки: выполнить нумерацию машинных мест в соответствии с 148-0721-ОК-1-0-1,2-1..19-АР0.1</t>
  </si>
  <si>
    <t xml:space="preserve">Принято. Нумерация машиномест на л.2 ГЧ выполнена в соответствии с АР РД</t>
  </si>
  <si>
    <t xml:space="preserve">Принято. Устранено задвоение машиномест</t>
  </si>
  <si>
    <t xml:space="preserve">План парковки: показать контрастным цветом места установки резиновых демпферов на углах колонн (см. стандарт Подземный паркинг. Руководство по навигации объектов Реновации - 2.0)
Все колонны паркинга должны обрамляться демпферами для защиты колонн и автомобилей жильцов. Демпферы в цвете RAL 9017, без дополнительного дизайна или светоотражающих элементов. Крепятся на колонны на высоте 150 мм от пола  до нижнего края демпфера на клей</t>
  </si>
  <si>
    <t xml:space="preserve">Принято. Количество и расположение демпферов откорректировано</t>
  </si>
  <si>
    <t xml:space="preserve">План парковки: исправить расположение пешеходных зон (всех укзанных на плане) и показать там, где не учтено.
Пешеходные зоны необходимы для обеспечения безопасности пешеходов при входе в МОПы. Зоны размещаются рядом со входами  
в тамбуры при лифтовых холлах, в лестничные клетки и, при необходимости, в технических зонах. 
Габариты пешеходных зон, требуемые по стандарту - см. Подземный паркинг. Руководство по навигации объектов Реновации - 2.0</t>
  </si>
  <si>
    <t xml:space="preserve">Принято. Откорректировано </t>
  </si>
  <si>
    <t xml:space="preserve">План парковки: откорректировать расположение пешеходных переходов так, чтобы это имело логику и смысл</t>
  </si>
  <si>
    <t xml:space="preserve">Принято. Расположение пешеходных зон откорректировано</t>
  </si>
  <si>
    <t xml:space="preserve">План парковки: показать пешеходные переходы там, где не хватает</t>
  </si>
  <si>
    <t xml:space="preserve">План парковки: показать вдоль проездов водосборные лотки и откорректировать положение дорожной разметки с учетом лотков</t>
  </si>
  <si>
    <t xml:space="preserve">Условные обозначения: указать цвет краски RAL 9003 (Signal white)
- для дорожной разметки
- для машиномест
- для пешеходных зон</t>
  </si>
  <si>
    <t xml:space="preserve">Условные обозначения: включить обозначение 
- дорожных знаков
- демпферов на колоннах
- пример нанесения разметки пешеходной зоны</t>
  </si>
  <si>
    <t xml:space="preserve">Выезд из рампы: откорректировать в соответствии с АР
- удалить темную заливку - что это?;
- показать двое ворот;
- показать уклоны
Показать дорожные знаки на въезде</t>
  </si>
  <si>
    <t xml:space="preserve">СО, 1</t>
  </si>
  <si>
    <t xml:space="preserve">Спецификция оборудования: устранить разночтение - указан резиновый колесоотбойник КР-2.0 2000х150х100 в количестве 379 шт вместо усиленного композитного КО ПИК 1830 СБ 1830х150х100 - 381 шт </t>
  </si>
  <si>
    <t>СО</t>
  </si>
  <si>
    <t xml:space="preserve">Спецификция оборудования: включить 
- резиновые угловые демпферы для колонн;
- дорожные знаки</t>
  </si>
  <si>
    <t xml:space="preserve">План парковки: исправить номера машиномест</t>
  </si>
  <si>
    <t xml:space="preserve">Перенести квартальный указатель, показанный в осях 2.43-2.44/2.АА, в оси 2.1-2.2/2.АА - противоположная сторона фасада корпуса 2</t>
  </si>
  <si>
    <t xml:space="preserve">Над магистральными указателями предусмотреть кронштейны под флаги</t>
  </si>
  <si>
    <t xml:space="preserve">По предоставленной информации ничего, кроме типов указателей и их горизонтальных привязок к углам зданий проверить невозможно. 
Отсутствует информация по высоте и точному местоположению установки указателей, так как фрагменты фасадов не предоставлены. Есть вероятность, что некоторые указатели попадают на вентиляционные решетки</t>
  </si>
  <si>
    <t xml:space="preserve">148-0721-ОК-1-0-1,2-1..19-М (изм.0)(рев.А)</t>
  </si>
  <si>
    <r>
      <rPr>
        <color theme="1"/>
        <rFont val="Arial"/>
      </rPr>
      <t xml:space="preserve">На листе общих данных в общих указаниях отдельным пунктом написать:</t>
    </r>
    <r>
      <rPr>
        <i/>
        <color theme="1"/>
        <rFont val="Arial"/>
      </rPr>
      <t xml:space="preserve"> “Допускается возможность замены указанных материалов, изделий и оборудования на аналоги с идентичными техническими характеристиками, без увеличения сметной стоимости”.</t>
    </r>
  </si>
  <si>
    <t>Дополнено</t>
  </si>
  <si>
    <t xml:space="preserve">3, 6</t>
  </si>
  <si>
    <t xml:space="preserve">На общем виде системы мусороудаления отсутствует технический этаж.</t>
  </si>
  <si>
    <t xml:space="preserve">Дополнено. Техническое пространство добалено на общий вид системы</t>
  </si>
  <si>
    <t xml:space="preserve">В секции 3 корп. 1 показать целиком выход из мусоросборной камеры, включая помещения 3.Т.2 и 3.Т.3.</t>
  </si>
  <si>
    <t xml:space="preserve">В секции 4 корп. 1 открывание двери в мусоросборную камеру отличается в ПД (том АР2) и РД. Привести в соответствие.</t>
  </si>
  <si>
    <t xml:space="preserve">ГЧ приведена в соответствие с актуальной АР РД</t>
  </si>
  <si>
    <t xml:space="preserve">В секции 6 корп. 1 открывание двери в мусоросборную камеру отличается в ПД (том АР2)и РД. Привести в соответствие.</t>
  </si>
  <si>
    <t xml:space="preserve">В секции 7 корп. 1 открывание двери в мусоросборную камеру отличается в ПД (том АР2)и РД. Привести в соответствие.</t>
  </si>
  <si>
    <t xml:space="preserve">В секции 9 корп. 1 открывание двери в мусоросборную камеру отличается в ПД (том АР2)и РД. Привести в соответствие.</t>
  </si>
  <si>
    <t xml:space="preserve">В секции 12 корп. 2 отметка пола в мусоросборной камере отличается в ПД (+0.200) и РД (+0.210). Привести в соответствие.</t>
  </si>
  <si>
    <t xml:space="preserve">В секции 17 корп. 2 открывание двери в мусоросборную камеру отличается в ПД (том АР2)и РД. Привести в соответствие.</t>
  </si>
  <si>
    <t xml:space="preserve">В секции 18 корп. 2  дверь в мусоросборную камеру должна открываться наружу, в соответствии с ПД.</t>
  </si>
  <si>
    <t xml:space="preserve">В секции 19 корп. 2  дверь в мусоросборную камеру должна открываться наружу, в соответствии с ПД.</t>
  </si>
  <si>
    <t>10-16</t>
  </si>
  <si>
    <t xml:space="preserve">На типовых этажах во всех секциях в помещении ствола мусоропровода удалить трап и подключение воды</t>
  </si>
  <si>
    <t xml:space="preserve">В секции 8 корп. 1 на типовых этажах открывание двери в помещение ствола мусоропровода отличается в ПД (АР2.1) и РД. Привести в соответствие.</t>
  </si>
  <si>
    <t xml:space="preserve">В секции 18 корп. 2 открывание двери в помещение ствола мусоропровода на типовых этажах отличается в ПД (том АР2)и РД. Привести в соответствие.</t>
  </si>
  <si>
    <t xml:space="preserve">В полах мусоросборных камер на 1 этаже указать разуклонку к трапу и процент уклона.</t>
  </si>
  <si>
    <t xml:space="preserve">148-0721-ОК-1-0-1,2-1..19-М (изм.0)(рев.А) (ред.18.03.2024)</t>
  </si>
  <si>
    <t xml:space="preserve">Указать габариты мусоросборных контейнеров</t>
  </si>
  <si>
    <t xml:space="preserve">Дополнено. В условные обозначения добавлен контейнер для ТКО с габаритами</t>
  </si>
  <si>
    <t xml:space="preserve">Согласно СП 31-108-2002 п.6.4.2 габариты контейнеров не должны превышать  860 мм (ширина), 1200 мм (длина), 1130 мм (общая высота).
Указаны размеры контейнеров: 1370х780х1300</t>
  </si>
  <si>
    <t xml:space="preserve">не исправлено</t>
  </si>
  <si>
    <t xml:space="preserve">При уменьшении габаритов контейнеров не будет обеспечена требуемая кубатура для количества образующихся отходов. По расчету отходов требуется контейнер не менее 0,8куб.м</t>
  </si>
  <si>
    <t xml:space="preserve">По размерам, прописанным в СП объём контейнера может составлять 1,17 м3. В данный момент в проекте применены контейнеры объёмом 1,39 м3.</t>
  </si>
  <si>
    <t xml:space="preserve">На планах мусоросборных камер показать расположение мусоросборных контейнеров с точными габаритами.</t>
  </si>
  <si>
    <t xml:space="preserve">Указать ширину дверного проёма в мусоросборную камеру в чистоте и ширину коридора (где имеется), ведущего из мусоросборной камеры на улицу.</t>
  </si>
  <si>
    <t xml:space="preserve">Не исправлено в секции 9</t>
  </si>
  <si>
    <t xml:space="preserve">Откорректировано
</t>
  </si>
  <si>
    <t xml:space="preserve">В секциях 2 и 15 трап и разуклонка в полу мусоросборной камеры и подвод воды находятся теперь в разных помещениях. Появилась дверь и перегородка, которых не было в предыдущей редакции. Организовать трап и подвод воды в одном помещении. Согласовать с АР и ВК.</t>
  </si>
  <si>
    <t xml:space="preserve">В секции 19 на плане типового этажа поменялось открывание двери в помещение ствола мусоропровода. Теперь она пересекается с дверью в тамбур. Вернуть решение из предыдущей редакции. Согласовать с АР.</t>
  </si>
  <si>
    <t xml:space="preserve">148-0721-ОК-1-0-1,2-1..19-ТХ4 (изм.0)</t>
  </si>
  <si>
    <t xml:space="preserve">По требованию МФР разместить огнетушители двух видов в кол-ве не менее 1 шт каждого вида в спец.пожарных шкафах, закарепленных на стенах.
Привести в спецификации. Указать место размещения на плане.</t>
  </si>
  <si>
    <t xml:space="preserve">Письмо МФР</t>
  </si>
  <si>
    <t xml:space="preserve">Дополнено. На планах размещены огнетушители, добавлены в СО</t>
  </si>
  <si>
    <t xml:space="preserve">В тамбуре предусмотреть устройство тепловой завесы.</t>
  </si>
  <si>
    <t xml:space="preserve">Дополнено.        Нанесена тепловая завеса</t>
  </si>
  <si>
    <t xml:space="preserve">Показать на плане расположение тактильно-контрастных указателей для МГН</t>
  </si>
  <si>
    <t xml:space="preserve">Дополнено. На планах нанесены тактильно-контрастные указатели</t>
  </si>
  <si>
    <r>
      <rPr/>
      <t xml:space="preserve">Тактильно-контрастные указатели расположить по </t>
    </r>
    <r>
      <rPr>
        <u val="single"/>
        <color rgb="FF1155CC"/>
      </rPr>
      <t>Стандарту</t>
    </r>
    <r>
      <rPr/>
      <t xml:space="preserve"> ПИК:
- на расстоянии 300 мм от плоскости дверного полотна, если дверь открывается по ходу движения;
- ширина разметки должна быть выполнена в размер ширины проёма двери.
Указать размеры</t>
    </r>
  </si>
  <si>
    <t xml:space="preserve">2, спецификация</t>
  </si>
  <si>
    <t xml:space="preserve">На плане показано 4 стула (поз.11). В спецификации указано3 таких стула. Привести в соответствие.</t>
  </si>
  <si>
    <t xml:space="preserve">Откорректировано. СО приведена в соответствие</t>
  </si>
  <si>
    <r>
      <rPr>
        <color theme="1"/>
        <rFont val="Arial"/>
      </rPr>
      <t xml:space="preserve">Согласовано
</t>
    </r>
    <r>
      <rPr>
        <b/>
        <color theme="1"/>
        <rFont val="Arial"/>
      </rPr>
      <t xml:space="preserve">Требуется исключить подоконные плиты из спецификации балконных блоков</t>
    </r>
    <r>
      <rPr>
        <color theme="1"/>
        <rFont val="Arial"/>
      </rPr>
      <t>.</t>
    </r>
  </si>
  <si>
    <t xml:space="preserve">ПРинято. Подоконные доски удалены из спецификации балконных блоков</t>
  </si>
  <si>
    <t xml:space="preserve">В маркировке блоков не указан вентклапан Ventec.
Необходимо указать по аналогии с оконными блоками.</t>
  </si>
  <si>
    <t xml:space="preserve">На маркировочных планах отсутствует блок БПмгн-206.</t>
  </si>
  <si>
    <t xml:space="preserve">БПмгн-206. указан на фрагменте плана на л.10</t>
  </si>
  <si>
    <t xml:space="preserve">Общие указания: включить пункт "По монолитным железобетонным конструкциям выполнить выравнивание поверхностей до нормативных (согласно таблице 3 п. 5.19 МДС 12-30-2006) в качестве подготовки оснований под финишные покрытия. При окраске подготовленные основания должны удовлетворять следующим требованиям:
- быть гладкими, без шероховатостей, местные неровности глубиной (высотой) до 1 мм допускаются не более двух на 4 м2;
- поверхностные трещины, раковины и неровности должны быть раскрыты и огрунтованы, заполнены шпатлевкой на всю глубину и отшлифованы;
- отслоения, потеки раствора, следы обработки затирочными машинами не допускаются"</t>
  </si>
  <si>
    <t xml:space="preserve">Принято. На лист 1 добавлено в пункт 10 Указания по производству работ.</t>
  </si>
  <si>
    <t xml:space="preserve">Общие указания: включить пункт "Поверхность покрытия пола должна быть ровной. Просветы между контрольной двухметровой рейкой и проверяемой поверхностью не должны быть более 4мм (для полов с финишным покрытием из керамогранита) и не более 2мм (для полов с финишным покрытием из ламината)"</t>
  </si>
  <si>
    <t xml:space="preserve">Общие указания: включить пункт "Гидроизоляцию в местах примыкания пола к стенам заводить на высоту 200 мм от уровня чистого пола. Обмазочную гидроизоляцию наносить на выровненную очищенную поверхность пола, покрытую двумя слоями грунтовки. Углы и стыки со стенами и трубами проклеивать герметизирующей лентой, на трубы надевать резиновые уплотнители. Наносить необходимое количество слоев гидроизоляции и последующей грунтовки, согласно технологии укладки конкретного материала"</t>
  </si>
  <si>
    <t xml:space="preserve">Общие указания: включить пункт "Отверстия в перекрытиях после прокладки коммуникаций забетонировать (класс бетона не ниже В25);</t>
  </si>
  <si>
    <t xml:space="preserve">Общие указания: включить пункт "Внутренние поверхности эксплуатируемых технических ниш СС отделываются:
- по монолиту Грунтовка Бетонконтакт, Затирка поверхности после демонтажа опалубки, упрочняющая и обеспыливающая пропитка "Элакор-МБ1 Флюат";
- по газобетону и ПГП Грунтовка глубокого проникновения, Простая штукатурка цементно-песчаными смесями, упрочняющая и обеспыливающая пропитка "Элакор-МБ1 Флюат";
- по ГКЛ Грунтовка глубокого проникновения, Шпатлевка на гипсовой основе (с проклейкой стыков ГВЛВ армирующей лентой), упрочняющая и обеспыливающая пропитка "Элакор-МБ1 Флюат"</t>
  </si>
  <si>
    <t xml:space="preserve">Общие указания: включить пункт "На стыках разнородных материалов применять стеклотканевую штукатурную сетку шириной не менее 100 мм с размером ячейки 5 мм и плотностью не менее 120 г/м2"</t>
  </si>
  <si>
    <t xml:space="preserve">Общие указания: включить пункт "Допускается возможность замены указанных материалов и изделий на аналоги с идентичными техническими характеристиками без увеличения сметной стоимости. Применение иных материалов требует доработки проектных решений и должно быть согласовано с авторами проекта"</t>
  </si>
  <si>
    <t xml:space="preserve">Маркировочный план: на лоджиях квартир показать дополнительнную марку пола П-27</t>
  </si>
  <si>
    <t xml:space="preserve">Принято, добавлена маркировка полов на маркировочный план этажа</t>
  </si>
  <si>
    <t xml:space="preserve">Маркировочный план: показать
- марку пола в лифтовом холле, тамбуре, межквартирном коридоре, мусоропроводе;
- марку покрытия сборных лестничных маршей</t>
  </si>
  <si>
    <t xml:space="preserve">Принято, добавлена недостающая маркировка полов на планах этажей</t>
  </si>
  <si>
    <t xml:space="preserve">Маркировочный план: исправить марки полов 
- на кухнях 2.4.2, 2.5.2;
- в холле квартиры 2.4.1</t>
  </si>
  <si>
    <t xml:space="preserve">Принято, полы поправлены на П-23 (в помещениях кухонь 2-го этажа 2.4.2 и 2.5.2 (2-го этажа, находящимися над электрощитовыми и поме. СС), а так же холле квартиры на пол П-23.2 </t>
  </si>
  <si>
    <t xml:space="preserve">Маркировочный план: на переходных балконах показать водоприемные решетки и уклоны к ним</t>
  </si>
  <si>
    <t xml:space="preserve">Принято. На переходных балконах показаны водоприемные решетки и уклоны к ним.</t>
  </si>
  <si>
    <t xml:space="preserve">Маркировочный план: двери в комнаты с разным открыванием замаркированы одинаково. Исправить везде, где дверь с левым открыванием замаркирована, как правая</t>
  </si>
  <si>
    <t xml:space="preserve">Принято. Т.к. лист 2 аннулирован (взамен листа 3), необходимые изменения внесены в лист 3. Отзеркаленные двери исправлены, маркировки соответствуют открыванию.</t>
  </si>
  <si>
    <t xml:space="preserve">Маркировочный план: двери в кухни с разным открыванием замаркированы одинаково. Исправить везде, где дверь с левым открыванием замаркирована, как правая</t>
  </si>
  <si>
    <t xml:space="preserve">Маркировочный план: двери в мусоропроводы и в СТМ одинаково замаркированы. Исправить везде марки дверных блоков в СТМ (учитывая правое и левое окрывание)</t>
  </si>
  <si>
    <t xml:space="preserve">Маркировочный план: замаркировать 
- дверные блоки в ниши СС всех секций;
- в мусоропровод 3.МОП.6;
- в межквартирном коридоре 2.МОП.5</t>
  </si>
  <si>
    <t xml:space="preserve">Принято. Марки дверей в ниши СС, мусоропровод и межквартирный коридор добавлены на листе 3.</t>
  </si>
  <si>
    <t xml:space="preserve">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1 - 3 ВСЕ (за исключением указанной на приложенном эскизе Д-27л) входные квартирные двери должны иметь угловую коробку с габаритами 1010х2070, то есть быть либо Д-26.1, либо Д-26.1л и устанавливаться в проемы с габаритами 1050х2100,  см.замечание к АР2.2 от 28.07.23 </t>
  </si>
  <si>
    <t xml:space="preserve">Переименовать входные квартирные двери Д-26 на Д-26.1, Д-26л на Д-26.1л
Двери с угловой коробкой открываются на 180°. Поэтому не нужно присваивать разные марки дверям с угловой коробкой  с углом открывания 90° и 180°. Дело не в градусах, а в том, что в открытом положении дверное полотно не заужает проем в свету на толщину полотна
</t>
  </si>
  <si>
    <t xml:space="preserve">Принято, все входные двери переименованы на марки Д26.1 и Д-26.1л на листе 2</t>
  </si>
  <si>
    <t xml:space="preserve">Маркировочный план: исправить маркировку дверных блоков межквартирный коридор/лифтовый холл, учитывая сторону открывания</t>
  </si>
  <si>
    <t xml:space="preserve">Принято, поправлена маркировка дверей согласно типу открывания</t>
  </si>
  <si>
    <t xml:space="preserve">Маркировочный план: замаркировать ревизионные люки, указанные в Спецификации на л.6</t>
  </si>
  <si>
    <t xml:space="preserve">Принято, добавлена маркировка ревизионных люков на плане</t>
  </si>
  <si>
    <t xml:space="preserve">Маркировочный план: показать (пунктирная линия, проведенная диагонально из угла в угол помещения), в каких помещениях и на каких отметках выполняются подвесные или натяжные потолки. Отметку указывать от ур.ч.пола, принятого за 0,000</t>
  </si>
  <si>
    <t xml:space="preserve">Принято. На листе 2 в помещениях с натяжным потолком добавлено требуемое условное обозначение с отметкой потолка . Также марки потолка перенесены на данный лист с аннулированного листа 4.</t>
  </si>
  <si>
    <t xml:space="preserve">Удалить лист - дублирует маркировочный план на листе 2 за исключением маркировки полов в лоджиях квартир</t>
  </si>
  <si>
    <t xml:space="preserve">Принято. Лист 3 дает представление о типовом этаже, в отличие от листа 2, принято решение аннулировать лист 2, а все необходимые изменения внести в лист 3.</t>
  </si>
  <si>
    <t xml:space="preserve">Удалить лист - информацию достаточно показать на листе 2</t>
  </si>
  <si>
    <t xml:space="preserve">Принято. Марки потолка перенесены на лист 2 (план типового этажа).</t>
  </si>
  <si>
    <t xml:space="preserve">Выполнить Ведомость отделки потолков</t>
  </si>
  <si>
    <t xml:space="preserve">Принято, выполнена ведомость отделки потолков с указанием площадей на листе 5</t>
  </si>
  <si>
    <t xml:space="preserve">Указать площади потолков на все этажи секций 1-3, а не на один</t>
  </si>
  <si>
    <t xml:space="preserve">Принято, в ведомости потолков (лист 3) указаны площади на все жилые этажи </t>
  </si>
  <si>
    <t xml:space="preserve">3 (был 5)</t>
  </si>
  <si>
    <t xml:space="preserve">Ведомость отделки: включить информацию об
- отделке торцов и нижней поверхности лестничных маршей;
- отделке оконных и балконных откосов</t>
  </si>
  <si>
    <t xml:space="preserve">Принято, добавлена ведомость отделки лестничных маршей и оконных откосов</t>
  </si>
  <si>
    <r>
      <rPr>
        <sz val="9"/>
        <color theme="1"/>
        <rFont val="Arial"/>
      </rPr>
      <t xml:space="preserve">Отделка откосов: 
- не делить по секциям (отделка одна и та же), указать общую площадь на все этажи;
- исправить отделку </t>
    </r>
    <r>
      <rPr>
        <b/>
        <sz val="9"/>
        <color theme="1"/>
        <rFont val="Arial"/>
      </rPr>
      <t xml:space="preserve">балконных откосов</t>
    </r>
    <r>
      <rPr>
        <sz val="9"/>
        <color theme="1"/>
        <rFont val="Arial"/>
      </rPr>
      <t xml:space="preserve"> на
   - </t>
    </r>
    <r>
      <rPr>
        <sz val="9"/>
        <color indexed="2"/>
        <rFont val="Arial"/>
      </rPr>
      <t xml:space="preserve">грунтовка глубокого проникновения - 1 слой;</t>
    </r>
    <r>
      <rPr>
        <sz val="9"/>
        <color theme="1"/>
        <rFont val="Arial"/>
      </rPr>
      <t xml:space="preserve">
   - профиль углозащитный оцинкованный 25х25мм, </t>
    </r>
    <r>
      <rPr>
        <sz val="9"/>
        <color indexed="2"/>
        <rFont val="Arial"/>
      </rPr>
      <t xml:space="preserve">улучшенная штукатурка гипсовыми смесями</t>
    </r>
    <r>
      <rPr>
        <sz val="9"/>
        <color theme="1"/>
        <rFont val="Arial"/>
      </rPr>
      <t xml:space="preserve"> по сетке СВУ 120-2600 СП 31-111-2004 - </t>
    </r>
    <r>
      <rPr>
        <sz val="9"/>
        <color indexed="2"/>
        <rFont val="Arial"/>
      </rPr>
      <t xml:space="preserve">20-35 </t>
    </r>
    <r>
      <rPr>
        <sz val="9"/>
        <color theme="1"/>
        <rFont val="Arial"/>
      </rPr>
      <t xml:space="preserve">мм;
   - грунтовка глубокого проникновения -1 слой;
   - шпатлевка на гипсовой основе - 2 мм;
 </t>
    </r>
    <r>
      <rPr>
        <sz val="9"/>
        <color indexed="2"/>
        <rFont val="Arial"/>
      </rPr>
      <t xml:space="preserve">  - грунтовка под финишную отделку - 1 слой;
   - улучшенная окраска влагостойкой водно-дисперсионной краской за 2 раза - 2 слоя
</t>
    </r>
    <r>
      <rPr>
        <sz val="9"/>
        <color theme="1"/>
        <rFont val="Arial"/>
      </rPr>
      <t xml:space="preserve">- исправить отделку </t>
    </r>
    <r>
      <rPr>
        <b/>
        <sz val="9"/>
        <color theme="1"/>
        <rFont val="Arial"/>
      </rPr>
      <t xml:space="preserve">оконных откосов</t>
    </r>
    <r>
      <rPr>
        <sz val="9"/>
        <color theme="1"/>
        <rFont val="Arial"/>
      </rPr>
      <t xml:space="preserve"> на
   - грунтовка Бетонконтакт - 1 слой;
   - профиль углозащитный оцинкованный 25х25мм, сплошное выравнивание гипсовыми смесями по сетке СВУ 120-2600 СП 31-111-2004 - </t>
    </r>
    <r>
      <rPr>
        <sz val="9"/>
        <color indexed="2"/>
        <rFont val="Arial"/>
      </rPr>
      <t>10-40</t>
    </r>
    <r>
      <rPr>
        <sz val="9"/>
        <color theme="1"/>
        <rFont val="Arial"/>
      </rPr>
      <t xml:space="preserve"> мм;
   - грунтовка глубокого проникновения -1 слой;
   - шпатлевка на гипсовой основе - 2 мм;
   -</t>
    </r>
    <r>
      <rPr>
        <sz val="9"/>
        <color indexed="2"/>
        <rFont val="Arial"/>
      </rPr>
      <t xml:space="preserve"> грунтовка под финишную отделку - 1 слой;
   - улучшенная окраска влагостойкой водно-дисперсионной краской за 2 раза - 2 слоя</t>
    </r>
  </si>
  <si>
    <t xml:space="preserve">Принято, ведомость откосов показана на все секции, поправлено орписание состава отделки, на листе 3</t>
  </si>
  <si>
    <t xml:space="preserve">Ведомость отделки: нет никакого Грильято на кухнях - откорректировать составы отделки во всех помещениях квартир</t>
  </si>
  <si>
    <t xml:space="preserve">Принято, поправлено описание отделки во всех помещениях квартир</t>
  </si>
  <si>
    <t xml:space="preserve">4 (был 6)</t>
  </si>
  <si>
    <t xml:space="preserve">Спецификация элементов заполнения дверных проемов: включить графы "Обозначение" (вписать ГОСТы на дверные блоки), "Наименование" (указать наименования блоков по ГОСТ). Описания дверных блоков должны быть в графе "Примечание"</t>
  </si>
  <si>
    <t xml:space="preserve">Принято, добавлены столбцы "Обозначение" и "Наименование"</t>
  </si>
  <si>
    <t xml:space="preserve">Спецификация элементов заполнения дверных проемов: удалить текст над эскизами дверей - все дверные блоки изготавляются по ГОСТ, ПИК не разрабатывает никаких каталогов</t>
  </si>
  <si>
    <t xml:space="preserve">Принято, текст над эскизами дверей удален</t>
  </si>
  <si>
    <t xml:space="preserve">Спецификация элементов заполнения дверных проемов: включить дверные блоки (правые, левые) в СТМ - 
ГОСТ 475-2016; ДС 1 Рп 21х8 Г ПрБ Мд1 ГОСТ 475-2016 / ДС 1 Рл 21х8 Г ПрБ Мд1 ГОСТ 475-2016;  Дверь глухая без порога, телескопический наличник, контурный уплотнитель, поверхность - рельефная ПВХ пленка, нажимная ручка, врезная защелка, фиксатор, ограничитель; проем 800х2070/коробка 750х2025</t>
  </si>
  <si>
    <t xml:space="preserve">Принято, в спецификацию дверных блоков добавлена отдельная спецификация и  информация о дверях в СТМ</t>
  </si>
  <si>
    <t xml:space="preserve">Спецификация элементов заполнения дверных проемов: включить дверные блоки в ниши СС - 
ГОСТ Р 31173-2016; ДСВв, В1, Оп, Пр, Прг, Н, П2лс, М2, О - ГОСТ 31173-2016 / ДСВв, В1, Оп, Л, Прг, Н, П2лс, М2, О - ГОСТ 31173-2016; Дверь с вентиляционным отверстием 600х24мм (2 шт.), со стационарным порогом 14 мм, антивандальный сувальдный замок, цвет RAL 9003; проем 1000х2100/коробка 960х2080</t>
  </si>
  <si>
    <t xml:space="preserve">Принято, в спецификацию дверных блоков добавлена информация о дверных блоках в ниши СС </t>
  </si>
  <si>
    <t xml:space="preserve">Спецификация элементов заполнения дверных проемов: Д-8.2 / Д-8.2л
- исправить количество, должно быть Д-8.2 - 15 шт, Д-8.2л -30 шт;
- указать наличие доводчика;
- указать предел огнестойкости</t>
  </si>
  <si>
    <t xml:space="preserve">Принято частично. Добавлена маркировка всех отображенных на плане дверей Д-8.2/Д-8.2л (30 и 30 шт соотв-но), а так же добавлено в описание огнестойкость EIS60 и доводчик.</t>
  </si>
  <si>
    <t xml:space="preserve">Спецификация элементов заполнения дверных проемов: Д-24.2
- исправить количество, должно быть 45 шт;
- указать наличие доводчика;
- указать предел огнестойкости
Удалить Д-24.2л - нет на маркировочном плане таких дверных блоков</t>
  </si>
  <si>
    <t xml:space="preserve">Принято частично. Добавлена маркировка всех отображенных на плане дверей Д-24.2/Д-24.2л (30 и 15 шт соотв-но), а так же добавлено в описание огнестойкость EIS60 и доводчик.</t>
  </si>
  <si>
    <t xml:space="preserve">Спецификация элементов заполнения дверных проемов: Д-25
- указать наличие доводчика;
- указать предел огнестойкости</t>
  </si>
  <si>
    <t xml:space="preserve">Принято, добавлена информацио о пределе огнестойцоксти и наличию доводчика.</t>
  </si>
  <si>
    <t xml:space="preserve">Д-25 (дверь в помещение мусоропровода) - добавить доводчик</t>
  </si>
  <si>
    <t xml:space="preserve">Принято, в описании двери Д-25 добавлен доводчик (лист 4)</t>
  </si>
  <si>
    <t xml:space="preserve">Спецификация элементов заполнения дверных проемов: Д-36 и Д-36л удалить - нет на маркировочном плане таких дверных блоков</t>
  </si>
  <si>
    <t xml:space="preserve">Принято, двери с маркировкой Д-36/Д-36л заменены на Д-32/Д-32л</t>
  </si>
  <si>
    <t xml:space="preserve">Спецификация элементов заполнения дверных проемов: Д-26.1 и Д-26.1л - исправить количество дверных блоков, учитывая замечание о замене дверей с блочной коробкой на двери с угловой коробкой</t>
  </si>
  <si>
    <t xml:space="preserve">Принято, поправлено количество дверей Д26.1 согласно расположенным на плане</t>
  </si>
  <si>
    <t xml:space="preserve">Из описания дверей Д-26.1 и Д-26.1л удалить "открывание 90°" - двери с угловой коробкой по умолчанию открываются на 180°</t>
  </si>
  <si>
    <t xml:space="preserve">Принято, в описании двери Д-26.1 и Д-26.1л поправлено открывание на 180 градусов (лист 4)</t>
  </si>
  <si>
    <t xml:space="preserve">Спецификация элементов заполнения дверных проемов: Д-27 - удалить, учитывая замечание о замене дверей с блочной коробкой на двери с угловой коробкой</t>
  </si>
  <si>
    <t xml:space="preserve">Принято, дверь Д-27 заменена на Д26 с угловой коробкой</t>
  </si>
  <si>
    <t xml:space="preserve">Удалить двери Д-26 и Д-26л, исправить количество Д-26.1, Д-26.1л</t>
  </si>
  <si>
    <t xml:space="preserve">Принято, двери с маркировкой Д-26 м Д-26л заменены на Д-26.1 и Д-261л соответственно, поправлено их количество в ведомости заполнения элементов (листы 2 и 4)</t>
  </si>
  <si>
    <t xml:space="preserve">Спецификация элементов заполнения дверных проемов: Д-30 / Д-30л, Д-32 / Д-32л - на эскизах исправить высоту проема, должна быть 2070 мм под дверную коробку высотой 2040 мм, см.Стандарт
Проверить количество дверей каждой марки, учитывая замечания 12, 13 к маркировочному плану
Д-32 / Д-32л - на эскизах показать остекление</t>
  </si>
  <si>
    <t xml:space="preserve">Принято, высота проемов поправлена на 2070, добавлено остекление на Д-32/Д-32л. Проверено количество</t>
  </si>
  <si>
    <t xml:space="preserve">Спецификация ревизионных люков: указать цвет</t>
  </si>
  <si>
    <t xml:space="preserve">Принято, указан цвет ревизионных люков</t>
  </si>
  <si>
    <t xml:space="preserve">5 (был 7)</t>
  </si>
  <si>
    <t xml:space="preserve">Экспликация полов: указать площади всех типов полов</t>
  </si>
  <si>
    <t xml:space="preserve">Принято, указаны площади все типов полов</t>
  </si>
  <si>
    <t xml:space="preserve">Экспликация полов: указать площади полов на все этажи секций 1-3, а не на один</t>
  </si>
  <si>
    <t xml:space="preserve">Принято, в экспликации полов указаны площади на все типовые этажи секций (2-16 этажи, лист 5)</t>
  </si>
  <si>
    <t xml:space="preserve">Экспликация полов: 
- П-20 - исправить "МОП (балкон безопасности)" на "Переходный балкон", см. наименование в Экспликации помещений;
- П-21 - в перечне помещений указать тамбуры и мусоропроводы;
- П-23 - переименовать помещение, исправить толщину слоя 5 на 42 мм, исправить толщину слоя 7 на 40 мм ;
- П-23.1, П-24, П-24.1 - удалить типы полов - нет таких в секциях 1-3;
- П-28 - в секциях 1 - 3 нет типа пола для лоджий МГН</t>
  </si>
  <si>
    <r>
      <rPr>
        <sz val="9"/>
        <color theme="1"/>
        <rFont val="Arial"/>
      </rPr>
      <t xml:space="preserve">П-23 (кухни) - указать конструкцию пола полностью
1. Керамогранит с затиркой швов - 8 мм;
2. Водостойкий плиточный клей  - 6 мм;
</t>
    </r>
    <r>
      <rPr>
        <sz val="9"/>
        <color indexed="2"/>
        <rFont val="Arial"/>
      </rPr>
      <t xml:space="preserve">3. Однокомпонентная полимерная эластичная гидроизоляция Ceresit CL 51 с заведением на стены -200 мм, с прокладкой по углам водонепроницаемой ленты для герметизации швов Ceresit CL 152 - 2слоя;
</t>
    </r>
    <r>
      <rPr>
        <sz val="9"/>
        <color theme="1"/>
        <rFont val="Arial"/>
      </rPr>
      <t xml:space="preserve">4. Грунтовка глубокого проникновения Ceresit CT 17 - 1 слой
5. Полусухая цементно-песчаная стяжка М150, армированная фиброволокном - </t>
    </r>
    <r>
      <rPr>
        <sz val="9"/>
        <color indexed="2"/>
        <rFont val="Arial"/>
      </rPr>
      <t xml:space="preserve">42 мм</t>
    </r>
    <r>
      <rPr>
        <sz val="9"/>
        <color theme="1"/>
        <rFont val="Arial"/>
      </rPr>
      <t xml:space="preserve">
6. Пленка пароизоляционная армированная - 1 слой;
7. Керамзитовый гравий фр. 5-10 мм, П25, М250 - 40 мм;
8. Звукоизоляционная подложка ISOLON 500 3002 AV - 2 мм;
9. Ж/б плита
П-24 (кухни над электощитовыми) удалить - во всех кухнях на всех этажах, независимо от расположения, выполняется тип пола П-23</t>
    </r>
  </si>
  <si>
    <t xml:space="preserve">Принято, поправлено описание состава отделки пола кухни П-23. Тип пола П-24 удален из проекта (лист 5)</t>
  </si>
  <si>
    <t xml:space="preserve">Экспликация полов: П-23.2 (пол в холлах квартир) - исправить состав на
1. Керамогранит с затиркой швов - 8 мм
2. Водостойкий плиточный клей  - 6 мм
3. Грунтовка глубокого проникновения Ceresit CT 17 - 1 слой
4. Полусухая цементно-песчаная стяжка М150, армированная фиброволокном - 44 мм
5. Пленка пароизоляционная армированная - 1 слой
6. Керамзитовый гравий фр. 5-10 мм, П25, М250 - 40 мм
7. Звукоизоляционная подложка ISOLON 500 3002 AV - 2 мм
8. Ж/б плита</t>
  </si>
  <si>
    <t xml:space="preserve">Экспликация полов: П-25 (пол в сан.узлах) - удалить то, что написано.
Должен быть указан состав пола в СТМ и подготовка пола под СТМ.
Устройство подготовки под СТМ:
1. Раствор цементно-песчаный М300 - 63 мм
2. Подложка звукоизоляционная Шуманет-100Гидро с заведением на стены на 200мм - 5 мм;
3. Ж/б плита 
Состав пола в СТМ (учитывается КД СТМ):
1. Керамогранит - 8 мм;
2. Плиточный клей - 2-3 мм;
3. Гидроизоляция - 2 мм;
4. Цементно-стружечная плита - 20 мм</t>
  </si>
  <si>
    <t xml:space="preserve">Принято частично. подготовка пола под СТМ указана в кладочных планах, пол в СТМ не показывается т.к. учитывается в КД СТМ.</t>
  </si>
  <si>
    <t xml:space="preserve">Включить тип П-25*, указать, 
- что это подготовка под установку СТМ;
- что состав указан в АР2.2 на л.2-4;
- общую площадь на все этажи секций 1-3, так как в АР2.2 указана площадь только на один этаж</t>
  </si>
  <si>
    <t xml:space="preserve">Принято, тип пола П-25* указан в экспликации полов (лист 5) с отображением показателя площади по всем этажам секций, дана ссылка на пирог пола в альбоме АР2.2 </t>
  </si>
  <si>
    <t xml:space="preserve">Экспликация полов: указать
- состав пола этажной лестничной площадки;
- состав пола межэтажной лестничной площадки;
- покрытие сборных лестничных маршей</t>
  </si>
  <si>
    <t xml:space="preserve">Принято, в экспликацию полов добавлена информация о составе полов лестничных площадках и сборных маршей лестничных клеток</t>
  </si>
  <si>
    <t xml:space="preserve">П-2.1 (этажная лестничная площадка) - исправить толщину полусухой армированной ЦПС на 90 мм - общая толщина конструкции пола должна быть 110 мм</t>
  </si>
  <si>
    <t xml:space="preserve">Принято, поправлена толщина цпс на 90 мм в полу лестничной площадки, в типе пола П-2.1</t>
  </si>
  <si>
    <t xml:space="preserve">3, 5 (были 5, 7)</t>
  </si>
  <si>
    <t xml:space="preserve">Примечания: удалить
- п.2 - гидроизоляция заводится на высоту 300 мм - это отражено в Экспликации полов;
- п.3 - заделка инженерных отверстий должна быть указана в Общих указаниях, л.1;
- п.4 - стеклотканевая сетка применяется не для оштукатуривания стен, а в местах стыков разнородных материалов - информация должна быть указана в Общих указаниях, л.1;
- п. 13, 14 - лишняя информация
- п.15 - не соответствует Стандарту, см. ЖД-ТАС-РЕН-АР-ТУ.ТЭ, л.39</t>
  </si>
  <si>
    <t xml:space="preserve">Принято, п2 удален, п3 перенесен на лист с общими данными, п4,п13,п14 удалены, п15 поправлен в соответствии с приведенным стандартом.</t>
  </si>
  <si>
    <t xml:space="preserve">Принято, п2 удален, п3 и п4 перенесен на лист с общими данными, п13,п14 удалены, п15 поправлен в соответствии с приведенным стандартом.</t>
  </si>
  <si>
    <t xml:space="preserve">Ведомость отделки помещений: удалить утеплитель из состава отделки стен (то есть все слои до штукатурно-клеевого слоя, армированного сеткой)
- квартирных лоджий;
- лестничной клетки; 
- тамбура на переходный балкон
Утепление стен должно учитываться в АР2.2 (кладочные планы)</t>
  </si>
  <si>
    <t xml:space="preserve">Принято, утеплитель удален из состава отделки, добавлен в раздел АР2.2</t>
  </si>
  <si>
    <t xml:space="preserve">Вернуть финишный слой чистовой отделки, указать только тип, без марок, артикулов, наименований производителей </t>
  </si>
  <si>
    <t xml:space="preserve">Принято, добавлено описание всех слоев отделки по утеплителю на лоджиях квартир на листе 3
</t>
  </si>
  <si>
    <t xml:space="preserve">Маркировочный план: замаркировать пол в СТМ - П-25*</t>
  </si>
  <si>
    <t xml:space="preserve">Принято, добавлена маркировка полов на плане под СТМ кабинами (лист 2)</t>
  </si>
  <si>
    <t xml:space="preserve">Ведомость отделки помещений: 
- указать площади отделки стен на все этажи секций 1-3,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</si>
  <si>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 xml:space="preserve">Принято, тип пола П-2 удален, площади полов и потолков убраны из ведомости отделки помещений (лист 3)</t>
  </si>
  <si>
    <t xml:space="preserve">Ведомость отделки помещений: исправить тип пола на лоджии 2 этажа</t>
  </si>
  <si>
    <t xml:space="preserve">Принято, тип пола заменен с п-27 на п-26 на л.3</t>
  </si>
  <si>
    <t xml:space="preserve">Отделка лестничных маршей типового этажа:
- удалить данную таблицу;
- тип П-2.3 (отделка пола лестничных маршей) включить в Экспликацию полов;
- отделку торцов лестничных маршей включить в Ведомость отделки потолков, см.следующее замечание</t>
  </si>
  <si>
    <t xml:space="preserve">Принято, таблица "Отделка лестничных маршей" удалена. Отделка пола лестничных маршей добавлена к экспликации полов на л. 5</t>
  </si>
  <si>
    <t xml:space="preserve">Ведомость отделки потолков: 
- исправить Пт-4.4 на Пт-3 в соответствии с Ведомостью отделки;
- дополнить перечень отделываемых поверхностей</t>
  </si>
  <si>
    <t xml:space="preserve">Принято, марка потолка нижней поверхности лестничных маршей исправлена, добавлены отделываемые поверхности на л. 6</t>
  </si>
  <si>
    <t xml:space="preserve">Ведомость отделки потолков: Пт-25
- указать упрочняющую пропитку низа перекрытия; 
- удалить "декоративное обрамление по периметру потолка" (не предусматривается)</t>
  </si>
  <si>
    <t xml:space="preserve">Принято, состав потолка Пт-25 откорректирован на л.6</t>
  </si>
  <si>
    <t xml:space="preserve">Принято, добавлена маркировка полов на план</t>
  </si>
  <si>
    <t xml:space="preserve">Маркировочный план: показать марку пола межэтажной площадки и марку покрытия сборных лестничных маршей</t>
  </si>
  <si>
    <t xml:space="preserve">Маркировочный план: указать марку пола в СТМ 6.4.5</t>
  </si>
  <si>
    <t xml:space="preserve">Не принято, марки полов П-25* указаны в разделе АР2.2 кладочные планы, там же дана спецификация данной подготовки.</t>
  </si>
  <si>
    <t xml:space="preserve">Принято, замаркированы подготовки полов под СТМ тип пола П-25* на листе 2</t>
  </si>
  <si>
    <t xml:space="preserve">Маркировочный план: межкомнатные двери должны открываться внутрь комнаты</t>
  </si>
  <si>
    <t xml:space="preserve">Принято. Открывание дверей откорректировано внутрь комнаты</t>
  </si>
  <si>
    <t xml:space="preserve">Принято, маркировка дверей в СТК поправлена</t>
  </si>
  <si>
    <t xml:space="preserve">Маркировочный план: замаркировать дверные блоки в ниши СС секций 4, 5</t>
  </si>
  <si>
    <t xml:space="preserve">Принято, дверы в ниши СС замаркированны и подсчитаны</t>
  </si>
  <si>
    <t xml:space="preserve">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4 - 6 ВСЕ входные квартирные двери должны иметь угловую коробку с габаритами 1010х2070, то есть быть либо Д-26.1пр, либо Д-26.1л и устанавливаться в проемы с габаритами 1050х2100,  см.замечание к АР2.4 от 02.08.23</t>
  </si>
  <si>
    <t xml:space="preserve">Принято, маркировка входной квартирной двери поправлена</t>
  </si>
  <si>
    <t xml:space="preserve">Маркировочный план: замаркировать ревизионные люки</t>
  </si>
  <si>
    <t xml:space="preserve">Принято, ревизионные люки замаркированны</t>
  </si>
  <si>
    <t xml:space="preserve">Принято. Добавлено требуемое условное обозначение с отметкой потолка.</t>
  </si>
  <si>
    <t xml:space="preserve">Принято, лист с планом 3-16 этажа удален</t>
  </si>
  <si>
    <t xml:space="preserve">Принято, лист с планом подвесных потолков анулирован. Информация о подвесных потолках добавлена на 2 лист (маркировочный план типового этажа)</t>
  </si>
  <si>
    <t xml:space="preserve">Принято, выполнена ведомость отделки потолков на листе 6</t>
  </si>
  <si>
    <t xml:space="preserve">Указать площади потолков на все этажи секций 4-6, а не на один</t>
  </si>
  <si>
    <t xml:space="preserve">Принято, добавлена ведомость отделки лестничных маршей и оконных откосов на листе 5</t>
  </si>
  <si>
    <t xml:space="preserve">Принято, пункты удалены</t>
  </si>
  <si>
    <t xml:space="preserve">Разработать Ведомость отделки потолков для секций 4-6</t>
  </si>
  <si>
    <t xml:space="preserve">Принято, выполнена ведомость отделки потолков для секции 4-6</t>
  </si>
  <si>
    <t xml:space="preserve">замечание отменено, так как повторяется</t>
  </si>
  <si>
    <t xml:space="preserve">Разработать Спецификацию элементов заполнения дверных проемов для секций 4-6, учитывая замечания к Спецификации для секций 1-3</t>
  </si>
  <si>
    <t xml:space="preserve">Принято, добавлена спецификация дверных проемов </t>
  </si>
  <si>
    <t xml:space="preserve">Выполнено, но есть замечания (см. ниже)</t>
  </si>
  <si>
    <t xml:space="preserve">Разработать Спецификацию ревизионных люков для секций 4-6, учитывая замечания к Спецификации для секций 1-3</t>
  </si>
  <si>
    <t xml:space="preserve">Принято, разработана спецификация ревизионных люков</t>
  </si>
  <si>
    <t xml:space="preserve">Разработать Экспликацию полов для секций 4-6, учитывая замечания к Экспликации для секций 1-3</t>
  </si>
  <si>
    <t xml:space="preserve">Принято, экспликация полов добавлена в альбом</t>
  </si>
  <si>
    <t xml:space="preserve">Принято, утеплитель на переходных лождиях и балконах а так же тамбуров квартир убран из раздела отделка помещений</t>
  </si>
  <si>
    <t xml:space="preserve">Принято, добавлено описание всех слоев отделки по утеплителю на лоджиях квартир на листе 3</t>
  </si>
  <si>
    <t xml:space="preserve">Принято, замаркированы подготовки под СТМ тип пола П-25*</t>
  </si>
  <si>
    <t xml:space="preserve">Ведомость отделки помещений: 
- указать площади отделки стен на все этажи секций 4-6,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</si>
  <si>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 xml:space="preserve">Принято, тип пола П-23.1 удален, площади полов и потолков убраны из ведомости отделки помещений (лист 3)</t>
  </si>
  <si>
    <t xml:space="preserve">Принято, тип пола на лоджии 2 этажа заменен на корректный (П-26) на л. 3</t>
  </si>
  <si>
    <t xml:space="preserve">Спецификация элементов заполнения проемов: Д-25 (дверь в помещение мусоропровода) - добавить доводчик</t>
  </si>
  <si>
    <t xml:space="preserve">Принято, в описание к двери Д-25 добавлен доводчик</t>
  </si>
  <si>
    <t xml:space="preserve">Спецификация элементов заполнения проемов: из описания дверей Д-26.1 и Д-26.1л удалить "открывание 90°" - двери с угловой коробкой по умолчанию открываются на 180°</t>
  </si>
  <si>
    <t xml:space="preserve">Спецификация элементов заполнения проемов: удалить двери Д-26 и Д-26л, исправить количество Д-26.1, Д-26.1л</t>
  </si>
  <si>
    <t xml:space="preserve">Принято, поправлено количетсво дверей Д26.1 и Д26.1л на листе 4</t>
  </si>
  <si>
    <t xml:space="preserve">Экспликация полов: указать площади полов на все этажи секций 4-6, а не на один</t>
  </si>
  <si>
    <r>
      <rPr>
        <sz val="10"/>
        <color theme="1"/>
        <rFont val="Arial"/>
      </rPr>
      <t xml:space="preserve">Экспликация полов: П-23 (кухни) - указать конструкцию пола полностью
1. Керамогранит с затиркой швов - 8 мм;
2. Водостойкий плиточный клей  - 6 мм;
</t>
    </r>
    <r>
      <rPr>
        <sz val="10"/>
        <color indexed="2"/>
        <rFont val="Arial"/>
      </rPr>
      <t xml:space="preserve">3. Однокомпонентная полимерная эластичная гидроизоляция Ceresit CL 51 с заведением на стены -200 мм, с прокладкой по углам водонепроницаемой ленты для герметизации швов Ceresit CL 152 - 2слоя;
</t>
    </r>
    <r>
      <rPr>
        <sz val="10"/>
        <color theme="1"/>
        <rFont val="Arial"/>
      </rPr>
      <t xml:space="preserve">4. Грунтовка глубокого проникновения Ceresit CT 17 - 1 слой
5. Полусухая цементно-песчаная стяжка М150, армированная фиброволокном - </t>
    </r>
    <r>
      <rPr>
        <sz val="10"/>
        <color indexed="2"/>
        <rFont val="Arial"/>
      </rPr>
      <t xml:space="preserve">42 мм</t>
    </r>
    <r>
      <rPr>
        <sz val="10"/>
        <color theme="1"/>
        <rFont val="Arial"/>
      </rPr>
      <t xml:space="preserve">
6. Пленка пароизоляционная армированная - 1 слой;
7. Керамзитовый гравий фр. 5-10 мм, П25, М250 - 40 мм;
8. Звукоизоляционная подложка ISOLON 500 3002 AV - 2 мм;
9. Ж/б плита</t>
    </r>
  </si>
  <si>
    <t xml:space="preserve">Принято, поправлено описание состава отделки пола кухни П-23, добавлен слой дополнительной гидроизоляции (лист 5)</t>
  </si>
  <si>
    <t xml:space="preserve">Экспликация полов: П-24 (кухни над электощитовыми) удалить - во всех кухнях на всех этажах, независимо от расположения, выполняется тип пола П-23</t>
  </si>
  <si>
    <t xml:space="preserve">Принято, тип пола П-24 удален </t>
  </si>
  <si>
    <t xml:space="preserve">Экспликация полов: включить тип П-25*, указать, 
- что это подготовка под установку СТМ;
- что состав указан в АР2.2 на л.2-4;
- общую площадь на все этажи секций 4-6, так как в АР2.2 указана площадь только на один этаж</t>
  </si>
  <si>
    <t xml:space="preserve">Отделка лестничных маршей типового этажа:
- удалить данную таблицу;
- тип П-2.3 (отделка пола лестничных маршей) включить в Экспликацию полов</t>
  </si>
  <si>
    <t xml:space="preserve">Ведомость отделки потолков: исправить Пт-4.4 на Пт-3 в соответствии с Ведомостью отделки</t>
  </si>
  <si>
    <t xml:space="preserve">Принято, марка потолка исправлена, добавлены отделываемые поверхности на л. 6</t>
  </si>
  <si>
    <t xml:space="preserve">Принято, состав потолка откорректирован на л.6</t>
  </si>
  <si>
    <t xml:space="preserve">Маркировочный план: исправить тип пола в кухнях 7.3.2, 8.4.2</t>
  </si>
  <si>
    <t xml:space="preserve">Не принято, помещения кухонь 2-го этажа 7.3.2 и 8.4.2 2-го находятся над электрощитовыми и помещениями. СС, поэтому здесь предусмотрен пол (П-24) с дополнительным слоем гидроизоляции</t>
  </si>
  <si>
    <t xml:space="preserve">Маркировочный план: исправить тип пола в кухнях 7.3.2, 8.4.2
Тип П-24 исключить из Экспликации полов</t>
  </si>
  <si>
    <t xml:space="preserve">Принято, в помещениях 7.3.2 и 8.4.2 тип пола заменен на П-23. Пол П-24 исключен из проекта</t>
  </si>
  <si>
    <t xml:space="preserve">3, 4 (был 4, 5)</t>
  </si>
  <si>
    <t xml:space="preserve">Маркировочный план: удалить тип пола П-23.1, П-24.1 - не выполняется в квартирах МГН, расположенных выше второго этажа, повышение к порогу балконного блока</t>
  </si>
  <si>
    <t xml:space="preserve">Принято, повышение пола в квартире МГН выше 2 этажа убрано</t>
  </si>
  <si>
    <t xml:space="preserve">Принято. Тип пола П-24.1 (пол с уклоном) размещен только в проеме балконного блока квартиры МГН на 2-м этаже. с этажей 5-7 данный тип пола убран.</t>
  </si>
  <si>
    <t xml:space="preserve">2, 3 (был 2 - 4)</t>
  </si>
  <si>
    <t xml:space="preserve">Маркировочный план: показать марку покрытия сборных лестничных маршей</t>
  </si>
  <si>
    <t xml:space="preserve">Принято, маркировка полов лестничных маршей  (П-2,3) добавлена на план и в ведомость полов</t>
  </si>
  <si>
    <t xml:space="preserve">2 - 5 (был 2, 5, 6)</t>
  </si>
  <si>
    <t xml:space="preserve">Маркировочный план: межкомнатные двери с разным открыванием замаркированы одинаково. Исправить везде, где дверь с левым открыванием замаркирована, как правая</t>
  </si>
  <si>
    <t xml:space="preserve">Принято, поправлена маркировка дверей согласно их открыванию</t>
  </si>
  <si>
    <t xml:space="preserve">2 - 5 (был 2, 4)</t>
  </si>
  <si>
    <t xml:space="preserve">Принято, поправлено открывание дверей внутрь комнаты</t>
  </si>
  <si>
    <t xml:space="preserve">Принято, поправлена маркировка дверей в мусоропроводы</t>
  </si>
  <si>
    <t xml:space="preserve">Маркировочный план: замаркировать дверные блоки в ниши СС всех секций</t>
  </si>
  <si>
    <t xml:space="preserve">Принято, замаркированны двери в ниши СС (Д-22) во всех секциях</t>
  </si>
  <si>
    <r>
      <rPr/>
      <t xml:space="preserve">Маркировочный план: исправить маркировку входных квартирных дверей, учитывая сторону открывания, ВЕЗДЕ, где замаркировано ошибочно
Иметь в виду, что в секциях 7 - 9 ВСЕ входные квартирные двери должны иметь угловую коробку с габаритами 1010х2070, то есть быть либо Д-26.1, или Д-26.1л, или Д-29 (дверной блок с двумя смотровыми глазками для квартир МГН) и устанавливаться в проемы с габаритами 1050х2100,  см.замечание к АР2.6 от 28.07.23  </t>
    </r>
    <r>
      <rPr>
        <u val="single"/>
        <color rgb="FF1155CC"/>
      </rPr>
      <t>https://docs.google.com/spreadsheets/d/1YuiVJh5g_X5jHE5eOh_2DEvATkVyA1tZkiQMcCOB9Wo/edit#gid=1587378115&amp;range=16:16</t>
    </r>
    <r>
      <rPr/>
      <t xml:space="preserve"> </t>
    </r>
  </si>
  <si>
    <t xml:space="preserve">Принято, поправлена маркировка входных дверей </t>
  </si>
  <si>
    <t xml:space="preserve">Принято, двери с маркировкой Д-26 и Д-26л заменены на Д-26.1 и Д-26.1л соответственно, поправлено их количество в ведомости заполнения элементов  (лист 7)</t>
  </si>
  <si>
    <t xml:space="preserve">Принято, поправлена маркировка дверных блоков межквартирных коридоров согласно открыванию</t>
  </si>
  <si>
    <t xml:space="preserve">Маркировочный план: устранить разночтение в маркировке дверных блоков в сан.узлах в строительном исполнении</t>
  </si>
  <si>
    <t xml:space="preserve">Принято, поправлена маркировка дврей в су строительного исполнения, устранены разночтения</t>
  </si>
  <si>
    <t xml:space="preserve">Маркировочный план: исправить маркировку дверных блоков лифтовый холл/тамбур, учитывая сторону открывания</t>
  </si>
  <si>
    <t xml:space="preserve">Принято, поправлена маркировка дверей в лифтовый холл тамбурах согласно открыванию</t>
  </si>
  <si>
    <t xml:space="preserve">Маркировочный план: замаркировать ревизионные люки, указанные в Спецификации на л.10</t>
  </si>
  <si>
    <t xml:space="preserve">Принято, замаркированны ревизионные люки указанные в спецификации</t>
  </si>
  <si>
    <t xml:space="preserve">Принято, добавлено графическое отображение потолков ( пунктирной линией) и добавлена информация по отметке согласно замечанию.</t>
  </si>
  <si>
    <t xml:space="preserve">Удалить лист - информацию достаточно показать на листах 2 - 6</t>
  </si>
  <si>
    <t xml:space="preserve">Принято, лист удален</t>
  </si>
  <si>
    <t xml:space="preserve">Принято, выполнена ведомость отделки потолков на листе 9</t>
  </si>
  <si>
    <t xml:space="preserve">Указать площади потолков на все этажи секций 7-9, а не на один</t>
  </si>
  <si>
    <t xml:space="preserve">Принято, в экспликации потолков указаны площади на все типовые этажи секций (2-16 этажи, лист 9)</t>
  </si>
  <si>
    <t xml:space="preserve">6 (был 8)</t>
  </si>
  <si>
    <t xml:space="preserve">Принято, включена информация об отделке торцов лестницы и откосов дверных и оконных блоков на листе 8</t>
  </si>
  <si>
    <t xml:space="preserve">Принято, ведомость откосов показана на все секции, поправлено описание состава отделки, на листе 6</t>
  </si>
  <si>
    <t xml:space="preserve">Принято,  упоминание потолка грильято убрано из описания потолков на кухне</t>
  </si>
  <si>
    <t xml:space="preserve">8 (был 9)</t>
  </si>
  <si>
    <t xml:space="preserve">Принято, добавлены площади для всех типов полов</t>
  </si>
  <si>
    <t xml:space="preserve">Экспликация полов: указать площади полов на все этажи секций 7-9, а не на один</t>
  </si>
  <si>
    <t xml:space="preserve">Принято, в экспликации полов указаны площади на все типовые этажи секций (2-16 этажи, лист 8)</t>
  </si>
  <si>
    <t xml:space="preserve">Экспликация полов: 
- П-20 - исправить "МОП (балкон безопасности)" на "Переходный балкон", см. наименование в Экспликации помещений;
- П-21 - в перечне помещений указать тамбуры и мусоропроводы;
- П-23 - переименовать помещение, исправить толщину слоя 5 на 42 мм, исправить толщину слоя 7 на 40 мм ;
- П-23.1, П-24 - удалить типы полов;
- П-25 - указать, что это тип пола для сан.узлов в строительном исполнении</t>
  </si>
  <si>
    <t xml:space="preserve">Принято, поправлена маркировка полов их описание , удалены лишние, поправлено описание схем сечения</t>
  </si>
  <si>
    <t xml:space="preserve">Принято, поправлено описание состава отделки пола кухни П-23. Тип пола П-24 удален из проекта </t>
  </si>
  <si>
    <t xml:space="preserve">Принято, состав пола П23.2 поправлен</t>
  </si>
  <si>
    <t xml:space="preserve">Экспликация полов: П-24.1 
- указать, что этот тип пола в кухнях МГН на 2 этаже;
- слой 5 - исправить толщину на 42-56 мм</t>
  </si>
  <si>
    <t xml:space="preserve">Экспликация полов: включить тип пола П-25* (пол в СТМ)
Должен быть указан состав пола в СТМ и подготовка пола под СТМ.
Устройство подготовки под СТМ:
1. Раствор цементно-песчаный М300 - 63 мм
2. Подложка звукоизоляционная Шуманет-100Гидро с заведением на стены на 200мм - 5 мм;
3. Ж/б плита 
Состав пола в СТМ (учитывается КД СТМ):
1. Керамогранит - 8 мм;
2. Плиточный клей - 2-3 мм;
3. Гидроизоляция - 2 мм;
4. Цементно-стружечная плита - 20 мм</t>
  </si>
  <si>
    <t xml:space="preserve">Включить тип П-25*, указать, 
- что это подготовка под установку СТМ;
- что состав указан в АР2.2 на л.2-6;
- общую площадь на все этажи секций 7-9, так как в АР2.2 указана площадь только на один этаж</t>
  </si>
  <si>
    <t xml:space="preserve">Принято, тип пола П-25* указан в экспликации полов (лист 5) с отображением показателя площади по всем этажам секций, дана ссылка на пирог пола в альбоме АР2.2</t>
  </si>
  <si>
    <t xml:space="preserve">Экспликация полов: П-27 - указать, что этот тип пола в лоджиях выше второго этажа</t>
  </si>
  <si>
    <t xml:space="preserve">Принято, указан тип пола П-27 для типового 3-16 этажа</t>
  </si>
  <si>
    <t xml:space="preserve">Экспликация полов: П-28 
- указать, что этот тип пола в лоджиях МГН выше второго этажа;
- удалить дублирование состава пола</t>
  </si>
  <si>
    <t xml:space="preserve">Принято, добавилена информация о типе пола П-28</t>
  </si>
  <si>
    <t xml:space="preserve">Принято, на листе 8 указаны составы этажной, межаэтажной площадок л/к а так же сборных лестничных маршей</t>
  </si>
  <si>
    <t xml:space="preserve">Принято, поправлена толщина цпс на 90 мм в полу лестничной площадки, тип пола П-2.1</t>
  </si>
  <si>
    <t xml:space="preserve">6 (был 8, 9)</t>
  </si>
  <si>
    <t xml:space="preserve">7 (был 10)</t>
  </si>
  <si>
    <t xml:space="preserve">Принято, в спецификацию дверных блоков добавлена отдельная спецификация и  информация о дверей в СТМ</t>
  </si>
  <si>
    <t xml:space="preserve">Принято, попралвено количетсво двери Д-8.2 и Д-8.2л согласно их наличию, а так же поправлено описание</t>
  </si>
  <si>
    <t xml:space="preserve">Спецификация элементов заполнения дверных проемов: Д-24.2/Д-24.2
- исправить количество Д-24.2, должно быть 15 шт;
- указать наличие доводчика;
- указать предел огнестойкости</t>
  </si>
  <si>
    <t xml:space="preserve">Принято, попралвено количетсво двери Д-24.2 и Д-24.2л согласно их наличию, а так же поправлено описание</t>
  </si>
  <si>
    <t xml:space="preserve">Если все двери из лифтовых холлов в тамбуры приняты с левым открыванием (Д-24.2л) - исправить количество 30 на 45</t>
  </si>
  <si>
    <t xml:space="preserve">Принято, количество дверей Д-24.2л скорректировано с 30 на 45 на л. 7</t>
  </si>
  <si>
    <t xml:space="preserve">Принято, дополнено описание двери Д-25</t>
  </si>
  <si>
    <t xml:space="preserve">Принято, двери маркировкой Д-36 удалены из ведомость ввиду их отсутствия в проекте</t>
  </si>
  <si>
    <t xml:space="preserve">Принято, поправлено количство дверей Д-26.1 и Д-26.1л согласно их расположению на плане</t>
  </si>
  <si>
    <t xml:space="preserve">Спецификация элементов заполнения проемов: 
- из описания двери Д-26.1л удалить "открывание 180°" - двери с угловой коробкой по умолчанию имеют такой угол открывания;
- отсутствует описание Д-26.1;
- удалить двери Д-26 и Д-26л;
- исправить количество Д-26.1, Д-26.1л</t>
  </si>
  <si>
    <t xml:space="preserve">Принято, из описания дверей типа Д26.1л и Д26.1 убрано открывание на 180°, удалены двери Д26 и Д26л, поправлено количество</t>
  </si>
  <si>
    <t xml:space="preserve">Принято, типоразмер двери Д-27 удален из проекта</t>
  </si>
  <si>
    <t xml:space="preserve">Спецификация элементов заполнения дверных проемов: Д-29 (входная квартирная дверь МГН) - почему указано 15 шт, если квартир МГН всего 6?</t>
  </si>
  <si>
    <t xml:space="preserve">Принято, поправлено количество дверей Д-29 согласно количеству квартир МГН </t>
  </si>
  <si>
    <t xml:space="preserve">Д-29 (входная дверь в квартиру МГН) - исправить блочную коробку на угловую</t>
  </si>
  <si>
    <t xml:space="preserve">Принято, описание двери Д-29 блочная корочка заменена на угловую (лист 7)</t>
  </si>
  <si>
    <t xml:space="preserve">Спецификация элементов заполнения дверных проемов: Д-30/Д-30л, Д-31/Д-31л, Д-32/Д-32л, Д-33 - на эскизах исправить высоту проема, должна быть 2070 мм под дверную коробку высотой 2040 мм, см.Стандарт
Проверить количество дверей каждой марки, учитывая замечания к маркировочному плану
Д-32 / Д-32л, Д-33 - на эскизах кухонных дверей показать остекление</t>
  </si>
  <si>
    <t xml:space="preserve">Принято, высота проемов поправлена на 1070, добавлено остекление на Д-32/Д-32л. Проверено количество</t>
  </si>
  <si>
    <t xml:space="preserve">Спецификация элементов заполнения проемов: 
- отсутствует двери Д-32л, Д-33л;
- дважды показана дверь Д-31;
- дважды показаны двери Д-22, Д-22л;
- исправить высоту проема на эскизах дверей Д-31, Д-31л, Д-35;
- для дверей в сан.узлы в строительном исполнении указать габариты дверных коробок
   - Д-34, Д-34л - 750х2025
   - Д-35 - 1000х2025</t>
  </si>
  <si>
    <t xml:space="preserve">Принято частично, в ведомость добавлены двери Д32л, убраны задвоенная дверь Д31, убраны задвоенные двери Д22 и Д22л, исправлена высота проема двери Д31 Д31л и Д35 на 2070 мм, для дверей Д34/Д34л указаныразмеры коробки 750х2025, для дверей Д35 указан ращзмер коробки 1000х2025мм</t>
  </si>
  <si>
    <t xml:space="preserve">Принято, указан цвел ревизионных люков на RAL 9003</t>
  </si>
  <si>
    <t xml:space="preserve">Принято, добавлено описание всех слоев отделки по утеплителю на лоджиях квартир на листе 6</t>
  </si>
  <si>
    <t xml:space="preserve">2, 3, 5-</t>
  </si>
  <si>
    <t xml:space="preserve">Принято, добавлена маркировка полов на плане под СТМ кабинами (листы 2-5)</t>
  </si>
  <si>
    <t xml:space="preserve">Ведомость отделки помещений: 
- указать площади отделки стен на все этажи секций 7-9,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пола</t>
  </si>
  <si>
    <t xml:space="preserve">Принято, тип пола П-24 и П-23.1 удалены, площади полов и потолков убраны из ведомости отделки помещений (лист 3)</t>
  </si>
  <si>
    <t xml:space="preserve">Принято, таблица "Отделка лестничных маршец" удалена. Отделка пола лестничных маршей добавлена к экспликации полов на л. 8</t>
  </si>
  <si>
    <t xml:space="preserve">Принято, марка потолка исправлена, добавлены отделываемые поверхности на л. 9</t>
  </si>
  <si>
    <t xml:space="preserve">Принято, состав потолка откорректирован на л.9</t>
  </si>
  <si>
    <t xml:space="preserve">148-0721-ОК-1-0-1-1..9-АР5 (изм.0)</t>
  </si>
  <si>
    <t xml:space="preserve">Ведомость рабочих чертежей на листе 1 не соответствует данному комплекту по количеству и наименованию листов, а также по шифру</t>
  </si>
  <si>
    <t xml:space="preserve">Принято. Шифр ведомости исправлен</t>
  </si>
  <si>
    <t xml:space="preserve">Принято. Дописано</t>
  </si>
  <si>
    <t xml:space="preserve">В корпусе 1 отметки межэтажных площадок лестниц отличаются в ПД и РД. Привести в соответствие.</t>
  </si>
  <si>
    <t xml:space="preserve">Не принято. Отметки промежуточных площадок в РД и ПД соот-вуют друг другу.</t>
  </si>
  <si>
    <t xml:space="preserve">проверено по актуальной версии ПД</t>
  </si>
  <si>
    <t xml:space="preserve">Отметка пола ЛК на 1 этаже в секциях 1-8 отличается в ПД и РД. Привести в соответствие.</t>
  </si>
  <si>
    <t xml:space="preserve">Не принято. Отметки ЛК на 1 этаже в стадии ПД и РД соот-вуют друг другу.</t>
  </si>
  <si>
    <t xml:space="preserve">В секции 9 на 1 этаже в лестничной клетке отсутствует трехступенчатый марш, показанный в ПД, Отметки пола на выходе не совпадают. Привести в соответствие.</t>
  </si>
  <si>
    <t xml:space="preserve">Не принято. В стадии ПД нет трехступенчатого марша.</t>
  </si>
  <si>
    <t xml:space="preserve">Обосновать применение  утеплителя толщиной 150 мм вместо 100 мм по стандарту.</t>
  </si>
  <si>
    <t xml:space="preserve">внутренние стены</t>
  </si>
  <si>
    <t xml:space="preserve">В связи со сложившимися объемно-планировочными решениями.</t>
  </si>
  <si>
    <t xml:space="preserve">в РД принята нестандартная толщина утеплителя под ответственность проектировщика</t>
  </si>
  <si>
    <t xml:space="preserve">2, 4, 5, 7, 8, 10</t>
  </si>
  <si>
    <t xml:space="preserve">В секциях 1, 3, 4, 6, 7, 9 дверь Д-20 выхода из лестничной клеткм на кровлю сделать с открыванием наружу, в соответствии со стандартом ПИК. </t>
  </si>
  <si>
    <t xml:space="preserve">Принято. Открывание двери откорректировано</t>
  </si>
  <si>
    <t xml:space="preserve">Обосновать применение разного типа пола в лестничных клетках на уровне 1 этажа: Секция 1: П-1.09, Секция 2: П-1.18, Секции 3-9: П-1.1. В соответствии со стандартом ПИК на 1 этажах ЛК везде применяктся пол П-1.1 с разной толщиной стяжки.</t>
  </si>
  <si>
    <t>полы</t>
  </si>
  <si>
    <t xml:space="preserve">Принято. Полы на 1 этажах приведены к Стандарту</t>
  </si>
  <si>
    <t xml:space="preserve">По стандартуПИК отделка стен лестничных клеток имеет разную толщину при нанесении по монолиту, по газобетону и по утеплителю. Выполнить в соответствии со стандартом.</t>
  </si>
  <si>
    <t>отделка</t>
  </si>
  <si>
    <t xml:space="preserve">Принято. Отделка приведена к Стандарту</t>
  </si>
  <si>
    <t xml:space="preserve">Обосновать необходимость утепления стен ЛК на 1 этаже: по оси 1.8 в секции 2 и по оси 1.7 в секции 5</t>
  </si>
  <si>
    <t xml:space="preserve">Необходимость утепления стены лестничной обосносновано защитой от промерзания соседнего помещения вестибюля, а также верхнего помещения квартиры</t>
  </si>
  <si>
    <t xml:space="preserve">Обосновать необходимость утепления стен ЛК, смежных с ПУИ на первом этаже в секциях 3 и 6</t>
  </si>
  <si>
    <t xml:space="preserve">Необходимость утепления стены лестничной обосносновано защитой от промерзания соседнего помещения ПУИ, а также верхнего помещения кухни квартир</t>
  </si>
  <si>
    <t xml:space="preserve">В секциях 2, 5, 8 ступени самого верхнего монолитного марша, покрытого керамогранитом, стыкуются на верхней площадке с наливным полом П-2.2. Представить узел стыковки керамогранитной плитки верхней ступени и наливного пола, или заменить пол на верхней площадке на керамогранит.</t>
  </si>
  <si>
    <t xml:space="preserve">Принято. Полы на верхней площадке откорректированы - наливной пол заменен на керамогранит</t>
  </si>
  <si>
    <t xml:space="preserve">Показать вынос ограждения внизу первого марша в соответствии со стандартом ПИК</t>
  </si>
  <si>
    <t xml:space="preserve">Принято. Вынос указан</t>
  </si>
  <si>
    <t>ё</t>
  </si>
  <si>
    <t xml:space="preserve">148-0721-ОК-1-0-2-10..19-АР5 (изм.0)</t>
  </si>
  <si>
    <t xml:space="preserve">Шифр в ведомости рабочих чертежей на листе 1 не соответствует данному комплекту</t>
  </si>
  <si>
    <t>2-11</t>
  </si>
  <si>
    <t xml:space="preserve">В корпусе 2 отметки межэтажных площадок лестниц отличаются в ПД и РД. Привести в соответствие.</t>
  </si>
  <si>
    <t xml:space="preserve">Не принято. Отметки промежуточных площадок в РД и ПД соот-вуют друг другу. </t>
  </si>
  <si>
    <t xml:space="preserve">2-6, 8, 9</t>
  </si>
  <si>
    <t xml:space="preserve">Отметка пола ЛК на 1 этаже в секциях 10-14, 16, 17 отличается в ПД и РД. Привести в соответствие.</t>
  </si>
  <si>
    <t xml:space="preserve">7, 10, 11</t>
  </si>
  <si>
    <t xml:space="preserve">Показать на плане и сечении отметку пола 1 этажа в ЛК секций 15, 18, 19</t>
  </si>
  <si>
    <t xml:space="preserve">Принято. Отметки указаны.</t>
  </si>
  <si>
    <t xml:space="preserve">В связи со сложившимися объемно-планировочными решениями</t>
  </si>
  <si>
    <t xml:space="preserve">4, 10</t>
  </si>
  <si>
    <t xml:space="preserve">Обосновать необходимость утепления стен ЛК на 1 этаже: по оси 2.39 в секции 12 и по оси 2.4 в секции 18</t>
  </si>
  <si>
    <t xml:space="preserve">Необходимость утепления стены лестничной обосносновано защитой от промерзания соседнего помещения вестибюля, а также верхнего помещения кухни квартиры</t>
  </si>
  <si>
    <t xml:space="preserve">Отделка по утеплителю на разных планах показана разной толщины. Выполнить отделку в соответствии со стандартом ПИК. Учесть разную толшину отделки на разных поверхностях.</t>
  </si>
  <si>
    <t xml:space="preserve">Во всех секциях дверь выхода из лестничной клетки на кровлю сделать с открыванием наружу, в соответствии со стандартом ПИК. </t>
  </si>
  <si>
    <t xml:space="preserve">Принято. Открывание дверей откорректировано</t>
  </si>
  <si>
    <t xml:space="preserve">2, 3, 5-11</t>
  </si>
  <si>
    <t xml:space="preserve">Во всех секциях, кроме секций 12 и 19, тип пола на первом этаже лестничных клеток указан П-2.1 - такой же, как на этажных площадках, то есть наливной пол. В соответствии со стандартом ПИК на 1 этаже в лестничных клетках применяется отдельный тип пола: П-1.1 из керамогранита. Исправить в соответствии со стандартом.</t>
  </si>
  <si>
    <t xml:space="preserve">Принято. Полы на 1 этажах приведены в соот-вие Стандарту</t>
  </si>
  <si>
    <t xml:space="preserve">В секциях 12, 15, 18 ступени самого верхнего монолитного марша, покрытого керамогранитом, стыкуются на верхней площадке с наливным полом П-2.2. Представить узел стыковки керамогранитной плитки верхней ступени и наливного пола, или заменить пол на верхней площадке на керамогранит.</t>
  </si>
  <si>
    <t xml:space="preserve">148-0721-ОК-1-0-1-1..9-АР1
изм. 1 от 19.02.24</t>
  </si>
  <si>
    <t xml:space="preserve">л. 2</t>
  </si>
  <si>
    <t xml:space="preserve">В осях 1.ЖЖ-1.ЕЕ/1.22-1.24 показана ниша МПТЦ? Если это она, то ее размеры необоснованно завышены. Привести размер и отверстия в перекрытии в соответствии с тербованиями к нише МПТЦ</t>
  </si>
  <si>
    <t xml:space="preserve">Проверяла РД по ссылке</t>
  </si>
  <si>
    <t xml:space="preserve">Требования к нишам СС, МПТЦ, СПА</t>
  </si>
  <si>
    <t xml:space="preserve">Жабина О.С.</t>
  </si>
  <si>
    <t>06.03.2024</t>
  </si>
  <si>
    <t xml:space="preserve">Уменьшение размера ниши потребует делать глухое пространство, т.к увеличить полезную площадь соседних помещений нет возможности (в торце лестничная клетка)</t>
  </si>
  <si>
    <t xml:space="preserve">л. 3</t>
  </si>
  <si>
    <t xml:space="preserve">Так как на типовом этаже межквартирный коридор поделен на 2 части, то на первом этаже показать 2 ниши МПТЦ с доступом из МОП, две транзитные ниши СПЗ и СС. </t>
  </si>
  <si>
    <t xml:space="preserve">На типовом этаже один комплект ниш КПМПТЦ,СПЗ, т.к. трасса кабелей в соседний противопожарный коридор не пересекает лифтовой холл (зону СПЗ),  что запрещено без СТУ. Данное решение обсуждалось с проверяющим МФР Мареевым А.В., он подтверждал возможность данного решения при отсутствии транзита через ПБЗ </t>
  </si>
  <si>
    <t xml:space="preserve">л. 4-10</t>
  </si>
  <si>
    <t xml:space="preserve">Нишу МПТЦ привести в соответствии с требованиями.</t>
  </si>
  <si>
    <t xml:space="preserve">л. 6</t>
  </si>
  <si>
    <t xml:space="preserve">Размещение помещения МПТЦ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t>
  </si>
  <si>
    <t xml:space="preserve">ЗнП п. 2.2</t>
  </si>
  <si>
    <t xml:space="preserve">Все эти изменерия прошу учесть в томах кладочных планов.</t>
  </si>
  <si>
    <t xml:space="preserve">148-0721-ОК-1-0-2-10..19-АР1
изм. 0 от 09.12.23</t>
  </si>
  <si>
    <t xml:space="preserve">л. 2-11</t>
  </si>
  <si>
    <t xml:space="preserve">Показать перекидку ниши МПТЦ</t>
  </si>
  <si>
    <t>07.03.2024</t>
  </si>
  <si>
    <t xml:space="preserve">Размер ниши МПТЦ сильно и не обоснованно завышен. Выполнить нишу и размеры в перекрытии в соответствии с требованиями МПТЦ</t>
  </si>
  <si>
    <t xml:space="preserve">л. 13-22</t>
  </si>
  <si>
    <t xml:space="preserve">Отсутвуют размеры ниши МПТЦ, что затрудняет проверку на соответствие с требованиями</t>
  </si>
  <si>
    <t xml:space="preserve">л. 2, 4</t>
  </si>
  <si>
    <t xml:space="preserve">Размещение помещения СС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 и с/у БКТ.</t>
  </si>
  <si>
    <t xml:space="preserve">л. 7</t>
  </si>
  <si>
    <t xml:space="preserve">Размещение помещения МПТЦ привести в соответствие с требованием ЗнП п.2.2. Помещение не следует размещать через стенку с помещениями связанными с мокрыми процессами. В данном случае с ПУИ</t>
  </si>
  <si>
    <t xml:space="preserve">Обратить внимание, что на Листе общих данных указана не актуальная Ведомость основных комплектов чертежей марки АР</t>
  </si>
  <si>
    <t xml:space="preserve">Принято, Ведомость основных комплектов чертежей актуализированна</t>
  </si>
  <si>
    <t xml:space="preserve">Маркировочный план: 
- кухни 10.4.2, 11.4.2, 13.2.2 - удалить тип пола П-24;
- показать тип пола П-25* (по аналогии с корпусом 1) в СТМ</t>
  </si>
  <si>
    <t xml:space="preserve">Принято, тип пола П-24 удален из проекта, заменен на тип П-23, замаркированы полы тип П-25*</t>
  </si>
  <si>
    <t>08,04,24</t>
  </si>
  <si>
    <t xml:space="preserve">Маркировочный план: показать и замаркировать лючки в сан.узлах в строительном исполнении</t>
  </si>
  <si>
    <t xml:space="preserve">Принято, лючки в санузлах строительного исполнения замаркированны и показаны на л 2</t>
  </si>
  <si>
    <t xml:space="preserve">Маркировочный план: переименовать входные квартирные двери Д-26.1 на Д-26, Д-26.1л на Д-26л
Двери с угловой коробкой открываются на 180°. Поэтому не нужно присваивать разные марки дверям с угловой коробкой  с углом открывания 90° и 180°. Дело не в градусах, а в том, что в открытом положении дверное полотно не заужает проем в свету на толщину полотна</t>
  </si>
  <si>
    <t xml:space="preserve">Принято, все входные двери в квартиры переименованы на Д26 и Д26л </t>
  </si>
  <si>
    <t xml:space="preserve">Ведомость отделки помещений: 
- указать площади отделки стен на все этажи секций 10-13,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</si>
  <si>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 xml:space="preserve">Принято, в таблице Ведомости отделки помещений показатели площадей указаны на все типовые этажи, убраны площади полов и потолков, удален их проекта тип пола П-24, заменен на П-23</t>
  </si>
  <si>
    <t xml:space="preserve">Ведомость отделки помещений: включить финишный слой чистовой отделки, указать только тип, без марок, артикулов, наименований производителей </t>
  </si>
  <si>
    <t xml:space="preserve">Принято, в Ведомости отделки помещений квартир указан слой "Обои на флизелиновой основе"</t>
  </si>
  <si>
    <t xml:space="preserve">Замечание снято с условием, что в Ведомости отделки будет указан вид финишной отделки (без характеристик) для квартирной лоджии, межквартирного коридора, мусорокамеры, тамбура и лифтового холла</t>
  </si>
  <si>
    <t xml:space="preserve">Ведомость отделки помещений: лоджии - указать толщину штукатурно-клеевой смеси (10 мм)</t>
  </si>
  <si>
    <t xml:space="preserve">Принято, указана толщина штукатурно-клеевой смеси 10 мм в квартирных лоджиях</t>
  </si>
  <si>
    <t xml:space="preserve">Ведомость отделки помещений: включить отделку сан.узлов в строительном исполнении</t>
  </si>
  <si>
    <t xml:space="preserve">Принято, отедлка санузлов в строительном исполнении включена в Ведомость отделки</t>
  </si>
  <si>
    <r>
      <rPr>
        <color theme="1"/>
        <rFont val="Arial"/>
      </rPr>
      <t xml:space="preserve">Ведомость отделки помещений: лестничная клетка 
</t>
    </r>
    <r>
      <rPr>
        <b/>
        <color theme="1"/>
        <rFont val="Arial"/>
      </rPr>
      <t xml:space="preserve">исправить отделку стен из жб</t>
    </r>
    <r>
      <rPr>
        <color theme="1"/>
        <rFont val="Arial"/>
      </rPr>
      <t xml:space="preserve"> на 
   - грунтовка Бетонконтакт - 1 слой;
   - сплошное выравнивание цементно-песчаными смесями - 20 мм;
   - грунтовка глубокого проникновения - 1 слой;
   - структурная негорючая краска, нанесение краскопультом, группа горючести НГ - 1 слой
</t>
    </r>
    <r>
      <rPr>
        <b/>
        <color theme="1"/>
        <rFont val="Arial"/>
      </rPr>
      <t xml:space="preserve">исправить отделку стен из ячеитых блоков</t>
    </r>
    <r>
      <rPr>
        <color theme="1"/>
        <rFont val="Arial"/>
      </rPr>
      <t xml:space="preserve"> на 
   - грунтовка глубокого проникновения - 1 слой;
   - улучшенная штукатурка цементно-песчаными смесями - 20 мм;
   - грунтовка глубокого проникновения - 1 слой;
   - структурная негорючая краска, нанесение краскопультом, группа горючести НГ - 1 слой
</t>
    </r>
    <r>
      <rPr>
        <b/>
        <color theme="1"/>
        <rFont val="Arial"/>
      </rPr>
      <t xml:space="preserve">исправить отделку стен по утеплителю</t>
    </r>
    <r>
      <rPr>
        <color theme="1"/>
        <rFont val="Arial"/>
      </rPr>
      <t xml:space="preserve"> на
   - штукатурно-клеевой слой (Технониколь 210 или аналог), армированный фасадной стеклотканевой щелочестойкой сеткой М3600 - 10 мм;
   - грунтовка глубокого проникновения - 1 слой;
   - структурная негорючая краска, нанесение краскопультом, группа горючести НГ - 1 слой</t>
    </r>
  </si>
  <si>
    <t xml:space="preserve">Принято, внесены правки в описание слоев отделки лестничной клетки на листе 3</t>
  </si>
  <si>
    <t xml:space="preserve">Ведомость отделки помещений: переходной балкон - удалить указанную отделку стен. Вместо этого либо указать "Штукатурка по утеплителю", как в корпусе 1, либо указать ссылку на комплект АР9.5, в котором должна быть учтена наружная отделка</t>
  </si>
  <si>
    <t xml:space="preserve">Принято, удален утеплитель из состава отделки на переходном балконе, т.к. обьемы указаны в альбоме Ар2.2</t>
  </si>
  <si>
    <r>
      <rPr>
        <sz val="9"/>
        <color theme="1"/>
        <rFont val="Arial"/>
      </rPr>
      <t xml:space="preserve">Ведомость материалов отделки откосов: 
- не делить по секциям (отделка одна и та же), указать общую площадь на все этажи;
- исправить отделку </t>
    </r>
    <r>
      <rPr>
        <b/>
        <sz val="9"/>
        <color theme="1"/>
        <rFont val="Arial"/>
      </rPr>
      <t xml:space="preserve">балконных откосов</t>
    </r>
    <r>
      <rPr>
        <sz val="9"/>
        <color theme="1"/>
        <rFont val="Arial"/>
      </rPr>
      <t xml:space="preserve"> на
   - </t>
    </r>
    <r>
      <rPr>
        <sz val="9"/>
        <color indexed="2"/>
        <rFont val="Arial"/>
      </rPr>
      <t xml:space="preserve">грунтовка глубокого проникновения - 1 слой;</t>
    </r>
    <r>
      <rPr>
        <sz val="9"/>
        <color theme="1"/>
        <rFont val="Arial"/>
      </rPr>
      <t xml:space="preserve">
   - профиль углозащитный оцинкованный 25х25мм, </t>
    </r>
    <r>
      <rPr>
        <sz val="9"/>
        <color indexed="2"/>
        <rFont val="Arial"/>
      </rPr>
      <t xml:space="preserve">улучшенная штукатурка гипсовыми смесями</t>
    </r>
    <r>
      <rPr>
        <sz val="9"/>
        <color theme="1"/>
        <rFont val="Arial"/>
      </rPr>
      <t xml:space="preserve"> по сетке СВУ 120-2600 СП 31-111-2004 - </t>
    </r>
    <r>
      <rPr>
        <sz val="9"/>
        <color indexed="2"/>
        <rFont val="Arial"/>
      </rPr>
      <t xml:space="preserve">20-35 </t>
    </r>
    <r>
      <rPr>
        <sz val="9"/>
        <color theme="1"/>
        <rFont val="Arial"/>
      </rPr>
      <t xml:space="preserve">мм;
   - грунтовка глубокого проникновения -1 слой;
   - шпатлевка на гипсовой основе - 2 мм;
 </t>
    </r>
    <r>
      <rPr>
        <sz val="9"/>
        <color indexed="2"/>
        <rFont val="Arial"/>
      </rPr>
      <t xml:space="preserve">  - грунтовка под финишную отделку - 1 слой;
   - улучшенная окраска влагостойкой водно-дисперсионной краской за 2 раза - 2 слоя
</t>
    </r>
    <r>
      <rPr>
        <sz val="9"/>
        <color theme="1"/>
        <rFont val="Arial"/>
      </rPr>
      <t xml:space="preserve">- исправить отделку </t>
    </r>
    <r>
      <rPr>
        <b/>
        <sz val="9"/>
        <color theme="1"/>
        <rFont val="Arial"/>
      </rPr>
      <t xml:space="preserve">оконных откосов</t>
    </r>
    <r>
      <rPr>
        <sz val="9"/>
        <color theme="1"/>
        <rFont val="Arial"/>
      </rPr>
      <t xml:space="preserve"> на
   - грунтовка Бетонконтакт - 1 слой;
   - профиль углозащитный оцинкованный 25х25мм, сплошное выравнивание гипсовыми смесями по сетке СВУ 120-2600 СП 31-111-2004 - </t>
    </r>
    <r>
      <rPr>
        <sz val="9"/>
        <color indexed="2"/>
        <rFont val="Arial"/>
      </rPr>
      <t>10-40</t>
    </r>
    <r>
      <rPr>
        <sz val="9"/>
        <color theme="1"/>
        <rFont val="Arial"/>
      </rPr>
      <t xml:space="preserve"> мм;
   - грунтовка глубокого проникновения -1 слой;
   - шпатлевка на гипсовой основе - 2 мм;
   -</t>
    </r>
    <r>
      <rPr>
        <sz val="9"/>
        <color indexed="2"/>
        <rFont val="Arial"/>
      </rPr>
      <t xml:space="preserve"> грунтовка под финишную отделку - 1 слой;
   - улучшенная окраска влагостойкой водно-дисперсионной краской за 2 раза - 2 слоя</t>
    </r>
  </si>
  <si>
    <t xml:space="preserve">Принято, скорректированн состав отделки откосов балконных и оконных согласно замечанию</t>
  </si>
  <si>
    <t xml:space="preserve">Спецификация дверных блоков: 
- Д-22 - эскиз не соответствует описанию;
- Д-25/Д-25л - указать наличие доводчика;
- Д-27л - исправить угловую коробку на блочную</t>
  </si>
  <si>
    <t xml:space="preserve">Принято, в отписании двери Д25 указан доводчик</t>
  </si>
  <si>
    <t xml:space="preserve">Спецификация элементов заполнения дверных проемов: Д-26 и Д-26л 
- исправить количество дверных блоков, учитывая замечание об удалении  марок Д-26.1 и Д-26.1л;
- удалить информацию об угле открывания</t>
  </si>
  <si>
    <t xml:space="preserve">Принято, скорректированно количество дверей Д26 и Д26л </t>
  </si>
  <si>
    <t xml:space="preserve">Спецификация элементов заполнения проемов: 
- отсутствуют двери Д-34, Д-34л для сан.узлов в строительном исполнении (габариты и характеристики такие же, как для Д-25_СТК и Д-25л_СТК)</t>
  </si>
  <si>
    <t xml:space="preserve">Принято, добавлены двери Д34 и Д34л в ведомость заполнения проемов на листе 4</t>
  </si>
  <si>
    <t xml:space="preserve">Ведомость элементов заполнения дверных проемов либо удалить (дублирует Спецификацию элементов заполнения проемов) либо откорректировать с учетом предыдущих замечаний</t>
  </si>
  <si>
    <t xml:space="preserve">Принято, удалена дублирующаяся ведомость</t>
  </si>
  <si>
    <t xml:space="preserve">Экспликация полов: указать площади полов на все этажи секций 10-13, а не на один</t>
  </si>
  <si>
    <t xml:space="preserve">Принято, указаны площади потолков на все типовые этажи</t>
  </si>
  <si>
    <t xml:space="preserve">Принято, скорректрованно описание пирога пола согласно замечанию, см. лист 5</t>
  </si>
  <si>
    <t xml:space="preserve">Принято, тип пола П-24 удален из проекта, во всех помещениях кухонь указан пол тип П23</t>
  </si>
  <si>
    <t xml:space="preserve">Экспликация полов: включить тип П-25*, указать, 
- что это подготовка под установку СТМ;
- что состав указан в АР2.2 на листах ....;
- общую площадь на все этажи секций 10-13, так как в АР2.2 указана площадь только на один этаж</t>
  </si>
  <si>
    <t xml:space="preserve">Принято, тип пола П-25* указан на плане (лист 2) а так же замаркирован, площади даны в экспликации полов, описание дано со ссылкой на альбом АР2.2</t>
  </si>
  <si>
    <t xml:space="preserve">Отделка лестничных маршей типового этажа:
- удалить данную таблицу;
- тип П-2.3 (отделка пола лестничных маршей) включить в Экспликацию полов
Отделка торцов сборных маршей указана в Ведомости потолков (Пт-4.4)</t>
  </si>
  <si>
    <t xml:space="preserve">Принято, удалена таблица отделка лестничных маршей, тип пола П2.3 включен в общую экспликацию полов</t>
  </si>
  <si>
    <t xml:space="preserve">3, 5</t>
  </si>
  <si>
    <t xml:space="preserve">Примечания: удалить
- п.2 - гидроизоляция заводится на высоту 200 мм - это отражено в Экспликации полов;
- п.3 - заделка инженерных отверстий должна быть указана в Общих указаниях, л.1;
- п.4 - стеклотканевая сетка применяется не для оштукатуривания стен, а в местах стыков разнородных материалов - информация должна быть указана в Общих указаниях, л.1;
- п. 13, 14 - лишняя информация
- п.15 - не соответствует Стандарту, см. ЖД-ТАС-РЕН-АР-ТУ.ТЭ, л.39</t>
  </si>
  <si>
    <t xml:space="preserve">Принято, удалены указанные пункты из примечаний</t>
  </si>
  <si>
    <t xml:space="preserve">Ведомость отделки потолков: указать площади потолков на все этажи секций 10-13, а не на один</t>
  </si>
  <si>
    <t xml:space="preserve">Принято, удалены лишние слой в типе потолка Пт25, см. лист 6</t>
  </si>
  <si>
    <t xml:space="preserve">Маркировочный план: 
- кухни 15.2.2, 16.3.2 - заменить тип пола П-24 на П-23;
- показать тип пола П-25* (по аналогии с корпусом 1) в СТМ</t>
  </si>
  <si>
    <t xml:space="preserve">Ведомость отделки помещений: 
- указать площади отделки стен на все этажи секций 14-16,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</si>
  <si>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 xml:space="preserve">Ведомость отделки помещений: квартирной лоджии - указать толщину штукатурно-клеевой смеси (10 мм)</t>
  </si>
  <si>
    <t xml:space="preserve">Ведомость отделки помещений: включить отделку сан.узов в строительном исполнении</t>
  </si>
  <si>
    <t xml:space="preserve">Спецификация дверных блоков: Д-25 - указать наличие доводчика</t>
  </si>
  <si>
    <t xml:space="preserve">Экспликация полов: указать площади полов на все этажи секций 14-16, а не на один</t>
  </si>
  <si>
    <t xml:space="preserve">Экспликация полов: включить тип П-25*, указать, 
- что это подготовка под установку СТМ;
- что состав указан в АР2.2 на листах ....;
- общую площадь на все этажи секций 4-6, так как в АР2.2 указана площадь только на один этаж</t>
  </si>
  <si>
    <t xml:space="preserve">Ведомость отделки потолков: указать площади потолков на все этажи секций 14-16, а не на один</t>
  </si>
  <si>
    <t xml:space="preserve">Маркировочный план: 
- кухни 17.3.2, 18.2.2, 18.5.3 - удалить тип пола П-24;
- показать тип пола П-25* (по аналогии с корпусом 1) в СТМ</t>
  </si>
  <si>
    <t xml:space="preserve">Ведомость отделки помещений: 
- указать площади отделки стен на все этажи секций 17-19, а не на один;
- площади отделки потолков и полов можно не показывать - учтены в Ведомости потолков и в Экспликации полов;
- объединить графы, если в помещении один и тот же тип потолка;
- удалить в кухнях тип пола П-24, а площадь объединить с площадью П-23</t>
  </si>
  <si>
    <t xml:space="preserve">Ведомость отделки помещений: квартирные лоджии - указать толщину штукатурно-клеевой смеси (10 мм)</t>
  </si>
  <si>
    <t xml:space="preserve">Спецификация дверных блоков: Д-25/Д-25л - указать наличие доводчика</t>
  </si>
  <si>
    <t xml:space="preserve">Экспликация полов: указать площади полов на все этажи секций 17-19, а не на один</t>
  </si>
  <si>
    <t xml:space="preserve">Экспликация полов: включить тип П-25*, указать, 
- что это подготовка под установку СТМ;
- что состав указан в АР2.2 на листах ....;
- общую площадь на все этажи секций 17-19, так как в АР2.2 указана площадь только на один этаж</t>
  </si>
  <si>
    <t xml:space="preserve">Ведомость отделки потолков: указать площади потолков на все этажи секций 17-19, а не на один</t>
  </si>
  <si>
    <t>42</t>
  </si>
  <si>
    <t xml:space="preserve">НЕ ЗАВОДИТЬ ДОПОЛНИТЕЛЬНЫЕ СТОЛБЦЫ!  ЭТО РАБОЧАЯ ТАБЛИЦА ООПР</t>
  </si>
  <si>
    <t xml:space="preserve">Общие указания: окорректировать информацию об окрашивании труб отопления, учитывая, что
- в ЛК и МОП жилых этажей трубы отопления окрашиваются в цвет стен RAL 9003;
- в помещениях МОП 1 этажа конвекторы имеют нижнее подключение с установкой на трубы защитных декоративных гильз в цвет конвектора (RAL 9017(черный) - перед витражами от ур.пола; RAL 9016(белый) - тамбуры, помещения консьержа, колясочные)</t>
  </si>
  <si>
    <t xml:space="preserve">-Трубы отоления в ЛК и МОП на тип. этажах в соответствии с рекомендациями на проектирование окрашиваются в цвет отопительных приборов. В соответствии с обновленными требованиями к цветам отопительных приборов направленных нам на почту окрашиваются в RAL 9016 "Транспортный белый". 
- Трубы и металоконструкции отопления окрашиваются в цвет отопительных приборов. Обращаем внимаени RAL 9017 только перед внутренними витражами. </t>
  </si>
  <si>
    <t>19,06,24</t>
  </si>
  <si>
    <t xml:space="preserve">Общие указания: откорректировать пункт "Приборы отопления" для секций 15-19
</t>
  </si>
  <si>
    <t>05,08,24</t>
  </si>
  <si>
    <t xml:space="preserve">Общие указания: включить дополнительно пункт 
"Необходимые для производства отделочных работ решения и узлы, не включенные в данный комплект, см. в Альбоме типовых узлов для объектов Реновации ЖД-ТАС-РЕН-АИ-ТУ, Версия 1 08/2023"</t>
  </si>
  <si>
    <t xml:space="preserve">Данный пункт может быть включен, при условии вашего подтверждения что данный пункт не вызовет замечаний от МФР </t>
  </si>
  <si>
    <t xml:space="preserve">2 - 6, 7 - 11, 12 - 16</t>
  </si>
  <si>
    <t xml:space="preserve">Планы напольных покрытий, потолков, отделки стен: откорректировать учитывая
- размещение каркасных зашивок под  почтовые ящики;
- наличие каркасных зашивок под ниши для настенных конвекторов в тамбурах МОП;  
- утепление заплечиков наружных проемов в тамбурах МОП;
- ширину наружных оконных витражей 
См. актуальные комплекты АР2.1, ОВ1</t>
  </si>
  <si>
    <t xml:space="preserve">Данные решения появились в откоректированных планах АР, которые отличаются от исходных данных на проектирование. На данный момент проводим анализ внесенныз изменений.</t>
  </si>
  <si>
    <t xml:space="preserve">2 - 6</t>
  </si>
  <si>
    <t xml:space="preserve">Ведомость напольных покрытий: К1 - в связи с заменой артикулов, снятых с производства, исправить на "Керамогранит Грани Таганая, 600х600х10, Арт.GRS07-06 Madain cloud, фактура под камень. Затирка – Ceresit СЕ 33, 13 антрацит. Крестик – 2 мм"</t>
  </si>
  <si>
    <r>
      <rPr>
        <color theme="1"/>
        <rFont val="Arial"/>
        <scheme val="minor"/>
      </rPr>
      <t xml:space="preserve">Указанная марка керамогранита не применяется на данном объекте. Руководствоваться каталогом, переданным письмом </t>
    </r>
    <r>
      <rPr>
        <strike/>
        <color theme="1"/>
        <rFont val="Arial"/>
        <scheme val="minor"/>
      </rPr>
      <t xml:space="preserve">от 08.04.24</t>
    </r>
    <r>
      <rPr>
        <color theme="1"/>
        <rFont val="Arial"/>
        <scheme val="minor"/>
      </rPr>
      <t xml:space="preserve">  от 17.04.24 (откорректированный Реестр материалов)</t>
    </r>
  </si>
  <si>
    <t xml:space="preserve">Данный пункт принимается, просим подтвердить что данное решение не будет противоречить требованиям МФР</t>
  </si>
  <si>
    <t xml:space="preserve">Ведомость напольных покрытий: К2 - в связи с заменой артикулов, снятых с производства, исправить на "Керамогранит Unitile, 400х400х8мм, Норд серый, Арт.КГ01. Затирка – Ceresit СЕ 33, 13 антрацит. Крестик – 2 мм"</t>
  </si>
  <si>
    <t xml:space="preserve">Ведомость плинтусов: исправить характеристики ПК1, ПК2 учитывая предыдущие замечания</t>
  </si>
  <si>
    <t xml:space="preserve">См. замечания 41, 42</t>
  </si>
  <si>
    <t xml:space="preserve">Ведомость напольных покрытий: включить информацию о дверных упорах - Дверной упор Apecs, Арт.DS-0009-INOX,  h85 мм, материал - нержавеющая сталь</t>
  </si>
  <si>
    <t xml:space="preserve">Принято, на листы с планами напольных покрытий будет добавленна ведомость дверных упоров</t>
  </si>
  <si>
    <t xml:space="preserve">Ведомость напольных профилей: откорректировать характеристики
- по периметру приямка для грязезащитной решетки -профиль Г-образный алюминиевый анодированный серебристый матовый 40х40х3, длина 2000-3000 мм;
- на порогах сан.узла и ПУИ -профиль Г-образный алюминиевый анодированный серебристый матовый 15х15х1.1, длина 2000-3000 мм</t>
  </si>
  <si>
    <t xml:space="preserve">Принято.
 Обращаем внимание что в соответствии рекомендацииями и замечаниями МФР, в помещении ПУИ утанавливается дверь с порогом, так как доступ осущетвляется из вестибюля. В АИ узел с устройством порога в ПУИ будет исключен</t>
  </si>
  <si>
    <t>6</t>
  </si>
  <si>
    <t xml:space="preserve">План напольных покрытий секции 19: откорректировать в тамбуре с угловым движением грязезащитную решетку</t>
  </si>
  <si>
    <t xml:space="preserve">Принято.
</t>
  </si>
  <si>
    <t xml:space="preserve">7 - 11</t>
  </si>
  <si>
    <t xml:space="preserve">План потолков: отметки подвесных потолков не сооветствуют указанным на развертках стен. Если это не высотные отметки потолков, а высота до ур.ч.пола до подвесного потолка, тогда  либо исправить на плане (см. рисунок) либо пояснить в Примечаниях</t>
  </si>
  <si>
    <t>Принято.</t>
  </si>
  <si>
    <t xml:space="preserve">Ведомость отделки потолков: П1.1, П1.2 
- принять подвесные потолки Грильято с ячейкой 75х75 в соответствии с требованием МФР; 
- выдать задание специалисту ЭОМ для корректировки размеров встраиваемых светильников</t>
  </si>
  <si>
    <t xml:space="preserve">В разделе АИ потолок Грильято принят согласно рекомендациям на проектирование и каталога отделочных материалов и оборудования МОП, а также это соответствует разделам ВОР, в которых указан потолок с ячейкой 100х100мм.</t>
  </si>
  <si>
    <t xml:space="preserve">Ведомость отделки потолков: П3 - указать, что улучшенная окраска выполняется за два раза</t>
  </si>
  <si>
    <t xml:space="preserve">Ведомость отделки потолков: СП11 (запотолочное пространство П1.1) - откорректировать отделку запотолочного пространства на "Простая окраска негорючим покрытием NG Light (КМ0) по водно-дисперсионной грунтовке "Грунт Primer под негорючую краску NG", в два слоя. Цвет RAL 9017 (черный)"</t>
  </si>
  <si>
    <t xml:space="preserve">Принято. 
По требованию МФР будет исключено класс пожарной опасности (КМ0).</t>
  </si>
  <si>
    <t xml:space="preserve">Ведомость отделки потолков: СП 2 (запотолочное пространство П1.2) - указать, что простая окраска выполняется за два раза</t>
  </si>
  <si>
    <t xml:space="preserve">12 - 16</t>
  </si>
  <si>
    <t xml:space="preserve">Ведомость отделки стен и подоконников:
- СП4 -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
- СП-12 - дополнить "Улучшенная окраска ...... по водно-дисперсионной грунтовке «КОНТАКТ-ВНГ-К»"</t>
  </si>
  <si>
    <t xml:space="preserve">12 - 16, 17 - 21</t>
  </si>
  <si>
    <r>
      <rPr>
        <strike/>
        <sz val="9"/>
        <color theme="1"/>
        <rFont val="Arial"/>
        <scheme val="minor"/>
      </rPr>
      <t xml:space="preserve">План отделки стен, Развертки стен: цветовая концепция не соответствует Правилам проектирования АИ МОП Реновация 1.0 - откорректировать цвета настенной плитки, предусмотреть 2-3 акцентные зоны в вестибюлях.
Т</t>
    </r>
    <r>
      <rPr>
        <b/>
        <strike/>
        <sz val="9"/>
        <color theme="1"/>
        <rFont val="Arial"/>
        <scheme val="minor"/>
      </rPr>
      <t xml:space="preserve">амбуры МОП, колясочные </t>
    </r>
    <r>
      <rPr>
        <strike/>
        <sz val="9"/>
        <color theme="1"/>
        <rFont val="Arial"/>
        <scheme val="minor"/>
      </rPr>
      <t xml:space="preserve">(все стены) - Керамогранит Грани Таганая Зимний белый, 600х600х10мм, арт.GTF400M. Затирка – Ceresit СЕ 33, 04 серебристо-серый, крестик – 2 мм
</t>
    </r>
    <r>
      <rPr>
        <b/>
        <strike/>
        <sz val="9"/>
        <color theme="1"/>
        <rFont val="Arial"/>
        <scheme val="minor"/>
      </rPr>
      <t>Вестибюль</t>
    </r>
    <r>
      <rPr>
        <strike/>
        <sz val="9"/>
        <color theme="1"/>
        <rFont val="Arial"/>
        <scheme val="minor"/>
      </rPr>
      <t xml:space="preserve"> 
- основной цвет стен Керамогранит белый Грани Таганая Зимний белый, 600х600х10мм, арт.GTF400M. Затирка – Ceresit СЕ 33, 04 серебристо-серый, крестик – 2 мм;
- акцентные зоны Керамогранит черный Грани Таганая Feeria, 600х600х10мм, арт.GTF413. Затирка – Ceresit СЕ 33, 16 графит, крестик – 2 мм;
- акцентные зоны секций 15, 17, 19 Керамогранит зеленый Грани таганая Feeria, 600х600х10мм, арт.GTF478. Затирка – Ceresit СЕ 33, 04 серебристо-серый, крестик – 2 мм;
- акцентные зоны секций 16, 18 Керамогранит оранжевый Грани Таганая Feeria, 600х600х10мм, арт.GTF453. Затирка – Ceresit СЕ 33, 04 серебристо-серый, крестик – 2 мм</t>
    </r>
  </si>
  <si>
    <t xml:space="preserve">См. письмо Бочкина Н.Д. от 17.04.24 </t>
  </si>
  <si>
    <t xml:space="preserve">Цветовая схема отделки принята в соответствии с разделами ВОР с учетом цветовых решений фасадов</t>
  </si>
  <si>
    <t xml:space="preserve">17 - 21</t>
  </si>
  <si>
    <t xml:space="preserve">На развертках стен показать
- развертки витражей в цвете RAL 7016 (внешний вид наружных и внутренних витражей должен соответствовать АР4.1);
- плитку акцентных цветов;
- угловой профиль замаркировать ПВ;
- цвет RAL дверных блоков;
- указать количество почтовых ящиков;
- ширину и высоту ниш под почтовые ящики;
- информационные панели рядом с почтовыми ящиками (см.Правила проектирования АИ МОП) - не путать с ТВ-панелями;
- ниши под конвекторы (во вторых тамбурах) - габариты, привязки, угловой профиль;
- марки отделки стен, потолков, запотолочного пространства, указанных в ведомостях</t>
  </si>
  <si>
    <t xml:space="preserve">План-схема: удалить обозначение видов в помещениях консьержа - не требуется выполнение разверток стен</t>
  </si>
  <si>
    <t>17</t>
  </si>
  <si>
    <r>
      <rPr>
        <sz val="9"/>
        <color theme="1"/>
        <rFont val="Arial"/>
        <scheme val="minor"/>
      </rPr>
      <t xml:space="preserve">Развертки стен Секции 15:
- развертка  1 (вестибюль) 
   - исправить расположение почтовых ящиков (находятся на другой стене согласно АР2.1);
   - для чего над вендинговыми аппаратами выполняется каркасная зашивка?; 
   - показать вид 01
- развертка 2 (тамбур 1) - исправить сбивку плитки по углу 4;
- развертка 3 (тамбур 2) - показать вид 01;
- развертка 4 (тамбур 1) - показать вид 05;
- развертка 5 (тамбур 2) - показать вид 02;
- развертка 7 (колясочная) 
   - показать вид 02; 
   - вид 12 не соответствует плану;
   - выровнять вид 03
</t>
    </r>
    <r>
      <rPr>
        <b/>
        <sz val="9"/>
        <color theme="1"/>
        <rFont val="Arial"/>
        <scheme val="minor"/>
      </rPr>
      <t xml:space="preserve">Для информации</t>
    </r>
    <r>
      <rPr>
        <sz val="9"/>
        <color theme="1"/>
        <rFont val="Arial"/>
        <scheme val="minor"/>
      </rPr>
      <t xml:space="preserve">: в АИ должны быть увязаны высота подвесных потолков и горизонтальных профилей витражей, к которым примыкают потолки, поэтому виды, включающие только витражное заполнение - необходимая часть разверток стен помещений. Кроме этого должно быть понятно цветовое решение всех элементов помещения
  </t>
    </r>
  </si>
  <si>
    <t xml:space="preserve">Принято.
Зашивка предусматривается для устройства ниши для вендинговых аппаратов и выравнивания помещения. Задание на зашики передавалось разделу АР.
Разделом АИ не разрабатывается констуктив ветражных перегородок, исходя из этого зачем нам показывать виды 02,05? На эти виды не попадает раскладка плитки, контрастные маркировки указаны на противоположных видах 16 для помещения 15.02 и 01 для помещения 15.05 соответственно. Кроме того в передаваемом примере разработки раздела АИ, развертки с обозначением только ветражей не указывается. Добавление дополнитьльных видов приведет к большому увеливчению листов альбома. На плане маркировок разверток готовы убрать данные виды.</t>
  </si>
  <si>
    <t>18</t>
  </si>
  <si>
    <t xml:space="preserve">Развертки стен Секции 16: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t>
  </si>
  <si>
    <t xml:space="preserve">Касаемо не достающих видов см. ответ выше.
Нам поступила откорректированная архитектура, сейчас занимаемся  анализом изменений, в том числе нам не ясно по каким причинам часть почтовых ящиков выполнена в зашивке, а часть нет. 
В соответствии с рекомендацииями почтовые ящики должны быть в зашивках и приближены к центру простенков. А информационная паннель не обязательно должна быть справа/слева от почтовых ящиков, данный вопрос прорабатываем с архитекторами.</t>
  </si>
  <si>
    <t xml:space="preserve">Развертки стен Секции 17: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01;
- развертка 3 (тамбур 2) - показать вид 04;
- развертка 5 (тамбур 2) - показать вид 03; 
- развертка 6 (колясочная) - показать помещение на схеме разверток</t>
  </si>
  <si>
    <t xml:space="preserve">Развертка 6 принято. Остальные вопросы см. ответ выше.</t>
  </si>
  <si>
    <t>20</t>
  </si>
  <si>
    <t xml:space="preserve">Развертки стен Секции 18: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</si>
  <si>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 xml:space="preserve">На данные вопросы см ответы выше.</t>
  </si>
  <si>
    <t>21</t>
  </si>
  <si>
    <t xml:space="preserve">Развертки стен Секции 19:
- развертка 1 (вестибюль) - исправить расположение почтовых ящиков, учитывая, что справа/слева от ящиков должна быть инфо-панель (см.Правила проектирования АИ МОП);
- развертка 2 (тамбур 1) - показать вид 02;
- развертка 3 (тамбур 2) - показать вид 03;
- развертка 4 (тамбур 1) - показать вид 04;
- развертка 5 (тамбур 2) - показать вид 04  </t>
  </si>
  <si>
    <t xml:space="preserve">22 - 26</t>
  </si>
  <si>
    <t xml:space="preserve">Развертки стен ПУИ и сан.узла: 
- удалить усиление под навесное оборудование - стены, к которым крепится сан.техника, не каркасные, а из ячеистого газобетонного блока (см.АР2.1);
- показать марки отделки стен, потолков, указанные в ведомостях</t>
  </si>
  <si>
    <t xml:space="preserve">27 -31</t>
  </si>
  <si>
    <t xml:space="preserve">Планы напольных покрытий: контрастную напольную маркировку
- удалить на переходных балконах;
- удалить при входе из лифтового холла в межквартирный коридор;
- показать при входе в пассажирский лифт</t>
  </si>
  <si>
    <t xml:space="preserve">Секции 16, 17: откорректировать
конфигурацию напольной 
разметки
Секция 18: показать напольную 
разметку в тамбуре при выходе 
на переходный балкон</t>
  </si>
  <si>
    <t xml:space="preserve">Планы напольных покрытий: показать на переходных балконах водоприемные решетки и уклоны к ним</t>
  </si>
  <si>
    <t xml:space="preserve">Просьба выдать задание, также не понимаем зачем нам указывать уклоны, это сфера АР.</t>
  </si>
  <si>
    <t xml:space="preserve">Ведомость напольных покрытий: в связи с заменой артикулов, снятых с производства, заменить 
- К2 на Керамогранит Unitile, 400х400х8мм, Норд серый, Арт.КГ01. Затирка – Ceresit СЕ 33, 13 антрацит. Крестик – 2 мм</t>
  </si>
  <si>
    <t xml:space="preserve">Ведомость напольных покрытий: 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</si>
  <si>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 xml:space="preserve">Ведомость плинтусов: 
- исправить характеристики ПК2, учитывая предыдущее замечание;
- включить плинтус на переходных балконах (обозначен на планах)</t>
  </si>
  <si>
    <t xml:space="preserve">Ведомость плинтусов: ПК2 -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</si>
  <si>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 xml:space="preserve">32 - 36</t>
  </si>
  <si>
    <t xml:space="preserve">План потолков: показать/привязать точку начала раскладки подвесного потолка в межквартирных коридорах</t>
  </si>
  <si>
    <t xml:space="preserve">В соответствии с рекомендациями на проектирование МОП, раскладка потолка начинается из лифтового холла и перетекает в смежные помещения. Готовы добавить данные условные обозначения(см. выкопировку)</t>
  </si>
  <si>
    <t xml:space="preserve">Ведомость отделки потолков: П1.2 
- принять подвесной потолок Грильято с ячейкой 75х75 в соответствии с АР3.2 и требованием МФР;
- выдать задание специалисту ЭОМ для корректировки размеров встраиваемых светильников</t>
  </si>
  <si>
    <t xml:space="preserve">Ведомость отделки потолков: 
- СП2 (лестничная клетка), СП3 (потолок мусоропровода) - указать, что улучшенная окраска выполняется за два раза;
- СП7 (потолок переходной лоджии), СП 2 (запотолочное пространство П1.2) - указать, что простая окраска выполняется за два раза</t>
  </si>
  <si>
    <t xml:space="preserve">Примечания: откорректировать п.1 - указать высоту от ур.ч.пола до жб перекрытия и от ур.ч.пола до подвесного потолка</t>
  </si>
  <si>
    <t xml:space="preserve">Данный пункт убран в связи с поступившим замечанием от МФР.</t>
  </si>
  <si>
    <t xml:space="preserve">37 - 41</t>
  </si>
  <si>
    <t xml:space="preserve">Ведомость отделки стен: 
-СП3 (стены мусоропровода) - указать улучшенную окраску за два раза;
- СП4 (стены МОП) - дополнить "Нанесение краскопультом в 1 слой. Перед нанесением на участки, подготовленные гипсовыми материалами, грунтовать поверхность продуктом "Грунт Primer под негорючую краску NG"</t>
  </si>
  <si>
    <t xml:space="preserve">Ведомость отделки стен: удалить СП14 - на типовых этажах не требуется отделка откосов (внутренние двери имеют доборы, двери на переходных балконах с нащельниками</t>
  </si>
  <si>
    <t xml:space="preserve">Принято. 
Только не СП14, а СП12.</t>
  </si>
  <si>
    <t xml:space="preserve">Отсутствуют развертки стен МОП типового этажа секций 15 - 19, в том числе межквартирных коридоров с расположением пожарных шкафов, решеток ОВ и лючков доступа к инженерным системам</t>
  </si>
  <si>
    <t xml:space="preserve">В соответствии с ТЗ требуется разработка разверток одной секции типового этажа на объект. Была выбрана 1 секция 1 корпуса в альбоме АИ1.1, на который дана ссылка</t>
  </si>
  <si>
    <t xml:space="preserve">Объем  предоставленной информации и ее достаточность для СМР - ответственность проектировщика</t>
  </si>
  <si>
    <t>43</t>
  </si>
  <si>
    <t xml:space="preserve">Сводная ведомость элементов отделки: исправить характеристики напольной и настенной плитки, учитывая предыдущие замечания</t>
  </si>
  <si>
    <t xml:space="preserve">Сводная спецификация напольных профилей - откорректировать характеристики профилей (см. Ведомости напольных профилей)
Сводная спецификация материалов отделки стен - указать не позиции, а марки; исправить характеристики; включить тип плитки, которого не хватает
Ведомость настенных профилей - откорректировать характеристики профилей (см. Ведомости настенных профилей)
Сводная ведомость подоконников - исправить характеристики П-2, включить П-3
 </t>
  </si>
  <si>
    <t xml:space="preserve">Ведомость напольных покрытий: К1 - исправить на Арт. DD600320R Про стоун; Фактура: под камень; Цвет: оттенки серого (светлый); Затирка: Ceresit СЕ 33, 04 серебристо-серый; Крестик: 2мм</t>
  </si>
  <si>
    <t xml:space="preserve">Принято. Внесены изменения </t>
  </si>
  <si>
    <t xml:space="preserve"> Не принято. По информации от производителя Керама Марацци плитка Сенат снята с производства. В соответствии с каталогом аналогов материалов принята плитка Unitile Нор Сер</t>
  </si>
  <si>
    <t xml:space="preserve">В комплекте принят Керама Марацци Сенат</t>
  </si>
  <si>
    <t xml:space="preserve">Ведомость напольных покрытий: РГ- исправить на Грязезащитная решетка СИТИТОП; арт. Л11106 Сити слим; Щетка 30 мм + Скребок 10 мм 3 зубчатый + Резина 30 мм; Цвет черный/темно-серый</t>
  </si>
  <si>
    <t xml:space="preserve">Принято. Внесены изменения  </t>
  </si>
  <si>
    <t xml:space="preserve">Ведомость плинтусов: ПК1 - исправить на Арт. DD600320R Про стоун; Фактура: под камень; Цвет: оттенки серого (светлый); Затирка: Ceresit СЕ 33, 04 серебристо-серый; Крестик: 2мм</t>
  </si>
  <si>
    <t xml:space="preserve">Развертки стен: перенести выноски на свободное поле (текст должен читаться), учитывая, что указан цвет витражных профилей, а не стеклопакетов</t>
  </si>
  <si>
    <t xml:space="preserve">Принято. Выноски смещены на профили витражной конструкции. Штриховка выполнена более разреженной для возможности прочтения текста</t>
  </si>
  <si>
    <t xml:space="preserve">Устранено частично - ответственность проектировщика</t>
  </si>
  <si>
    <t xml:space="preserve">Развертки стен: показать штриховку плитки подоконной части стены, приборы отопления показать пунктирной линией</t>
  </si>
  <si>
    <t xml:space="preserve">Развертка стен 1: исправить цвет плитки на стене 07-08</t>
  </si>
  <si>
    <t xml:space="preserve">3, 8, 13, 18</t>
  </si>
  <si>
    <t xml:space="preserve">Планы секции 16, Развертки стен 4, 5: показать витраж в соответствии с АР4.1</t>
  </si>
  <si>
    <t xml:space="preserve">Развертки стен секции 19: показать марки отделки стен и потолков</t>
  </si>
  <si>
    <t xml:space="preserve">План отделки стен, Развертка стен (Секция 19) - обозначить 
 замаркировать отделку простенка</t>
  </si>
  <si>
    <t xml:space="preserve">Для информации: Спецификация сан.тех оборудования не проверялась, отсутствие разночтений между АИ и ВК - ответственность проектировщика</t>
  </si>
  <si>
    <t xml:space="preserve">Принято. Спецификации сантехоборудования убраны из разедла АИ. Добавлены условные обозначения оборудования.</t>
  </si>
  <si>
    <t>44</t>
  </si>
  <si>
    <t xml:space="preserve">Узлы 1.1, 1.2, 1.3, 3.1, 3.2, 3.3 - исправить толщину напольной плитки в МОП первого этажа на 9 мм</t>
  </si>
  <si>
    <t xml:space="preserve">Принято. Толщина плитки откорректирована</t>
  </si>
  <si>
    <t>3</t>
  </si>
  <si>
    <t xml:space="preserve">План пола секции 16: выравнять раскладку плитки в колясочной относительно раскладки пола в вестибюле - у двери в колясочную выпадающий порог, а не автоматический, см. АР4.1, лист 45</t>
  </si>
  <si>
    <t>НОВОЕ</t>
  </si>
  <si>
    <t xml:space="preserve">12 - 21</t>
  </si>
  <si>
    <t xml:space="preserve">Планы отделки стен, Развертки стен: откорректировать габариты ниш под почтовые ящики, учитывая, что
- высота должна быть 1066 мм (1060 высота секции + по 3 мм монтажные зазоры снизу и сверху);
- ширину считать по формуле -  400 мм (ширина ящика в осях) х  количество секций + 25 мм (толщина стенок секции) + 6 мм (боковые монтажные зазоры 3 мм), то есть ширина ниши под 5 секций составляет 2031 мм</t>
  </si>
  <si>
    <t xml:space="preserve">2 - 6, 17 - 21</t>
  </si>
  <si>
    <r>
      <rPr>
        <color theme="1"/>
        <rFont val="Arial"/>
        <scheme val="minor"/>
      </rPr>
      <t xml:space="preserve">Планы напольного покрытия, Развертки стен: удалить контрастную маркировку со стекол витражных окон (низ проемов на высоте 400 мм от ур.ч.пола)
Маркировка выполняется только на всех секциях витражей от пола и дверях (</t>
    </r>
    <r>
      <rPr>
        <b/>
        <color theme="1"/>
        <rFont val="Arial"/>
        <scheme val="minor"/>
      </rPr>
      <t>это</t>
    </r>
    <r>
      <rPr>
        <color theme="1"/>
        <rFont val="Arial"/>
        <scheme val="minor"/>
      </rPr>
      <t xml:space="preserve"> решение было согласовано в письме Н.Бочкина от 21.06.24)
Откорректировать количество в Ведомостях (листы 2 - 6) и общее количество в Сводной спецификации контрастной маркировки</t>
    </r>
  </si>
  <si>
    <t xml:space="preserve">Спецификация почтовых ящиков: исправить ширину секции на 400 мм</t>
  </si>
  <si>
    <t>мус</t>
  </si>
  <si>
    <t>с</t>
  </si>
  <si>
    <t>8</t>
  </si>
  <si>
    <t xml:space="preserve">2, 5 - 8</t>
  </si>
  <si>
    <r>
      <rPr>
        <b/>
        <color theme="1"/>
        <rFont val="Arial"/>
        <scheme val="minor"/>
      </rPr>
      <t xml:space="preserve">Для информации:</t>
    </r>
    <r>
      <rPr>
        <color theme="1"/>
        <rFont val="Arial"/>
        <scheme val="minor"/>
      </rPr>
      <t xml:space="preserve">
Толщина конструкции пола во всех помещениях МОП принята одинаковой (100 мм). По Стандарту АР толщина пола в первом входном тамбуре должна быть на 10 мм меньше (100 мм), чем в остальных помещениях МОП (110 мм) </t>
    </r>
  </si>
  <si>
    <t xml:space="preserve">Не принято. По ЗнП указано предусмотреть единый уровень без перепадов</t>
  </si>
  <si>
    <t>23,07,24</t>
  </si>
  <si>
    <t xml:space="preserve">Маркировочный план: показать лестничные марши в лестничных клетках 10.МОП.12, 12.МОП.11</t>
  </si>
  <si>
    <t xml:space="preserve">Принято, добавлено отображение лестничных маршей (л.2)</t>
  </si>
  <si>
    <t xml:space="preserve">Лестничные марши в лестничных клетках 10.МОП.12, 12.МОП.11 не показаны</t>
  </si>
  <si>
    <t xml:space="preserve">Принято. Лестницы в помещениях 10.МОП.12, 12.МОП.11 отображены на маркировочном плане.</t>
  </si>
  <si>
    <t xml:space="preserve">Маркировочный план: откорректировать положение грязезащитной решетки в тамбуре 10.МОП.4 - должна располагаться на расстоянии 300 мм от наружного витража
Показать во всех тамбурах габариты (1800 х ширина тамбура) и привязки решеток (вплотную к заплечикам витражного проема или на 300 мм от витража во всю стену), так как устройство приямков под решетки выполняется при черновой отделке пола.</t>
  </si>
  <si>
    <t xml:space="preserve">Принято, положение грязезащитной решетки исправлено. Габаритные размеры добавлены (л.2)</t>
  </si>
  <si>
    <t xml:space="preserve">Маркировочный план: пунктирной линией показать границы вышележащего этажа, в том числе границы лоджий квартир и 
- показать условное обозначение потолка Пт-01 там, где нет квартир;
- замаркировать потолки, включающие утепление низа перекрытия, если выше расположена квартира</t>
  </si>
  <si>
    <t xml:space="preserve">Принято, границы вышележащего этажа показаны на планах. Добавлены условные обозначения потолков Пт-01 и Пт-29. (л.2)</t>
  </si>
  <si>
    <t xml:space="preserve">Удалить марку Пт-29 - в Ведомости отделки потолков Пт-29 отсутствует, а Пт-01.4 включает и утепление низа перекрытия, и потолочные панели</t>
  </si>
  <si>
    <t xml:space="preserve">Принято частично. 
Сделано разделение наружного потолка на 2 типа - Пт-29 и Пт-01.1, т.к. утеплитель (Пт-29) монтируется в пространстве подвесного потолка Пт-01.1 только в некоторых местах указанных на плане, фрагментарно. Потолки Пт-01.2,Пт-01.3,Пт-01.4 заменены на Пт-01.1.</t>
  </si>
  <si>
    <t xml:space="preserve">Маркировочный план: лестничные клетки 10.МОП.10, 11.МОП.10, 13.МОП.10 - исправить марку потолка Пт-4 на Пт-10 - над тамбурами располагаются квартиры, значит необходимо утепление перекрытия</t>
  </si>
  <si>
    <t xml:space="preserve">Принято, потолок заменен на утепленный (л.2)</t>
  </si>
  <si>
    <t xml:space="preserve">Маркировочный план: 
- исправить марку потолка Пт-12 в тамбурах мусорокамер   на вновь введенную (должен быть утеплен)
</t>
  </si>
  <si>
    <t xml:space="preserve">Принято частично, потолки тамбуров мусорокамер утеплены (Пт-12.1) (л.2)</t>
  </si>
  <si>
    <r>
      <rPr>
        <color theme="1"/>
        <rFont val="Arial"/>
        <scheme val="minor"/>
      </rPr>
      <t xml:space="preserve">Маркировочный план: удалить марку пола П-22 в форкамерах
Д</t>
    </r>
    <r>
      <rPr>
        <color indexed="2"/>
        <rFont val="Arial"/>
        <scheme val="minor"/>
      </rPr>
      <t xml:space="preserve">олжно быть предоставлено решение по отделке внутренних откосов проемов ниш под оборудование ОВ, то есть единое решение для горизонтальных и вертикальных поверхностей проема. В качестве примера, см. ЖД-ТАС-РЕН-АР-ТУ.ПЭ.1, Узел 76. Установка решетки жалюзийной ОВ на фасаде 1 этажа. Сечения А-А, Б-Б (вариант 2)</t>
    </r>
  </si>
  <si>
    <t xml:space="preserve">Принято, марка пола П-22 в форкамерах удалена (л.2)</t>
  </si>
  <si>
    <t xml:space="preserve">Исправить решение по отделке откосов наружных проемов форкамер и ниш ОВ, указанное на л.3, в соответствии со Стандартом АР (см. новое замечание от 23,07,24)</t>
  </si>
  <si>
    <t xml:space="preserve">Принято. 
Состав отделки откосов форкамер и ниш для технического оборудования ОВ приведен к рекомендациям, в состав добавлен лист ЦСП с последующей финишной отделкой.</t>
  </si>
  <si>
    <t xml:space="preserve">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10, 13 принято открывание дверей внутрь (открывание наружу заужает один из путей эвакуации), что не позволяет установить дверь так, чтобы поверхность двери была заподлицо со стенами вестибюля, а механизм доводчика не был виден из вестибюля </t>
  </si>
  <si>
    <t xml:space="preserve">Принято, дверь заменена (Д-41). Открывание дверей изменено (л.2)</t>
  </si>
  <si>
    <t xml:space="preserve">Маркировочный план: Д-14 (консьерж) - в секции 11, 12 показать открывание наружу, так как двери должны быть заподлицо со стенами вестибюля (возможно, согласно СП1.13130.2020, п.4.3.3, 4.3.4)</t>
  </si>
  <si>
    <t xml:space="preserve">Принято, открывание дверей изменено на сторону вестибюля (л.2)</t>
  </si>
  <si>
    <t xml:space="preserve">Маркировочный план: замаркировать люки доступа в тех.пространство</t>
  </si>
  <si>
    <t xml:space="preserve">Принято, люки доступа в тех. пространство замаркированы (Л-1) (л.2)</t>
  </si>
  <si>
    <t xml:space="preserve">Ведомость отделки помещений:
прошу внимательно откорректировать черновую отделку в соответствии с Альбомом строительных конструкций и материалов. Отделка помещений ЖД-ТАС-РЕН-АР-ОП, выпущенным для объектов Реновации, а также включить информацию о финишной отделке
- без указания марок, характеристик и артикулов материалов, если для помещения разрабатывается АИ (МОП);
- с указанием марок, характеристик и артикулов материалов, если на данное помещение АИ не разрабатывается (тамбуры мусорокамер, мусорокамеры, тех.помещения)</t>
  </si>
  <si>
    <t xml:space="preserve">Внимательно откорректировать Ведомость отделки (см.ЖД-ТА-РЕН-АР-ОП) - игнорирование замечания увеличивает сроки проверки и является ответственностью проектировщика. 
Включить черновую отделку стен по утеплителю в тамбурах БКТ</t>
  </si>
  <si>
    <t xml:space="preserve">Принято частично. Добавлено описание финишной отделки технических пормещений. Отделка тамбуров БКТ не выполняется согласно ЗнП п.п. 2.3.2.12 </t>
  </si>
  <si>
    <r>
      <rPr>
        <color theme="1"/>
        <rFont val="Arial"/>
        <scheme val="minor"/>
      </rPr>
      <t xml:space="preserve">Ведомость отделки форкамер</t>
    </r>
    <r>
      <rPr>
        <color indexed="2"/>
        <rFont val="Arial"/>
        <scheme val="minor"/>
      </rPr>
      <t xml:space="preserve"> и ниш под оборудование ОВ</t>
    </r>
    <r>
      <rPr>
        <color theme="1"/>
        <rFont val="Arial"/>
        <scheme val="minor"/>
      </rPr>
      <t xml:space="preserve">: указать полностью отделку по утеплителю, а не только упрочняющую пропитку.
Обосновать, что стены ниш под оборудование ОВ не требуется окрашивать атмосферостойкой краской</t>
    </r>
  </si>
  <si>
    <t xml:space="preserve">Принято, отделка форкамер и ниш под оборудование ОВ скорректирована. Согласно  "ЖД-ТА-РЕН-АР-ОП. Альбом строительных конструкций и материалов. Отделка помещений. Версия 3" финишный слой для помещения "эксплуатируемые технические ниши" - тип ОТ-14 (упрочняющая и обеспыливающая пропитка - 1 слой)</t>
  </si>
  <si>
    <t xml:space="preserve">Отделка наружных ниш под оборудование ОВ (расположены на фасаде здания) предусматривается по типу отделки внутренних технических ниш . Принятое решение - ответственность проектировщика</t>
  </si>
  <si>
    <t xml:space="preserve">Ведомость отделки помещений: удалить отделку по ПГП - согласно АР2.1 таких перегородок нет в пределах первого этажа</t>
  </si>
  <si>
    <t xml:space="preserve">Принято, столбец с отделкой по ПГП заменен на отделку по кирпичной кладке</t>
  </si>
  <si>
    <r>
      <rPr>
        <color theme="1"/>
        <rFont val="Arial"/>
        <scheme val="minor"/>
      </rPr>
      <t xml:space="preserve">Ведомость материалов отделки откосов </t>
    </r>
    <r>
      <rPr>
        <color indexed="2"/>
        <rFont val="Arial"/>
        <scheme val="minor"/>
      </rPr>
      <t xml:space="preserve">проемов в наружных стенах МОП: </t>
    </r>
    <r>
      <rPr>
        <color theme="1"/>
        <rFont val="Arial"/>
        <scheme val="minor"/>
      </rPr>
      <t xml:space="preserve">откорректировать отделку по ячеистому блоку на
</t>
    </r>
    <r>
      <rPr>
        <color indexed="2"/>
        <rFont val="Arial"/>
        <scheme val="minor"/>
      </rPr>
      <t xml:space="preserve">- ГСП-Н2 - 12.5 мм;</t>
    </r>
    <r>
      <rPr>
        <color theme="1"/>
        <rFont val="Arial"/>
        <scheme val="minor"/>
      </rPr>
      <t xml:space="preserve">
- Грунтовка глубокого проникновения -1 слой;
</t>
    </r>
    <r>
      <rPr>
        <color indexed="2"/>
        <rFont val="Arial"/>
        <scheme val="minor"/>
      </rPr>
      <t xml:space="preserve">- Профиль угловой ПВХ перфорированный с армирующей стеклотканевой сеткой 100х100мм, улучшенная штукатурка гипсовыми смесями по сетке СВУ 120-2600 СП 31-111-2004 - 17-50 мм;</t>
    </r>
    <r>
      <rPr>
        <color theme="1"/>
        <rFont val="Arial"/>
        <scheme val="minor"/>
      </rPr>
      <t xml:space="preserve">
- Грунтовка глубокого проникновения -1 слой;
- Шпатлевка поверхности на гипсовой основе - 2 мм
- Грунтовка под финишную отделку - 1 слой;
</t>
    </r>
    <r>
      <rPr>
        <color indexed="2"/>
        <rFont val="Arial"/>
        <scheme val="minor"/>
      </rPr>
      <t xml:space="preserve">- Улучшенная окраска влагостойкой водно-дисперсионной краской, группа горючести НГ - 2 слоя</t>
    </r>
    <r>
      <rPr>
        <color theme="1"/>
        <rFont val="Arial"/>
        <scheme val="minor"/>
      </rPr>
      <t xml:space="preserve">
</t>
    </r>
  </si>
  <si>
    <t xml:space="preserve">Принято частично, отделка откосов в наружных стенах МОП изменена на корректную в соответствии с "ЖД-ТА-РЕН-АР-ОП. Альбом строительных конструкций и материалов. Отделка помещений. Версия 3" до слоя с чистовой отделкой. Решения по чистовой отделке представлены в АИ.</t>
  </si>
  <si>
    <r>
      <rPr>
        <color theme="1"/>
        <rFont val="Arial"/>
        <scheme val="minor"/>
      </rPr>
      <t xml:space="preserve">Ведомость материалов отделки откосов дверей мусорокамер </t>
    </r>
    <r>
      <rPr>
        <color indexed="2"/>
        <rFont val="Arial"/>
        <scheme val="minor"/>
      </rPr>
      <t xml:space="preserve">и технических помещений: </t>
    </r>
    <r>
      <rPr>
        <color theme="1"/>
        <rFont val="Arial"/>
        <scheme val="minor"/>
      </rPr>
      <t>откорректировать</t>
    </r>
    <r>
      <rPr>
        <color indexed="2"/>
        <rFont val="Arial"/>
        <scheme val="minor"/>
      </rPr>
      <t xml:space="preserve">
</t>
    </r>
    <r>
      <rPr>
        <color theme="1"/>
        <rFont val="Arial"/>
        <scheme val="minor"/>
      </rPr>
      <t xml:space="preserve">отделку по ЖБ на
- Грунтовка Бетонконтакт -1 слой;
- Профиль углозащитный оцинкованный 25х25 мм, </t>
    </r>
    <r>
      <rPr>
        <color indexed="2"/>
        <rFont val="Arial"/>
        <scheme val="minor"/>
      </rPr>
      <t xml:space="preserve">простая штукатурка ЦПС</t>
    </r>
    <r>
      <rPr>
        <color theme="1"/>
        <rFont val="Arial"/>
        <scheme val="minor"/>
      </rPr>
      <t xml:space="preserve"> по сетке стальной 10х10х0,8 мм -</t>
    </r>
    <r>
      <rPr>
        <color indexed="2"/>
        <rFont val="Arial"/>
        <scheme val="minor"/>
      </rPr>
      <t xml:space="preserve"> 10 мм</t>
    </r>
    <r>
      <rPr>
        <color theme="1"/>
        <rFont val="Arial"/>
        <scheme val="minor"/>
      </rPr>
      <t xml:space="preserve">;
</t>
    </r>
    <r>
      <rPr>
        <color indexed="2"/>
        <rFont val="Arial"/>
        <scheme val="minor"/>
      </rPr>
      <t xml:space="preserve">- Грунтовка под финишную отделку - 1 слой;
- Простая окраска влагостойкой водно-дисперсионной краской - 2 сло</t>
    </r>
    <r>
      <rPr>
        <color theme="1"/>
        <rFont val="Arial"/>
        <scheme val="minor"/>
      </rPr>
      <t xml:space="preserve">я
отделку по ячеистому блоку на
- Грунтовка глубокого проникновения -1 слой;
- </t>
    </r>
    <r>
      <rPr>
        <color indexed="2"/>
        <rFont val="Arial"/>
        <scheme val="minor"/>
      </rPr>
      <t xml:space="preserve">Профиль углозащитный оцинкованный 25х25 мм</t>
    </r>
    <r>
      <rPr>
        <color theme="1"/>
        <rFont val="Arial"/>
        <scheme val="minor"/>
      </rPr>
      <t xml:space="preserve">, простая штукатурка ЦПС по сетке стальной 10х10х0,8 мм - </t>
    </r>
    <r>
      <rPr>
        <color indexed="2"/>
        <rFont val="Arial"/>
        <scheme val="minor"/>
      </rPr>
      <t xml:space="preserve">14 мм</t>
    </r>
    <r>
      <rPr>
        <color theme="1"/>
        <rFont val="Arial"/>
        <scheme val="minor"/>
      </rPr>
      <t xml:space="preserve">;
</t>
    </r>
    <r>
      <rPr>
        <color indexed="2"/>
        <rFont val="Arial"/>
        <scheme val="minor"/>
      </rPr>
      <t xml:space="preserve">- Грунтовка под финишную отделку - 1 слой;
- Простая окраска влагостойкой водно-дисперсионной краской - 2 слоя</t>
    </r>
    <r>
      <rPr>
        <color theme="1"/>
        <rFont val="Arial"/>
        <scheme val="minor"/>
      </rPr>
      <t xml:space="preserve">
</t>
    </r>
  </si>
  <si>
    <t xml:space="preserve">Принято частично, согласно "ЖД-ТА-РЕН-АР-ОП. Альбом строительных конструкций и материалов. Отделка помещений. Версия 3" указана отделка откосов в мусоросборных камерах/коридорах мусоросборных камер для стен "ячеистый бетонный блок" (тип ОС-7), для стен монолитный Ж/Б (тип ОС-25), также отображена финишная отделка (тип ОТ-6)</t>
  </si>
  <si>
    <t xml:space="preserve">Спецификация элементов заполнения дверных проемов: Д-14, Д-14л - откорректировать характеристики на "Дверь металлическая,  с заполнением минеральной ватой, глухая, со стационарным порогом, коробка угловая,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АИ"</t>
  </si>
  <si>
    <t xml:space="preserve">Принято, описание дверей Д-14 и Д-14л скорректировано</t>
  </si>
  <si>
    <t xml:space="preserve">Заменить указание конкретного цвета двери на "цвет в соответствии с АИ"</t>
  </si>
  <si>
    <t xml:space="preserve">Так как в АИ нет спецификации на двери, то данная дверь приведена в АР с описанием цвета, согласно заданию АИ.</t>
  </si>
  <si>
    <t xml:space="preserve">Спецификация элементов заполнения дверных проемов: включить дополнительный дверной блок для ПУИ МОП "Дверь металлическая,  с заполнением минеральной ватой, глухая, со стационарным порогом, коробка угловая,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АИ"
Откорректировать количество  Д-15, Д-15л</t>
  </si>
  <si>
    <t xml:space="preserve">Принято частично, для помещения ПУИ создан новый тип двери Д-41 с описание из альбома "ЖД-ТАС-РЕН-АР-ДВ. Альбом типовых решений. Двери. Версия 2". Количество дверей Д-15 и Д-15л скорректировано</t>
  </si>
  <si>
    <t xml:space="preserve">Д-41, Д-41л - исправить ГОСТ 475-2016 на ГОСТ 31173-2016 (деревянные двери в ПУИ Д-15, Д-15л заменены на металлические Д-41, Д-41л) 
Заменить указание конкретного цвета двери на "цвет в соответствии с АИ"</t>
  </si>
  <si>
    <t xml:space="preserve">Принято. Гост заменен. Так как в АИ нет спецификации на двери, то данная дверь приведена в АР с описанием цвета, согласно заданию АИ.</t>
  </si>
  <si>
    <t xml:space="preserve">Спецификация элементов заполнения дверных проемов: Д-23л - заменить RAL 9003 на "цвет принять в соответствии с АИ"</t>
  </si>
  <si>
    <t xml:space="preserve">Принято, описание двери Д-23л скорректировано</t>
  </si>
  <si>
    <t xml:space="preserve">Спецификация элементов заполнения дверных проемов: Д-7 (тамбур/мусорокамера) - исправить характеристики на "Дверь металлическая, с заполнением минеральной ватой, противопожарная EI 30, глухая, со стационарным порогом 14 мм, угловая коробка, контурный уплотнитель - серый, доводчик, нажимная ручка на круглой розетке, порошковая окраска, цвет RAL 7016 (антрацитово-серый) матовый"</t>
  </si>
  <si>
    <t xml:space="preserve">Принято, описание дверей Д-7 и Д-7л исправлено</t>
  </si>
  <si>
    <r>
      <rPr>
        <color theme="1"/>
        <rFont val="Arial"/>
        <scheme val="minor"/>
      </rPr>
      <t xml:space="preserve">Спецификация элементов заполнения дверных проемов: Д-18.1л, Д-18.2л, Д-18.3л (мусорокамера) - исправить характеристики на "Дверь металлическая глухая, со стационарным порогом 14 мм, утепленная, контурный уплотнитель - серый, доводчик, металлический добор внешний, нажимная ручка на круглой розетке, цилиндровый замок
'ключ-ключ', порошковая окраска, RAL (</t>
    </r>
    <r>
      <rPr>
        <color indexed="2"/>
        <rFont val="Arial"/>
        <scheme val="minor"/>
      </rPr>
      <t xml:space="preserve">указать цвет в соответствии с фасадной концепцией)"
</t>
    </r>
    <r>
      <rPr>
        <color theme="1"/>
        <rFont val="Arial"/>
        <scheme val="minor"/>
      </rPr>
      <t xml:space="preserve">Для информации: в связи с тем, что ширина проема под наружные двери в мусорокамеры не соответствует принятой в Стандарте, ширина в свету данных дверных блоков не проверялась на соответствие требованиям НД и принята  под ответственность проектировщика</t>
    </r>
  </si>
  <si>
    <t xml:space="preserve">Принято частично, описание скорректировано</t>
  </si>
  <si>
    <t xml:space="preserve">Спецификация элементов заполнения дверных проемов: включить люки доступа в тех.пространство</t>
  </si>
  <si>
    <t xml:space="preserve">Принято, спецификация на люки доступа в тех. пространство добавлена</t>
  </si>
  <si>
    <t xml:space="preserve">5, 6, 7</t>
  </si>
  <si>
    <t xml:space="preserve">Экспликация полов: П-16, П-16.1, П-16.2 (сухие помещения БКТ) - удалить Грунтовку глубокого проникновения Ceresit ST17</t>
  </si>
  <si>
    <t xml:space="preserve">Принято, слой с грунтовкой удален </t>
  </si>
  <si>
    <t xml:space="preserve">5 - 8</t>
  </si>
  <si>
    <t xml:space="preserve">Экспликация полов: в связи с заменой артикулов, снятых с производства, исправить толщину керамогранитной плитки П-10, П-11, П-12, П-13, П-14 - 11 мм на 10 мм</t>
  </si>
  <si>
    <t xml:space="preserve">Принято, толщина слоя керамогранита изменена на 10 мм</t>
  </si>
  <si>
    <t xml:space="preserve">Толщина керамогранита в МОП (П-10, П-11, П-12, П-13, П-14 - 11) исправлена на 9 мм - верно, согласно актуальному реестру материалов</t>
  </si>
  <si>
    <t xml:space="preserve">Экспликация полов: в связи с изменением толщины керамогранитной плитки исправить толщину ЦПС
- П-10, П-14 на 33 мм;
- П-11 на 53 мм</t>
  </si>
  <si>
    <t xml:space="preserve">Принято, толщина слоя ЦПС изменена для П-10 и П-14 на 33 мм, для П-11 на 53 мм. </t>
  </si>
  <si>
    <t xml:space="preserve">Откорректировано в соответствии с изменением толщины керамогранита</t>
  </si>
  <si>
    <t xml:space="preserve">Экспликация полов: в связи с заменой артикулов, снятых с производства, исправить толщину керамогранитной плитки П-21.1, П-21.3, П-21 (мусорокамера), П-19.1, П-19 (помещение СС) мм на 8 мм. Откорректировать толщину стяжки</t>
  </si>
  <si>
    <t xml:space="preserve">Принято, толщина керамогранитной плитки и стяжки изменена (л.5-8)</t>
  </si>
  <si>
    <t xml:space="preserve">Экспликация полов:
- П-3 (пол в нише для оборудования ОВ) - обосновать отсутствие в конструкции пола гидроизоляции (низ ниш находится на высоте 150-300 мм от ур.земли - возможно попадание, например, снега);
- П-22 - удалить - решение для отделки внутренних поверхностей форкамер не подходит для отделки нижнего горизонтального откоса проема наружного проема форкамеры или  ниши для оборудования ОВ</t>
  </si>
  <si>
    <t xml:space="preserve">Принято, существующий тип пола П-3 отредактирован. Добавлен слой гидроизоляции и финишный слой плитки (л.5-8)</t>
  </si>
  <si>
    <t xml:space="preserve">Экспликация полов: включить информацию об отделке пола в эксплуатируемых технических нишах 
- Пропитка упрочняющая и обеспыливающая - 1 слой;
- Стяжка полусухая цементно-песчаная М150,армированная фиброволокном  (фибра полипропиленовая 12мм, расход 0.6кг/м3) - 40 мм;
- Пленка полиэтиленовая 200 мкр - 1 слой;
- Утеплитель минераловатный (Технониколь ТЕХНОФЛОР СТАНДАРТ) q=100-120 кг/м3, предел прочности на сжатие не менее 30 кПа, λ=0,041 Вт/м°С - 50 мм.</t>
  </si>
  <si>
    <t xml:space="preserve">Принято, тип пола откорретирован, добавлен отделочный слой - керамическая плитка (л.5-8)</t>
  </si>
  <si>
    <t xml:space="preserve">Замечание касается не ниш для оборудования ОВ на фасадах здания, а эксплуатируемых ниш СС в МОП. Замаркировать тип пола в этих нишах и включить тип пола в Экспликацию полов</t>
  </si>
  <si>
    <t xml:space="preserve">Принято.
Добавлен тип пола П-0.1 в технические ниши и учтен в экспликации полов.</t>
  </si>
  <si>
    <t>9</t>
  </si>
  <si>
    <t xml:space="preserve">Ведомость потолков: Пт-01 - указать цвет подвесного кассетного потолка типа PERFATEN АКФ 1000</t>
  </si>
  <si>
    <t xml:space="preserve"> Принято, цвет подвесного потолка указан (л.9)</t>
  </si>
  <si>
    <t xml:space="preserve">Ведомость потолков: 
- Пт-2, Пт-3 - исправить величину ячейки Грильято на 75х75;
- Пт-2, Пт-3, Пт-4, Пт-12, Пт-26 - указать толщину затирки 2-4 мм;
- Пт-4 - указать толщину шпатлевки на цементной основе 2 мм</t>
  </si>
  <si>
    <t xml:space="preserve">Принято, состав потолков скорректирован (л.9)</t>
  </si>
  <si>
    <t xml:space="preserve">Ведомость потолков: Пт-14 - учесть Клеевую смесь для монтажа утеплителя (Технониколь 110)- 5мм
Форкамеры и ниши для блоков ОВ располагаются под квартирами - пояснить наличие потолка Пт-14.1 (толщина утеплителя 50мм)</t>
  </si>
  <si>
    <t xml:space="preserve">Принято, клеевая смесь добавлена в Пт-14. Тип Пт-14.1 необходим для утепления ж/б балки, чтобы не прерывать тепловой контур (л.9)</t>
  </si>
  <si>
    <r>
      <rPr>
        <color theme="1"/>
        <rFont val="Arial"/>
        <scheme val="minor"/>
      </rPr>
      <t xml:space="preserve">Ведомость потолков: включить тип отделки перекрытия западающих/нависающих частей фасада, если выше располагается квартира
- Клеевая смесь для монтажа утеплителя (Технониколь 110) - 5мм;
- Минераловатный утеплитель (Технониколь - ТЕХНОВЕНТ Стандарт), ρ=72-88 кг/м³, λБ=0,038 Вт/м°С, с дюбельным креплением - 200 мм;
- Подвесной кассетный потолок типа PERFATEN АКФ 1000 (</t>
    </r>
    <r>
      <rPr>
        <color indexed="2"/>
        <rFont val="Arial"/>
        <scheme val="minor"/>
      </rPr>
      <t xml:space="preserve">указать цвет</t>
    </r>
    <r>
      <rPr>
        <color theme="1"/>
        <rFont val="Arial"/>
        <scheme val="minor"/>
      </rPr>
      <t xml:space="preserve">) на скрытой подвесной подсистеме</t>
    </r>
  </si>
  <si>
    <t xml:space="preserve">Принято, состав  потолка Пт-01.3 и Пт-01.4 скорректирован, цвет указан (л.9)</t>
  </si>
  <si>
    <r>
      <rPr>
        <color theme="1"/>
        <rFont val="Arial"/>
        <scheme val="minor"/>
      </rPr>
      <t xml:space="preserve">Ведомость потолков: включить тип отделки потолка в тамбурах мусорокамер
- Смесь клеевая для монтажа утеплителя (Технониколь 110);
- Утеплитель минераловатный (Технониколь - ТЕХНОФАС ДЕКОР) ρ=90-110 кг/м³, предел прочности на отрыв не менее 15 кПа, λ=0,041 Вт/м°С- </t>
    </r>
    <r>
      <rPr>
        <color indexed="2"/>
        <rFont val="Arial"/>
        <scheme val="minor"/>
      </rPr>
      <t xml:space="preserve">указать толщину;</t>
    </r>
    <r>
      <rPr>
        <color theme="1"/>
        <rFont val="Arial"/>
        <scheme val="minor"/>
      </rPr>
      <t xml:space="preserve">
- Слой штукатурно-клеевой Технониколь 210 или аналог, армированный сеткой фасадной стеклотканевой щелочестойкой М3600 - 10 мм;
- Грунтовка под финишную отделку;
- Простая окраска краской влагостойкой водно-дисперсионной за 2 раза</t>
    </r>
  </si>
  <si>
    <t xml:space="preserve">Принято, толщина утеплителя указана в Пт-12.1 (л.9)</t>
  </si>
  <si>
    <t xml:space="preserve">Маркировочный план: в секциях 12, 13 устранить разночтение в отметках подвесных потолков в МОП  - АР3.1 +3,310, АР4.1 +3,460 </t>
  </si>
  <si>
    <t xml:space="preserve">Принято, отметки подвесных потолков исправлены (л.2)</t>
  </si>
  <si>
    <t xml:space="preserve">Для информации: зашивки пожарных шкафов, показанные в коридорах для транспортировки мусорных контейнеров из мусорокамеры наружу в секциях 12 и 13,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</si>
  <si>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 xml:space="preserve">Принято, зашивка ШПК перенесена в специально выгороженные ниши, не заужающие проход </t>
  </si>
  <si>
    <t xml:space="preserve">Показаны отверстия, но отсутствует зашивка ШПК, заужающая транспортный коридор. Почему?</t>
  </si>
  <si>
    <t xml:space="preserve">Принято. 
Расположение ПК и приборов отопления изменены(убраны в пишу с зашивкой), отверстия удалены.</t>
  </si>
  <si>
    <t xml:space="preserve">Маркировочный план: для исключения разночтений между АР и АИ, удалить контрастную напольную маркировку (она учтена в АИ, имеет другой внешний вид, кроме МОП показана и в лестничных клетках)</t>
  </si>
  <si>
    <t xml:space="preserve">Принято.
Контрастная маркирвока напольных покрытий для МГН исключена из раздела АР.</t>
  </si>
  <si>
    <t xml:space="preserve">Ведомость отделки помещений: включить информацию об отделке стен эксплуатируемых ниш СС (в МОП)</t>
  </si>
  <si>
    <t xml:space="preserve">Принято.
Информация об отделке стен эксплуатируемых ниш СС добавлена</t>
  </si>
  <si>
    <t xml:space="preserve">Ведомость отделки откосов форкамер и ниш ОВ: исправить на 
- Лист ЦСП толщиной 10 мм;
- Грунтовка под финишную отделку;
- Простая окраска водно-дисперсионной влагостойкой краской за 2 раза</t>
  </si>
  <si>
    <t xml:space="preserve">5, 6, 7, 8</t>
  </si>
  <si>
    <t xml:space="preserve">Экспликация полов секций 10, 11, 12: исправить наименование тех.пространства с типом пола П-3 на "Техническая ниша для оборудования ОВ" - в воздухозаборных шахтах (форкамера) перекрытие и пол в уровне 1 этажа отсутствуют
Эскпликация полов секции 13: включить тип пола П-3</t>
  </si>
  <si>
    <t xml:space="preserve">Принято.
Наименование места расположения пола П-3 изменено на "Техническая ниша для оборудования ОВ"</t>
  </si>
  <si>
    <t xml:space="preserve">Ведомость отделки потолков: 
- указать, что Пт-14 и в форкамерах и в тех.нишах ОВ;
- удалить Пт-14.1 - на маркировочном плане такого потолка нет</t>
  </si>
  <si>
    <t xml:space="preserve">Принято.
Тип потолка Пт-14.1 (утепление ж/б балки) удален, обьемы учитаны в составе отделки откосов.</t>
  </si>
  <si>
    <t xml:space="preserve">Ведомость отделки потолков: включить Пт-7 (потолки в тамбурах МОП)</t>
  </si>
  <si>
    <t xml:space="preserve">Принято.
тип потолка в тамбурах МОП Пт-7 включен в ведомость отделки потолков.</t>
  </si>
  <si>
    <t>7</t>
  </si>
  <si>
    <t xml:space="preserve">2, 5 - 7</t>
  </si>
  <si>
    <t xml:space="preserve">Не принято. Толщина конструкции пола согласована</t>
  </si>
  <si>
    <t>24,07,24</t>
  </si>
  <si>
    <t xml:space="preserve">Маркировочный план: показать лестничные марши в лестничных клетках 15.МОП.12, 16.МОП.11</t>
  </si>
  <si>
    <t xml:space="preserve">Лестничные марши в лестничных клетках 15.МОП.12, 16.МОП.11 не показаны</t>
  </si>
  <si>
    <t xml:space="preserve">Принято. Лестницы в помещениях 15.МОП.12, 16.МОП.11отображены на маркировочном плане.</t>
  </si>
  <si>
    <t xml:space="preserve">Маркировочный план: показать во всех тамбурах габариты (1800 х ширина тамбура) и привязки решеток, так как устройство приямков под решетки выполняется при черновой отделке пола.</t>
  </si>
  <si>
    <t xml:space="preserve">Принято, приявзка решеток в первом тамбуре скорректирована (л.2)</t>
  </si>
  <si>
    <t xml:space="preserve">Удалить марку Пт-29 - в Ведомости отделки потолков Пт-29 отсутствует, а Пт-01.3, Пт-01.4 включают и утепление низа перекрытия, и потолочные панели</t>
  </si>
  <si>
    <t xml:space="preserve">Маркировочный план: лестничные клетки 14.МОП.10, 16.МОП.10 - исправить марку потолка Пт-4 на Пт-10 - над тамбурами располагаются квартиры, значит необходимо утепление перекрытия</t>
  </si>
  <si>
    <t xml:space="preserve">Маркировочный план: 
- исправить марку потолка Пт-12 в тамбурах мусорокамер 14.Т.2, 14.Т.3, 15.Т.2, 16.Т.2  на вновь введенную (должен быть утеплен)
</t>
  </si>
  <si>
    <t xml:space="preserve">Принято, потолки тамбуров мусорокамер утеплены (Пт-12.1) (л.2)</t>
  </si>
  <si>
    <t xml:space="preserve">Маркировочный план: форкамеры и ниши для оборудования ОВ
- указать марки пола;
- указать марки потолков Пт-14</t>
  </si>
  <si>
    <t xml:space="preserve">Принято, для технических ниш добавлены марки П-3, Пт-14. Для форкамеры марка потолка Пт-14 (л.2)</t>
  </si>
  <si>
    <t xml:space="preserve">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14-16 принято открывание дверей внутрь (открывание наружу заужает один из путей эвакуации только в 14 секции), что не позволяет установить дверь так, чтобы поверхность двери была заподлицо со стенами вестибюля, а механизм доводчика не был виден из вестибюля</t>
  </si>
  <si>
    <t xml:space="preserve">Маркировочный план: Д-14 (консьерж) - в секции 14 показать открывание наружу, так как двери должны быть заподлицо со стенами вестибюля (возможно, согласно СП1.13130.2020, п.4.3.3, 4.3.4)
Для информации: в секции 16 принято открывание дверей внутрь (открывание наружу заужает один из путей эвакуации)</t>
  </si>
  <si>
    <t xml:space="preserve">Принято частично. Добавлено описание финишной отделки технических пормещений. Отделка тамбуров не выполняется согласно ЗнП п.п. 2.3.2.12 </t>
  </si>
  <si>
    <t xml:space="preserve">Отделка наружных ниш под оборудование ОВ (расположены на фасаде здания) предусматривается по типу отделки внутренних технических ниш. Принятое решение - ответственность проектировщика</t>
  </si>
  <si>
    <t xml:space="preserve">Д-41л - исправить ГОСТ 475-2016 на ГОСТ 31173-2016
Заменить указание конкретного цвета двери на "цвет в соответствии с АИ"</t>
  </si>
  <si>
    <t xml:space="preserve">Спецификация элементов заполнения дверных проемов: Д-7, Д-7л (тамбур/мусорокамера) - исправить характеристики на "Дверь металлическая, с заполнением минеральной ватой, противопожарная EI 30, глухая, со стационарным порогом 14 мм, угловая коробка, контурный уплотнитель - серый, доводчик, нажимная ручка на круглой розетке, порошковая окраска, цвет RAL 7016 (антрацитово-серый) матовый"</t>
  </si>
  <si>
    <t xml:space="preserve">Экспликация полов: П-16.3, П-16, П-16.2 (сухие помещения БКТ) - удалить Грунтовку глубокого проникновения Ceresit ST17</t>
  </si>
  <si>
    <t xml:space="preserve">Экспликация полов: в связи с заменой артикулов, снятых с производства, исправить толщину керамогранитной плитки П-21.1, П-21.4, П-21.3 (мусорокамера), П-19, П-19.1 (помещение СС) мм на 8 мм. Откорректировать толщину стяжки</t>
  </si>
  <si>
    <t xml:space="preserve">Принято, толщина керамогранитной плитки и стяжки изменена</t>
  </si>
  <si>
    <t xml:space="preserve">Принято, существующий тип пола П-3 отредактирован. Добавлен слой гидроизоляции и финишный слой плитки (л.5-7)</t>
  </si>
  <si>
    <t xml:space="preserve">Эскпликация полов секции 14: удалить тип пола П-22</t>
  </si>
  <si>
    <t xml:space="preserve">Принято.
Тип пола П-22 удален из экспликации полов, обьемы учтены в составе отделки откосов форкамер и технических ниш.</t>
  </si>
  <si>
    <t xml:space="preserve">Принято, тип пола откорретирован, добавлен отделочный слой - керамическая плитка (л.5-7)</t>
  </si>
  <si>
    <t xml:space="preserve"> Принято, цвет подвесного потолка указан (л.8)</t>
  </si>
  <si>
    <t xml:space="preserve">Принято, состав потолков скорректирован (л.8)</t>
  </si>
  <si>
    <t xml:space="preserve">Принято, клеевая смесь добавлена в Пт-14. Тип Пт-14.1 необходим для утепления ж/б балки, чтобы не прерывать тепловой контур (л.8)</t>
  </si>
  <si>
    <t xml:space="preserve">Толщина утеплителя перекрытия и балки должна быть одинаковая</t>
  </si>
  <si>
    <t xml:space="preserve">Принято, состав  потолка Пт-01.3 и Пт-01.4 скорректирован, цвет указан (л.8)</t>
  </si>
  <si>
    <t xml:space="preserve">Принято, толщина утеплителя указана в Пт-12.1 (л.8)</t>
  </si>
  <si>
    <t xml:space="preserve">Маркировочный план: в секциях 14 - 16 устранить разночтение в отметках подвесных потолков в МОП  - АР3.1 +3,160, АР4.1 +3,460 </t>
  </si>
  <si>
    <t xml:space="preserve">Принято, отметки подвесных потолков в альбомах приведены в соответствие </t>
  </si>
  <si>
    <t xml:space="preserve">Для информации: зашивки пожарных шкафов, показанные в коридорах для транспортировки мусорных контейнеров из мусорокамеры наружу в секциях 15 и 16,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</si>
  <si>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 xml:space="preserve">Экспликация полов секций 14, 15, 16: исправить наименование тех.пространства с типом пола П-3 на "Техническая ниша для оборудования ОВ" - в воздухозаборных шахтах (форкамерах) перекрытие и пол в уровне 1 этажа отсутствуют
</t>
  </si>
  <si>
    <r>
      <rPr>
        <b/>
        <color theme="1"/>
        <rFont val="Arial"/>
        <scheme val="minor"/>
      </rPr>
      <t xml:space="preserve">Для информации:</t>
    </r>
    <r>
      <rPr>
        <color theme="1"/>
        <rFont val="Arial"/>
        <scheme val="minor"/>
      </rPr>
      <t xml:space="preserve">
Толщина конструкции пола во всех помещениях МОП принята одинаковой (150 мм в секции 17, 280 мм в секции 18, 200 мм в секции 19). По Стандарту АР толщина пола в первом входном тамбуре должна быть на 10 мм меньше, чем в остальных помещениях МОП </t>
    </r>
  </si>
  <si>
    <t>25,07,24</t>
  </si>
  <si>
    <t xml:space="preserve">Маркировочный план: 
- показать лестничные марши в лестничных клетках 18.МОП.12, 19.МОП.11;
- показать марки пола в помещениях МОП секции 19</t>
  </si>
  <si>
    <t xml:space="preserve">Лестничные марши в лестничных клетках 18.МОП.12, 19.МОП.11 не показаны</t>
  </si>
  <si>
    <t xml:space="preserve">Принято. 
Лестницы в помещениях 18.МОП.12, 19.МОП.11 отображены на маркировочном плане.</t>
  </si>
  <si>
    <t xml:space="preserve">Маркировочный план: показать во всех тамбурах, кроме 19.МОП.2, габариты (1800 х ширина тамбура) и привязки решеток, так как устройство приямков под решетки выполняется при черновой отделке пола.
В тамбуре 19.МОП.2 выполнить решетку, как показано на эскизе</t>
  </si>
  <si>
    <t xml:space="preserve">В тамбуре 19.МОП.2 показать решетку, как на эскизе (см.АИ)</t>
  </si>
  <si>
    <t xml:space="preserve">Принято.
Контур решетки в тамбуре 19.МОП.2 изменен согласно замечанию</t>
  </si>
  <si>
    <t xml:space="preserve">Принято частично. 
Потолок Пт-29 удален из состава отделки потолков секции 17-19 в виду отсутствия утеплителя перекрытия в этих секциях. Потолки Пт-01.2,Пт-01.3,Пт-01.4 заменены на Пт-01.1. Потолок Пт-01.1 не включает в свой состав утеплитель, данное отображено в описании состава потолка.</t>
  </si>
  <si>
    <t xml:space="preserve">Маркировочный план: лестничные клетки 17.МОП.10, 19.МОП.10  - исправить марку потолка Пт-4 на Пт-10 - над тамбурами располагаются квартиры, значит необходимо утепление перекрытия</t>
  </si>
  <si>
    <t xml:space="preserve">Маркировочный план: 
- исправить марку потолка Пт-12 в тамбурах мусорокамер 17.Т.2, 17.Т.3, 18.Т.2, 19.Т.2 на вновь введенную (должен быть утеплен)</t>
  </si>
  <si>
    <t xml:space="preserve">Принято, марки пола и потолка добавлены (л.2)</t>
  </si>
  <si>
    <t xml:space="preserve">Принято. 
Отображен фрагмент плана этажа- технического пространства на отм. +2,570 над пом. 19.МОП.11,в секции 19, с указанием маров отделки пола и потолка.</t>
  </si>
  <si>
    <t xml:space="preserve">Маркировочный план: исправить марки дверей в ПУИ МОП (заменить Д-15, Д-15л на вновь введенную). Вход в ПУИ МОП выполняется из вестибюля, поэтому дверь должна быть металлическая, а не деревянная.
Для информации: в секциях 17, 18 принято открывание дверей внутрь (открывание наружу заужает один из путей эвакуации), что не позволяет установить дверь так, чтобы поверхность двери была заподлицо со стенами вестибюля, а механизм доводчика не был виден из вестибюля</t>
  </si>
  <si>
    <t xml:space="preserve">Маркировочный план: Д-14 (консьерж) - в секции 19 показать открывание наружу, так как двери должны быть заподлицо со стенами вестибюля (возможно, согласно СП1.13130.2020, п.4.3.3, 4.3.4)
Для информации: в секции 18 принято открывание двери внутрь, так как расположена напротив лифтов</t>
  </si>
  <si>
    <t xml:space="preserve">Принято, открывание дверей в с. 19 изменено на сторону вестибюля (л.2)</t>
  </si>
  <si>
    <t xml:space="preserve">Принято частично. Добавлено описание финишной отделки технических пормещений. Отделка тамбуров БКТ не выполняется согласно ЗнП п.п. 2.3.2.12</t>
  </si>
  <si>
    <t xml:space="preserve">Внутренняя отделка мусоросборной камеры</t>
  </si>
  <si>
    <t xml:space="preserve">Принято. Дублирование отделки помещения мусоросборной камеры исключено</t>
  </si>
  <si>
    <t xml:space="preserve">Указать финишную отделку</t>
  </si>
  <si>
    <t xml:space="preserve">Эскпликация полов: П-16.2, П-16.5, П-16 (сухие помещения БКТ) - удалить Грунтовку глубокого проникновения Ceresit ST17</t>
  </si>
  <si>
    <t xml:space="preserve">Экспликация полов: в связи с заменой артикулов, снятых с производства, исправить толщину керамогранитной плитки в тамбурах МОП, вестибюле, помещении косьержа, сан.узле, ПУИ - 11 мм на 10 мм</t>
  </si>
  <si>
    <t xml:space="preserve">Экпликация полов: в связи с изменением толщины керамогранитной плитки исправить толщину ЦПС
- в тамбурах 1, в сан.узлах, ПУИ на 33 мм;
- в тамбурах 1 на 53 мм</t>
  </si>
  <si>
    <t xml:space="preserve">Принято, толщина слоя ЦПС изменена для П-10.1 и П-14.1 на 33 мм, для П-11.1 на 53 мм. </t>
  </si>
  <si>
    <t xml:space="preserve">Экспликация полов секции 19: отсутствует тип пола П-12.2</t>
  </si>
  <si>
    <t xml:space="preserve">Принято, в секции 19 для 2 тамбура, вестибюля и колясочной  предусмотрен пол П-12.4</t>
  </si>
  <si>
    <t xml:space="preserve">Экспликация полов: в связи с заменой артикулов, снятых с производства, исправить толщину керамогранитной плитки П-21.2, П-21.4 (мусорокамера), П-19.2 (помещение СС) мм на 8 мм. Откорректировать толщину стяжки</t>
  </si>
  <si>
    <t>05,04,24</t>
  </si>
  <si>
    <t xml:space="preserve">Принято. Добавден тип пола в нишу СС П-0.1</t>
  </si>
  <si>
    <t xml:space="preserve">Маркировочный план: в секциях 17, 19 устранить разночтение в отметках подвесных потолков в МОП  - АР3.1 +3,160 и +3,460, АР4.1 +3,460 и +3,310 </t>
  </si>
  <si>
    <t xml:space="preserve">Исправить отметку подвесных потолков в МОП секции 19 на +3,310 - см. 148-0721-ОК-1-0-2-17..19-АР4.1, лист 37</t>
  </si>
  <si>
    <t xml:space="preserve">Принято. Отметка подвесного потолка в секции 19 исправлена на +3,310</t>
  </si>
  <si>
    <t xml:space="preserve">Для информации: зашивки пожарных шкафов, показанные в коридорах для транспортировки мусорных контейнеров из мусорокамеры наружу в секциях 18 и 19, заужают требуемую ширину min 1500 мм (см.СП 31.108-2002, п.5.1.21)
На ранее согласованных (декабрь 2023) кладочных планах зашивки пожарных шкафов отсутствовали, а ширина коридора без зашивки составляет 1540 мм. Выявленное нарушение НТД РФ - ответственность проектировщика</t>
  </si>
  <si>
    <t xml:space="preserve">Маркировочный план: показать марки потолков в тамбурах БКТ (Пт-20) и в электрощитовой 18.Т.5 </t>
  </si>
  <si>
    <t xml:space="preserve">Принято. Отображены и подсчитаны потолки Пт-20 в помещениях тамбуров БКТ и пом. 18.Т.5</t>
  </si>
  <si>
    <t xml:space="preserve">Принято. Контрастные полоски МГН убраны</t>
  </si>
  <si>
    <t xml:space="preserve">Принято. Ведомость откосов форкамер и технических ниш изменено согласно рекомендациям, добавлен лист ЦСП с отделкой</t>
  </si>
  <si>
    <t xml:space="preserve">Экспликация полов секций 17, 18, 19: исправить наименование тех.пространства с типом пола П-3 на "Техническая ниша для оборудования ОВ"</t>
  </si>
  <si>
    <t xml:space="preserve">Принято. Наименование места расположения типа пола П-3 изменено на "Техническая ниша для оборудования ОВ"</t>
  </si>
  <si>
    <t xml:space="preserve">Принято. Тип потолка Пт-7 добавлен в ведомость отделки </t>
  </si>
  <si>
    <t xml:space="preserve">Ведомость отделки потолков: указать, что Пт-14 и в форкамерах и в тех.нишах ОВ</t>
  </si>
  <si>
    <t xml:space="preserve">Принято. Добавлена информация о Пт-14 - потолки в форкамерах и технических нишах ОВ</t>
  </si>
  <si>
    <t xml:space="preserve">148-0721-ОК-1-0-1-1..3-АР3.1_изм.0 от 01.04.24                 от 25.06.24</t>
  </si>
  <si>
    <r>
      <rPr>
        <color theme="1"/>
        <rFont val="Arial"/>
        <scheme val="minor"/>
      </rPr>
      <t xml:space="preserve">В п.10 отделку внутренних стен и перегородок ниш СС указать по стандарту. Исключить описание отделки ПГП (не применяется на 1 эт), </t>
    </r>
    <r>
      <rPr>
        <color theme="1"/>
        <rFont val="Arial"/>
        <scheme val="minor"/>
      </rPr>
      <t xml:space="preserve">ГКЛ (не применяется для этих ниш).                                 </t>
    </r>
    <r>
      <rPr>
        <color indexed="2"/>
        <rFont val="Arial"/>
        <scheme val="minor"/>
      </rPr>
      <t xml:space="preserve">                                                                                     </t>
    </r>
  </si>
  <si>
    <t xml:space="preserve">ЖД-ТА-РЕН-АР-ОП. Альбом строительных конструкций и материалов. Отделка помещений. Версия 3</t>
  </si>
  <si>
    <t xml:space="preserve">Частично не принято.
Зашивка инженерных ниш коридоров выполнена в соответствии с заданием на проектирование АР_ЖИЛОЙ ДОМ. РЕНОВАЦИЯ - ВНУТРЕННИЕ НЕНЕСУЩИЕ СТЕНЫ И ПЕРЕГОРОДК. По заданию на проектирование Апекс использует стандарты, которые выложены на сайте ПИК-Стандарт</t>
  </si>
  <si>
    <t xml:space="preserve">Грязезащиту показать по стандарту -  на растоянии от порога витражной двери 300 мм, по ширине тамбура на длину трех плиток (600мм х 3). </t>
  </si>
  <si>
    <t xml:space="preserve">Правила проектирования АИ МОП.</t>
  </si>
  <si>
    <t xml:space="preserve">Принято. 
Добавлены габариты и привязки грязезащитных решеток тамбуров </t>
  </si>
  <si>
    <t xml:space="preserve">Отметки полов привести в соответствие с АР4.1, см. пол в ЛК  3.МОП.10.                                                                                     .                                                                                                                         Указать на плане отметку пола во всех помещениях (см. пом.охраны).</t>
  </si>
  <si>
    <t xml:space="preserve">Принято.
Отметки пола приведены в соответствии с АР4.1
Указаны отметки на плане во всех помещениях</t>
  </si>
  <si>
    <t xml:space="preserve">Выгородку ниш СС принять из ячеистого бетонного блока (или керамического кирпича). Предусмотреть доп. мероприятия по гидроизоляции стены. смежной с транзитом  К1.</t>
  </si>
  <si>
    <t xml:space="preserve">Принято.
Перегородка ГКЛ заменена на перегородку из кирпича, в качестве доп. мероприятия по гидроизоляции добавлена еще одна перегородка</t>
  </si>
  <si>
    <t xml:space="preserve">В пом.2.Т.2 в АР4.1 на сечении показана зашивка  с утеплением воздуховода над входом.                                                                                Показать на плане зашивку с габаритами и отметкой, учесть материалы зашивки в объемах материалов.</t>
  </si>
  <si>
    <t xml:space="preserve">Не принято.
 В актуальной версии АР4.1 данная зашивка исключена. Блок кондиционера из пом. СС перенесен в корзину на фасаде.</t>
  </si>
  <si>
    <t xml:space="preserve">148-0721-ОК-1-0-1-1..3-АР3.1_изм.0 от 01.04.24                 от 25.06.24                            от 22.07.24</t>
  </si>
  <si>
    <t xml:space="preserve">Показать/замаркировать на плане решетки под отверствия,  указанные в кладочных АР2.1, предоставить спецификацию.                                                                          Или дать ссылку, где они разработаны.</t>
  </si>
  <si>
    <t xml:space="preserve">Принято.
Спецификацию решеток см. л.4 примечании данная информация добавлена</t>
  </si>
  <si>
    <t xml:space="preserve">Цвет решеток привести в соответствие с принятым в АИ (RAL 7016 антрацитово-серый) или исключить  и указать "цвет см. в АИ1.1"</t>
  </si>
  <si>
    <t xml:space="preserve">Показать/замаркировать на плане металлические ограждения лестничных маршей и площадок, предоставить эскизы, или дать ссылку, где они разработаны.</t>
  </si>
  <si>
    <t xml:space="preserve">Принято.
В примечания добавлена ссылка на АР5 , АР0.5 </t>
  </si>
  <si>
    <t xml:space="preserve">148-0721-ОК-1-0-1-1..3-АР3.1_изм.0 от 01.04.24                 от 25.06.24                               от 22.07.24</t>
  </si>
  <si>
    <t xml:space="preserve">Показать отметку и марку потолка в нише фасада перед мусорокамерой.</t>
  </si>
  <si>
    <t xml:space="preserve">Принято. 
Отметки и марки потолка добавлены</t>
  </si>
  <si>
    <t xml:space="preserve">Обосновать применение двух марок отделки потолка западающего входа а мусорокамеру П-0.01 и П-29.</t>
  </si>
  <si>
    <t xml:space="preserve">Обосновать  задвоение утеплителя за зашивкой на потолках западающих входных групп.  В тип ПТ-.1.1   уже есть утеплитель, для чего  здесь тип ТП-29?                                         Согласно стандарта Утеплитель минераловатный (Технониколь - ТЕХНОФАС ДЕКОР) ρ=90-110 кг/м³, предел прочности на отрыв не менее 15 кПа, λ=0,041 Вт/м°С применяется для утепления  потолков тамбуров, см. стандарт "Отделка помещений".</t>
  </si>
  <si>
    <t xml:space="preserve">2, 9</t>
  </si>
  <si>
    <t xml:space="preserve">Указать в ведомости отделки, учесть в объеме материалов  подшивку Пт-01, в т.ч. указанный в АР4.1 на сечениях по входным группам утеплитель (см. на плане западающие входные группы).                                                                                                            Согласно стандарта (см. тип ПТ-29):                                              -- Смесь клеевая для монтажа утеплителя (Технониколь 110),
- Утеплитель минераловатный (Технониколь - ТЕХНОВЕНТ Стандарт), ρ=72-88 кг/м³, λБ=0,038 Вт/м°С, с дюбельным креплением - толщина по проекту,
- Потолок подвесной кассетный типа PERFATEN АКФ 1000 (цвет черный) на скрытой подвесной подсистеме.</t>
  </si>
  <si>
    <t xml:space="preserve">Принято.
Указан состав данного типа потолка, посчитан объём материала</t>
  </si>
  <si>
    <t xml:space="preserve">2, 6-8</t>
  </si>
  <si>
    <t xml:space="preserve">Замаркировать на плане, предоставить в экспликации отделку пола в технических нишах СС.                                               По стандарту:                                                                                   -- Пропитка упрочняющая и обеспыливающая - 1 слой.
- Стяжка полусухая цементно-песчаная М150,армированная фиброволокном  (фибра полипропиленовая 12мм, расход 0.6кг/м3) - 40 мм.
 - Пленка полиэтиленовая 200 мкр - 1 слой.
- Утеплитель минераловатный (Технониколь ТЕХНОФЛОР СТАНДАРТ) q=100-120 кг/м3, предел прочности на сжатие не менее 30 кПа, λ=0,041 Вт/м°С - 50 мм.</t>
  </si>
  <si>
    <t xml:space="preserve">Принято.
Отделка пола замаркирована на планах, откорректирован состав пола</t>
  </si>
  <si>
    <t xml:space="preserve">Замаркировать на плане отделку потолка в форкамерах. Указать марку отделки стен на плане и исправить в ведомости отделки - по стандарту не только пропитка.</t>
  </si>
  <si>
    <t xml:space="preserve">Принято.
Добавлены маркировки отделки потолка, исправлен состав в ведомости материала</t>
  </si>
  <si>
    <t xml:space="preserve">148-0721-ОК-1-0-1-1..3-АР3.1_изм.0 от 01.04.24                 от 25.06.24                                                    от 22.07.24</t>
  </si>
  <si>
    <t xml:space="preserve">Исключить отделку пола тип П-22 из отделки ниши под кондиционер.                                                                                  Указать отделку откосов этих ниш по всему периметру (как наружных откосов).                                                                                       </t>
  </si>
  <si>
    <t xml:space="preserve">Принято. 
Отделка П-22 исключена, добавлены сноски на внешние на откосы со ссылкой на ведомость (л3)</t>
  </si>
  <si>
    <t xml:space="preserve">Устройство/отделку  откосов  тех.ниш на фасадах принять по аналогии с узлами  в стандарте ЖД-ТАС-РЕН-АР-ТУ.ПЭ.1  л.67.</t>
  </si>
  <si>
    <t xml:space="preserve">Предусмотреть доп. мероприятия по усилению гидроизоляции стен в помещениях эл.щитовых в секц.2 (2.Т.3 и 2.Т.4),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</si>
  <si>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 xml:space="preserve">Принято.
Добавлен утеплитель в нишах эл. щитовых</t>
  </si>
  <si>
    <t xml:space="preserve">Исключить с плана тех.пространства помещение колясочной, или показать как второй свет - над этим помещением нет тех.пространства.</t>
  </si>
  <si>
    <t xml:space="preserve">Принято. 
Зоны тех. пространств выделены на планах, добавлены условные обозначения</t>
  </si>
  <si>
    <t xml:space="preserve">Указать для  отделки стен в МОП подготовку стен:                                                                                                      1. Выше отметки 60 мм от низа подвесного потолка "Грильято"  (запотолочное пространство).                                                                                                                 2. До отметки 60 мм выше отметки низа подвесного потолка "Грильято" .   </t>
  </si>
  <si>
    <t xml:space="preserve">Принято.
Подготовка стен откорректирована с учетом подвесного потолка</t>
  </si>
  <si>
    <t xml:space="preserve">Указать финишную отделку для отделки стен и перегородок выше подвесного потолка , в АИ указана чистовая отделка только до потолка (или указать это в АИ, не дублировать).                                                                                        Учесть в объемах материалов.</t>
  </si>
  <si>
    <t xml:space="preserve">Принято. 
Указана финишная отделка отделка выше подвесного потолка</t>
  </si>
  <si>
    <t xml:space="preserve">Отделку откосов в наружн. стенах в помещениях МОП показать по стандарту:                                                                                                                                                                                                   - - Грунтовка Бетонконтакт - 1 слой.
- Профиль угловой ПВХ перфорированный с армирующей стеклотканевой сеткой 100х100мм, улучшенная штукатурка смесями гипсовыми по сетке СВУ 120-2600 СП 31-111-2004 - 17-60мм.
- Грунтовка глубокого проникновения - 1 слой.
- Шпатлевка поверхности на гипсовой основе - 2мм.                                         - - Грунтовка под финишную отделку - 1 слой.
Улучшенная окраска краской водно-дисперсионной негорючей за 2 раза, группа горючести НГ - 2 слоя.                                .                                                                                                                           Если указанная финишная отделка  учтена в АИ, то не дублировать инфрормацию тут, указать только черновую отделку.</t>
  </si>
  <si>
    <t xml:space="preserve">Не принято.
В замечаниях указана отделка для Ж/б стен, в проекте стены из ячеистого бетона, состав откорректирован в соответствии со стандартном данного типа стены</t>
  </si>
  <si>
    <r>
      <rPr>
        <color theme="1"/>
        <rFont val="Arial"/>
        <scheme val="minor"/>
      </rPr>
      <t xml:space="preserve">Отделку наружных откосов в тамбурах мусорокамер показать по стандарту.                                                                             </t>
    </r>
    <r>
      <rPr>
        <u val="single"/>
        <color theme="1"/>
        <rFont val="Arial"/>
        <scheme val="minor"/>
      </rPr>
      <t xml:space="preserve">Для монолитных стен (секц.1)</t>
    </r>
    <r>
      <rPr>
        <color theme="1"/>
        <rFont val="Arial"/>
        <scheme val="minor"/>
      </rPr>
      <t xml:space="preserve"> :                                                                                                                                                                                       --  Грунтовка Бетонконтакт - 1 слой.
- Профиль углозащитный оцинкованный 25х25мм, простая штукатурка смесями цементно-песчаными по сетке тканой стальной 10х10х0.8 мм - 30мм.                                                                      </t>
    </r>
    <r>
      <rPr>
        <u val="single"/>
        <color theme="1"/>
        <rFont val="Arial"/>
        <scheme val="minor"/>
      </rPr>
      <t xml:space="preserve">Для блочных стен (секц.2 и 3)</t>
    </r>
    <r>
      <rPr>
        <color theme="1"/>
        <rFont val="Arial"/>
        <scheme val="minor"/>
      </rPr>
      <t xml:space="preserve">:                                                                                - - ГСП-Н2 - 12.5мм.
- Грунтовка глубокого проникновения -1 слой.
- Профиль углозащитный оцинкованный 25х25мм, простая штукатурка смесями цементно-песчаными по сетке тканой стальной 10х10х0.8 мм - 20мм.                                                            - Грунтовка под финишную отделку - 1 слой.
- Простая окраска краской водно-дисперсионной влагостойкой за 2 раза - 2  слоя.</t>
    </r>
  </si>
  <si>
    <t xml:space="preserve">Принято. 
Откорректировано в соответствии со стандартом отделки помещений (ОС-25, ОС-7)</t>
  </si>
  <si>
    <t xml:space="preserve">Для отделки откосов тамбуров мусорокамер в наружных стенах из газоблоков  применить стандартую отделку  ОС- 57.</t>
  </si>
  <si>
    <t xml:space="preserve">Принято. Добавлено описание отделки откосов тамбуров мусорокамер в Наружных стена из газоблоков.
Просьба направить данный альбом т.к. в альбоме ЖД_ТАС_РЕН_АР_ОП_Альбом_строительных_конструкций_и_материалов_Отделка нет указанного типа отделки и типа ОС-57 </t>
  </si>
  <si>
    <t xml:space="preserve">Отделку откосов в наружных блочных стенах пом.ЦИН показать по стандарту.                                                                                           - - ГСП-Н2 - 12.5мм.
- Грунтовка глубокого проникновения - 1 слой.
- Профиль угловой ПВХ перфорированный с армирующей стеклотканевой сеткой 100х100мм, улучшенная штукатурка смесями гипсовыми по сетке СВУ 120-2600 СП 31-111-2004 - 17-50мм.
- Грунтовка глубокого проникновения - 1 слой.
- Шпатлевка поверхности на гипсовой основе - 2мм.                                    - - Грунтовка под финишную отделку - 1 слой.
- Улучшенная окраска краской водно-дисперсионной за 2 раза, группа горючести Г1 -2 слоя.                                                              .                                                                                                                           Если указанная финишная отделка  учтена в АИ, то не дублировать инфрормацию тут, указать только черновую отделку.</t>
  </si>
  <si>
    <t xml:space="preserve">Принято. 
Откорректировано в соответствии со стандартом отделки помещений</t>
  </si>
  <si>
    <t xml:space="preserve">Исключить из ведомости отделки упоминание ПГП - не применяются на 1 эт., см кладочные в АР2.1.                                                            Указать корректно кладку из ячеистых бетонных блоков.</t>
  </si>
  <si>
    <t xml:space="preserve">Принято.
Исключено упоминание ПГП в ведомости материалов</t>
  </si>
  <si>
    <r>
      <rPr>
        <b/>
        <color theme="1"/>
        <rFont val="Arial"/>
        <scheme val="minor"/>
      </rPr>
      <t xml:space="preserve">Исключить штукатурку по ГКЛ.</t>
    </r>
    <r>
      <rPr>
        <color theme="1"/>
        <rFont val="Arial"/>
        <scheme val="minor"/>
      </rPr>
      <t xml:space="preserve">                                                              Черновую подготовку перегородок ГКЛ (до потолка, за потолком - см. замечание выше)  принять по стандарту.                                                                         </t>
    </r>
  </si>
  <si>
    <t xml:space="preserve">Принято.
Штукатурка по ГКЛ исключена, оставлена только по утеплителю, отделка выполнена в соответствии со стандартом</t>
  </si>
  <si>
    <t xml:space="preserve">Указать финишную отделку помещений, не рассматирваемых в АИ - мусорокамеры, тамбуры мусорокамер, техн. помещения (СС, эл.щит.),  помещения охраны.</t>
  </si>
  <si>
    <t xml:space="preserve">Принято.
Добавлена финишная отделка помещений, не входящих в состав АИ</t>
  </si>
  <si>
    <t xml:space="preserve">Предоставить объемы материалов.</t>
  </si>
  <si>
    <t xml:space="preserve">Не принято.
Требуется уточнение, все объемы представлены в ведомостях материалов</t>
  </si>
  <si>
    <r>
      <rPr>
        <color theme="1"/>
        <rFont val="Arial"/>
        <scheme val="minor"/>
      </rPr>
      <t xml:space="preserve">Дверь наружная в тамбур мусорокамеры (Д-18.1) принята не стандартная.                                                                                                     По стандарту -  Дверь глухая</t>
    </r>
    <r>
      <rPr>
        <b/>
        <color theme="1"/>
        <rFont val="Arial"/>
        <scheme val="minor"/>
      </rPr>
      <t xml:space="preserve"> </t>
    </r>
    <r>
      <rPr>
        <u val="single"/>
        <color theme="1"/>
        <rFont val="Arial"/>
        <scheme val="minor"/>
      </rPr>
      <t xml:space="preserve">с верхней  фрамугой</t>
    </r>
    <r>
      <rPr>
        <color theme="1"/>
        <rFont val="Arial"/>
        <scheme val="minor"/>
      </rPr>
      <t xml:space="preserve">, со стационарным порогом 14мм, </t>
    </r>
    <r>
      <rPr>
        <u val="single"/>
        <color theme="1"/>
        <rFont val="Arial"/>
        <scheme val="minor"/>
      </rPr>
      <t>утепленная</t>
    </r>
    <r>
      <rPr>
        <color theme="1"/>
        <rFont val="Arial"/>
        <scheme val="minor"/>
      </rPr>
      <t xml:space="preserve">, контурный уплотнитель, нажимная ручка, цилиндровый замок, </t>
    </r>
    <r>
      <rPr>
        <u val="single"/>
        <color theme="1"/>
        <rFont val="Arial"/>
        <scheme val="minor"/>
      </rPr>
      <t xml:space="preserve">высота дверного полотна 2400мм, ширина проема 1300мм.</t>
    </r>
    <r>
      <rPr>
        <color theme="1"/>
        <rFont val="Arial"/>
        <scheme val="minor"/>
      </rPr>
      <t xml:space="preserve">                      .                                                                                                                        Принятые в РД двери - под ответственность проектировщика.</t>
    </r>
  </si>
  <si>
    <t xml:space="preserve">Альбом типовых решений.
Двери.                               </t>
  </si>
  <si>
    <t xml:space="preserve">Не принято.
Двери по габаритам выполнены в соответствии с архитектурными решениями</t>
  </si>
  <si>
    <t xml:space="preserve">В замечании не указано "заменить дверь", отмечено, что дверь нестандартная.                                                         .                                                                                            Принятые в РД нестандартные  двери - под ответственность проектировщика.</t>
  </si>
  <si>
    <r>
      <rPr>
        <rFont val="Arial"/>
        <scheme val="minor"/>
      </rPr>
      <t xml:space="preserve">-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t>
    </r>
    <r>
      <rPr>
        <strike/>
        <rFont val="Arial"/>
        <scheme val="minor"/>
      </rPr>
      <t xml:space="preserve"> цвет RAL 9003 (сигнальный белый</t>
    </r>
    <r>
      <rPr>
        <rFont val="Arial"/>
        <scheme val="minor"/>
      </rPr>
      <t xml:space="preserve">).                                                                                              - - Исключить с эскиза нажимную ручку - дверь по стандарту без ручки.                                                                                                   .</t>
    </r>
  </si>
  <si>
    <t xml:space="preserve">Принято.
Описание откорректировано, ручка из эскиза исключена, во избежание дублирования информации, дана ссылка на комплекты АИ</t>
  </si>
  <si>
    <t xml:space="preserve">цвет указан в соответствии с АИ.</t>
  </si>
  <si>
    <t xml:space="preserve">Для двери в универс.санузел ЦИН (Д-16.1) указать по стандарту -  защелка врезная, ограничитель, внешняя отделка двери древесноволокнистая плита средней плотности с защитным покрытием, эмаль и акриловый лак, цвет RAL 9001 - кремово-белый (если цвет указан в АИ, не дублировать тут).</t>
  </si>
  <si>
    <t xml:space="preserve">Принято.
Двери в су ЦИН указаны по стандарту, о ибежание дублирования информации, дана ссылка на комплекты АИ</t>
  </si>
  <si>
    <t xml:space="preserve">Двери  в ПУИ МОП при входе со стороны вестибюля  (Д-15 в секц.1 и 3, Д-14.2 в секц.2 - на плане есть, в спецификации не указана)  принять по  стандарту:                                                          - - Дверь металлическая, с заполнением минеральной ватой, глухая, со стационарным порогом 14мм,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цветом стены в АИ).</t>
  </si>
  <si>
    <t xml:space="preserve">Принято.
Двери ПУИ МОП откорректированы (замена марки на 41), а АИ указан цвет, во ибежание дублирования информации, дана ссылка на комплекты АИ</t>
  </si>
  <si>
    <t xml:space="preserve">метал. двери Д-41 и Д-41.л</t>
  </si>
  <si>
    <t xml:space="preserve">2, 6</t>
  </si>
  <si>
    <t xml:space="preserve">Указать согласно Реестра керамогранит для полов ЦИН - общее пространство, помещение приема пищи - 9 (аналоги 10мм), санузел, ПУИ - 8мм.                                                                             Показать тип пола П-14.Ц в экспликации.                                        Учесть при разработке АИ, см. замечание №8 вкладка 22.</t>
  </si>
  <si>
    <t xml:space="preserve">Реестр керамогранита</t>
  </si>
  <si>
    <t xml:space="preserve">Принято.
Толщина керамогранита откорректирована (8 и 9 мм)
Тип пола откорректирован</t>
  </si>
  <si>
    <t>6-8</t>
  </si>
  <si>
    <r>
      <rPr>
        <color theme="1"/>
        <rFont val="Arial"/>
        <scheme val="minor"/>
      </rPr>
      <t xml:space="preserve">Толщину керамогранита  для полов мусорокамер, тамбуров мусорокамер, технических помещений принять согласно Реестра - 8мм., см указаны основной вариант и аналоги на замену.                                                                                                          </t>
    </r>
    <r>
      <rPr>
        <b/>
        <color theme="1"/>
        <rFont val="Arial"/>
        <scheme val="minor"/>
      </rPr>
      <t xml:space="preserve">Принять единое решение по всем секциям в обоих корпусах</t>
    </r>
    <r>
      <rPr>
        <color theme="1"/>
        <rFont val="Arial"/>
        <scheme val="minor"/>
      </rPr>
      <t>.</t>
    </r>
  </si>
  <si>
    <t xml:space="preserve">Принято.
Толщина керамогранита полов мусорокамер. тамбуров мусорокамер, помещений СС принята 8мм </t>
  </si>
  <si>
    <r>
      <rPr>
        <color theme="1"/>
        <rFont val="Arial"/>
        <scheme val="minor"/>
      </rPr>
      <t xml:space="preserve">Указать в экспликации характеристики керамогранита для полов помещений охраны (тамбур, помещение, санузел, ПУИ) согласно Реестра материалов, размер плитки, цвет и т.д.</t>
    </r>
    <r>
      <rPr>
        <u val="single"/>
        <color theme="1"/>
        <rFont val="Arial"/>
        <scheme val="minor"/>
      </rPr>
      <t xml:space="preserve"> если это не рассматривается в АИ.</t>
    </r>
  </si>
  <si>
    <t xml:space="preserve">Не принято.
Информация о керамограните в данных помещениях рассматривается в АИ</t>
  </si>
  <si>
    <t xml:space="preserve">Не принято - в предоставленном на проверку комплекте  АИ1.1 (от 13.06.24) не рассматриваются  помещения охраны.                                                     Показать марки керамогранита для отделки полов помещений охраны в АР или дать задание субподрядчику выполнить это в АИ.</t>
  </si>
  <si>
    <t xml:space="preserve">Принято. Характеристики финишного покрытия полов в пом охраны указаны.</t>
  </si>
  <si>
    <r>
      <rPr>
        <b/>
        <color theme="1"/>
        <rFont val="Arial"/>
        <scheme val="minor"/>
      </rPr>
      <t xml:space="preserve">Для информации</t>
    </r>
    <r>
      <rPr>
        <color theme="1"/>
        <rFont val="Arial"/>
        <scheme val="minor"/>
      </rPr>
      <t xml:space="preserve"> - толщина пирога пола во всех помещениях МОП принята 100мм, что отличается от стандарта (в тамбуре 100мм, в вестибюле, колясочной 110мм).                                                                                     </t>
    </r>
    <r>
      <rPr>
        <b/>
        <color theme="1"/>
        <rFont val="Arial"/>
        <scheme val="minor"/>
      </rPr>
      <t xml:space="preserve">Решение под ответственность проектировщика.</t>
    </r>
  </si>
  <si>
    <t xml:space="preserve">это не замечание</t>
  </si>
  <si>
    <t xml:space="preserve">Показать на плане, указать в отделке полов напольные тактильные указатели для МГН в МОП и в ЦИН -  глубиной 500 мм, шириной в размер ширины проёма (лифта или двери): перед лифтами, перед выходом из вестибюля, перед выходом в тамбур, смежный с улицей, перед входом в колясочную.                                                                                        Учесть требование СП59 по их размещению:                                  - - на расстоянии 0,3 м от препятствия или плоскости дверного полотна, если дверь открывается по
ходу движения;
- на расстоянии ширины полотна двери от плоскости дверного полотна, если дверь открывается
навстречу движению;</t>
  </si>
  <si>
    <t xml:space="preserve">СП 59.13330.2016 п.6.2.3</t>
  </si>
  <si>
    <t xml:space="preserve">Принято.
Тактильные указатели добавлены, учтены в спецификации</t>
  </si>
  <si>
    <t xml:space="preserve">Для полов П-20 (в эл.щитовых)  показать конкретную высоту фальш.пола от ур. плиты.  </t>
  </si>
  <si>
    <t xml:space="preserve">Принято.
Конкретная высота указана, также добавлена ссылка на АР4.1</t>
  </si>
  <si>
    <t xml:space="preserve">Потолки Грильято принять с габаритами ячейки 75х75мм.</t>
  </si>
  <si>
    <t xml:space="preserve">Принято.
Ячейка заменена на габарит 75х75х40 во всех помещениях</t>
  </si>
  <si>
    <t xml:space="preserve">Указать согласно стандарту толщину затирки поверхности после демонтажа опалубки 2-4мм  для потолков в пом. МОП (тамбур, вестибюль, колясочная, пом. конмсьержа).</t>
  </si>
  <si>
    <t xml:space="preserve">Принято.
Выполнено согласно стандарту, толщина добавлена</t>
  </si>
  <si>
    <t xml:space="preserve">Показать по стандарту потолок тамбура мусорокамеры утепляется:                                 -                                                                             -- Смесь клеевая для монтажа утеплителя (Технониколь 110)
- Утеплитель минераловатный (Технониколь - ТЕХНОФАС ДЕКОР) ρ=90-110 кг/м³, предел прочности на отрыв не менее 15 кПа, λ=0,041 Вт/м°С - толщина по проекту,
- Слой штукатурно-клеевой Технониколь 210 или аналог, армированный сеткой фасадной стеклотканевой щелочестойкой М3600 -10мм,
- Грунтовка под финишную отделку -1 слой,
Простая окраска краской влагостойкой водно-дисперсионной за 2 раза - 2 слоя.                                                                 .                                                                                                     Замаркировать на  плане, исправить в ведомости.</t>
  </si>
  <si>
    <t xml:space="preserve">Принято.
Слои потолка откорректированы, маркировка добавлена</t>
  </si>
  <si>
    <t xml:space="preserve">Во избежание ошибок и разночтений в разных комплектах,  рекомендуется исключить из общ.данных информацию, не относящуюся к данному комплекту (к отделке помещений 1 эт.).                                                                                                                     Например, в п.8 указаны характеристики грунтов, в п.10 указана отделка перегородок ПГП (не применяются на 1 эт), в п.11 описание фундаментов и лестниц подземной чисти, и т.п.                        </t>
  </si>
  <si>
    <t xml:space="preserve">Принято.
На листах общих данных исключена информация, не касающаяся отделки помещений 1 эт.</t>
  </si>
  <si>
    <t xml:space="preserve">Предоставить эскиз двустворчатого люка Л-40 (в ЦИН).</t>
  </si>
  <si>
    <t xml:space="preserve">Принято. 
Эскиз люка добавлен</t>
  </si>
  <si>
    <t xml:space="preserve">Толщину керамогранита для отделки полов помещений МОП 1эт. привести в соответствие с указанной в АИ и каталоге материалов - 9мм ( в АР указано 11мм).</t>
  </si>
  <si>
    <t xml:space="preserve">АИ1.1, АИ1.2.                        Реестр аналогов отделочных материалов и оборудования
ЖД-ТА-РЕН-АИ-РА                                Версия 1_04/2024 </t>
  </si>
  <si>
    <t xml:space="preserve">Принято.
Толщина керамогранита откорректирована </t>
  </si>
  <si>
    <t xml:space="preserve">Привести в соответствие с АИ размещение почтовых ящиков (приняты не в вестибюле, а в тамбуре).</t>
  </si>
  <si>
    <t xml:space="preserve">Принято.
Расстановка актуализирована в соответствии с АИ</t>
  </si>
  <si>
    <t xml:space="preserve">148-0721-ОК-1-0-1-1..3-АР3.1_  от 25.06.24                 от 22.07.24</t>
  </si>
  <si>
    <t xml:space="preserve">Для двери Д-41 в ПУИ в секц.1 добавить  информацию, что доводчик устанавливается  со стороны ПУИ (для исключения установки доводчика со стороны вестибюля т.к. дверь открывается во внутрь помещения, ).</t>
  </si>
  <si>
    <t xml:space="preserve">не указано</t>
  </si>
  <si>
    <t xml:space="preserve">148-0721-ОК-1-0-1-1..3-АР3.1_  от 25.06.24                   от 22.07.24</t>
  </si>
  <si>
    <t xml:space="preserve">Рекомендуется исключить цвет для дверей МОП, и указать ссылку на АИ1.1, для избежания  несоответствий. Например, дверь в ПУИ Д-41 указана без цвета (в прим. см. АИ), а для такой же двери  с левым открыванием в секц.3   Д-41Л указан цвет  по RAL7016 (в прим. так же указано см. АИ).</t>
  </si>
  <si>
    <t xml:space="preserve">148-0721-ОК-1-0-1-1..3-АР3.1_  от 25.06.24                     от 22.07.24</t>
  </si>
  <si>
    <t xml:space="preserve">25.06.24 комплект поступил без титула и обложки.</t>
  </si>
  <si>
    <t>новое</t>
  </si>
  <si>
    <t xml:space="preserve">Указать какая будет отделка внутри ниш для отпит.приборов и ПК в коридорах мусорокамер</t>
  </si>
  <si>
    <t xml:space="preserve">148-0721-ОК-1-0-1-4..6-АР3.1_изм.0 от 01.04.24               от 23.07.24</t>
  </si>
  <si>
    <r>
      <rPr>
        <color theme="1"/>
        <rFont val="Arial"/>
        <scheme val="minor"/>
      </rPr>
      <t xml:space="preserve">В п.10 отделку внутренних стен и перегородок ниш СС указать по стандарту. Исключить описание отделки ПГП (не применяется на 1 эт), </t>
    </r>
    <r>
      <rPr>
        <color theme="1"/>
        <rFont val="Arial"/>
        <scheme val="minor"/>
      </rPr>
      <t xml:space="preserve">ГКЛ (не применяется для этих ниш).                                 </t>
    </r>
    <r>
      <rPr>
        <color indexed="2"/>
        <rFont val="Arial"/>
        <scheme val="minor"/>
      </rPr>
      <t xml:space="preserve">        </t>
    </r>
    <r>
      <rPr>
        <color theme="1"/>
        <rFont val="Arial"/>
        <scheme val="minor"/>
      </rPr>
      <t xml:space="preserve">                                                                             </t>
    </r>
  </si>
  <si>
    <t xml:space="preserve">Откорректировать решетку в секц.4 - принять на всю ширину тамбура, см. как в АИ.</t>
  </si>
  <si>
    <t xml:space="preserve">Принято. Грязазещитная решетка в пом. 4.МОП.4 изменена согласно АИ.</t>
  </si>
  <si>
    <t xml:space="preserve">Уточнить/привести в соответсвтвие с АР4.1 отметки пола (связано с витражными конструкциями) и КЖ:                                                  - - в секц.5 в ЛК (5.МОП.10) указано +0.150, в АР4.1 +0.160,                                                                                                 - - в секц.6 в ЛК (6.МОП.10) указано +0.150, в АР4.1 +0.175.                                                                                                         - - в секц.4 указать отметку пола в ЛК (4.моп.10).                                                                      </t>
  </si>
  <si>
    <t xml:space="preserve">Принято.
Отметки пола приведены в соответствии с АР4.1
</t>
  </si>
  <si>
    <t xml:space="preserve">Указать на плане назначение всех инж. шахт.</t>
  </si>
  <si>
    <t xml:space="preserve">Принято.
Маркировка инженерных шахт добавлена</t>
  </si>
  <si>
    <t xml:space="preserve">Высота помещений МОП на 1 эт. согласно стандарта должна быть "в свету" не менее 3.300.                                              Привести отметки и высоту потолков в МОП в соответствие со стандартом и АР4.1.</t>
  </si>
  <si>
    <t xml:space="preserve">Принято.
Данная отметка указана от отм.ч.п.
Указано на планах</t>
  </si>
  <si>
    <t xml:space="preserve">В секц.5 в пом. 5.Т.2 и 5.Т3 указать на плане зашивку (габариты, отметку) коммуникаций ОВ над входами, см. сечения в АР4.1. Замаркировать зашивку (с утеплителем), учесть в объемах.</t>
  </si>
  <si>
    <t xml:space="preserve">замечание будет снято после предоставления и проверки актуальных фасадов с корзинами в ур. 1 этажа.</t>
  </si>
  <si>
    <t xml:space="preserve">Принято. Раздел фасадов, АР 9,5 будет направлен</t>
  </si>
  <si>
    <t xml:space="preserve">Предусмотреть доп. мероприятия по усилению гидроизоляции стен в помещениях эл.щитовых в секц.5 (5.Т.3) и в секц.6 (6.Т.4)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</si>
  <si>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 xml:space="preserve">Обосновать применение двух типов потолков - для чего дублируется утеплитель?</t>
  </si>
  <si>
    <t xml:space="preserve">Принято.
Дублирование утеплителя в потолках Пт-01.1/Пт-01.2 и Пт-29 исключено.
Упоминание утеплителя в описании состава пирогов Пт-01.1 и Пт-01.2 исключено.
Однако на схемах потолков отображены пироги полностью для наглядности.</t>
  </si>
  <si>
    <t xml:space="preserve">2, 5-7</t>
  </si>
  <si>
    <t xml:space="preserve">Принято. 
Отделка П-22 исключена, доавлены сноски на внешние на откосы со ссылкой на ведомость (л3)</t>
  </si>
  <si>
    <t xml:space="preserve">Исключить с планов тех.пространств помещения, не относящиеся к ур.тех пространства.</t>
  </si>
  <si>
    <r>
      <rPr>
        <color theme="1"/>
        <rFont val="Arial"/>
        <scheme val="minor"/>
      </rPr>
      <t xml:space="preserve">Отделку наружных откосов в тамбурах мусорокамер показать по стандарту.                                                                             </t>
    </r>
    <r>
      <rPr>
        <u val="single"/>
        <color theme="1"/>
        <rFont val="Arial"/>
        <scheme val="minor"/>
      </rPr>
      <t xml:space="preserve">Для монолитных стен </t>
    </r>
    <r>
      <rPr>
        <color theme="1"/>
        <rFont val="Arial"/>
        <scheme val="minor"/>
      </rPr>
      <t xml:space="preserve"> :                                                                                                                                                                                       --  Грунтовка Бетонконтакт - 1 слой.
- Профиль углозащитный оцинкованный 25х25мм, простая штукатурка смесями цементно-песчаными по сетке тканой стальной 10х10х0.8 мм - 30мм.                                                                      </t>
    </r>
    <r>
      <rPr>
        <u val="single"/>
        <color theme="1"/>
        <rFont val="Arial"/>
        <scheme val="minor"/>
      </rPr>
      <t xml:space="preserve">Для блочных стен</t>
    </r>
    <r>
      <rPr>
        <color theme="1"/>
        <rFont val="Arial"/>
        <scheme val="minor"/>
      </rPr>
      <t xml:space="preserve">:                                                                                - - ГСП-Н2 - 12.5мм.
- Грунтовка глубокого проникновения -1 слой.
- Профиль углозащитный оцинкованный 25х25мм, простая штукатурка смесями цементно-песчаными по сетке тканой стальной 10х10х0.8 мм - 20мм.                                                            - Грунтовка под финишную отделку - 1 слой.
- Простая окраска краской водно-дисперсионной влагостойкой за 2 раза - 2  слоя.</t>
    </r>
  </si>
  <si>
    <t xml:space="preserve">Для отделки откосов тамбуров мусорокамер в наружных стенах из газоблоков  применить стандартую отделку  ОС- 57, по ГСП-Н2.</t>
  </si>
  <si>
    <t xml:space="preserve">Указать финишную отделку помещений, не рассматирваемых в АИ - мусорокамеры, тамбуры мусорокамер, техн. помещения (СС, эл.щит.)</t>
  </si>
  <si>
    <t xml:space="preserve">Принято.
Финишная отделка указана</t>
  </si>
  <si>
    <t xml:space="preserve">Двери  в ПУИ МОП при входе со стороны вестибюля                     (Д-15) принять по  стандарту:                                                          - - Дверь металлическая, с заполнением минеральной ватой, глухая, со стационарным порогом 14мм, контурный уплотнитель - серый, доводчик, нажимная ручка на круглой розетке, цилиндровый замок 'ключ-вертушка', порошковая окраска.  (цвет принять в соответствии с цветом стены в АИ).</t>
  </si>
  <si>
    <t xml:space="preserve">Принято.
Двери ПУИ МОП откорректированы (прим. замена марки на 41)</t>
  </si>
  <si>
    <r>
      <rPr>
        <rFont val="Arial"/>
        <scheme val="minor"/>
      </rPr>
      <t xml:space="preserve">-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 </t>
    </r>
    <r>
      <rPr>
        <strike/>
        <rFont val="Arial"/>
        <scheme val="minor"/>
      </rPr>
      <t xml:space="preserve">цвет RAL 9003 (сигнальный белый). </t>
    </r>
    <r>
      <rPr>
        <rFont val="Arial"/>
        <scheme val="minor"/>
      </rPr>
      <t xml:space="preserve">                                                                                             - - Исключить с эскиза нажимную ручку - дверь по стандарту без ручки.                                                                                                   </t>
    </r>
  </si>
  <si>
    <t>5-7</t>
  </si>
  <si>
    <t xml:space="preserve">Исключить из ведомости отделки упоминание помещений охраны - в секц. 4-6 их нет.</t>
  </si>
  <si>
    <t xml:space="preserve">Принято.
упоминание помещений охраны удалено с листов</t>
  </si>
  <si>
    <t xml:space="preserve">Во избежание ошибок и разночтений в разных комплектах,  рекомендуется исключить из общ.данных лишнюю информацию, не относящуюся к данному комплекту (к отделке помещений 1 эт.).          </t>
  </si>
  <si>
    <t xml:space="preserve">В секц.4 и в секц.5  не показано окно из пом.консьержа в тамбур, см. кладочные.                                                                                                      </t>
  </si>
  <si>
    <t xml:space="preserve">Принято.
Окно помещения консьержа отображено на планах, маркировка и спецификации см. АР4.1</t>
  </si>
  <si>
    <t xml:space="preserve">Уточнить цвет двери Д-23 (СС) в АИ - в секц.5  принят RAL 1014, в секц. 6  RAL 7016,  см. замечание  вкладка 61 (АИ1.2).</t>
  </si>
  <si>
    <t xml:space="preserve">Не принято.
Цвет дверей, входящих в зону АИ, указан в комплектах раздела АИ, во избежание дублирования информации, дана ссылка на комплекты АИ</t>
  </si>
  <si>
    <t xml:space="preserve">цвет указан RAL7016 в соответствии с АИ.</t>
  </si>
  <si>
    <t xml:space="preserve">148-0721-ОК-1-0-1-4..6-АР3.1_изм.0                     от 23.07.24</t>
  </si>
  <si>
    <t xml:space="preserve">Показать выгородку шахт ДУ, ПД, КДУ  в соответствии с кладочными.</t>
  </si>
  <si>
    <t xml:space="preserve">Указать в примечаниях для двери Д-14 в пом.консьержа, которая открывается внутрь помещения (секц.4) - доводчик установить со стороны пом.консьержа.</t>
  </si>
  <si>
    <t xml:space="preserve">Исправить, привести в соответствие с витражами в АР4.1.</t>
  </si>
  <si>
    <t xml:space="preserve">148-0721-ОК-1-0-1-7..9-АР3.1_изм.0 от 01.04.24                          от. 23.07.24</t>
  </si>
  <si>
    <t xml:space="preserve">В п.10 отделку внутренних стен и перегородок ниш СС указать по стандарту. Исключить описание отделки ПГП (не применяется на 1 эт), ГКЛ (не применяется для этих ниш).                                                                                                                      </t>
  </si>
  <si>
    <t xml:space="preserve">Исправить, принять грязеприемную решетку на всю ширину тамбура, см. в секц.7 пом.7.МОП.2, в секц.8 пом. 8.МОП.4, в секц.9 пом.9.МОП.2</t>
  </si>
  <si>
    <t xml:space="preserve">Уточнить/привести в соответсвтвие отметки пола в МОП секц.7 - не может быть перепад 150мм  между тамбуром и вестибюлем.</t>
  </si>
  <si>
    <t xml:space="preserve">Принято.
Отметки пола откорректированы</t>
  </si>
  <si>
    <t xml:space="preserve">Отметки пола в  ЛК  отличаются от указанных в АР4.1                                               -- в секц.7 (7.МОП.10) -+0.000,  в АР4.1 +0.010.                                       -- в секц.8 (8.МОП.10)  +0.000, в АР4.1  +0.010.                                            Привести в соответствие.                                                                     .                                                                                                       Указать отметку пола в ЛК (7.МОП.11) в секц.7.</t>
  </si>
  <si>
    <t xml:space="preserve">2, 3</t>
  </si>
  <si>
    <t xml:space="preserve">Предусмотреть доп. мероприятия по усилению гидроизоляции стен в помещениях эл.щитовой в секц.7 (7.Т.3),  смежных с мокрыми помещениями БКТ - предусмотреть утепление стены со стороны электрощитовой толщиной 50 мм.                                                                     Учесть в ведомости отделки и объемах материалов.</t>
  </si>
  <si>
    <t xml:space="preserve">Показать отметку и марку потолка в нише фасада перед мусорокамерой в секц.9.</t>
  </si>
  <si>
    <t xml:space="preserve">Отметка и марка отделки указаны.                          Замечания к подшивке см. ниже.</t>
  </si>
  <si>
    <t xml:space="preserve">Замаркировать на плане отделку потолка  и стен в форкамерах. Указать в ведомости отделки по стандарту.</t>
  </si>
  <si>
    <r>
      <rPr>
        <color theme="1"/>
        <rFont val="Arial"/>
        <scheme val="minor"/>
      </rPr>
      <t xml:space="preserve">Дверь наружная в тамбур мусорокамеры (Д-18.1/18.1л) принята не стандартная.                                                                                                     По стандарту -  Дверь глухая</t>
    </r>
    <r>
      <rPr>
        <b/>
        <color theme="1"/>
        <rFont val="Arial"/>
        <scheme val="minor"/>
      </rPr>
      <t xml:space="preserve"> </t>
    </r>
    <r>
      <rPr>
        <u val="single"/>
        <color theme="1"/>
        <rFont val="Arial"/>
        <scheme val="minor"/>
      </rPr>
      <t xml:space="preserve">с верхней  фрамугой</t>
    </r>
    <r>
      <rPr>
        <color theme="1"/>
        <rFont val="Arial"/>
        <scheme val="minor"/>
      </rPr>
      <t xml:space="preserve">, со стационарным порогом 14мм, </t>
    </r>
    <r>
      <rPr>
        <u val="single"/>
        <color theme="1"/>
        <rFont val="Arial"/>
        <scheme val="minor"/>
      </rPr>
      <t>утепленная</t>
    </r>
    <r>
      <rPr>
        <color theme="1"/>
        <rFont val="Arial"/>
        <scheme val="minor"/>
      </rPr>
      <t xml:space="preserve">, контурный уплотнитель, нажимная ручка, цилиндровый замок, </t>
    </r>
    <r>
      <rPr>
        <u val="single"/>
        <color theme="1"/>
        <rFont val="Arial"/>
        <scheme val="minor"/>
      </rPr>
      <t xml:space="preserve">высота дверного полотна 2400мм, ширина проема 1300мм.</t>
    </r>
    <r>
      <rPr>
        <color theme="1"/>
        <rFont val="Arial"/>
        <scheme val="minor"/>
      </rPr>
      <t xml:space="preserve">                      .                                                                                                                        Принятые в РД двери - под ответственность проектировщика.</t>
    </r>
  </si>
  <si>
    <t xml:space="preserve">Принятые в РД нестандартные  двери - под ответственность проектировщика.</t>
  </si>
  <si>
    <t xml:space="preserve">- Показать по стандарту/добавить для двери в нишу СС     (Д-23) - дверь со стационарным порогом 14 мм, антивандальным сувальдным замком под универсальный мастер-ключ, порошковая окраска, цвет RAL 9003 (сигнальный белый).                                                                                              - - Исключить с эскиза нажимную ручку - дверь по стандарту без ручки.                                                                                                   </t>
  </si>
  <si>
    <t xml:space="preserve">не замечание</t>
  </si>
  <si>
    <t xml:space="preserve">Указать согласно стандарта толщину затирки поверхности после демонтажа опалубки 2-4мм  для потолков в пом. МОП (тамбур, вестибюль, колясочная, пом. конмсьержа).</t>
  </si>
  <si>
    <t xml:space="preserve">Исключить из ведомости отделки упоминание помещений охраны - в секц. 7-9 их нет.</t>
  </si>
  <si>
    <t xml:space="preserve">Поправить графику на плане</t>
  </si>
  <si>
    <t xml:space="preserve">Принято.
Графика поправлена</t>
  </si>
  <si>
    <t xml:space="preserve">Исключить "?", см .в секц.7 пом.7.МОП.11.</t>
  </si>
  <si>
    <t xml:space="preserve">Во избежание ошибок и разночтений в разных комплектах,  рекомендуется исключить из общ.данных лишнюю информацию, не относящуюся к данному комплекту (к отделке помещений 1 эт.).                                                                                                                     Например, в п.8 указаны характеристики грунтов, в п.10 указана отделка перегородок ПГП (не применяются на 1 эт), в п.14 дано описаниеконструкци  дорожных одежд,  в п.16 описание СТМ квартир и т.п.                        </t>
  </si>
  <si>
    <t xml:space="preserve">Грильято принять согласно принятому на совещании решению и по замечаниям МФР с ячейкой 75х75.</t>
  </si>
  <si>
    <t xml:space="preserve">Уточнить, привести в соответствие с АИ  цвет двери Д-23 (СС)  -  в секц. 7-8 принят RAL 7016,  см. замечание  вкладка 61 (АИ1.2).</t>
  </si>
  <si>
    <t xml:space="preserve">148-0721-ОК-1-0-1-7..9-АР3.1_изм.0                      от. 23.07.24</t>
  </si>
  <si>
    <t xml:space="preserve">В типах наружных стен исправить глухое заполнение витражей, см. АР4.1 (там нет фасадного покрытия). </t>
  </si>
  <si>
    <t xml:space="preserve">Обосновать применение двух типов для отделки потолков западающих входных групп - для чего две марки и дублируется утеплитель?</t>
  </si>
  <si>
    <t xml:space="preserve">Исключить уклон пола в коридоре мусорокамеры в секц.7.</t>
  </si>
  <si>
    <t xml:space="preserve">148-0721-ОК-1-0-1-1..9-АР7 от 03.04.24                      от 20.06.24</t>
  </si>
  <si>
    <t xml:space="preserve">Согласно 148-0721-ОК-1-0-1-1..9-ЭГ Корпус 1. Молниезащита и заземление молниезащитная сетка укладывается поверх кровли на подставках, а не между слоями утеплителя.
Устранить разночтения между разделами АР и ЭОМ,                               так же см.состав покрытия осн.кровли в АР10.</t>
  </si>
  <si>
    <t xml:space="preserve">148-0721-ОК-1-0-1-1..9-ЭГ Корпус 1.                      148-0721-ОК-1-0-1-1..9-АР10                       </t>
  </si>
  <si>
    <t xml:space="preserve">Принято, состав покрытия кровли скорректирован</t>
  </si>
  <si>
    <t xml:space="preserve">148-0721-ОК-1-0-1-1..9-АР7 от 03.04.24</t>
  </si>
  <si>
    <t xml:space="preserve">Маркировку и состав типов покрытий привести в соответствие с АР10.                                                                          Обходные дорожки в АР10 замаркированы как К-1.2.</t>
  </si>
  <si>
    <t xml:space="preserve">148-0721-ОК-1-0-1-1..9-АР10                       </t>
  </si>
  <si>
    <t xml:space="preserve">Принято частично, маркировка типов покрытий кровли корректна. Добавлена маркировка обходных дорожек (л.2,3)</t>
  </si>
  <si>
    <t xml:space="preserve">Высота ограждений лоджий (интегрированных в витраж) должна быть не менее 1200, см. эскизы витражей и разрезы в АР 4.2.</t>
  </si>
  <si>
    <t>АР4.2</t>
  </si>
  <si>
    <t xml:space="preserve">Принято, размер высоты ограждения в витраже исправлен на 1200 (л. 3)</t>
  </si>
  <si>
    <t xml:space="preserve">Открывание дверей показать в соответствии с принятым в АР3.2. Так, например,  в секц.2 дверь в квартиру в АР3.2 левого открывания, а на разрезе правого.                                             Проверить все двери, показанные на разрезах.</t>
  </si>
  <si>
    <t>АР3.2</t>
  </si>
  <si>
    <t xml:space="preserve">Принято, открывание дверей исправлено </t>
  </si>
  <si>
    <t xml:space="preserve">Открывание дверей не исправлено, не соответствует принятым в АР3.2.                                                                                                              Графическое изображение однотипных дверей показать на всех этажах одинаково (показано через этаж с остеклением и без остекления),  остекление  см. эскизы дверей в АР3.2. Привести разделы в соответствие.                </t>
  </si>
  <si>
    <t xml:space="preserve">Принято, открывание дверей соответствут акутальной версии АР3.2. Добавлено остекление полотна двери Д-32.</t>
  </si>
  <si>
    <t xml:space="preserve">Двери в ниши СС показать как принято в АР3.1, АР3.2 (размер решеток), см. эскизы.</t>
  </si>
  <si>
    <t xml:space="preserve">АР3.1                                 АР3.2</t>
  </si>
  <si>
    <t xml:space="preserve">Принято, графическое отображени дверей в ниши сс скорректировано (л.3)</t>
  </si>
  <si>
    <t xml:space="preserve">На разрезах оконные блоки показаны без открывания, балконные с открыванием. Показать в едином решениии в корп.1 и корп.2 (там открывание показано).                                                                       Для информации - у балконных блоков  согласно стандарта и  принятым эскизам в АР4.3  открывется только дверь, остальные две фрамуги глухие.</t>
  </si>
  <si>
    <t>АР4.3</t>
  </si>
  <si>
    <t xml:space="preserve">Принято, открывание оконных и балконных блоков в корпусе 1 и корпусе 2 приведено к общему виду (л.3)</t>
  </si>
  <si>
    <t xml:space="preserve">Витражи 1 эт. привести в соответствие с АР4.1.                                              Например, в секц.5 на входе в БКТ 5.4 (в осях 1.1-1Н) витражная дверь имеет решетку и козырек.</t>
  </si>
  <si>
    <t xml:space="preserve">Не принято, разрез выполнен с внутренней стороны и козырек не видно, так же как и решетку на наружном витраже (на разрез р попадаетвнутренний витраж)</t>
  </si>
  <si>
    <t xml:space="preserve">Для информации.                                                                                     Принятое в РД нестандартнотное примыкание подвесного потолка с витражам (поперек решетки, а не к горизонтальному ригелю)  - под ответственность проектировщика, см. так же ранее выданное  замечание №5 к АР4.1 (вкладка 4).</t>
  </si>
  <si>
    <t xml:space="preserve">148-0721-ОК-1-0-2-10..19-АР7 изм.0 от 03.04.24                         от 19.06.24</t>
  </si>
  <si>
    <t xml:space="preserve">В корп.1  молниезащитная сетка укладывается поверх кровли на подставках, а не между слоями утеплителя (см. АР10). Уточнить, принять единое решение.</t>
  </si>
  <si>
    <t xml:space="preserve">Принято, отображение двери в нишу сс исправлено в соответствии с АР3.2</t>
  </si>
  <si>
    <t xml:space="preserve">Витражи 1 эт. привести в соответствие с АР4.1.                                                                                                                                                                                                                   Разобраться с  отметками  подвесных потолков в МОП. Например, на разрезе  в секц.15 потолок в тамбуре входной группы (в осях 2.33-2.35 /2.Е) и в вестибюле  показан на отм.+3.310,  в то же время в других комплектах :                                                      - - в АР4.1 (на сечении) +3.460,                                                                                       - - в АР3.1 (на плане) +3.160.                                                                        .                                                                                                     Привести отметки потолков в соответствие во всех комплектах во всех секциях.                                                                                                                                                       Учесть, что согласно стандарта высота помещений МОП 1 этажа "в свету" должна быть не менее 3.300, а витражи (АР4.1) согласованы и выданы в производство.</t>
  </si>
  <si>
    <t xml:space="preserve">Принято, отметки подвесных потолков в МОП в альбомах АР4.1 и АР7  исправлены и приведены в соответствие.</t>
  </si>
  <si>
    <t xml:space="preserve">148-0721-ОК-1-0-1,2-1..19-АИ2.1 от 28.03.24     изм.2 от 24.05.24</t>
  </si>
  <si>
    <t xml:space="preserve">Площади помещений  и общ.площадь квартиры отличаются от указанных в АР. Привести в соответствие.</t>
  </si>
  <si>
    <t xml:space="preserve">148-0721-ОК-1-0-1,2-1..19-АИ2.1 от 28.03.24</t>
  </si>
  <si>
    <t xml:space="preserve">В АР3.2 полы в холле квартиры приняты только в керамограните, в АИ два типа отделки - керамогранит и ламинат. Привести разделы к единому решению. </t>
  </si>
  <si>
    <t xml:space="preserve"> в холле квартир в согласованном комплекте АР3.2 принят один тип пола -- керамогранит (без ламината).                                    .                                         Привести разделы в  соответствие.</t>
  </si>
  <si>
    <t xml:space="preserve">По договоренности с разделом АР будут внесены корректировки в раздел АР3.2 с указанием двух типов отделки пола в холле</t>
  </si>
  <si>
    <t xml:space="preserve">Принять для отделки полов в санузлах керамогранит  - KERAMA MARAZZI Про Матрикс, Арт. SG166200N (см. актуальный реестр).</t>
  </si>
  <si>
    <t xml:space="preserve">Реестр аналогов отделочных материалов и оборудования.
ЖД-ТА-РЕН-АИ-РА</t>
  </si>
  <si>
    <t xml:space="preserve">Пластиковый напольный плинтус принять - ДЕКОПЛАСТ, Арт.6050 белый,  ширина 25мм  высота 60мм.</t>
  </si>
  <si>
    <t xml:space="preserve">3,                    7-8</t>
  </si>
  <si>
    <t xml:space="preserve">Отметка подвесного потолка в санузлах (+2.660) отличается от отметки (+2.550) в АР3.2.</t>
  </si>
  <si>
    <t xml:space="preserve">Исключить информацию прим.9 про профили натяжного потолка и закладные под светильники и датчики - в АР2.2 (кладочные) это не рассматривается, элементы потолка разрабатываются фирмой-производителем нат. потолка, и стандартом это не регламентируется.</t>
  </si>
  <si>
    <t xml:space="preserve">АР2.2 </t>
  </si>
  <si>
    <t xml:space="preserve">Для настенного фартука на кухне принять  керамическую плитку НЕФРИТ Террацио, Арт. 00-00-5-17-00-01-3005, 600х200х9мм.                                           </t>
  </si>
  <si>
    <t xml:space="preserve">ЖД-ТА-РЕН-АИ-РА.2. Реестр аналогов отделочных материалов и оборудования. Материалы отделки стен.</t>
  </si>
  <si>
    <t xml:space="preserve">На развертке показать габариты, отметки ШП, трубки домофона.                                                                                         В прим. дана ссылка на АР2.2 - там нет информации по ШП.                                                                                                                    Согласовать с АР. Привести разделы в соответствие.         </t>
  </si>
  <si>
    <t xml:space="preserve">АР2.2,                                        АР3.2</t>
  </si>
  <si>
    <t xml:space="preserve">Исключить из узлов информацию про  МГН - узлы для квартир МГН показаны в АИ2.2.                                                              </t>
  </si>
  <si>
    <t xml:space="preserve">Во избежании замечаний от МФР исключить узлы по устройству натяжных потолков - они разрабатываются фирмой-производителем и не регламентируются стандартами (так принято по договоренности с фондом).</t>
  </si>
  <si>
    <t xml:space="preserve">На схеме исключить обозначения диаметров разворотов для колясочника - это квартира не для МГН</t>
  </si>
  <si>
    <t xml:space="preserve">Исключить ссылку на указанный комплект - такого комплекта нет в составе РД.                                                                   Двери тип.этажей замаркированы и предоставлены в                             148-0721-ОК-1-0-1-7..9-АР3.2 "Корпус 1. Секции 7-9. Отделка помещений 2-16го этажа".</t>
  </si>
  <si>
    <t xml:space="preserve">148-0721-ОК-1-0-1,2-1..19-АИ2.2 от 28.03.24             изм.2 от 24.05.24</t>
  </si>
  <si>
    <t xml:space="preserve">На развертке показать габариты, отметки ШП, трубки домофона.                                                                                В прим. дана ссылка на АР2.2 - там нет информации по ШП.                                                                                                                    Согласовать с АР. Привести разделы в соответствие. </t>
  </si>
  <si>
    <t xml:space="preserve">отметки показаны.                 Замечание №12 к типу ШП см. ниже</t>
  </si>
  <si>
    <t xml:space="preserve">Исключить узлы  №1.3 и №1.4 для СТМ - в квартирах МГН СТМ не применяются.                                                                                              Исключить с узлов по порогам информацию про  высоту 15мм  - комплект разработан для квартир МГН,  узлы для обычных квартир показать в АИ2.1.                                                              </t>
  </si>
  <si>
    <t xml:space="preserve">Исключить ссылку на указанный раздел 148-0721-ОК-1-0-1-1...9-АР2.3 "Корпус 1. Секции 1-9. Кладочные планы стен и перегородок технического пространства" - такого комплекта нет в составе РД.                                                                   Двери тип.этажей замаркированы и предоставлены в                             148-0721-ОК-1-0-1-7..9-АР3.2 "Корпус 1. Секции 7-9. Отделка помещений 2-16го этажа".</t>
  </si>
  <si>
    <t xml:space="preserve">148-0721-ОК-1-0-1,2-1..19-АИ2.2                                   изм.2 от 24.05.24</t>
  </si>
  <si>
    <t xml:space="preserve">Уточнить в ИОС тип и размещение  ШП для квартир МГН, в АР3.2 указан ШП 3-3, у которого размещение щитков иное (СС внизу).                                                                                   Привести к стандарту.</t>
  </si>
  <si>
    <t>ЖД-ТАС-РЕН-ИОС.ШП</t>
  </si>
  <si>
    <t xml:space="preserve">В разделе АИ ШП указаны в соответствии с альбомом ЖД-ТА-РЕН-ИОС.ШП1-ШП6 (л.24), щит СС вверху. </t>
  </si>
  <si>
    <t>26</t>
  </si>
  <si>
    <t xml:space="preserve">148-0721-ОК-1-0-1-1..4-АИ1.1_изм.0 от 13.06.24</t>
  </si>
  <si>
    <t>2-13</t>
  </si>
  <si>
    <t xml:space="preserve">Площади помещений МОП 1 этажа  отличаются от указанных в АР.                                                                                                                    Привести разделы в соответствие.</t>
  </si>
  <si>
    <t>АР3.1</t>
  </si>
  <si>
    <t xml:space="preserve">06,08,24
МилявскаяАА</t>
  </si>
  <si>
    <t xml:space="preserve">2-5                          </t>
  </si>
  <si>
    <r>
      <rPr>
        <color theme="1"/>
        <rFont val="Arial"/>
        <scheme val="minor"/>
      </rPr>
      <t xml:space="preserve">Для отделки полов помещений МОП тип К1 принять - керамогранит KERAMA MARAZZI Про стоун</t>
    </r>
    <r>
      <rPr>
        <u val="single"/>
        <color theme="1"/>
        <rFont val="Arial"/>
        <scheme val="minor"/>
      </rPr>
      <t xml:space="preserve"> DD600320R</t>
    </r>
    <r>
      <rPr>
        <color theme="1"/>
        <rFont val="Arial"/>
        <scheme val="minor"/>
      </rPr>
      <t xml:space="preserve">,  оттенки серого </t>
    </r>
    <r>
      <rPr>
        <u val="single"/>
        <color theme="1"/>
        <rFont val="Arial"/>
        <scheme val="minor"/>
      </rPr>
      <t>(светлый)</t>
    </r>
    <r>
      <rPr>
        <color theme="1"/>
        <rFont val="Arial"/>
        <scheme val="minor"/>
      </rPr>
      <t xml:space="preserve">, затирка </t>
    </r>
    <r>
      <rPr>
        <u val="single"/>
        <color theme="1"/>
        <rFont val="Arial"/>
        <scheme val="minor"/>
      </rPr>
      <t>серебристо-серая</t>
    </r>
    <r>
      <rPr>
        <color theme="1"/>
        <rFont val="Arial"/>
        <scheme val="minor"/>
      </rPr>
      <t xml:space="preserve">, см. концепцию интерьеров и реестр материалов, переданные 17.04.24.                                                                                                                            </t>
    </r>
  </si>
  <si>
    <t xml:space="preserve">Реестр аналогов отделочных материалов и оборудования
ЖД-ТА-РЕН-АИ-РА                                Версия 1_04/2024                                      .                                                                        Визуальная концепция интерьера МОП 1 этажа
ЖД-ТА-РЕН-АИ-ВКИ.ПЭ     Версия 1_04/2024</t>
  </si>
  <si>
    <t xml:space="preserve">Принято. Внесены изменения</t>
  </si>
  <si>
    <r>
      <rPr>
        <color theme="1"/>
        <rFont val="Arial"/>
        <scheme val="minor"/>
      </rPr>
      <t xml:space="preserve">Для отделки  полов в ЛК (этажная площадка 1 этажа) тип К2 принять -  керамогранит </t>
    </r>
    <r>
      <rPr>
        <u val="single"/>
        <color theme="1"/>
        <rFont val="Arial"/>
        <scheme val="minor"/>
      </rPr>
      <t xml:space="preserve">KERAMA MARAZZI Сенат SG155900R Оттенки серого (темный) 402х402х8м</t>
    </r>
    <r>
      <rPr>
        <color theme="1"/>
        <rFont val="Arial"/>
        <scheme val="minor"/>
      </rPr>
      <t xml:space="preserve">м, затирка </t>
    </r>
    <r>
      <rPr>
        <u val="single"/>
        <color theme="1"/>
        <rFont val="Arial"/>
        <scheme val="minor"/>
      </rPr>
      <t>темно-серая.</t>
    </r>
  </si>
  <si>
    <t xml:space="preserve">Не принято. По информации от производителя Керама Марацци плитка Сенат снята с производства. В соответствии с каталогом аналогов материалов принята плитка Unitile Нор Сер</t>
  </si>
  <si>
    <t>2-5</t>
  </si>
  <si>
    <t xml:space="preserve">В ведомости плинтуса  ПК1 и ПК2 откорректировать в соответствии с керамогранитом полов (см. замечания выше). </t>
  </si>
  <si>
    <t xml:space="preserve">Исправить грязезащитную решетку. показать - СИТИТОП СИТИ СЛИМ Л11106 Оттенки черного/темно- серого, Щетка 30 мм, Скребок 10 мм 3 зубчатый, Резина 30 мм</t>
  </si>
  <si>
    <t xml:space="preserve">Швы напольной плитки в тамбурах и вестибюле должны совпадать - витражное остекление в пол, видно нестыковку.                                        .                                                                                                                     В пом. комсьержа на плане указано стрелками направление раскладки на стыке помещений, но швы не совпадают.</t>
  </si>
  <si>
    <t xml:space="preserve">Принято. Совпадение швов плитки в тамбурах выполнено там, где возможно обеспечить совпадение швов плитки без подрезки менее 90мм.                                                  В помещении консьержа выполнено совпадение швов</t>
  </si>
  <si>
    <t xml:space="preserve">Для отделки полов междуэтажных площадок принять наливной пол, оттенки серого (под бетон), исправить в примечаниях.</t>
  </si>
  <si>
    <t xml:space="preserve">Принято. Из примечания убрано покрытие промежуточных площадок. Обращаем внимание, что в каталоге отделки (24 лист) указано покрытие лестничных маршей и межэтажной площадки. </t>
  </si>
  <si>
    <t xml:space="preserve">2-5                           </t>
  </si>
  <si>
    <t xml:space="preserve">Показать на планах лестничные марши в уровне 1 эт. и отделку калошницы.                                                                                                    Указать для калошницы  -  100 мм заводится на стену и 50 мм заводится на пол.</t>
  </si>
  <si>
    <t xml:space="preserve">Принято. Внесены изменения в ведомость плинтусов</t>
  </si>
  <si>
    <t xml:space="preserve">Напольные контрастные указатели показать на всех входах,  согласно требований.                                                                                                    Откорректировать, исключить указатели многоугольной формы.</t>
  </si>
  <si>
    <t xml:space="preserve">Не принято. Выполнено в сооответствии с рекомендациями ПИК. Просьба указать согласно каким требованиям необходимо разместить констрастные указатели перед входами.</t>
  </si>
  <si>
    <t>6-9</t>
  </si>
  <si>
    <t xml:space="preserve">Принять разные марки для простой и улучшенной окраски потолков (добавить в одну из марок еще какое то отличие, кроме пробела).</t>
  </si>
  <si>
    <t xml:space="preserve">Принято. СП 2 замена на СП2.1</t>
  </si>
  <si>
    <t>15</t>
  </si>
  <si>
    <t xml:space="preserve">Отопит.приборы должны размещаться по центру оконного проема/простенка/ниши.                                                                     исправить на развертке  стен вестибюля в секц.2</t>
  </si>
  <si>
    <t xml:space="preserve">Принято. Сдвинуто по центру оконного проема. </t>
  </si>
  <si>
    <t xml:space="preserve">15, 17</t>
  </si>
  <si>
    <t xml:space="preserve">Прибор отопления в колясочной (секц.2 и секц.4) принять белого цвета.</t>
  </si>
  <si>
    <t xml:space="preserve">Не принято. Цвет приборов отопления принят в соответствии с согласованными заданиями на цвета приборов отопления от 17.05.24</t>
  </si>
  <si>
    <t>14-17</t>
  </si>
  <si>
    <t xml:space="preserve">На разверках показать размещение устройств управления лифтами (обычными и для МГН), см. Правила.</t>
  </si>
  <si>
    <t xml:space="preserve">Правила размещения устройств
управления лифтами.                     ЖД-ТА-РЕН-АИ-УЛ</t>
  </si>
  <si>
    <t xml:space="preserve">14-17, 37</t>
  </si>
  <si>
    <t xml:space="preserve">Графическое изображение витражных дверей, габариты ручек и высоту размещения контрастных указателей привести в соответствие с согласованными эскизами витражей в АР4.1.            Учесть в ведомости на л.37.</t>
  </si>
  <si>
    <t xml:space="preserve">Принято. Графическое отображение дверей приведено к эскизам витражей АР4.1. Контрастные указатели приняты диаметром 100мм и размещены на всех стеклянных элементах витражных контсрукций. </t>
  </si>
  <si>
    <r>
      <rPr>
        <color theme="1"/>
        <rFont val="Arial"/>
        <scheme val="minor"/>
      </rPr>
      <t xml:space="preserve">Листы 2 - 5, 14 - 17, 37
Планы напольного покрытия, Развертки стен: удалить контрастную маркировку со стекол витражных окон (низ проемов на высоте 400 мм от ур.ч.пола)
Маркировка выполняется только на всех секциях витражей от пола и дверях (</t>
    </r>
    <r>
      <rPr>
        <b/>
        <color theme="1"/>
        <rFont val="Arial"/>
        <scheme val="minor"/>
      </rPr>
      <t>это</t>
    </r>
    <r>
      <rPr>
        <color theme="1"/>
        <rFont val="Arial"/>
        <scheme val="minor"/>
      </rPr>
      <t xml:space="preserve"> решение было согласовано в письме Н.Бочкина от 21.06.24)
Откорректировать количество в Ведомостях (листы 2 - 5) и общее количество в Сводной спецификации контрастной маркировки</t>
    </r>
  </si>
  <si>
    <t xml:space="preserve">Исправить выноски цвета витражей 1 этажа - RAL7016 это цвет профилей, а не стекла (стекло прозрачное).</t>
  </si>
  <si>
    <t xml:space="preserve">Принято. Выноски смещены на профили витражных конструкций.</t>
  </si>
  <si>
    <r>
      <rPr>
        <color theme="1"/>
        <rFont val="Arial"/>
        <scheme val="minor"/>
      </rPr>
      <t xml:space="preserve">Ниши обрамляются  профилем по периметру, в т.ч. на стыке зашивки почтовых ящиков и ниши для отопительного прибора. Стандартные узлы см. в Альбоме.                                                          </t>
    </r>
    <r>
      <rPr>
        <b/>
        <color theme="1"/>
        <rFont val="Arial"/>
        <scheme val="minor"/>
      </rPr>
      <t xml:space="preserve">Замечание не касается места размещения - требуется ДОБАВИТЬ ГОРИЗОНТАЛЬНЫЙ ПРОФИЛЬ, где указано стрелкой, см. узлы по зашивке.</t>
    </r>
  </si>
  <si>
    <t xml:space="preserve">Альбом типовых узлов
ЖД-ТАС-РЕН-АИ-ТУ,     л.12</t>
  </si>
  <si>
    <t xml:space="preserve">Не принято. Расположение почтовых ящиков и прибора отопления в единой нише с обрамлением профилем выполнено в соответствии с схемой из рекомендаций ПИК, см. разел 5 "Расстановка инженерного оборудования, люков доступа и почтовых ящиков"</t>
  </si>
  <si>
    <t xml:space="preserve">Неправильно показаны угловые профили. 
Совместная конструкция зашивки почтовых ящиков и ниши под прибор отопления под почтовыми ящиками не продумана в части требуемых высотных отметок
В связи с тем, что в Альбомах типовых узлов отсутствует стандартное решение по устройству ниши для отопительного прибора под почтовыми ящиками, подрядчику следует разработать собственное решение и согласовать, в том числе, со специалистом ОВ</t>
  </si>
  <si>
    <t>18-21</t>
  </si>
  <si>
    <r>
      <rPr>
        <color theme="1"/>
        <rFont val="Arial"/>
        <scheme val="minor"/>
      </rPr>
      <t xml:space="preserve">Спецификации сантехнического оборудования и аксессуаров для санузлов и ПУИ 1 этаж </t>
    </r>
    <r>
      <rPr>
        <u val="single"/>
        <color theme="1"/>
        <rFont val="Arial"/>
        <scheme val="minor"/>
      </rPr>
      <t xml:space="preserve">не проверялись</t>
    </r>
    <r>
      <rPr>
        <color theme="1"/>
        <rFont val="Arial"/>
        <scheme val="minor"/>
      </rPr>
      <t xml:space="preserve"> - это лишняя информация в АИ, т.к. оборудование и оснащение разрабатывается в соответствующих разделах ВК, тем более что в примечаниях так и указано. Для чего дублирование информации?                                                                        Соответствие приведенной спецификации разделу ВК - под ответственность проектировщика.</t>
    </r>
  </si>
  <si>
    <t>22-33</t>
  </si>
  <si>
    <t xml:space="preserve">Площади помещений МОП тип. этажа не соответствуют указанным в АР. Привести разделы в соответствие.</t>
  </si>
  <si>
    <t>22-25</t>
  </si>
  <si>
    <r>
      <rPr>
        <color theme="1"/>
        <rFont val="Arial"/>
        <scheme val="minor"/>
      </rPr>
      <t xml:space="preserve">Для отделки полов внеквартирного коридора и лифт.холла на тип. этажах (К2) применить согласно реестра материалов -</t>
    </r>
    <r>
      <rPr>
        <u val="single"/>
        <color theme="1"/>
        <rFont val="Arial"/>
        <scheme val="minor"/>
      </rPr>
      <t xml:space="preserve"> керамогранит KERAMA MARAZZI Сенат SG155900R Оттенки серого (темный) 402х402х8мм, затирка темно-серая.</t>
    </r>
  </si>
  <si>
    <t xml:space="preserve">Реестр аналогов отделочных материалов и оборудования
ЖД-ТА-РЕН-АИ-РА                                Версия 1_04/2024  </t>
  </si>
  <si>
    <t xml:space="preserve">Плинтуса откорректировать в соответствии с керамогранитом.</t>
  </si>
  <si>
    <t xml:space="preserve">Реестр аналогов отделочных материалов и оборудования
ЖД-ТА-РЕН-АИ-РА                                Версия 1_04/2024   </t>
  </si>
  <si>
    <t xml:space="preserve">Добавить указания  для калошницы  -  100 мм заводится на стену и 50 мм заводится на пол.</t>
  </si>
  <si>
    <t xml:space="preserve">Привязку дверных упоров принять от стены. Учесть угол открывания двери в ЛК для обеспечения требуемой ширины пути эвакуации от полотна до ограждения.</t>
  </si>
  <si>
    <t xml:space="preserve">Принято. Дверные упоры установлены с возможность максимально открыть дверь с учетом расстояния от полотна двери до стены 100мм.</t>
  </si>
  <si>
    <t xml:space="preserve">Планировочные решения привести в соответствие с АР, размещение дверных проемов показать корректно, с обеспечением возможности устройства обналички и открывания полотна не менее, чем на 90 град. (см. секц.1)</t>
  </si>
  <si>
    <t xml:space="preserve">Принято. Дверь смещена в соответствии с АР. Также изменено открывание данной двери на левой. Также было изменено открывание других дверей в аналогичных местах. Данные решения выданы АР для учета в документации. </t>
  </si>
  <si>
    <t xml:space="preserve">Сводную ветомость отделки стен (керамогранит) привести в соответствие с ведомостями отделки на л.6-9.</t>
  </si>
  <si>
    <t>38</t>
  </si>
  <si>
    <t xml:space="preserve">Откорректировать на узлах №1.1, 1.2, 1.3, 2.1, 3.2, 3.3 толщину керамогранита в соответствии с указанным в ведомостях напольных покрытий на л.2-5, 22-25.</t>
  </si>
  <si>
    <t xml:space="preserve">Открывание дверей привести в соответствие с АР. Учесть при размещении дверных упоров.</t>
  </si>
  <si>
    <t xml:space="preserve">Не принято. Открывание дверей в МОП на первом этаже отработано совместно с АР. Данные решения должны быть отражены в обновленных АР.</t>
  </si>
  <si>
    <t xml:space="preserve">Цвет дверных блоков согласован письмом от 11.07.24 Отсутствие разночтений между АР и АИ в части открывания дверей в МОП - ответственность проектировщика</t>
  </si>
  <si>
    <t xml:space="preserve">Предоставленные развертки только по МОП тип.этажа секции 1,  и достаточность данных для выполнения СМР - под ответственность проектировщика.</t>
  </si>
  <si>
    <t xml:space="preserve">Развертки МОП типового этажа выполнены на 1 секцию в соответсвии с ТЗ на проектирование</t>
  </si>
  <si>
    <t xml:space="preserve">Размещение почтовых ящиков не в вестибюле (как в ПД), а в тамбурах - под ответственность проектировщика.                                                  Требуется выдать задание в АР для корректировки.</t>
  </si>
  <si>
    <t xml:space="preserve">Расположение почтовых ящиков в тамбурах выполнено с учетом рекомендаций ПИК и согласованных планов по расположению почтовых ящиков от 17.05.24.                                                              Задание в АР выдано</t>
  </si>
  <si>
    <t xml:space="preserve">Развертка стен 1: исправить цвет двери в нишу СС на RAL7016 (антрацитово-серый) в соответствии с цветовой концепцией</t>
  </si>
  <si>
    <t>МилявскаяАА</t>
  </si>
  <si>
    <t>11,07,24</t>
  </si>
  <si>
    <t xml:space="preserve">10 - 17</t>
  </si>
  <si>
    <t xml:space="preserve">Ширину ниш под почтовые ящики привести в соответствие с АР и с учетом ширины ящиков 400мм.                                  </t>
  </si>
  <si>
    <t xml:space="preserve">Планы отделки стен, Развертки стен: откорректировать габариты ниш под почтовые ящики, учитывая, что
- высота должна быть 1066 мм (1060 высота секции + по 3 мм монтажные зазоры снизу и сверху);
- ширину считать по формуле -  400 мм (ширина ящика в осях) х  количество секций + 25 мм (толщина стенок секции) + 6 мм (боковые монтажные зазоры 3 мм), то есть ширина ниши под, например, 5 секций составляет 2031 мм</t>
  </si>
  <si>
    <t xml:space="preserve">148-0721-ОК-1-0-1-1..4-АИ1.1_изм.1 от 06,08.24</t>
  </si>
  <si>
    <t xml:space="preserve">План напольных покрытий секции 4: чтобы не создавать визуальный шум и небрежность в изображении напольной навигации - удалить контрастную маркировку перед входом в колясочную</t>
  </si>
  <si>
    <t>06,08,24</t>
  </si>
  <si>
    <t xml:space="preserve">Общие указания: откорректировать пункт "Приборы отопления" для 
секций 10-14</t>
  </si>
  <si>
    <t xml:space="preserve">Ведомость напольных покрытий: К2 - исправить на Арт. SG155900R Сенат; Фактура: под бетон/камень; Цвет: оттенки серого (темный); Затирка: Ceresit СЕ 33, 13 антрацит; Крестик: 2мм
Размеры 402х402х8;  Производитель КERAMA MARAZZI</t>
  </si>
  <si>
    <t xml:space="preserve">Для информации: в секции 10 расположение почтовых ящиков выполнено не вестибюле, а в тамбуре в нарушение АПР, стадии П и РД - ответственность проектировщика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</si>
  <si>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 xml:space="preserve">Расположение почтовых ящиков в тамбурах выполнено с учетом рекомендаций ПИК и согласованных планов по расположению почтовых ящиков от 17.05.24.                                                              Расположение почтовых ящиков и прибора отопления в единой нише с обрамлением профилем выполнено в соответствии с схемой из рекомендаций ПИК, см. разел 5 "Расстановка инженерного оборудования, люков доступа и почтовых ящиков"</t>
  </si>
  <si>
    <t xml:space="preserve">Для информации: в секции 11 расположение почтовых ящиков выполнено не вестибюле, а в тамбуре в нарушение АПР, стадии П и РД - ответственность проектировщика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</si>
  <si>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 xml:space="preserve">17, 18</t>
  </si>
  <si>
    <t xml:space="preserve">Развертки стен секций 10, 11: показать профили для оформления углов ниши для отопительного прибора под почтовыми ящиками
Обратить внимание, что при расположении ниши прибора отопления под почтовыми ящиками либо не выдерживается требуемая высота ниши min 600 мм, либо нарушается требуемая отметка низа почтовых ящиков +0,600 от ур.ч.пола</t>
  </si>
  <si>
    <t xml:space="preserve">Развертка стен 1 секция 12: показать отделку стены рядом с витражом</t>
  </si>
  <si>
    <t>29</t>
  </si>
  <si>
    <t xml:space="preserve">План напольных покрытий секции 12: показать напольную 
разметку в тамбуре при выходе на переходный балкон</t>
  </si>
  <si>
    <t>31</t>
  </si>
  <si>
    <t xml:space="preserve">План напольных покрытий секции 14: откорректировать
конфигурацию напольной разметки</t>
  </si>
  <si>
    <t xml:space="preserve">2, 4, 5, 6</t>
  </si>
  <si>
    <t xml:space="preserve">План пола секции 10, 12, 13, 14: выравнять раскладку плитки в колясочной относительно раскладки пола в вестибюле - у двери в колясочную выпадающий порог, а не автоматический, см. АР4.1, лист 45</t>
  </si>
  <si>
    <t xml:space="preserve">НОВОЕ </t>
  </si>
  <si>
    <t xml:space="preserve">2- 6, 17 - 21</t>
  </si>
  <si>
    <t xml:space="preserve">148-0721-ОК-1-0-1-5..9-АИ1.2_изм.0 от 13.06.24 </t>
  </si>
  <si>
    <t>2-16</t>
  </si>
  <si>
    <t xml:space="preserve">Площади помещений МОП 1 этажа  отличаются от указанных в АР.                                                                                                                       Привести разделы в соответствие.</t>
  </si>
  <si>
    <t>2-6</t>
  </si>
  <si>
    <t xml:space="preserve">2-6,                                   7-21</t>
  </si>
  <si>
    <t xml:space="preserve">Открывание внутренних дверей не соответствует АР:                                       -- в секц.5 дверь в колясочную,                                                                                                          - - в секц.6 дверь в ПУИ,                                                                                                  -- в секц. 7 дверь в пом. консьержа,                                                                       - - в секц.8 двери в колясочную, ПУИ и пом. консьержа,                                         - - в секц. 9 двери в пом.консьержа и ПУИ.                                                                                                           Привести разделы с воответствие, откорректировать размещение дверных упоров.                                                            Учесть на развертках.</t>
  </si>
  <si>
    <t xml:space="preserve">Открывание дверей в МОП на первом этаже отработано совместно с АР. Данные решения должны быть отражены в обновленных АР.</t>
  </si>
  <si>
    <t xml:space="preserve">Цвет дверных блоков согласован письмом от 11.07.24 
Отсутствие разночтений между АР и АИ в части открывания дверей в МОП - ответственность проектировщика</t>
  </si>
  <si>
    <t xml:space="preserve">Принято. Из примечания убрано покрытие промежуточных площадок. Обращаем внимание, что в каталоге отделки (24 лист) указано покрытие лестничных маршей и межэтажной площадки.</t>
  </si>
  <si>
    <t xml:space="preserve">Напольные контрастные указатели показать на всех входах,  согласно требований.                                                                                                    Откорректировать, исключить указатели многоугольной формы (вестибюль секц.7).</t>
  </si>
  <si>
    <t>7-11</t>
  </si>
  <si>
    <t xml:space="preserve">Принять разные марки для простой и улучшенной окраски потолков СП2 и СП 2.</t>
  </si>
  <si>
    <t>17-21</t>
  </si>
  <si>
    <t>17-22</t>
  </si>
  <si>
    <t xml:space="preserve">Графическое изображение витражных дверей, габариты ручек и высоту  размещения контрастных указателей привести в соответствие с согласованными эскизами витражей в АР4.1.          </t>
  </si>
  <si>
    <r>
      <rPr>
        <color theme="1"/>
        <rFont val="Arial"/>
        <scheme val="minor"/>
      </rPr>
      <t xml:space="preserve">Листы 2 - 6, 17 - 22, 44
Планы напольного покрытия, Развертки стен: удалить контрастную маркировку со стекол витражных окон (низ проемов на высоте 400 мм от ур.ч.пола)
Маркировка выполняется только на всех секциях витражей от пола и дверях (</t>
    </r>
    <r>
      <rPr>
        <b/>
        <color theme="1"/>
        <rFont val="Arial"/>
        <scheme val="minor"/>
      </rPr>
      <t>это</t>
    </r>
    <r>
      <rPr>
        <color theme="1"/>
        <rFont val="Arial"/>
        <scheme val="minor"/>
      </rPr>
      <t xml:space="preserve"> решение было согласовано в письме Н.Бочкина от 21.06.24)
Откорректировать количество в Ведомостях (листы 2 - 5) и общее количество в Сводной спецификации контрастной маркировки</t>
    </r>
  </si>
  <si>
    <t xml:space="preserve">В секц. 5 дверь в нишу СС показана RAL1014 (слон.кость), что отличается от принятого в АР3.1 цвета  по RAL 9003 (белый). Стена светло-серая.                                                           Выдать задание в АР на корректировку цвета дверей Д-23 по секциям (в АР3.1 все эти двери белые).</t>
  </si>
  <si>
    <t xml:space="preserve">Принято. Цвет данной двери принят RAL7016 "антрацитово-серый"</t>
  </si>
  <si>
    <t xml:space="preserve">Показан согласованный 11.07.24 цвет RAL7016</t>
  </si>
  <si>
    <t xml:space="preserve">17, 19</t>
  </si>
  <si>
    <t xml:space="preserve">Указать цвет отопит. прибора (белый) на развертках по колясочным - пом.5.06 и пом.7.06.</t>
  </si>
  <si>
    <t xml:space="preserve">В колясочных отопительыне приборы под витражными окнами приняты RAL7016 (согласовано 17,05,24)</t>
  </si>
  <si>
    <t xml:space="preserve">На развертке по тамбурам секц.6 (пом.6.03 и пом. 6.05)  размещение отопит.прибора показать в нише.</t>
  </si>
  <si>
    <t xml:space="preserve">В секц.7 показать в нише отопит.прибор на развертке в пом.7.03 и пом.7.05 (тамбуры).</t>
  </si>
  <si>
    <t xml:space="preserve">- Показать полную развертку всех стен по тамбуру в секц.8 (пом.8.05). в т.ч. стены с размещением отопит. прибора в нише зашивки.                                                                                                        - - Аналогично показать в нише отопит.прибор на развертке в пом.8.03 (тамбур).</t>
  </si>
  <si>
    <t xml:space="preserve">Отопит. прибор в пом.8.06 (колясочная) показать белого цвета.</t>
  </si>
  <si>
    <t xml:space="preserve">В секц.9 показать в нише отопит.прибор на развертке в пом.9.03 (тамбур).</t>
  </si>
  <si>
    <t>23-27</t>
  </si>
  <si>
    <t xml:space="preserve">Не принято. В разделе ОВ данные приборы расположены возле пола. </t>
  </si>
  <si>
    <t xml:space="preserve">Спецификации сантехнического оборудования и аксессуаров для санузлов и ПУИ удалены</t>
  </si>
  <si>
    <t>28-32</t>
  </si>
  <si>
    <t xml:space="preserve">Открывание двери из внеквартирного коридора в тамбур в секц.8 отличается от принятого в АР.                                                   Привести разделы в соответствие, учесть размещение дверных упоров.</t>
  </si>
  <si>
    <t xml:space="preserve">Размещение дверных упоров принять с учетом максимально возможного открывания дверного полотна (с учетом выноса ручки, что б не касалась отделки стены) на путях эвакуации, для обеспечения его нормативной ширины.</t>
  </si>
  <si>
    <t xml:space="preserve">Принято. Внесены изменения.</t>
  </si>
  <si>
    <t xml:space="preserve">Сводную ветомость отделки стен (керамогранит) привести в соответствие с ведомостями отделки на л.7-11.</t>
  </si>
  <si>
    <t>45</t>
  </si>
  <si>
    <t xml:space="preserve">Откорректировать на узлах №1.1, 1.2, 1.3, 2.1, 3.2, 3.3 толщину керамогранита в соответствии с указанным в ведомостях напольных покрытий.</t>
  </si>
  <si>
    <t xml:space="preserve">Развертки по тип.этажам не предоставлены. Предоставленные в АИ1.1 развертки только по МОП тип.этажа секции 1,  и достаточность данных для выполнения СМР - под отвественность проектировщика.</t>
  </si>
  <si>
    <t xml:space="preserve">Ширину ниш для почтовых ящиков привести в соответствие  с АР и с учетом ширины секции ящиков 400мм.</t>
  </si>
  <si>
    <t xml:space="preserve">Замечаний нет
- витражи дублируются в согласованном ранее АР4.1;
- облицовка фасадов бетонной плиткой - индивидуальное решение и проверке не подлежит;
- объемы фасадной бетонной плитки проверке не подлежат;
- воздухозаборные решетки - индивидуальное решение и проверке не подлежит;
- нестандартные корзины для кондиционеров и кронштейны под них разработаны проектировщиком самостоятельно, что является ответственностью проектировщика</t>
  </si>
  <si>
    <t xml:space="preserve">Для информации: никакой информации об устройстве наружной скрытой водосточной системы для водоотвода с переходных балконов типовых этажей в комплекте нет</t>
  </si>
  <si>
    <t xml:space="preserve">Вес замечания</t>
  </si>
  <si>
    <t xml:space="preserve">Статус комплекта</t>
  </si>
  <si>
    <t xml:space="preserve">Дата согласования</t>
  </si>
  <si>
    <t>КЖ</t>
  </si>
  <si>
    <t xml:space="preserve">на проверке</t>
  </si>
  <si>
    <t xml:space="preserve">обязательно указать причину</t>
  </si>
  <si>
    <t xml:space="preserve">пока не используем</t>
  </si>
  <si>
    <t>ЭОМ</t>
  </si>
  <si>
    <t xml:space="preserve">на повторной проверке</t>
  </si>
  <si>
    <t>СС</t>
  </si>
  <si>
    <t xml:space="preserve">Устранение данного замечания может подтвердить только эксперт МФР</t>
  </si>
  <si>
    <t>ВК</t>
  </si>
  <si>
    <t>ОВ</t>
  </si>
  <si>
    <t xml:space="preserve">загружено повторно</t>
  </si>
  <si>
    <t>ВТ</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</si>
</sst>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8">
    <numFmt numFmtId="160" formatCode="dd.mm.yy"/>
    <numFmt numFmtId="161" formatCode="d.m.yy"/>
    <numFmt numFmtId="162" formatCode="dd/mm/yyyy"/>
    <numFmt numFmtId="163" formatCode="0.000"/>
    <numFmt numFmtId="164" formatCode="dd.mm.yyyy"/>
    <numFmt numFmtId="165" formatCode="d-m"/>
    <numFmt numFmtId="166" formatCode="dd.MM.yyyy"/>
    <numFmt numFmtId="167" formatCode="d, m, yy"/>
  </numFmts>
  <fonts count="80">
    <font>
      <sz val="10.000000"/>
      <color theme="1"/>
      <name val="Arial"/>
      <scheme val="minor"/>
    </font>
    <font>
      <sz val="11.000000"/>
      <color theme="1"/>
      <name val="Arial"/>
      <scheme val="minor"/>
    </font>
    <font>
      <color theme="1"/>
      <name val="Arial"/>
    </font>
    <font>
      <sz val="9.000000"/>
      <color theme="1"/>
      <name val="Arial"/>
    </font>
    <font>
      <b/>
      <sz val="11.000000"/>
      <color theme="1"/>
      <name val="Arial"/>
    </font>
    <font>
      <b/>
      <sz val="11.000000"/>
      <color indexed="65"/>
      <name val="Arial"/>
    </font>
    <font>
      <b/>
      <sz val="11.000000"/>
      <name val="Arial"/>
    </font>
    <font>
      <b/>
      <sz val="8.000000"/>
      <color theme="1"/>
      <name val="Arial"/>
    </font>
    <font>
      <sz val="9.000000"/>
      <name val="Arial"/>
    </font>
    <font>
      <b/>
      <sz val="7.000000"/>
      <color theme="1"/>
      <name val="Arial"/>
    </font>
    <font>
      <sz val="7.000000"/>
      <color theme="1"/>
      <name val="Arial"/>
    </font>
    <font>
      <b/>
      <sz val="8.000000"/>
      <color indexed="65"/>
      <name val="Arial"/>
    </font>
    <font>
      <b/>
      <sz val="8.000000"/>
      <name val="Arial"/>
    </font>
    <font>
      <b/>
      <color theme="1"/>
      <name val="Arial"/>
    </font>
    <font>
      <sz val="9.000000"/>
      <color indexed="65"/>
      <name val="Arial"/>
    </font>
    <font>
      <color indexed="65"/>
      <name val="Arial"/>
    </font>
    <font>
      <sz val="8.000000"/>
      <color indexed="65"/>
      <name val="Arial"/>
    </font>
    <font>
      <sz val="8.000000"/>
      <color theme="1"/>
      <name val="Arial"/>
    </font>
    <font>
      <u/>
      <sz val="8.000000"/>
      <color indexed="4"/>
      <name val="Arial"/>
    </font>
    <font>
      <b/>
      <sz val="10.000000"/>
      <color theme="1"/>
      <name val="Arial"/>
    </font>
    <font>
      <u/>
      <color indexed="4"/>
      <name val="Arial"/>
    </font>
    <font>
      <sz val="8.000000"/>
      <name val="Arial"/>
    </font>
    <font>
      <color theme="1"/>
      <name val="Arial"/>
      <scheme val="minor"/>
    </font>
    <font>
      <strike/>
      <color theme="1"/>
      <name val="Arial"/>
    </font>
    <font>
      <u/>
      <sz val="10.000000"/>
      <color theme="10"/>
      <name val="Arial"/>
    </font>
    <font>
      <sz val="9.000000"/>
      <color theme="1"/>
      <name val="Arial"/>
      <scheme val="minor"/>
    </font>
    <font>
      <u/>
      <color theme="4" tint="-0.249977111117893"/>
      <name val="Arial"/>
    </font>
    <font>
      <sz val="9.000000"/>
      <color theme="1" tint="0"/>
      <name val="Arial"/>
    </font>
    <font>
      <color indexed="2"/>
      <name val="Arial"/>
    </font>
    <font>
      <b/>
      <sz val="10.000000"/>
      <color theme="1"/>
      <name val="Times New Roman"/>
    </font>
    <font>
      <b/>
      <color theme="1"/>
      <name val="Times New Roman"/>
    </font>
    <font>
      <color indexed="65"/>
      <name val="Arial"/>
      <scheme val="minor"/>
    </font>
    <font>
      <b/>
      <sz val="10.000000"/>
      <color indexed="65"/>
      <name val="Arial"/>
      <scheme val="minor"/>
    </font>
    <font>
      <b/>
      <sz val="8.000000"/>
      <color theme="1"/>
      <name val="&quot;Times New Roman&quot;"/>
    </font>
    <font>
      <b/>
      <sz val="11.000000"/>
      <name val="Inconsolata"/>
    </font>
    <font>
      <b/>
      <sz val="11.000000"/>
      <color indexed="2"/>
      <name val="Arial"/>
      <scheme val="minor"/>
    </font>
    <font>
      <b/>
      <sz val="10.000000"/>
      <name val="Arial"/>
      <scheme val="minor"/>
    </font>
    <font>
      <sz val="11.000000"/>
      <name val="Inconsolata"/>
    </font>
    <font>
      <sz val="8.000000"/>
      <color theme="1"/>
      <name val="Arial"/>
      <scheme val="minor"/>
    </font>
    <font>
      <b/>
      <sz val="12.000000"/>
      <color theme="1"/>
      <name val="Arial"/>
      <scheme val="minor"/>
    </font>
    <font>
      <u/>
      <color indexed="4"/>
    </font>
    <font>
      <u/>
      <sz val="8.000000"/>
      <color indexed="4"/>
    </font>
    <font>
      <b/>
      <color indexed="65"/>
      <name val="Arial"/>
    </font>
    <font>
      <name val="Arial"/>
      <scheme val="minor"/>
    </font>
    <font>
      <name val="Arial"/>
    </font>
    <font>
      <b/>
      <color theme="1"/>
      <name val="Arial"/>
      <scheme val="minor"/>
    </font>
    <font>
      <b/>
      <sz val="9.000000"/>
      <color theme="1"/>
      <name val="Times New Roman"/>
    </font>
    <font>
      <u/>
      <sz val="9.000000"/>
      <color indexed="4"/>
    </font>
    <font>
      <sz val="10.000000"/>
      <color rgb="FF3C4043"/>
      <name val="Arial"/>
      <scheme val="minor"/>
    </font>
    <font>
      <u/>
      <sz val="10.000000"/>
      <color indexed="4"/>
    </font>
    <font>
      <u/>
      <sz val="11.000000"/>
      <color indexed="4"/>
    </font>
    <font>
      <sz val="11.000000"/>
      <name val="Arial"/>
    </font>
    <font>
      <b/>
      <sz val="12.000000"/>
      <color theme="1"/>
      <name val="Times New Roman"/>
    </font>
    <font>
      <b/>
      <sz val="9.000000"/>
      <color theme="1"/>
      <name val="&quot;Times New Roman&quot;"/>
    </font>
    <font>
      <b/>
      <sz val="9.000000"/>
      <name val="Inconsolata"/>
    </font>
    <font>
      <u/>
      <color rgb="FF1155CC"/>
      <name val="Arial"/>
    </font>
    <font>
      <sz val="10.000000"/>
      <color rgb="FF1F1F1F"/>
      <name val="Arial"/>
      <scheme val="minor"/>
    </font>
    <font>
      <sz val="10.000000"/>
      <color theme="1"/>
      <name val="Times New Roman"/>
    </font>
    <font>
      <b/>
      <sz val="9.000000"/>
      <name val="Arial"/>
    </font>
    <font>
      <b/>
      <sz val="9.000000"/>
      <color indexed="2"/>
      <name val="Arial"/>
      <scheme val="minor"/>
    </font>
    <font>
      <sz val="10.000000"/>
      <color indexed="65"/>
      <name val="Arial"/>
      <scheme val="minor"/>
    </font>
    <font>
      <strike/>
      <color theme="1"/>
      <name val="Arial"/>
      <scheme val="minor"/>
    </font>
    <font>
      <sz val="9.000000"/>
      <color rgb="FF1F1F1F"/>
      <name val="&quot;Google Sans&quot;"/>
    </font>
    <font>
      <b/>
      <sz val="8.000000"/>
      <color theme="1"/>
      <name val="Times New Roman"/>
    </font>
    <font>
      <sz val="9.000000"/>
      <color rgb="FF1F1F1F"/>
      <name val="Arial"/>
      <scheme val="minor"/>
    </font>
    <font>
      <strike/>
      <sz val="10.000000"/>
      <color theme="1"/>
      <name val="Arial"/>
      <scheme val="minor"/>
    </font>
    <font>
      <b/>
      <sz val="8.000000"/>
      <color indexed="2"/>
      <name val="Arial"/>
      <scheme val="minor"/>
    </font>
    <font>
      <sz val="11.000000"/>
      <color theme="1"/>
      <name val="&quot;PT Sans&quot;"/>
    </font>
    <font/>
    <font>
      <b/>
      <sz val="9.000000"/>
      <color indexed="65"/>
      <name val="Arial"/>
      <scheme val="minor"/>
    </font>
    <font>
      <sz val="10.000000"/>
      <color theme="1"/>
      <name val="Arial"/>
    </font>
    <font>
      <b/>
      <sz val="10.000000"/>
      <name val="Times New Roman"/>
    </font>
    <font>
      <sz val="10.000000"/>
      <name val="Arial"/>
    </font>
    <font>
      <sz val="10.000000"/>
      <color theme="6" tint="0"/>
      <name val="Arial"/>
    </font>
    <font>
      <sz val="10.000000"/>
      <name val="Arial"/>
      <scheme val="minor"/>
    </font>
    <font>
      <strike/>
      <sz val="9.000000"/>
      <color theme="1"/>
      <name val="Arial"/>
      <scheme val="minor"/>
    </font>
    <font>
      <sz val="10.000000"/>
      <color indexed="2"/>
      <name val="Arial"/>
    </font>
    <font>
      <b/>
      <sz val="8.000000"/>
      <color theme="1"/>
      <name val="Arial"/>
      <scheme val="minor"/>
    </font>
    <font>
      <b/>
      <color theme="1"/>
      <name val="&quot;Times New Roman&quot;"/>
    </font>
    <font>
      <sz val="11.000000"/>
      <color theme="1"/>
      <name val="&quot;Times New Roman&quot;"/>
    </font>
  </fonts>
  <fills count="41">
    <fill>
      <patternFill patternType="none"/>
    </fill>
    <fill>
      <patternFill patternType="gray125"/>
    </fill>
    <fill>
      <patternFill patternType="solid">
        <fgColor indexed="26"/>
        <bgColor indexed="26"/>
      </patternFill>
    </fill>
    <fill>
      <patternFill patternType="solid">
        <fgColor rgb="FFEA9999"/>
        <bgColor rgb="FFEA9999"/>
      </patternFill>
    </fill>
    <fill>
      <patternFill patternType="solid">
        <fgColor rgb="FFFFF2CC"/>
        <bgColor rgb="FFFFF2CC"/>
      </patternFill>
    </fill>
    <fill>
      <patternFill patternType="solid">
        <fgColor rgb="FFF4CCCC"/>
        <bgColor rgb="FFF4CCCC"/>
      </patternFill>
    </fill>
    <fill>
      <patternFill patternType="solid">
        <fgColor rgb="FF999999"/>
        <bgColor rgb="FF999999"/>
      </patternFill>
    </fill>
    <fill>
      <patternFill patternType="solid">
        <fgColor rgb="FFFFE599"/>
        <bgColor rgb="FFFFE599"/>
      </patternFill>
    </fill>
    <fill>
      <patternFill patternType="solid">
        <fgColor rgb="FFE69138"/>
        <bgColor rgb="FFE69138"/>
      </patternFill>
    </fill>
    <fill>
      <patternFill patternType="solid">
        <fgColor rgb="FFF1C232"/>
        <bgColor rgb="FFF1C232"/>
      </patternFill>
    </fill>
    <fill>
      <patternFill patternType="solid">
        <fgColor rgb="FFF6B26B"/>
        <bgColor rgb="FFF6B26B"/>
      </patternFill>
    </fill>
    <fill>
      <patternFill patternType="solid">
        <fgColor rgb="FF666666"/>
        <bgColor rgb="FF666666"/>
      </patternFill>
    </fill>
    <fill>
      <patternFill patternType="solid">
        <fgColor rgb="FFCCCCCC"/>
        <bgColor rgb="FFCCCCCC"/>
      </patternFill>
    </fill>
    <fill>
      <patternFill patternType="solid">
        <fgColor rgb="FF93C47D"/>
        <bgColor rgb="FF93C47D"/>
      </patternFill>
    </fill>
    <fill>
      <patternFill patternType="solid">
        <fgColor rgb="FFA2C4C9"/>
        <bgColor rgb="FFA2C4C9"/>
      </patternFill>
    </fill>
    <fill>
      <patternFill patternType="solid">
        <fgColor rgb="FFCFE2F3"/>
        <bgColor rgb="FFCFE2F3"/>
      </patternFill>
    </fill>
    <fill>
      <patternFill patternType="solid">
        <fgColor theme="0" tint="0"/>
        <bgColor theme="0" tint="0"/>
      </patternFill>
    </fill>
    <fill>
      <patternFill patternType="solid">
        <fgColor indexed="65"/>
        <bgColor indexed="65"/>
      </patternFill>
    </fill>
    <fill>
      <patternFill patternType="solid">
        <fgColor theme="2" tint="0"/>
        <bgColor theme="2" tint="0"/>
      </patternFill>
    </fill>
    <fill>
      <patternFill patternType="solid">
        <fgColor theme="7" tint="0.79998168889431442"/>
        <bgColor theme="7" tint="0.79998168889431442"/>
      </patternFill>
    </fill>
    <fill>
      <patternFill patternType="solid">
        <fgColor indexed="5"/>
        <bgColor indexed="5"/>
      </patternFill>
    </fill>
    <fill>
      <patternFill patternType="solid">
        <fgColor theme="6" tint="0.79998168889431442"/>
        <bgColor theme="6" tint="0.79998168889431442"/>
      </patternFill>
    </fill>
    <fill>
      <patternFill patternType="solid">
        <fgColor rgb="FFF7CB4D"/>
        <bgColor rgb="FFF7CB4D"/>
      </patternFill>
    </fill>
    <fill>
      <patternFill patternType="solid">
        <fgColor rgb="FFB4A7D6"/>
        <bgColor rgb="FFB4A7D6"/>
      </patternFill>
    </fill>
    <fill>
      <patternFill patternType="solid">
        <fgColor rgb="FFB6D7A8"/>
        <bgColor rgb="FFB6D7A8"/>
      </patternFill>
    </fill>
    <fill>
      <patternFill patternType="solid">
        <fgColor rgb="FFC9DAF8"/>
        <bgColor rgb="FFC9DAF8"/>
      </patternFill>
    </fill>
    <fill>
      <patternFill patternType="solid">
        <fgColor rgb="FFA4C2F4"/>
        <bgColor rgb="FFA4C2F4"/>
      </patternFill>
    </fill>
    <fill>
      <patternFill patternType="solid">
        <fgColor rgb="FFF9CB9C"/>
        <bgColor rgb="FFF9CB9C"/>
      </patternFill>
    </fill>
    <fill>
      <patternFill patternType="solid">
        <fgColor rgb="FFFEF8E3"/>
        <bgColor rgb="FFFEF8E3"/>
      </patternFill>
    </fill>
    <fill>
      <patternFill patternType="solid">
        <fgColor rgb="FFFCE5CD"/>
        <bgColor rgb="FFFCE5CD"/>
      </patternFill>
    </fill>
    <fill>
      <patternFill patternType="solid">
        <fgColor indexed="7"/>
        <bgColor indexed="7"/>
      </patternFill>
    </fill>
    <fill>
      <patternFill patternType="solid">
        <fgColor rgb="FF434343"/>
        <bgColor rgb="FF434343"/>
      </patternFill>
    </fill>
    <fill>
      <patternFill patternType="solid">
        <fgColor rgb="FFD9EAD3"/>
        <bgColor rgb="FFD9EAD3"/>
      </patternFill>
    </fill>
    <fill>
      <patternFill patternType="solid">
        <fgColor theme="0"/>
        <bgColor theme="0"/>
      </patternFill>
    </fill>
    <fill>
      <patternFill patternType="solid">
        <fgColor rgb="FFFFD966"/>
        <bgColor rgb="FFFFD966"/>
      </patternFill>
    </fill>
    <fill>
      <patternFill patternType="solid">
        <fgColor rgb="FFDDBF50"/>
        <bgColor rgb="FFDDBF50"/>
      </patternFill>
    </fill>
    <fill>
      <patternFill patternType="solid">
        <fgColor rgb="FFE6B8AF"/>
        <bgColor rgb="FFE6B8AF"/>
      </patternFill>
    </fill>
    <fill>
      <patternFill patternType="solid">
        <fgColor rgb="FFD9D2E9"/>
        <bgColor rgb="FFD9D2E9"/>
      </patternFill>
    </fill>
    <fill>
      <patternFill patternType="solid">
        <fgColor theme="7" tint="0.59999389629810485"/>
        <bgColor theme="7" tint="0.59999389629810485"/>
      </patternFill>
    </fill>
    <fill>
      <patternFill patternType="solid">
        <fgColor theme="6" tint="0.59999389629810485"/>
        <bgColor theme="6" tint="0.59999389629810485"/>
      </patternFill>
    </fill>
    <fill>
      <patternFill patternType="solid">
        <fgColor rgb="FFFEF0CB"/>
        <bgColor rgb="FFFEF0CB"/>
      </patternFill>
    </fill>
  </fills>
  <borders count="28">
    <border>
      <left style="none"/>
      <right style="none"/>
      <top style="none"/>
      <bottom style="none"/>
      <diagonal style="none"/>
    </border>
    <border>
      <left style="thin">
        <color rgb="FFB2B2B2"/>
      </left>
      <right style="thin">
        <color rgb="FFB2B2B2"/>
      </right>
      <top style="thin">
        <color rgb="FFB2B2B2"/>
      </top>
      <bottom style="thin">
        <color rgb="FFB2B2B2"/>
      </bottom>
      <diagonal style="none"/>
    </border>
    <border>
      <left style="thin">
        <color auto="1"/>
      </left>
      <right style="thin">
        <color auto="1"/>
      </right>
      <top style="thin">
        <color auto="1"/>
      </top>
      <bottom style="thin">
        <color auto="1"/>
      </bottom>
      <diagonal style="none"/>
    </border>
    <border>
      <left style="none"/>
      <right style="thin">
        <color auto="1"/>
      </right>
      <top style="thin">
        <color auto="1"/>
      </top>
      <bottom style="thin">
        <color auto="1"/>
      </bottom>
      <diagonal style="none"/>
    </border>
    <border>
      <left style="none"/>
      <right style="thin">
        <color auto="1"/>
      </right>
      <top style="none"/>
      <bottom style="thin">
        <color auto="1"/>
      </bottom>
      <diagonal style="none"/>
    </border>
    <border>
      <left style="thin">
        <color auto="1"/>
      </left>
      <right style="thin">
        <color auto="1"/>
      </right>
      <top style="none"/>
      <bottom style="thin">
        <color auto="1"/>
      </bottom>
      <diagonal style="none"/>
    </border>
    <border>
      <left style="thin">
        <color auto="1"/>
      </left>
      <right style="none"/>
      <top style="thin">
        <color auto="1"/>
      </top>
      <bottom style="thin">
        <color auto="1"/>
      </bottom>
      <diagonal style="none"/>
    </border>
    <border>
      <left style="thin">
        <color auto="1"/>
      </left>
      <right style="thin">
        <color auto="1"/>
      </right>
      <top style="none"/>
      <bottom style="none"/>
      <diagonal style="none"/>
    </border>
    <border>
      <left style="none"/>
      <right style="none"/>
      <top style="thin">
        <color theme="1"/>
      </top>
      <bottom style="thin">
        <color theme="1"/>
      </bottom>
      <diagonal style="none"/>
    </border>
    <border>
      <left style="thin">
        <color theme="1"/>
      </left>
      <right style="none"/>
      <top style="none"/>
      <bottom style="none"/>
      <diagonal style="none"/>
    </border>
    <border>
      <left style="thin">
        <color theme="1"/>
      </left>
      <right style="thin">
        <color theme="1"/>
      </right>
      <top style="thin">
        <color theme="1"/>
      </top>
      <bottom style="thin">
        <color theme="1"/>
      </bottom>
      <diagonal style="none"/>
    </border>
    <border>
      <left style="thin">
        <color auto="1"/>
      </left>
      <right style="thin">
        <color auto="1"/>
      </right>
      <top style="thin">
        <color auto="1"/>
      </top>
      <bottom style="thin">
        <color theme="1"/>
      </bottom>
      <diagonal style="none"/>
    </border>
    <border>
      <left style="thin">
        <color auto="1"/>
      </left>
      <right style="thin">
        <color auto="1"/>
      </right>
      <top style="thin">
        <color theme="1"/>
      </top>
      <bottom style="thin">
        <color theme="1"/>
      </bottom>
      <diagonal style="none"/>
    </border>
    <border>
      <left style="thin">
        <color auto="1"/>
      </left>
      <right style="thin">
        <color auto="1"/>
      </right>
      <top style="thin">
        <color theme="1"/>
      </top>
      <bottom style="thin">
        <color auto="1"/>
      </bottom>
      <diagonal style="none"/>
    </border>
    <border>
      <left style="thin">
        <color theme="1"/>
      </left>
      <right style="none"/>
      <top style="thin">
        <color theme="1"/>
      </top>
      <bottom style="thin">
        <color theme="1"/>
      </bottom>
      <diagonal style="none"/>
    </border>
    <border>
      <left style="none"/>
      <right style="thin">
        <color theme="1"/>
      </right>
      <top style="thin">
        <color theme="1"/>
      </top>
      <bottom style="thin">
        <color theme="1"/>
      </bottom>
      <diagonal style="none"/>
    </border>
    <border>
      <left style="none"/>
      <right style="none"/>
      <top style="thin">
        <color auto="1"/>
      </top>
      <bottom style="thin">
        <color auto="1"/>
      </bottom>
      <diagonal style="none"/>
    </border>
    <border>
      <left style="thin">
        <color auto="1"/>
      </left>
      <right style="none"/>
      <top style="none"/>
      <bottom style="none"/>
      <diagonal style="none"/>
    </border>
    <border>
      <left style="none"/>
      <right style="none"/>
      <top style="none"/>
      <bottom style="thin">
        <color auto="1"/>
      </bottom>
      <diagonal style="none"/>
    </border>
    <border>
      <left style="thin">
        <color theme="1"/>
      </left>
      <right style="thin">
        <color theme="1"/>
      </right>
      <top style="thin">
        <color theme="1"/>
      </top>
      <bottom style="none"/>
      <diagonal style="none"/>
    </border>
    <border>
      <left style="medium">
        <color indexed="2"/>
      </left>
      <right style="medium">
        <color indexed="2"/>
      </right>
      <top style="medium">
        <color indexed="2"/>
      </top>
      <bottom style="medium">
        <color indexed="2"/>
      </bottom>
      <diagonal style="none"/>
    </border>
    <border>
      <left style="none"/>
      <right style="none"/>
      <top style="thin">
        <color auto="1"/>
      </top>
      <bottom style="none"/>
      <diagonal style="none"/>
    </border>
    <border>
      <left style="thin">
        <color auto="1"/>
      </left>
      <right style="none"/>
      <top style="thin">
        <color auto="1"/>
      </top>
      <bottom style="none"/>
      <diagonal style="none"/>
    </border>
    <border>
      <left style="thin">
        <color indexed="2"/>
      </left>
      <right style="thin">
        <color indexed="2"/>
      </right>
      <top style="thin">
        <color indexed="2"/>
      </top>
      <bottom style="thin">
        <color indexed="2"/>
      </bottom>
      <diagonal style="none"/>
    </border>
    <border>
      <left style="thin">
        <color auto="1"/>
      </left>
      <right style="thin">
        <color auto="1"/>
      </right>
      <top style="thin">
        <color auto="1"/>
      </top>
      <bottom style="none"/>
      <diagonal style="none"/>
    </border>
    <border>
      <left style="thin">
        <color auto="1"/>
      </left>
      <right style="thin">
        <color theme="1"/>
      </right>
      <top style="thin">
        <color theme="1"/>
      </top>
      <bottom style="thin">
        <color theme="1"/>
      </bottom>
      <diagonal style="none"/>
    </border>
    <border>
      <left style="thin">
        <color theme="1"/>
      </left>
      <right style="thin">
        <color theme="1"/>
      </right>
      <top style="none"/>
      <bottom style="thin">
        <color theme="1"/>
      </bottom>
      <diagonal style="none"/>
    </border>
    <border>
      <left style="thin">
        <color auto="1"/>
      </left>
      <right style="none"/>
      <top style="none"/>
      <bottom style="thin">
        <color auto="1"/>
      </bottom>
      <diagonal style="none"/>
    </border>
  </borders>
  <cellStyleXfs count="2">
    <xf fontId="0" fillId="0" borderId="0" numFmtId="0" applyNumberFormat="1" applyFont="1" applyFill="1" applyBorder="1"/>
    <xf fontId="1" fillId="2" borderId="1" numFmtId="0" applyNumberFormat="0" applyFont="0" applyFill="1" applyBorder="1"/>
  </cellStyleXfs>
  <cellXfs count="819">
    <xf fontId="0" fillId="0" borderId="0" numFmtId="0" xfId="0"/>
    <xf fontId="2" fillId="0" borderId="0" numFmtId="0" xfId="0" applyFont="1" applyAlignment="1">
      <alignment horizontal="center" vertical="center" wrapText="1"/>
    </xf>
    <xf fontId="2" fillId="3" borderId="0" numFmtId="0" xfId="0" applyFont="1" applyFill="1" applyAlignment="1">
      <alignment horizontal="left" vertical="center"/>
    </xf>
    <xf fontId="2" fillId="3" borderId="0" numFmtId="0" xfId="0" applyFont="1" applyFill="1" applyAlignment="1">
      <alignment horizontal="center" vertical="center"/>
    </xf>
    <xf fontId="3" fillId="3" borderId="0" numFmtId="0" xfId="0" applyFont="1" applyFill="1" applyAlignment="1">
      <alignment horizontal="center" vertical="center"/>
    </xf>
    <xf fontId="4" fillId="4" borderId="0" numFmtId="0" xfId="0" applyFont="1" applyFill="1" applyAlignment="1">
      <alignment horizontal="center" vertical="center" wrapText="1"/>
    </xf>
    <xf fontId="2" fillId="5" borderId="0" numFmtId="0" xfId="0" applyFont="1" applyFill="1" applyAlignment="1">
      <alignment horizontal="center" vertical="center" wrapText="1"/>
    </xf>
    <xf fontId="5" fillId="6" borderId="0" numFmtId="0" xfId="0" applyFont="1" applyFill="1" applyAlignment="1">
      <alignment horizontal="center" vertical="center" wrapText="1"/>
    </xf>
    <xf fontId="6" fillId="4" borderId="0" numFmtId="0" xfId="0" applyFont="1" applyFill="1" applyAlignment="1">
      <alignment horizontal="center" vertical="center" wrapText="1"/>
    </xf>
    <xf fontId="7" fillId="0" borderId="2" numFmtId="0" xfId="0" applyFont="1" applyBorder="1" applyAlignment="1">
      <alignment horizontal="center" vertical="center" wrapText="1"/>
    </xf>
    <xf fontId="8" fillId="7" borderId="3" numFmtId="0" xfId="0" applyFont="1" applyFill="1" applyBorder="1" applyAlignment="1">
      <alignment horizontal="center" vertical="center" wrapText="1"/>
    </xf>
    <xf fontId="7" fillId="0" borderId="3" numFmtId="0" xfId="0" applyFont="1" applyBorder="1" applyAlignment="1">
      <alignment horizontal="center" vertical="center" wrapText="1"/>
    </xf>
    <xf fontId="7" fillId="0" borderId="0" numFmtId="0" xfId="0" applyFont="1" applyAlignment="1">
      <alignment horizontal="center" vertical="center" wrapText="1"/>
    </xf>
    <xf fontId="9" fillId="0" borderId="2" numFmtId="0" xfId="0" applyFont="1" applyBorder="1" applyAlignment="1">
      <alignment horizontal="center" vertical="center" wrapText="1"/>
    </xf>
    <xf fontId="4" fillId="8" borderId="3" numFmtId="0" xfId="0" applyFont="1" applyFill="1" applyBorder="1" applyAlignment="1">
      <alignment horizontal="center" vertical="center" wrapText="1"/>
    </xf>
    <xf fontId="7" fillId="9" borderId="3" numFmtId="0" xfId="0" applyFont="1" applyFill="1" applyBorder="1" applyAlignment="1">
      <alignment horizontal="center" vertical="center" wrapText="1"/>
    </xf>
    <xf fontId="10" fillId="10" borderId="3" numFmtId="0" xfId="0" applyFont="1" applyFill="1" applyBorder="1" applyAlignment="1">
      <alignment horizontal="center" vertical="center" wrapText="1"/>
    </xf>
    <xf fontId="11" fillId="6" borderId="2" numFmtId="0" xfId="0" applyFont="1" applyFill="1" applyBorder="1" applyAlignment="1">
      <alignment horizontal="center" vertical="center" wrapText="1"/>
    </xf>
    <xf fontId="12" fillId="4" borderId="2" numFmtId="0" xfId="0" applyFont="1" applyFill="1" applyBorder="1" applyAlignment="1">
      <alignment horizontal="center" vertical="center" wrapText="1"/>
    </xf>
    <xf fontId="13" fillId="7" borderId="2" numFmtId="0" xfId="0" applyFont="1" applyFill="1" applyBorder="1" applyAlignment="1">
      <alignment horizontal="center" vertical="center" wrapText="1"/>
    </xf>
    <xf fontId="2" fillId="7" borderId="3" numFmtId="0" xfId="0" applyFont="1" applyFill="1" applyBorder="1" applyAlignment="1">
      <alignment horizontal="center" vertical="center"/>
    </xf>
    <xf fontId="8" fillId="7" borderId="4" numFmtId="0" xfId="0" applyFont="1" applyFill="1" applyBorder="1" applyAlignment="1">
      <alignment horizontal="center" wrapText="1"/>
    </xf>
    <xf fontId="2" fillId="7" borderId="3" numFmtId="2" xfId="0" applyNumberFormat="1" applyFont="1" applyFill="1" applyBorder="1" applyAlignment="1">
      <alignment horizontal="center" vertical="center"/>
    </xf>
    <xf fontId="2" fillId="7" borderId="3" numFmtId="1" xfId="0" applyNumberFormat="1" applyFont="1" applyFill="1" applyBorder="1" applyAlignment="1">
      <alignment horizontal="center" vertical="center"/>
    </xf>
    <xf fontId="2" fillId="7" borderId="5" numFmtId="0" xfId="0" applyFont="1" applyFill="1" applyBorder="1"/>
    <xf fontId="2" fillId="7" borderId="4" numFmtId="0" xfId="0" applyFont="1" applyFill="1" applyBorder="1"/>
    <xf fontId="2" fillId="7" borderId="4" numFmtId="0" xfId="0" applyFont="1" applyFill="1" applyBorder="1" applyAlignment="1">
      <alignment horizontal="center"/>
    </xf>
    <xf fontId="7" fillId="7" borderId="4" numFmtId="0" xfId="0" applyFont="1" applyFill="1" applyBorder="1" applyAlignment="1">
      <alignment horizontal="center" wrapText="1"/>
    </xf>
    <xf fontId="14" fillId="11" borderId="4" numFmtId="0" xfId="0" applyFont="1" applyFill="1" applyBorder="1" applyAlignment="1">
      <alignment horizontal="center" vertical="center" wrapText="1"/>
    </xf>
    <xf fontId="15" fillId="11" borderId="5" numFmtId="0" xfId="0" applyFont="1" applyFill="1" applyBorder="1" applyAlignment="1">
      <alignment horizontal="center" vertical="center" wrapText="1"/>
    </xf>
    <xf fontId="15" fillId="11" borderId="2" numFmtId="0" xfId="0" applyFont="1" applyFill="1" applyBorder="1" applyAlignment="1">
      <alignment horizontal="center" vertical="center" wrapText="1"/>
    </xf>
    <xf fontId="15" fillId="11" borderId="4" numFmtId="0" xfId="0" applyFont="1" applyFill="1" applyBorder="1" applyAlignment="1">
      <alignment horizontal="center" vertical="center" wrapText="1"/>
    </xf>
    <xf fontId="15" fillId="11" borderId="4" numFmtId="2" xfId="0" applyNumberFormat="1" applyFont="1" applyFill="1" applyBorder="1" applyAlignment="1">
      <alignment horizontal="center" vertical="center" wrapText="1"/>
    </xf>
    <xf fontId="15" fillId="11" borderId="4" numFmtId="1" xfId="0" applyNumberFormat="1" applyFont="1" applyFill="1" applyBorder="1" applyAlignment="1">
      <alignment horizontal="center" vertical="center" wrapText="1"/>
    </xf>
    <xf fontId="16" fillId="11" borderId="2" numFmtId="0" xfId="0" applyFont="1" applyFill="1" applyBorder="1" applyAlignment="1">
      <alignment horizontal="center" vertical="center" wrapText="1"/>
    </xf>
    <xf fontId="8" fillId="12" borderId="5" numFmtId="0" xfId="0" applyFont="1" applyFill="1" applyBorder="1" applyAlignment="1">
      <alignment horizontal="center" vertical="center" wrapText="1"/>
    </xf>
    <xf fontId="17" fillId="13" borderId="5" numFmtId="0" xfId="0" applyFont="1" applyFill="1" applyBorder="1" applyAlignment="1">
      <alignment horizontal="center" vertical="center" wrapText="1"/>
    </xf>
    <xf fontId="17" fillId="12" borderId="2" numFmtId="0" xfId="0" applyFont="1" applyFill="1" applyBorder="1" applyAlignment="1">
      <alignment horizontal="center" vertical="center" wrapText="1"/>
    </xf>
    <xf fontId="17" fillId="14" borderId="2" numFmtId="0" xfId="0" applyFont="1" applyFill="1" applyBorder="1" applyAlignment="1">
      <alignment horizontal="center" vertical="center" wrapText="1"/>
    </xf>
    <xf fontId="17" fillId="15" borderId="2" numFmtId="0" xfId="0" applyFont="1" applyFill="1" applyBorder="1" applyAlignment="1">
      <alignment horizontal="center" vertical="center" wrapText="1"/>
    </xf>
    <xf fontId="17" fillId="15" borderId="4" numFmtId="0" xfId="0" applyFont="1" applyFill="1" applyBorder="1" applyAlignment="1">
      <alignment horizontal="center" vertical="center" wrapText="1"/>
    </xf>
    <xf fontId="17" fillId="7" borderId="4" numFmtId="0" xfId="0" applyFont="1" applyFill="1" applyBorder="1" applyAlignment="1">
      <alignment horizontal="center" vertical="center" wrapText="1"/>
    </xf>
    <xf fontId="18" fillId="13" borderId="5" numFmtId="0" xfId="0" applyFont="1" applyFill="1" applyBorder="1" applyAlignment="1">
      <alignment horizontal="center" vertical="center" wrapText="1"/>
    </xf>
    <xf fontId="8" fillId="12" borderId="4" numFmtId="0" xfId="0" applyFont="1" applyFill="1" applyBorder="1" applyAlignment="1">
      <alignment horizontal="center" vertical="center" wrapText="1"/>
    </xf>
    <xf fontId="17" fillId="12" borderId="2" numFmtId="160" xfId="0" applyNumberFormat="1" applyFont="1" applyFill="1" applyBorder="1" applyAlignment="1">
      <alignment horizontal="center" vertical="center" wrapText="1"/>
    </xf>
    <xf fontId="19" fillId="15" borderId="4" numFmtId="0" xfId="0" applyFont="1" applyFill="1" applyBorder="1" applyAlignment="1">
      <alignment horizontal="center" vertical="center" wrapText="1"/>
    </xf>
    <xf fontId="17" fillId="7" borderId="2" numFmtId="0" xfId="0" applyFont="1" applyFill="1" applyBorder="1" applyAlignment="1">
      <alignment horizontal="center" vertical="center" wrapText="1"/>
    </xf>
    <xf fontId="17" fillId="7" borderId="2" numFmtId="2" xfId="0" applyNumberFormat="1" applyFont="1" applyFill="1" applyBorder="1" applyAlignment="1">
      <alignment horizontal="center" vertical="center" wrapText="1"/>
    </xf>
    <xf fontId="17" fillId="7" borderId="2" numFmtId="1" xfId="0" applyNumberFormat="1" applyFont="1" applyFill="1" applyBorder="1" applyAlignment="1">
      <alignment horizontal="center" vertical="center" wrapText="1"/>
    </xf>
    <xf fontId="20" fillId="16" borderId="2" numFmtId="0" xfId="0" applyFont="1" applyFill="1" applyBorder="1" applyAlignment="1">
      <alignment horizontal="center" vertical="center" wrapText="1"/>
    </xf>
    <xf fontId="17" fillId="0" borderId="2" numFmtId="0" xfId="0" applyFont="1" applyBorder="1" applyAlignment="1">
      <alignment horizontal="left" vertical="center" wrapText="1"/>
    </xf>
    <xf fontId="2" fillId="0" borderId="2" numFmtId="0" xfId="0" applyFont="1" applyBorder="1" applyAlignment="1">
      <alignment horizontal="center" vertical="center" wrapText="1"/>
    </xf>
    <xf fontId="8" fillId="0" borderId="4" numFmtId="0" xfId="0" applyFont="1" applyBorder="1" applyAlignment="1">
      <alignment horizontal="center" vertical="center" wrapText="1"/>
    </xf>
    <xf fontId="2" fillId="0" borderId="3" numFmtId="0" xfId="0" applyFont="1" applyBorder="1" applyAlignment="1">
      <alignment horizontal="left" vertical="center" wrapText="1"/>
    </xf>
    <xf fontId="2" fillId="0" borderId="2" numFmtId="0" xfId="0" applyFont="1" applyBorder="1" applyAlignment="1">
      <alignment horizontal="left" vertical="center" wrapText="1"/>
    </xf>
    <xf fontId="17" fillId="17" borderId="4" numFmtId="0" xfId="0" applyFont="1" applyFill="1" applyBorder="1" applyAlignment="1">
      <alignment horizontal="center" vertical="center" wrapText="1"/>
    </xf>
    <xf fontId="17" fillId="17" borderId="2" numFmtId="0" xfId="0" applyFont="1" applyFill="1" applyBorder="1" applyAlignment="1">
      <alignment horizontal="center" vertical="center" wrapText="1"/>
    </xf>
    <xf fontId="17" fillId="17" borderId="2" numFmtId="2" xfId="0" applyNumberFormat="1" applyFont="1" applyFill="1" applyBorder="1" applyAlignment="1">
      <alignment horizontal="center" vertical="center" wrapText="1"/>
    </xf>
    <xf fontId="17" fillId="17" borderId="2" numFmtId="1" xfId="0" applyNumberFormat="1" applyFont="1" applyFill="1" applyBorder="1" applyAlignment="1">
      <alignment horizontal="center" vertical="center" wrapText="1"/>
    </xf>
    <xf fontId="20" fillId="0" borderId="2" numFmtId="0" xfId="0" applyFont="1" applyBorder="1" applyAlignment="1">
      <alignment horizontal="center" vertical="center" wrapText="1"/>
    </xf>
    <xf fontId="8" fillId="0" borderId="3" numFmtId="0" xfId="0" applyFont="1" applyBorder="1" applyAlignment="1">
      <alignment horizontal="center" vertical="center" wrapText="1"/>
    </xf>
    <xf fontId="20" fillId="18" borderId="2" numFmtId="0" xfId="0" applyFont="1" applyFill="1" applyBorder="1" applyAlignment="1">
      <alignment horizontal="center" vertical="center" wrapText="1"/>
    </xf>
    <xf fontId="2" fillId="0" borderId="2" numFmtId="161" xfId="0" applyNumberFormat="1" applyFont="1" applyBorder="1" applyAlignment="1">
      <alignment horizontal="left" vertical="center" wrapText="1"/>
    </xf>
    <xf fontId="8" fillId="18" borderId="3" numFmtId="0" xfId="0" applyFont="1" applyFill="1" applyBorder="1" applyAlignment="1">
      <alignment horizontal="center" vertical="center" wrapText="1"/>
    </xf>
    <xf fontId="3" fillId="17" borderId="2" numFmtId="0" xfId="0" applyFont="1" applyFill="1" applyBorder="1" applyAlignment="1">
      <alignment horizontal="center" vertical="center" wrapText="1"/>
    </xf>
    <xf fontId="3" fillId="17" borderId="2" numFmtId="49" xfId="0" applyNumberFormat="1" applyFont="1" applyFill="1" applyBorder="1" applyAlignment="1">
      <alignment horizontal="center" vertical="center" wrapText="1"/>
    </xf>
    <xf fontId="3" fillId="0" borderId="2" numFmtId="0" xfId="0" applyFont="1" applyBorder="1" applyAlignment="1">
      <alignment horizontal="left" vertical="center" wrapText="1"/>
    </xf>
    <xf fontId="21" fillId="0" borderId="3" numFmtId="0" xfId="0" applyFont="1" applyBorder="1" applyAlignment="1">
      <alignment horizontal="center" vertical="center" wrapText="1"/>
    </xf>
    <xf fontId="2" fillId="0" borderId="4" numFmtId="0" xfId="0" applyFont="1" applyBorder="1" applyAlignment="1">
      <alignment horizontal="center" vertical="center" wrapText="1"/>
    </xf>
    <xf fontId="2" fillId="0" borderId="4" numFmtId="2" xfId="0" applyNumberFormat="1" applyFont="1" applyBorder="1" applyAlignment="1">
      <alignment horizontal="center" vertical="center" wrapText="1"/>
    </xf>
    <xf fontId="2" fillId="0" borderId="2" numFmtId="1" xfId="0" applyNumberFormat="1" applyFont="1" applyBorder="1" applyAlignment="1">
      <alignment horizontal="center" vertical="center" wrapText="1"/>
    </xf>
    <xf fontId="8" fillId="16" borderId="3" numFmtId="0" xfId="0" applyFont="1" applyFill="1" applyBorder="1" applyAlignment="1">
      <alignment horizontal="center" vertical="center" wrapText="1"/>
    </xf>
    <xf fontId="2" fillId="0" borderId="2" numFmtId="160" xfId="0" applyNumberFormat="1" applyFont="1" applyBorder="1" applyAlignment="1">
      <alignment horizontal="left" vertical="center" wrapText="1"/>
    </xf>
    <xf fontId="8" fillId="17" borderId="3" numFmtId="0" xfId="0" applyFont="1" applyFill="1" applyBorder="1" applyAlignment="1">
      <alignment horizontal="center" vertical="center" wrapText="1"/>
    </xf>
    <xf fontId="2" fillId="0" borderId="2" numFmtId="162" xfId="0" applyNumberFormat="1" applyFont="1" applyBorder="1" applyAlignment="1">
      <alignment horizontal="left" vertical="center" wrapText="1"/>
    </xf>
    <xf fontId="8" fillId="0" borderId="2" numFmtId="0" xfId="0" applyFont="1" applyBorder="1" applyAlignment="1">
      <alignment horizontal="center" vertical="center" wrapText="1"/>
    </xf>
    <xf fontId="20" fillId="17" borderId="2" numFmtId="0" xfId="0" applyFont="1" applyFill="1" applyBorder="1" applyAlignment="1">
      <alignment horizontal="center" vertical="center" wrapText="1"/>
    </xf>
    <xf fontId="8" fillId="0" borderId="5" numFmtId="0" xfId="0" applyFont="1" applyBorder="1" applyAlignment="1">
      <alignment horizontal="center" vertical="center" wrapText="1"/>
    </xf>
    <xf fontId="2" fillId="0" borderId="6" numFmtId="0" xfId="0" applyFont="1" applyBorder="1" applyAlignment="1">
      <alignment horizontal="center" vertical="center" wrapText="1"/>
    </xf>
    <xf fontId="2" fillId="17" borderId="4" numFmtId="0" xfId="0" applyFont="1" applyFill="1" applyBorder="1" applyAlignment="1">
      <alignment horizontal="center" vertical="center" wrapText="1"/>
    </xf>
    <xf fontId="2" fillId="0" borderId="2" numFmtId="49" xfId="0" applyNumberFormat="1" applyFont="1" applyBorder="1" applyAlignment="1">
      <alignment horizontal="center" vertical="center" wrapText="1"/>
    </xf>
    <xf fontId="2" fillId="0" borderId="4" numFmtId="49" xfId="0" applyNumberFormat="1" applyFont="1" applyBorder="1" applyAlignment="1">
      <alignment horizontal="center" vertical="center" wrapText="1"/>
    </xf>
    <xf fontId="20" fillId="19" borderId="2" numFmtId="0" xfId="0" applyFont="1" applyFill="1" applyBorder="1" applyAlignment="1">
      <alignment horizontal="center" vertical="center" wrapText="1"/>
    </xf>
    <xf fontId="2" fillId="0" borderId="4" numFmtId="163" xfId="0" applyNumberFormat="1" applyFont="1" applyBorder="1" applyAlignment="1">
      <alignment horizontal="center" vertical="center" wrapText="1"/>
    </xf>
    <xf fontId="20" fillId="20" borderId="2" numFmtId="0" xfId="0" applyFont="1" applyFill="1" applyBorder="1" applyAlignment="1">
      <alignment horizontal="center" vertical="center" wrapText="1"/>
    </xf>
    <xf fontId="21" fillId="0" borderId="5" numFmtId="0" xfId="0" applyFont="1" applyBorder="1" applyAlignment="1">
      <alignment horizontal="center" vertical="center" wrapText="1"/>
    </xf>
    <xf fontId="20" fillId="21" borderId="2" numFmtId="0" xfId="0" applyFont="1" applyFill="1" applyBorder="1" applyAlignment="1">
      <alignment horizontal="center" vertical="center" wrapText="1"/>
    </xf>
    <xf fontId="22" fillId="0" borderId="2" numFmtId="2" xfId="0" applyNumberFormat="1" applyFont="1" applyBorder="1" applyAlignment="1">
      <alignment horizontal="center" vertical="center"/>
    </xf>
    <xf fontId="8" fillId="17" borderId="5" numFmtId="0" xfId="0" applyFont="1" applyFill="1" applyBorder="1" applyAlignment="1">
      <alignment horizontal="center" vertical="center" wrapText="1"/>
    </xf>
    <xf fontId="23" fillId="0" borderId="2" numFmtId="164" xfId="0" applyNumberFormat="1" applyFont="1" applyBorder="1" applyAlignment="1">
      <alignment horizontal="left" vertical="center" wrapText="1"/>
    </xf>
    <xf fontId="19" fillId="15" borderId="5" numFmtId="0" xfId="0" applyFont="1" applyFill="1" applyBorder="1" applyAlignment="1">
      <alignment horizontal="center" vertical="center" wrapText="1"/>
    </xf>
    <xf fontId="17" fillId="15" borderId="5" numFmtId="0" xfId="0" applyFont="1" applyFill="1" applyBorder="1" applyAlignment="1">
      <alignment horizontal="center" vertical="center" wrapText="1"/>
    </xf>
    <xf fontId="2" fillId="0" borderId="5" numFmtId="0" xfId="0" applyFont="1" applyBorder="1" applyAlignment="1">
      <alignment horizontal="center" vertical="center" wrapText="1"/>
    </xf>
    <xf fontId="2" fillId="0" borderId="5" numFmtId="2" xfId="0" applyNumberFormat="1" applyFont="1" applyBorder="1" applyAlignment="1">
      <alignment horizontal="center" vertical="center" wrapText="1"/>
    </xf>
    <xf fontId="3" fillId="0" borderId="2" numFmtId="0" xfId="0" applyFont="1" applyBorder="1" applyAlignment="1">
      <alignment horizontal="center" vertical="center" wrapText="1"/>
    </xf>
    <xf fontId="3" fillId="0" borderId="0" numFmtId="0" xfId="0" applyFont="1" applyAlignment="1">
      <alignment horizontal="center" vertical="center" wrapText="1"/>
    </xf>
    <xf fontId="24" fillId="0" borderId="2" numFmtId="0" xfId="0" applyFont="1" applyBorder="1" applyAlignment="1">
      <alignment horizontal="center" vertical="center" wrapText="1"/>
    </xf>
    <xf fontId="3" fillId="0" borderId="6" numFmtId="0" xfId="0" applyFont="1" applyBorder="1" applyAlignment="1">
      <alignment horizontal="center" vertical="center" wrapText="1"/>
    </xf>
    <xf fontId="8" fillId="17" borderId="2" numFmtId="0" xfId="0" applyFont="1" applyFill="1" applyBorder="1" applyAlignment="1">
      <alignment horizontal="center" vertical="center" wrapText="1"/>
    </xf>
    <xf fontId="3" fillId="17" borderId="7" numFmtId="0" xfId="0" applyFont="1" applyFill="1" applyBorder="1" applyAlignment="1">
      <alignment horizontal="center" vertical="center" wrapText="1"/>
    </xf>
    <xf fontId="3" fillId="17" borderId="8" numFmtId="0" xfId="0" applyFont="1" applyFill="1" applyBorder="1" applyAlignment="1">
      <alignment horizontal="center" vertical="center" wrapText="1"/>
    </xf>
    <xf fontId="2" fillId="0" borderId="6" numFmtId="1" xfId="0" applyNumberFormat="1" applyFont="1" applyBorder="1" applyAlignment="1">
      <alignment horizontal="center" vertical="center" wrapText="1"/>
    </xf>
    <xf fontId="2" fillId="0" borderId="9" numFmtId="1" xfId="0" applyNumberFormat="1" applyFont="1" applyBorder="1" applyAlignment="1">
      <alignment horizontal="center" vertical="center" wrapText="1"/>
    </xf>
    <xf fontId="17" fillId="17" borderId="7" numFmtId="0" xfId="0" applyFont="1" applyFill="1" applyBorder="1" applyAlignment="1">
      <alignment horizontal="center" vertical="center" wrapText="1"/>
    </xf>
    <xf fontId="25" fillId="0" borderId="10" numFmtId="0" xfId="0" applyFont="1" applyBorder="1" applyAlignment="1">
      <alignment horizontal="center" vertical="center" wrapText="1"/>
    </xf>
    <xf fontId="26" fillId="0" borderId="2" numFmtId="0" xfId="0" applyFont="1" applyBorder="1" applyAlignment="1">
      <alignment horizontal="center" vertical="center" wrapText="1"/>
    </xf>
    <xf fontId="27" fillId="0" borderId="2" numFmtId="0" xfId="0" applyFont="1" applyBorder="1" applyAlignment="1">
      <alignment horizontal="left" vertical="center" wrapText="1"/>
    </xf>
    <xf fontId="3" fillId="0" borderId="5" numFmtId="0" xfId="0" applyFont="1" applyBorder="1" applyAlignment="1">
      <alignment horizontal="center" vertical="center" wrapText="1"/>
    </xf>
    <xf fontId="3" fillId="17" borderId="11" numFmtId="0" xfId="0" applyFont="1" applyFill="1" applyBorder="1" applyAlignment="1">
      <alignment horizontal="center" vertical="center" wrapText="1"/>
    </xf>
    <xf fontId="3" fillId="17" borderId="12" numFmtId="0" xfId="0" applyFont="1" applyFill="1" applyBorder="1" applyAlignment="1">
      <alignment horizontal="center" vertical="center" wrapText="1"/>
    </xf>
    <xf fontId="17" fillId="17" borderId="13" numFmtId="0" xfId="0" applyFont="1" applyFill="1" applyBorder="1" applyAlignment="1">
      <alignment horizontal="center" vertical="center" wrapText="1"/>
    </xf>
    <xf fontId="28" fillId="0" borderId="2" numFmtId="0" xfId="0" applyFont="1" applyBorder="1" applyAlignment="1">
      <alignment horizontal="left" vertical="center" wrapText="1"/>
    </xf>
    <xf fontId="2" fillId="6" borderId="2" numFmtId="0" xfId="0" applyFont="1" applyFill="1" applyBorder="1" applyAlignment="1">
      <alignment horizontal="center" vertical="center" wrapText="1"/>
    </xf>
    <xf fontId="2" fillId="6" borderId="2" numFmtId="0" xfId="0" applyFont="1" applyFill="1" applyBorder="1" applyAlignment="1">
      <alignment horizontal="left" vertical="center" wrapText="1"/>
    </xf>
    <xf fontId="3" fillId="6" borderId="2" numFmtId="0" xfId="0" applyFont="1" applyFill="1" applyBorder="1" applyAlignment="1">
      <alignment horizontal="center" vertical="center" wrapText="1"/>
    </xf>
    <xf fontId="2" fillId="6" borderId="4" numFmtId="0" xfId="0" applyFont="1" applyFill="1" applyBorder="1" applyAlignment="1">
      <alignment horizontal="center" vertical="center" wrapText="1"/>
    </xf>
    <xf fontId="22" fillId="0" borderId="0" numFmtId="0" xfId="0" applyFont="1" applyAlignment="1">
      <alignment horizontal="center" vertical="center" wrapText="1"/>
    </xf>
    <xf fontId="25" fillId="0" borderId="0" numFmtId="0" xfId="0" applyFont="1" applyAlignment="1">
      <alignment horizontal="center" vertical="center" wrapText="1"/>
    </xf>
    <xf fontId="29" fillId="0" borderId="2" numFmtId="0" xfId="0" applyFont="1" applyBorder="1" applyAlignment="1">
      <alignment horizontal="center" vertical="center" wrapText="1"/>
    </xf>
    <xf fontId="30" fillId="22" borderId="2" numFmtId="0" xfId="0" applyFont="1" applyFill="1" applyBorder="1" applyAlignment="1">
      <alignment horizontal="center" vertical="center" wrapText="1"/>
    </xf>
    <xf fontId="29" fillId="23" borderId="2" numFmtId="0" xfId="0" applyFont="1" applyFill="1" applyBorder="1" applyAlignment="1">
      <alignment horizontal="center" vertical="center" wrapText="1"/>
    </xf>
    <xf fontId="29" fillId="24" borderId="2" numFmtId="0" xfId="0" applyFont="1" applyFill="1" applyBorder="1" applyAlignment="1">
      <alignment horizontal="center" vertical="center" wrapText="1"/>
    </xf>
    <xf fontId="29" fillId="25" borderId="2" numFmtId="0" xfId="0" applyFont="1" applyFill="1" applyBorder="1" applyAlignment="1">
      <alignment horizontal="center" vertical="center" wrapText="1"/>
    </xf>
    <xf fontId="29" fillId="3" borderId="2" numFmtId="0" xfId="0" applyFont="1" applyFill="1" applyBorder="1" applyAlignment="1">
      <alignment horizontal="center" vertical="center" wrapText="1"/>
    </xf>
    <xf fontId="31" fillId="0" borderId="0" numFmtId="0" xfId="0" applyFont="1" applyAlignment="1">
      <alignment horizontal="center" vertical="center" wrapText="1"/>
    </xf>
    <xf fontId="15" fillId="26" borderId="2" numFmtId="0" xfId="0" applyFont="1" applyFill="1" applyBorder="1" applyAlignment="1">
      <alignment horizontal="center" vertical="center" wrapText="1"/>
    </xf>
    <xf fontId="15" fillId="6" borderId="2" numFmtId="0" xfId="0" applyFont="1" applyFill="1" applyBorder="1" applyAlignment="1">
      <alignment horizontal="center" vertical="center" wrapText="1"/>
    </xf>
    <xf fontId="15" fillId="6" borderId="0" numFmtId="0" xfId="0" applyFont="1" applyFill="1" applyAlignment="1">
      <alignment horizontal="center" vertical="center" wrapText="1"/>
    </xf>
    <xf fontId="31" fillId="0" borderId="0" numFmtId="0" xfId="0" applyFont="1" applyAlignment="1">
      <alignment horizontal="left" vertical="center" wrapText="1"/>
    </xf>
    <xf fontId="32" fillId="0" borderId="0" numFmtId="0" xfId="0" applyFont="1" applyAlignment="1">
      <alignment horizontal="center" vertical="center" wrapText="1"/>
    </xf>
    <xf fontId="33" fillId="27" borderId="2" numFmtId="0" xfId="0" applyFont="1" applyFill="1" applyBorder="1" applyAlignment="1">
      <alignment horizontal="center" vertical="center" wrapText="1"/>
    </xf>
    <xf fontId="2" fillId="0" borderId="0" numFmtId="0" xfId="0" applyFont="1" applyAlignment="1">
      <alignment horizontal="center" wrapText="1"/>
    </xf>
    <xf fontId="34" fillId="0" borderId="2" numFmtId="0" xfId="0" applyFont="1" applyBorder="1" applyAlignment="1">
      <alignment horizontal="center" vertical="center"/>
    </xf>
    <xf fontId="35" fillId="0" borderId="0" numFmtId="0" xfId="0" applyFont="1" applyAlignment="1">
      <alignment horizontal="center" vertical="center" wrapText="1"/>
    </xf>
    <xf fontId="36" fillId="0" borderId="0" numFmtId="2" xfId="0" applyNumberFormat="1" applyFont="1" applyAlignment="1">
      <alignment horizontal="left" vertical="center" wrapText="1"/>
    </xf>
    <xf fontId="22" fillId="0" borderId="0" numFmtId="0" xfId="0" applyFont="1" applyAlignment="1">
      <alignment horizontal="left"/>
    </xf>
    <xf fontId="37" fillId="0" borderId="0" numFmtId="0" xfId="0" applyFont="1" applyAlignment="1">
      <alignment horizontal="center"/>
    </xf>
    <xf fontId="22" fillId="0" borderId="0" numFmtId="0" xfId="0" applyFont="1" applyAlignment="1">
      <alignment horizontal="center" wrapText="1"/>
    </xf>
    <xf fontId="22" fillId="0" borderId="0" numFmtId="160" xfId="0" applyNumberFormat="1" applyFont="1" applyAlignment="1">
      <alignment horizontal="center" wrapText="1"/>
    </xf>
    <xf fontId="36" fillId="0" borderId="0" numFmtId="1" xfId="0" applyNumberFormat="1" applyFont="1" applyAlignment="1">
      <alignment horizontal="center" vertical="center" wrapText="1"/>
    </xf>
    <xf fontId="35" fillId="0" borderId="0" numFmtId="2" xfId="0" applyNumberFormat="1" applyFont="1" applyAlignment="1">
      <alignment horizontal="center" vertical="center" wrapText="1"/>
    </xf>
    <xf fontId="35" fillId="0" borderId="0" numFmtId="2" xfId="0" applyNumberFormat="1" applyFont="1" applyAlignment="1">
      <alignment horizontal="left" vertical="center" wrapText="1"/>
    </xf>
    <xf fontId="35" fillId="0" borderId="0" numFmtId="163" xfId="0" applyNumberFormat="1" applyFont="1" applyAlignment="1">
      <alignment horizontal="left" vertical="center" wrapText="1"/>
    </xf>
    <xf fontId="12" fillId="4" borderId="2" numFmtId="163" xfId="0" applyNumberFormat="1" applyFont="1" applyFill="1" applyBorder="1" applyAlignment="1">
      <alignment horizontal="center" vertical="center" wrapText="1"/>
    </xf>
    <xf fontId="22" fillId="0" borderId="0" numFmtId="163" xfId="0" applyNumberFormat="1" applyFont="1" applyAlignment="1">
      <alignment horizontal="center" wrapText="1"/>
    </xf>
    <xf fontId="38" fillId="11" borderId="0" numFmtId="0" xfId="0" applyFont="1" applyFill="1" applyAlignment="1">
      <alignment horizontal="center" vertical="center" wrapText="1"/>
    </xf>
    <xf fontId="22" fillId="11" borderId="0" numFmtId="0" xfId="0" applyFont="1" applyFill="1" applyAlignment="1">
      <alignment horizontal="center" wrapText="1"/>
    </xf>
    <xf fontId="22" fillId="11" borderId="0" numFmtId="160" xfId="0" applyNumberFormat="1" applyFont="1" applyFill="1" applyAlignment="1">
      <alignment horizontal="center" wrapText="1"/>
    </xf>
    <xf fontId="22" fillId="0" borderId="0" numFmtId="0" xfId="0" applyFont="1" applyAlignment="1">
      <alignment horizontal="left" wrapText="1"/>
    </xf>
    <xf fontId="38" fillId="0" borderId="0" numFmtId="0" xfId="0" applyFont="1" applyAlignment="1">
      <alignment horizontal="center" vertical="center" wrapText="1"/>
    </xf>
    <xf fontId="29" fillId="0" borderId="0" numFmtId="0" xfId="0" applyFont="1" applyAlignment="1">
      <alignment horizontal="center" vertical="center" wrapText="1"/>
    </xf>
    <xf fontId="0" fillId="0" borderId="0" numFmtId="0" xfId="0"/>
    <xf fontId="0" fillId="0" borderId="0" numFmtId="0" xfId="0">
      <protection locked="0"/>
    </xf>
    <xf fontId="29" fillId="22" borderId="10" numFmtId="0" xfId="0" applyFont="1" applyFill="1" applyBorder="1" applyAlignment="1">
      <alignment horizontal="center" vertical="center" wrapText="1"/>
    </xf>
    <xf fontId="30" fillId="22" borderId="10" numFmtId="0" xfId="0" applyFont="1" applyFill="1" applyBorder="1" applyAlignment="1">
      <alignment horizontal="center" vertical="center" wrapText="1"/>
    </xf>
    <xf fontId="29" fillId="23" borderId="10" numFmtId="0" xfId="0" applyFont="1" applyFill="1" applyBorder="1" applyAlignment="1">
      <alignment horizontal="center" vertical="center" wrapText="1"/>
      <protection locked="0"/>
    </xf>
    <xf fontId="29" fillId="24" borderId="10" numFmtId="0" xfId="0" applyFont="1" applyFill="1" applyBorder="1" applyAlignment="1">
      <alignment horizontal="center" vertical="center" wrapText="1"/>
    </xf>
    <xf fontId="29" fillId="23" borderId="10" numFmtId="0" xfId="0" applyFont="1" applyFill="1" applyBorder="1" applyAlignment="1">
      <alignment horizontal="center" vertical="center" wrapText="1"/>
    </xf>
    <xf fontId="29" fillId="25" borderId="10" numFmtId="0" xfId="0" applyFont="1" applyFill="1" applyBorder="1" applyAlignment="1">
      <alignment horizontal="center" vertical="center" wrapText="1"/>
    </xf>
    <xf fontId="29" fillId="3" borderId="10" numFmtId="0" xfId="0" applyFont="1" applyFill="1" applyBorder="1" applyAlignment="1">
      <alignment horizontal="center" vertical="center" wrapText="1"/>
    </xf>
    <xf fontId="31" fillId="17" borderId="10" numFmtId="0" xfId="0" applyFont="1" applyFill="1" applyBorder="1" applyAlignment="1">
      <alignment horizontal="center" vertical="center" wrapText="1"/>
    </xf>
    <xf fontId="15" fillId="26" borderId="10" numFmtId="0" xfId="0" applyFont="1" applyFill="1" applyBorder="1" applyAlignment="1">
      <alignment horizontal="center" vertical="center" wrapText="1"/>
    </xf>
    <xf fontId="15" fillId="6" borderId="10" numFmtId="0" xfId="0" applyFont="1" applyFill="1" applyBorder="1" applyAlignment="1">
      <alignment horizontal="left" vertical="center" wrapText="1"/>
    </xf>
    <xf fontId="15" fillId="6" borderId="10" numFmtId="0" xfId="0" applyFont="1" applyFill="1" applyBorder="1" applyAlignment="1">
      <alignment horizontal="center" vertical="center" wrapText="1"/>
    </xf>
    <xf fontId="32" fillId="17" borderId="10" numFmtId="0" xfId="0" applyFont="1" applyFill="1" applyBorder="1" applyAlignment="1">
      <alignment horizontal="center" vertical="center" wrapText="1"/>
    </xf>
    <xf fontId="33" fillId="27" borderId="10" numFmtId="0" xfId="0" applyFont="1" applyFill="1" applyBorder="1" applyAlignment="1">
      <alignment horizontal="center" vertical="center" wrapText="1"/>
    </xf>
    <xf fontId="33" fillId="27" borderId="10" numFmtId="0" xfId="0" applyFont="1" applyFill="1" applyBorder="1" applyAlignment="1">
      <alignment horizontal="center" vertical="center" wrapText="1"/>
      <protection locked="0"/>
    </xf>
    <xf fontId="2" fillId="28" borderId="10" numFmtId="0" xfId="0" applyFont="1" applyFill="1" applyBorder="1" applyAlignment="1">
      <alignment horizontal="center" vertical="center" wrapText="1"/>
    </xf>
    <xf fontId="12" fillId="4" borderId="10" numFmtId="0" xfId="0" applyFont="1" applyFill="1" applyBorder="1" applyAlignment="1">
      <alignment horizontal="center" vertical="center" wrapText="1"/>
    </xf>
    <xf fontId="12" fillId="4" borderId="10" numFmtId="0" xfId="0" applyFont="1" applyFill="1" applyBorder="1" applyAlignment="1">
      <alignment horizontal="left" vertical="center" wrapText="1"/>
    </xf>
    <xf fontId="32" fillId="28" borderId="10" numFmtId="0" xfId="0" applyFont="1" applyFill="1" applyBorder="1" applyAlignment="1">
      <alignment horizontal="center" vertical="center" wrapText="1"/>
    </xf>
    <xf fontId="34" fillId="28" borderId="10" numFmtId="0" xfId="0" applyFont="1" applyFill="1" applyBorder="1" applyAlignment="1">
      <alignment horizontal="center" vertical="center"/>
    </xf>
    <xf fontId="34" fillId="28" borderId="10" numFmtId="0" xfId="0" applyFont="1" applyFill="1" applyBorder="1" applyAlignment="1">
      <alignment horizontal="center" vertical="center"/>
      <protection locked="0"/>
    </xf>
    <xf fontId="35" fillId="17" borderId="10" numFmtId="0" xfId="0" applyFont="1" applyFill="1" applyBorder="1" applyAlignment="1">
      <alignment horizontal="center" vertical="center" wrapText="1"/>
    </xf>
    <xf fontId="36" fillId="17" borderId="10" numFmtId="2" xfId="0" applyNumberFormat="1" applyFont="1" applyFill="1" applyBorder="1" applyAlignment="1">
      <alignment horizontal="left" vertical="center" wrapText="1"/>
    </xf>
    <xf fontId="36" fillId="17" borderId="10" numFmtId="2" xfId="0" applyNumberFormat="1" applyFont="1" applyFill="1" applyBorder="1" applyAlignment="1">
      <alignment horizontal="center" vertical="center" wrapText="1"/>
    </xf>
    <xf fontId="22" fillId="17" borderId="10" numFmtId="0" xfId="0" applyFont="1" applyFill="1" applyBorder="1" applyAlignment="1">
      <alignment horizontal="center" vertical="center"/>
    </xf>
    <xf fontId="15" fillId="6" borderId="10" numFmtId="0" xfId="0" applyFont="1" applyFill="1" applyBorder="1" applyAlignment="1">
      <alignment horizontal="center" vertical="center" wrapText="1"/>
      <protection locked="0"/>
    </xf>
    <xf fontId="22" fillId="28" borderId="10" numFmtId="0" xfId="0" applyFont="1" applyFill="1" applyBorder="1" applyAlignment="1">
      <alignment horizontal="center" vertical="center"/>
    </xf>
    <xf fontId="22" fillId="28" borderId="10" numFmtId="0" xfId="0" applyFont="1" applyFill="1" applyBorder="1" applyAlignment="1">
      <alignment horizontal="left" vertical="center"/>
    </xf>
    <xf fontId="37" fillId="28" borderId="10" numFmtId="0" xfId="0" applyFont="1" applyFill="1" applyBorder="1" applyAlignment="1">
      <alignment horizontal="center" vertical="center"/>
    </xf>
    <xf fontId="22" fillId="28" borderId="10" numFmtId="0" xfId="0" applyFont="1" applyFill="1" applyBorder="1" applyAlignment="1">
      <alignment horizontal="center" vertical="center" wrapText="1"/>
    </xf>
    <xf fontId="22" fillId="28" borderId="10" numFmtId="160" xfId="0" applyNumberFormat="1" applyFont="1" applyFill="1" applyBorder="1" applyAlignment="1">
      <alignment horizontal="center" vertical="center" wrapText="1"/>
    </xf>
    <xf fontId="22" fillId="28" borderId="10" numFmtId="160" xfId="0" applyNumberFormat="1" applyFont="1" applyFill="1" applyBorder="1" applyAlignment="1">
      <alignment horizontal="center" vertical="center" wrapText="1"/>
      <protection locked="0"/>
    </xf>
    <xf fontId="36" fillId="17" borderId="10" numFmtId="1" xfId="0" applyNumberFormat="1" applyFont="1" applyFill="1" applyBorder="1" applyAlignment="1">
      <alignment horizontal="center" vertical="center" wrapText="1"/>
    </xf>
    <xf fontId="37" fillId="17" borderId="10" numFmtId="0" xfId="0" applyFont="1" applyFill="1" applyBorder="1" applyAlignment="1">
      <alignment horizontal="center" vertical="center"/>
    </xf>
    <xf fontId="22" fillId="17" borderId="10" numFmtId="0" xfId="0" applyFont="1" applyFill="1" applyBorder="1" applyAlignment="1">
      <alignment horizontal="center" vertical="center" wrapText="1"/>
    </xf>
    <xf fontId="22" fillId="17" borderId="10" numFmtId="160" xfId="0" applyNumberFormat="1" applyFont="1" applyFill="1" applyBorder="1" applyAlignment="1">
      <alignment horizontal="center" vertical="center" wrapText="1"/>
    </xf>
    <xf fontId="22" fillId="17" borderId="10" numFmtId="160" xfId="0" applyNumberFormat="1" applyFont="1" applyFill="1" applyBorder="1" applyAlignment="1">
      <alignment horizontal="center" vertical="center" wrapText="1"/>
      <protection locked="0"/>
    </xf>
    <xf fontId="35" fillId="28" borderId="10" numFmtId="2" xfId="0" applyNumberFormat="1" applyFont="1" applyFill="1" applyBorder="1" applyAlignment="1">
      <alignment horizontal="center" vertical="center" wrapText="1"/>
    </xf>
    <xf fontId="35" fillId="28" borderId="10" numFmtId="2" xfId="0" applyNumberFormat="1" applyFont="1" applyFill="1" applyBorder="1" applyAlignment="1">
      <alignment horizontal="left" vertical="center" wrapText="1"/>
    </xf>
    <xf fontId="35" fillId="28" borderId="10" numFmtId="163" xfId="0" applyNumberFormat="1" applyFont="1" applyFill="1" applyBorder="1" applyAlignment="1">
      <alignment horizontal="center" vertical="center" wrapText="1"/>
    </xf>
    <xf fontId="12" fillId="4" borderId="10" numFmtId="163" xfId="0" applyNumberFormat="1" applyFont="1" applyFill="1" applyBorder="1" applyAlignment="1">
      <alignment horizontal="center" vertical="center" wrapText="1"/>
    </xf>
    <xf fontId="36" fillId="28" borderId="10" numFmtId="1" xfId="0" applyNumberFormat="1" applyFont="1" applyFill="1" applyBorder="1" applyAlignment="1">
      <alignment horizontal="center" vertical="center" wrapText="1"/>
    </xf>
    <xf fontId="22" fillId="28" borderId="10" numFmtId="163" xfId="0" applyNumberFormat="1" applyFont="1" applyFill="1" applyBorder="1" applyAlignment="1">
      <alignment horizontal="center" vertical="center" wrapText="1"/>
    </xf>
    <xf fontId="22" fillId="28" borderId="10" numFmtId="163" xfId="0" applyNumberFormat="1" applyFont="1" applyFill="1" applyBorder="1" applyAlignment="1">
      <alignment horizontal="center" vertical="center" wrapText="1"/>
      <protection locked="0"/>
    </xf>
    <xf fontId="38" fillId="11" borderId="10" numFmtId="0" xfId="0" applyFont="1" applyFill="1" applyBorder="1" applyAlignment="1">
      <alignment horizontal="center" vertical="center" wrapText="1"/>
    </xf>
    <xf fontId="38" fillId="11" borderId="10" numFmtId="0" xfId="0" applyFont="1" applyFill="1" applyBorder="1" applyAlignment="1">
      <alignment horizontal="left" vertical="center" wrapText="1"/>
    </xf>
    <xf fontId="22" fillId="11" borderId="10" numFmtId="0" xfId="0" applyFont="1" applyFill="1" applyBorder="1" applyAlignment="1">
      <alignment horizontal="center" vertical="center" wrapText="1"/>
    </xf>
    <xf fontId="22" fillId="11" borderId="10" numFmtId="160" xfId="0" applyNumberFormat="1" applyFont="1" applyFill="1" applyBorder="1" applyAlignment="1">
      <alignment horizontal="center" vertical="center" wrapText="1"/>
    </xf>
    <xf fontId="22" fillId="11" borderId="10" numFmtId="160" xfId="0" applyNumberFormat="1" applyFont="1" applyFill="1" applyBorder="1" applyAlignment="1">
      <alignment horizontal="center" vertical="center" wrapText="1"/>
      <protection locked="0"/>
    </xf>
    <xf fontId="17" fillId="17" borderId="10" numFmtId="0" xfId="0" applyFont="1" applyFill="1" applyBorder="1" applyAlignment="1">
      <alignment horizontal="center" vertical="center" wrapText="1"/>
    </xf>
    <xf fontId="39" fillId="15" borderId="10" numFmtId="0" xfId="0" applyFont="1" applyFill="1" applyBorder="1" applyAlignment="1">
      <alignment horizontal="left" vertical="center" wrapText="1"/>
    </xf>
    <xf fontId="38" fillId="17" borderId="10" numFmtId="0" xfId="0" applyFont="1" applyFill="1" applyBorder="1" applyAlignment="1">
      <alignment horizontal="center" vertical="center" wrapText="1"/>
    </xf>
    <xf fontId="17" fillId="28" borderId="10" numFmtId="0" xfId="0" applyFont="1" applyFill="1" applyBorder="1" applyAlignment="1">
      <alignment horizontal="center" vertical="center" wrapText="1"/>
    </xf>
    <xf fontId="22" fillId="15" borderId="10" numFmtId="0" xfId="0" applyFont="1" applyFill="1" applyBorder="1" applyAlignment="1">
      <alignment horizontal="left" vertical="center" wrapText="1"/>
    </xf>
    <xf fontId="40" fillId="28" borderId="10" numFmtId="0" xfId="0" applyFont="1" applyFill="1" applyBorder="1" applyAlignment="1">
      <alignment horizontal="center" vertical="center" wrapText="1"/>
    </xf>
    <xf fontId="38" fillId="28" borderId="10" numFmtId="0" xfId="0" applyFont="1" applyFill="1" applyBorder="1" applyAlignment="1">
      <alignment horizontal="center" vertical="center" wrapText="1"/>
    </xf>
    <xf fontId="41" fillId="28" borderId="10" numFmtId="0" xfId="0" applyFont="1" applyFill="1" applyBorder="1" applyAlignment="1">
      <alignment horizontal="center" vertical="center" wrapText="1"/>
    </xf>
    <xf fontId="40" fillId="17" borderId="10" numFmtId="0" xfId="0" applyFont="1" applyFill="1" applyBorder="1" applyAlignment="1">
      <alignment horizontal="center" vertical="center" wrapText="1"/>
    </xf>
    <xf fontId="22" fillId="17" borderId="10" numFmtId="0" xfId="0" applyFont="1" applyFill="1" applyBorder="1" applyAlignment="1">
      <alignment horizontal="center" vertical="center" wrapText="1"/>
      <protection locked="0"/>
    </xf>
    <xf fontId="41" fillId="17" borderId="10" numFmtId="0" xfId="0" applyFont="1" applyFill="1" applyBorder="1" applyAlignment="1">
      <alignment horizontal="center" vertical="center" wrapText="1"/>
    </xf>
    <xf fontId="22" fillId="28" borderId="10" numFmtId="0" xfId="0" applyFont="1" applyFill="1" applyBorder="1" applyAlignment="1">
      <alignment horizontal="center" vertical="center" wrapText="1"/>
      <protection locked="0"/>
    </xf>
    <xf fontId="42" fillId="28" borderId="10" numFmtId="0" xfId="0" applyFont="1" applyFill="1" applyBorder="1" applyAlignment="1">
      <alignment horizontal="center" vertical="center" wrapText="1"/>
    </xf>
    <xf fontId="39" fillId="29" borderId="10" numFmtId="0" xfId="0" applyFont="1" applyFill="1" applyBorder="1" applyAlignment="1">
      <alignment horizontal="left" vertical="center" wrapText="1"/>
    </xf>
    <xf fontId="22" fillId="29" borderId="10" numFmtId="0" xfId="0" applyFont="1" applyFill="1" applyBorder="1" applyAlignment="1">
      <alignment horizontal="left" vertical="center" wrapText="1"/>
    </xf>
    <xf fontId="42" fillId="17" borderId="10" numFmtId="0" xfId="0" applyFont="1" applyFill="1" applyBorder="1" applyAlignment="1">
      <alignment horizontal="center" vertical="center" wrapText="1"/>
    </xf>
    <xf fontId="39" fillId="17" borderId="10" numFmtId="0" xfId="0" applyFont="1" applyFill="1" applyBorder="1" applyAlignment="1">
      <alignment horizontal="left" vertical="center" wrapText="1"/>
    </xf>
    <xf fontId="22" fillId="28" borderId="10" numFmtId="0" xfId="0" applyFont="1" applyFill="1" applyBorder="1" applyAlignment="1">
      <alignment horizontal="left" vertical="center" wrapText="1"/>
    </xf>
    <xf fontId="22" fillId="17" borderId="10" numFmtId="0" xfId="0" applyFont="1" applyFill="1" applyBorder="1" applyAlignment="1">
      <alignment horizontal="left" vertical="center" wrapText="1"/>
    </xf>
    <xf fontId="22" fillId="28" borderId="10" numFmtId="0" xfId="0" applyFont="1" applyFill="1" applyBorder="1" applyAlignment="1">
      <alignment horizontal="right" vertical="center" wrapText="1"/>
    </xf>
    <xf fontId="22" fillId="28" borderId="10" numFmtId="162" xfId="0" applyNumberFormat="1" applyFont="1" applyFill="1" applyBorder="1" applyAlignment="1">
      <alignment horizontal="center" vertical="center" wrapText="1"/>
    </xf>
    <xf fontId="43" fillId="19" borderId="0" numFmtId="0" xfId="0" applyFont="1" applyFill="1" applyAlignment="1">
      <alignment horizontal="center" vertical="center" wrapText="1"/>
    </xf>
    <xf fontId="22" fillId="2" borderId="10" numFmtId="0" xfId="1" applyFont="1" applyFill="1" applyBorder="1" applyAlignment="1">
      <alignment horizontal="center" vertical="center" wrapText="1"/>
      <protection locked="0"/>
    </xf>
    <xf fontId="22" fillId="16" borderId="10" numFmtId="0" xfId="1" applyFont="1" applyFill="1" applyBorder="1" applyAlignment="1">
      <alignment horizontal="center" vertical="center" wrapText="1"/>
      <protection locked="0"/>
    </xf>
    <xf fontId="0" fillId="0" borderId="10" numFmtId="0" xfId="0" applyBorder="1"/>
    <xf fontId="2" fillId="17" borderId="10" numFmtId="0" xfId="0" applyFont="1" applyFill="1" applyBorder="1" applyAlignment="1">
      <alignment horizontal="left" vertical="center" wrapText="1"/>
    </xf>
    <xf fontId="22" fillId="28" borderId="14" numFmtId="0" xfId="0" applyFont="1" applyFill="1" applyBorder="1" applyAlignment="1">
      <alignment horizontal="center" vertical="center" wrapText="1"/>
    </xf>
    <xf fontId="22" fillId="28" borderId="15" numFmtId="0" xfId="0" applyFont="1" applyFill="1" applyBorder="1" applyAlignment="1">
      <alignment horizontal="center" vertical="center" wrapText="1"/>
    </xf>
    <xf fontId="31" fillId="17" borderId="10" numFmtId="0" xfId="0" applyFont="1" applyFill="1" applyBorder="1" applyAlignment="1">
      <alignment horizontal="left" vertical="center" wrapText="1"/>
    </xf>
    <xf fontId="22" fillId="17" borderId="10" numFmtId="0" xfId="0" applyFont="1" applyFill="1" applyBorder="1" applyAlignment="1">
      <alignment vertical="center"/>
    </xf>
    <xf fontId="22" fillId="28" borderId="10" numFmtId="0" xfId="0" applyFont="1" applyFill="1" applyBorder="1" applyAlignment="1">
      <alignment vertical="center"/>
    </xf>
    <xf fontId="35" fillId="28" borderId="10" numFmtId="163" xfId="0" applyNumberFormat="1" applyFont="1" applyFill="1" applyBorder="1" applyAlignment="1">
      <alignment horizontal="left" vertical="center" wrapText="1"/>
    </xf>
    <xf fontId="22" fillId="17" borderId="10" numFmtId="0" xfId="0" applyFont="1" applyFill="1" applyBorder="1" applyAlignment="1">
      <alignment horizontal="right" vertical="center" wrapText="1"/>
    </xf>
    <xf fontId="43" fillId="19" borderId="10" numFmtId="0" xfId="0" applyFont="1" applyFill="1" applyBorder="1" applyAlignment="1">
      <alignment horizontal="center" vertical="center" wrapText="1"/>
    </xf>
    <xf fontId="36" fillId="0" borderId="0" numFmtId="2" xfId="0" applyNumberFormat="1" applyFont="1" applyAlignment="1">
      <alignment horizontal="center" vertical="center" wrapText="1"/>
    </xf>
    <xf fontId="22" fillId="0" borderId="0" numFmtId="0" xfId="0" applyFont="1" applyAlignment="1">
      <alignment horizontal="center" vertical="center"/>
    </xf>
    <xf fontId="22" fillId="0" borderId="0" numFmtId="0" xfId="0" applyFont="1" applyAlignment="1">
      <alignment vertical="center"/>
    </xf>
    <xf fontId="22" fillId="0" borderId="0" numFmtId="0" xfId="0" applyFont="1" applyAlignment="1">
      <alignment horizontal="left" vertical="center" wrapText="1"/>
    </xf>
    <xf fontId="37" fillId="0" borderId="0" numFmtId="0" xfId="0" applyFont="1" applyAlignment="1">
      <alignment horizontal="center" vertical="center"/>
    </xf>
    <xf fontId="22" fillId="0" borderId="0" numFmtId="160" xfId="0" applyNumberFormat="1" applyFont="1" applyAlignment="1">
      <alignment horizontal="center" vertical="center" wrapText="1"/>
    </xf>
    <xf fontId="35" fillId="0" borderId="0" numFmtId="163" xfId="0" applyNumberFormat="1" applyFont="1" applyAlignment="1">
      <alignment horizontal="center" vertical="center" wrapText="1"/>
    </xf>
    <xf fontId="22" fillId="0" borderId="0" numFmtId="163" xfId="0" applyNumberFormat="1" applyFont="1" applyAlignment="1">
      <alignment horizontal="center" vertical="center" wrapText="1"/>
    </xf>
    <xf fontId="22" fillId="11" borderId="0" numFmtId="0" xfId="0" applyFont="1" applyFill="1" applyAlignment="1">
      <alignment horizontal="center" vertical="center" wrapText="1"/>
    </xf>
    <xf fontId="22" fillId="11" borderId="0" numFmtId="160" xfId="0" applyNumberFormat="1" applyFont="1" applyFill="1" applyAlignment="1">
      <alignment horizontal="center" vertical="center" wrapText="1"/>
    </xf>
    <xf fontId="40" fillId="0" borderId="0" numFmtId="0" xfId="0" applyFont="1" applyAlignment="1">
      <alignment horizontal="center" vertical="center" wrapText="1"/>
    </xf>
    <xf fontId="22" fillId="0" borderId="0" numFmtId="0" xfId="0" applyFont="1" applyAlignment="1">
      <alignment horizontal="right" vertical="center" wrapText="1"/>
    </xf>
    <xf fontId="22" fillId="28" borderId="0" numFmtId="0" xfId="0" applyFont="1" applyFill="1" applyAlignment="1">
      <alignment horizontal="left" vertical="center" wrapText="1"/>
    </xf>
    <xf fontId="22" fillId="28" borderId="0" numFmtId="0" xfId="0" applyFont="1" applyFill="1" applyAlignment="1">
      <alignment horizontal="center" vertical="center" wrapText="1"/>
    </xf>
    <xf fontId="22" fillId="29" borderId="0" numFmtId="0" xfId="0" applyFont="1" applyFill="1" applyAlignment="1">
      <alignment horizontal="center" vertical="center" wrapText="1"/>
    </xf>
    <xf fontId="3" fillId="0" borderId="0" numFmtId="0" xfId="0" applyFont="1" applyAlignment="1">
      <alignment horizontal="center"/>
    </xf>
    <xf fontId="44" fillId="28" borderId="0" numFmtId="0" xfId="0" applyFont="1" applyFill="1" applyAlignment="1">
      <alignment horizontal="left" vertical="center" wrapText="1"/>
    </xf>
    <xf fontId="1" fillId="0" borderId="0" numFmtId="0" xfId="0" applyFont="1" applyAlignment="1">
      <alignment horizontal="center" vertical="center" wrapText="1"/>
    </xf>
    <xf fontId="22" fillId="0" borderId="0" numFmtId="161" xfId="0" applyNumberFormat="1" applyFont="1" applyAlignment="1">
      <alignment horizontal="center" vertical="center" wrapText="1"/>
    </xf>
    <xf fontId="40" fillId="20" borderId="0" numFmtId="0" xfId="0" applyFont="1" applyFill="1" applyAlignment="1">
      <alignment horizontal="center" vertical="center" wrapText="1"/>
    </xf>
    <xf fontId="22" fillId="5" borderId="0" numFmtId="0" xfId="0" applyFont="1" applyFill="1" applyAlignment="1">
      <alignment horizontal="center" vertical="center" wrapText="1"/>
    </xf>
    <xf fontId="44" fillId="5" borderId="0" numFmtId="0" xfId="0" applyFont="1" applyFill="1" applyAlignment="1">
      <alignment horizontal="left" vertical="center" wrapText="1"/>
    </xf>
    <xf fontId="32" fillId="5" borderId="0" numFmtId="0" xfId="0" applyFont="1" applyFill="1" applyAlignment="1">
      <alignment horizontal="center" vertical="center" wrapText="1"/>
    </xf>
    <xf fontId="38" fillId="5" borderId="0" numFmtId="0" xfId="0" applyFont="1" applyFill="1" applyAlignment="1">
      <alignment horizontal="center" vertical="center" wrapText="1"/>
    </xf>
    <xf fontId="22" fillId="5" borderId="0" numFmtId="0" xfId="0" applyFont="1" applyFill="1" applyAlignment="1">
      <alignment horizontal="right" vertical="center" wrapText="1"/>
    </xf>
    <xf fontId="22" fillId="5" borderId="0" numFmtId="160" xfId="0" applyNumberFormat="1" applyFont="1" applyFill="1" applyAlignment="1">
      <alignment horizontal="center" vertical="center" wrapText="1"/>
    </xf>
    <xf fontId="38" fillId="30" borderId="0" numFmtId="0" xfId="0" applyFont="1" applyFill="1" applyAlignment="1">
      <alignment horizontal="center" vertical="center" wrapText="1"/>
    </xf>
    <xf fontId="22" fillId="27" borderId="16" numFmtId="0" xfId="0" applyFont="1" applyFill="1" applyBorder="1" applyAlignment="1">
      <alignment horizontal="center" vertical="center" wrapText="1"/>
    </xf>
    <xf fontId="45" fillId="27" borderId="16" numFmtId="0" xfId="0" applyFont="1" applyFill="1" applyBorder="1" applyAlignment="1">
      <alignment horizontal="left" vertical="center" wrapText="1"/>
    </xf>
    <xf fontId="32" fillId="27" borderId="16" numFmtId="0" xfId="0" applyFont="1" applyFill="1" applyBorder="1" applyAlignment="1">
      <alignment horizontal="center" vertical="center" wrapText="1"/>
    </xf>
    <xf fontId="38" fillId="27" borderId="16" numFmtId="0" xfId="0" applyFont="1" applyFill="1" applyBorder="1" applyAlignment="1">
      <alignment horizontal="center" vertical="center" wrapText="1"/>
    </xf>
    <xf fontId="22" fillId="28" borderId="0" numFmtId="160" xfId="0" applyNumberFormat="1" applyFont="1" applyFill="1" applyAlignment="1">
      <alignment horizontal="center" vertical="center" wrapText="1"/>
    </xf>
    <xf fontId="22" fillId="17" borderId="0" numFmtId="160" xfId="0" applyNumberFormat="1" applyFont="1" applyFill="1" applyAlignment="1">
      <alignment horizontal="center" vertical="center" wrapText="1"/>
    </xf>
    <xf fontId="29" fillId="0" borderId="2" numFmtId="49" xfId="0" applyNumberFormat="1" applyFont="1" applyBorder="1" applyAlignment="1">
      <alignment horizontal="center" vertical="center" wrapText="1"/>
    </xf>
    <xf fontId="46" fillId="22" borderId="2" numFmtId="0" xfId="0" applyFont="1" applyFill="1" applyBorder="1" applyAlignment="1">
      <alignment horizontal="center" vertical="center" wrapText="1"/>
    </xf>
    <xf fontId="15" fillId="26" borderId="2" numFmtId="49" xfId="0" applyNumberFormat="1" applyFont="1" applyFill="1" applyBorder="1" applyAlignment="1">
      <alignment horizontal="center" vertical="center" wrapText="1"/>
    </xf>
    <xf fontId="33" fillId="27" borderId="17" numFmtId="0" xfId="0" applyFont="1" applyFill="1" applyBorder="1" applyAlignment="1">
      <alignment horizontal="center" vertical="center" wrapText="1"/>
    </xf>
    <xf fontId="33" fillId="27" borderId="0" numFmtId="0" xfId="0" applyFont="1" applyFill="1" applyAlignment="1">
      <alignment horizontal="center" vertical="center" wrapText="1"/>
    </xf>
    <xf fontId="12" fillId="4" borderId="2" numFmtId="49" xfId="0" applyNumberFormat="1" applyFont="1" applyFill="1" applyBorder="1" applyAlignment="1">
      <alignment horizontal="center" vertical="center" wrapText="1"/>
    </xf>
    <xf fontId="34" fillId="0" borderId="17" numFmtId="0" xfId="0" applyFont="1" applyBorder="1" applyAlignment="1">
      <alignment horizontal="center" vertical="center"/>
    </xf>
    <xf fontId="34" fillId="0" borderId="0" numFmtId="0" xfId="0" applyFont="1" applyAlignment="1">
      <alignment horizontal="center" vertical="center"/>
    </xf>
    <xf fontId="35" fillId="0" borderId="0" numFmtId="49" xfId="0" applyNumberFormat="1" applyFont="1" applyAlignment="1">
      <alignment horizontal="center" vertical="center" wrapText="1"/>
    </xf>
    <xf fontId="15" fillId="6" borderId="17" numFmtId="0" xfId="0" applyFont="1" applyFill="1" applyBorder="1" applyAlignment="1">
      <alignment horizontal="center" vertical="center" wrapText="1"/>
    </xf>
    <xf fontId="22" fillId="0" borderId="0" numFmtId="49" xfId="0" applyNumberFormat="1" applyFont="1" applyAlignment="1">
      <alignment vertical="center"/>
    </xf>
    <xf fontId="22" fillId="0" borderId="0" numFmtId="0" xfId="0" applyFont="1" applyAlignment="1">
      <alignment horizontal="left" vertical="center"/>
    </xf>
    <xf fontId="22" fillId="0" borderId="17" numFmtId="160" xfId="0" applyNumberFormat="1" applyFont="1" applyBorder="1" applyAlignment="1">
      <alignment horizontal="center" vertical="center" wrapText="1"/>
    </xf>
    <xf fontId="22" fillId="0" borderId="17" numFmtId="0" xfId="0" applyFont="1" applyBorder="1" applyAlignment="1">
      <alignment horizontal="center" vertical="center" wrapText="1"/>
    </xf>
    <xf fontId="22" fillId="0" borderId="17" numFmtId="163" xfId="0" applyNumberFormat="1" applyFont="1" applyBorder="1" applyAlignment="1">
      <alignment horizontal="center" vertical="center" wrapText="1"/>
    </xf>
    <xf fontId="15" fillId="6" borderId="2" numFmtId="49" xfId="0" applyNumberFormat="1" applyFont="1" applyFill="1" applyBorder="1" applyAlignment="1">
      <alignment horizontal="center" vertical="center" wrapText="1"/>
    </xf>
    <xf fontId="38" fillId="11" borderId="0" numFmtId="49" xfId="0" applyNumberFormat="1" applyFont="1" applyFill="1" applyAlignment="1">
      <alignment horizontal="center" vertical="center" wrapText="1"/>
    </xf>
    <xf fontId="22" fillId="11" borderId="17" numFmtId="160" xfId="0" applyNumberFormat="1" applyFont="1" applyFill="1" applyBorder="1" applyAlignment="1">
      <alignment horizontal="center" vertical="center" wrapText="1"/>
    </xf>
    <xf fontId="22" fillId="11" borderId="17" numFmtId="0" xfId="0" applyFont="1" applyFill="1" applyBorder="1" applyAlignment="1">
      <alignment horizontal="center" vertical="center" wrapText="1"/>
    </xf>
    <xf fontId="22" fillId="0" borderId="0" numFmtId="49" xfId="0" applyNumberFormat="1" applyFont="1" applyAlignment="1">
      <alignment horizontal="center" vertical="center" wrapText="1"/>
    </xf>
    <xf fontId="22" fillId="28" borderId="0" numFmtId="49" xfId="0" applyNumberFormat="1" applyFont="1" applyFill="1" applyAlignment="1">
      <alignment horizontal="center" vertical="center" wrapText="1"/>
    </xf>
    <xf fontId="32" fillId="28" borderId="0" numFmtId="0" xfId="0" applyFont="1" applyFill="1" applyAlignment="1">
      <alignment horizontal="center" vertical="center" wrapText="1"/>
    </xf>
    <xf fontId="38" fillId="28" borderId="0" numFmtId="0" xfId="0" applyFont="1" applyFill="1" applyAlignment="1">
      <alignment horizontal="center" vertical="center" wrapText="1"/>
    </xf>
    <xf fontId="22" fillId="28" borderId="17" numFmtId="0" xfId="0" applyFont="1" applyFill="1" applyBorder="1" applyAlignment="1">
      <alignment horizontal="center" vertical="center" wrapText="1"/>
    </xf>
    <xf fontId="22" fillId="17" borderId="0" numFmtId="0" xfId="0" applyFont="1" applyFill="1" applyAlignment="1">
      <alignment horizontal="center" vertical="center" wrapText="1"/>
    </xf>
    <xf fontId="22" fillId="17" borderId="0" numFmtId="49" xfId="0" applyNumberFormat="1" applyFont="1" applyFill="1" applyAlignment="1">
      <alignment horizontal="center" vertical="center" wrapText="1"/>
    </xf>
    <xf fontId="22" fillId="17" borderId="0" numFmtId="0" xfId="0" applyFont="1" applyFill="1" applyAlignment="1">
      <alignment horizontal="left" vertical="center" wrapText="1"/>
    </xf>
    <xf fontId="32" fillId="17" borderId="0" numFmtId="0" xfId="0" applyFont="1" applyFill="1" applyAlignment="1">
      <alignment horizontal="center" vertical="center" wrapText="1"/>
    </xf>
    <xf fontId="38" fillId="17" borderId="0" numFmtId="0" xfId="0" applyFont="1" applyFill="1" applyAlignment="1">
      <alignment horizontal="center" vertical="center" wrapText="1"/>
    </xf>
    <xf fontId="22" fillId="17" borderId="17" numFmtId="160" xfId="0" applyNumberFormat="1" applyFont="1" applyFill="1" applyBorder="1" applyAlignment="1">
      <alignment horizontal="center" vertical="center" wrapText="1"/>
    </xf>
    <xf fontId="22" fillId="17" borderId="17" numFmtId="0" xfId="0" applyFont="1" applyFill="1" applyBorder="1" applyAlignment="1">
      <alignment horizontal="center" vertical="center" wrapText="1"/>
    </xf>
    <xf fontId="47" fillId="0" borderId="0" numFmtId="0" xfId="0" applyFont="1" applyAlignment="1">
      <alignment horizontal="center" vertical="center" wrapText="1"/>
    </xf>
    <xf fontId="22" fillId="28" borderId="17" numFmtId="160" xfId="0" applyNumberFormat="1" applyFont="1" applyFill="1" applyBorder="1" applyAlignment="1">
      <alignment horizontal="center" vertical="center" wrapText="1"/>
    </xf>
    <xf fontId="22" fillId="20" borderId="0" numFmtId="0" xfId="0" applyFont="1" applyFill="1" applyAlignment="1">
      <alignment horizontal="center" vertical="center" wrapText="1"/>
    </xf>
    <xf fontId="1" fillId="0" borderId="17" numFmtId="0" xfId="0" applyFont="1" applyBorder="1" applyAlignment="1">
      <alignment horizontal="center" vertical="center" wrapText="1"/>
    </xf>
    <xf fontId="48" fillId="28" borderId="0" numFmtId="0" xfId="0" applyFont="1" applyFill="1" applyAlignment="1">
      <alignment vertical="center" wrapText="1"/>
    </xf>
    <xf fontId="49" fillId="20" borderId="0" numFmtId="0" xfId="0" applyFont="1" applyFill="1" applyAlignment="1">
      <alignment horizontal="center" vertical="center" wrapText="1"/>
    </xf>
    <xf fontId="2" fillId="28" borderId="0" numFmtId="49" xfId="0" applyNumberFormat="1" applyFont="1" applyFill="1" applyAlignment="1">
      <alignment vertical="center"/>
    </xf>
    <xf fontId="2" fillId="28" borderId="0" numFmtId="0" xfId="0" applyFont="1" applyFill="1" applyAlignment="1">
      <alignment vertical="center" wrapText="1"/>
    </xf>
    <xf fontId="2" fillId="28" borderId="0" numFmtId="0" xfId="0" applyFont="1" applyFill="1" applyAlignment="1">
      <alignment vertical="center"/>
    </xf>
    <xf fontId="42" fillId="31" borderId="0" numFmtId="0" xfId="0" applyFont="1" applyFill="1" applyAlignment="1">
      <alignment horizontal="center" vertical="center" wrapText="1"/>
    </xf>
    <xf fontId="17" fillId="28" borderId="0" numFmtId="0" xfId="0" applyFont="1" applyFill="1" applyAlignment="1">
      <alignment horizontal="center" vertical="center" wrapText="1"/>
    </xf>
    <xf fontId="2" fillId="28" borderId="0" numFmtId="0" xfId="0" applyFont="1" applyFill="1" applyAlignment="1">
      <alignment horizontal="center" vertical="center"/>
    </xf>
    <xf fontId="2" fillId="28" borderId="17" numFmtId="0" xfId="0" applyFont="1" applyFill="1" applyBorder="1" applyAlignment="1">
      <alignment vertical="center"/>
    </xf>
    <xf fontId="2" fillId="17" borderId="0" numFmtId="49" xfId="0" applyNumberFormat="1" applyFont="1" applyFill="1" applyAlignment="1">
      <alignment vertical="center"/>
    </xf>
    <xf fontId="2" fillId="17" borderId="0" numFmtId="0" xfId="0" applyFont="1" applyFill="1" applyAlignment="1">
      <alignment vertical="center"/>
    </xf>
    <xf fontId="3" fillId="17" borderId="0" numFmtId="0" xfId="0" applyFont="1" applyFill="1" applyAlignment="1">
      <alignment vertical="center"/>
    </xf>
    <xf fontId="17" fillId="17" borderId="0" numFmtId="0" xfId="0" applyFont="1" applyFill="1" applyAlignment="1">
      <alignment horizontal="center" vertical="center" wrapText="1"/>
    </xf>
    <xf fontId="2" fillId="17" borderId="0" numFmtId="0" xfId="0" applyFont="1" applyFill="1" applyAlignment="1">
      <alignment horizontal="center" vertical="center"/>
    </xf>
    <xf fontId="2" fillId="17" borderId="0" numFmtId="0" xfId="0" applyFont="1" applyFill="1" applyAlignment="1">
      <alignment vertical="center" wrapText="1"/>
    </xf>
    <xf fontId="2" fillId="17" borderId="17" numFmtId="0" xfId="0" applyFont="1" applyFill="1" applyBorder="1" applyAlignment="1">
      <alignment vertical="center"/>
    </xf>
    <xf fontId="40" fillId="0" borderId="0" numFmtId="0" xfId="0" applyFont="1" applyAlignment="1">
      <alignment horizontal="left" vertical="center" wrapText="1"/>
    </xf>
    <xf fontId="22" fillId="28" borderId="0" numFmtId="161" xfId="0" applyNumberFormat="1" applyFont="1" applyFill="1" applyAlignment="1">
      <alignment horizontal="center" vertical="center" wrapText="1"/>
    </xf>
    <xf fontId="1" fillId="28" borderId="0" numFmtId="0" xfId="0" applyFont="1" applyFill="1" applyAlignment="1">
      <alignment horizontal="center" vertical="center" wrapText="1"/>
    </xf>
    <xf fontId="1" fillId="28" borderId="0" numFmtId="161" xfId="0" applyNumberFormat="1" applyFont="1" applyFill="1" applyAlignment="1">
      <alignment horizontal="center" vertical="center" wrapText="1"/>
    </xf>
    <xf fontId="0" fillId="24" borderId="0" numFmtId="0" xfId="0" applyFill="1" applyAlignment="1">
      <alignment horizontal="center" vertical="center" wrapText="1"/>
    </xf>
    <xf fontId="1" fillId="28" borderId="17" numFmtId="0" xfId="0" applyFont="1" applyFill="1" applyBorder="1" applyAlignment="1">
      <alignment horizontal="center" vertical="center" wrapText="1"/>
    </xf>
    <xf fontId="40" fillId="17" borderId="0" numFmtId="0" xfId="0" applyFont="1" applyFill="1" applyAlignment="1">
      <alignment horizontal="left" vertical="center" wrapText="1"/>
    </xf>
    <xf fontId="22" fillId="25" borderId="0" numFmtId="0" xfId="0" applyFont="1" applyFill="1" applyAlignment="1">
      <alignment horizontal="center" vertical="center" wrapText="1"/>
    </xf>
    <xf fontId="40" fillId="17" borderId="0" numFmtId="0" xfId="0" applyFont="1" applyFill="1" applyAlignment="1">
      <alignment horizontal="center" vertical="center" wrapText="1"/>
    </xf>
    <xf fontId="22" fillId="17" borderId="17" numFmtId="161" xfId="0" applyNumberFormat="1" applyFont="1" applyFill="1" applyBorder="1" applyAlignment="1">
      <alignment horizontal="center" vertical="center" wrapText="1"/>
    </xf>
    <xf fontId="1" fillId="17" borderId="0" numFmtId="0" xfId="0" applyFont="1" applyFill="1" applyAlignment="1">
      <alignment horizontal="center" vertical="center" wrapText="1"/>
    </xf>
    <xf fontId="1" fillId="17" borderId="0" numFmtId="161" xfId="0" applyNumberFormat="1" applyFont="1" applyFill="1" applyAlignment="1">
      <alignment horizontal="center" vertical="center" wrapText="1"/>
    </xf>
    <xf fontId="1" fillId="17" borderId="17" numFmtId="0" xfId="0" applyFont="1" applyFill="1" applyBorder="1" applyAlignment="1">
      <alignment horizontal="center" vertical="center" wrapText="1"/>
    </xf>
    <xf fontId="40" fillId="32" borderId="0" numFmtId="0" xfId="0" applyFont="1" applyFill="1" applyAlignment="1">
      <alignment horizontal="center" vertical="center" wrapText="1"/>
    </xf>
    <xf fontId="32" fillId="0" borderId="18" numFmtId="0" xfId="0" applyFont="1" applyBorder="1" applyAlignment="1">
      <alignment horizontal="center" vertical="center" wrapText="1"/>
    </xf>
    <xf fontId="38" fillId="0" borderId="18" numFmtId="0" xfId="0" applyFont="1" applyBorder="1" applyAlignment="1">
      <alignment horizontal="center" vertical="center" wrapText="1"/>
    </xf>
    <xf fontId="50" fillId="32" borderId="0" numFmtId="0" xfId="0" applyFont="1" applyFill="1" applyAlignment="1">
      <alignment horizontal="center" vertical="center" wrapText="1"/>
    </xf>
    <xf fontId="22" fillId="28" borderId="18" numFmtId="0" xfId="0" applyFont="1" applyFill="1" applyBorder="1" applyAlignment="1">
      <alignment horizontal="left" vertical="center" wrapText="1"/>
    </xf>
    <xf fontId="22" fillId="28" borderId="18" numFmtId="0" xfId="0" applyFont="1" applyFill="1" applyBorder="1" applyAlignment="1">
      <alignment horizontal="center" vertical="center" wrapText="1"/>
    </xf>
    <xf fontId="25" fillId="28" borderId="18" numFmtId="0" xfId="0" applyFont="1" applyFill="1" applyBorder="1" applyAlignment="1">
      <alignment horizontal="center" vertical="center" wrapText="1"/>
    </xf>
    <xf fontId="22" fillId="28" borderId="18" numFmtId="160" xfId="0" applyNumberFormat="1" applyFont="1" applyFill="1" applyBorder="1" applyAlignment="1">
      <alignment horizontal="center" vertical="center" wrapText="1"/>
    </xf>
    <xf fontId="40" fillId="28" borderId="18" numFmtId="0" xfId="0" applyFont="1" applyFill="1" applyBorder="1" applyAlignment="1">
      <alignment horizontal="left" vertical="center" wrapText="1"/>
    </xf>
    <xf fontId="22" fillId="27" borderId="16" numFmtId="49" xfId="0" applyNumberFormat="1" applyFont="1" applyFill="1" applyBorder="1" applyAlignment="1">
      <alignment horizontal="center" vertical="center" wrapText="1"/>
    </xf>
    <xf fontId="22" fillId="27" borderId="6" numFmtId="0" xfId="0" applyFont="1" applyFill="1" applyBorder="1" applyAlignment="1">
      <alignment horizontal="center" vertical="center" wrapText="1"/>
    </xf>
    <xf fontId="22" fillId="27" borderId="0" numFmtId="0" xfId="0" applyFont="1" applyFill="1" applyAlignment="1">
      <alignment horizontal="center" vertical="center" wrapText="1"/>
    </xf>
    <xf fontId="22" fillId="15" borderId="0" numFmtId="0" xfId="0" applyFont="1" applyFill="1" applyAlignment="1">
      <alignment horizontal="center" vertical="center" wrapText="1"/>
    </xf>
    <xf fontId="22" fillId="28" borderId="17" numFmtId="161" xfId="0" applyNumberFormat="1" applyFont="1" applyFill="1" applyBorder="1" applyAlignment="1">
      <alignment horizontal="center" vertical="center" wrapText="1"/>
    </xf>
    <xf fontId="44" fillId="28" borderId="0" numFmtId="160" xfId="0" applyNumberFormat="1" applyFont="1" applyFill="1" applyAlignment="1">
      <alignment horizontal="left"/>
    </xf>
    <xf fontId="44" fillId="17" borderId="0" numFmtId="160" xfId="0" applyNumberFormat="1" applyFont="1" applyFill="1" applyAlignment="1">
      <alignment horizontal="left"/>
    </xf>
    <xf fontId="29" fillId="22" borderId="2" numFmtId="0" xfId="0" applyFont="1" applyFill="1" applyBorder="1" applyAlignment="1">
      <alignment horizontal="center" vertical="center" wrapText="1"/>
    </xf>
    <xf fontId="31" fillId="17" borderId="0" numFmtId="0" xfId="0" applyFont="1" applyFill="1" applyAlignment="1">
      <alignment horizontal="center" vertical="center" wrapText="1"/>
    </xf>
    <xf fontId="31" fillId="17" borderId="0" numFmtId="0" xfId="0" applyFont="1" applyFill="1" applyAlignment="1">
      <alignment horizontal="left" vertical="center" wrapText="1"/>
    </xf>
    <xf fontId="2" fillId="28" borderId="0" numFmtId="0" xfId="0" applyFont="1" applyFill="1" applyAlignment="1">
      <alignment horizontal="center" vertical="center" wrapText="1"/>
    </xf>
    <xf fontId="34" fillId="28" borderId="2" numFmtId="0" xfId="0" applyFont="1" applyFill="1" applyBorder="1" applyAlignment="1">
      <alignment horizontal="center" vertical="center"/>
    </xf>
    <xf fontId="35" fillId="17" borderId="0" numFmtId="0" xfId="0" applyFont="1" applyFill="1" applyAlignment="1">
      <alignment horizontal="center" vertical="center" wrapText="1"/>
    </xf>
    <xf fontId="36" fillId="17" borderId="0" numFmtId="2" xfId="0" applyNumberFormat="1" applyFont="1" applyFill="1" applyAlignment="1">
      <alignment horizontal="left" vertical="center" wrapText="1"/>
    </xf>
    <xf fontId="22" fillId="28" borderId="0" numFmtId="0" xfId="0" applyFont="1" applyFill="1" applyAlignment="1">
      <alignment vertical="center"/>
    </xf>
    <xf fontId="22" fillId="28" borderId="0" numFmtId="0" xfId="0" applyFont="1" applyFill="1" applyAlignment="1">
      <alignment vertical="center" wrapText="1"/>
    </xf>
    <xf fontId="22" fillId="28" borderId="0" numFmtId="0" xfId="0" applyFont="1" applyFill="1" applyAlignment="1">
      <alignment horizontal="left" vertical="center"/>
    </xf>
    <xf fontId="22" fillId="28" borderId="0" numFmtId="0" xfId="0" applyFont="1" applyFill="1" applyAlignment="1">
      <alignment horizontal="left"/>
    </xf>
    <xf fontId="37" fillId="28" borderId="0" numFmtId="0" xfId="0" applyFont="1" applyFill="1" applyAlignment="1">
      <alignment horizontal="center"/>
    </xf>
    <xf fontId="22" fillId="28" borderId="0" numFmtId="0" xfId="0" applyFont="1" applyFill="1" applyAlignment="1">
      <alignment horizontal="center" wrapText="1"/>
    </xf>
    <xf fontId="12" fillId="4" borderId="2" numFmtId="2" xfId="0" applyNumberFormat="1" applyFont="1" applyFill="1" applyBorder="1" applyAlignment="1">
      <alignment horizontal="center" vertical="center" wrapText="1"/>
    </xf>
    <xf fontId="36" fillId="17" borderId="0" numFmtId="1" xfId="0" applyNumberFormat="1" applyFont="1" applyFill="1" applyAlignment="1">
      <alignment horizontal="center" vertical="center" wrapText="1"/>
    </xf>
    <xf fontId="37" fillId="17" borderId="0" numFmtId="0" xfId="0" applyFont="1" applyFill="1" applyAlignment="1">
      <alignment horizontal="center"/>
    </xf>
    <xf fontId="22" fillId="17" borderId="0" numFmtId="0" xfId="0" applyFont="1" applyFill="1" applyAlignment="1">
      <alignment horizontal="center" wrapText="1"/>
    </xf>
    <xf fontId="35" fillId="28" borderId="0" numFmtId="2" xfId="0" applyNumberFormat="1" applyFont="1" applyFill="1" applyAlignment="1">
      <alignment horizontal="center" vertical="center" wrapText="1"/>
    </xf>
    <xf fontId="35" fillId="28" borderId="0" numFmtId="2" xfId="0" applyNumberFormat="1" applyFont="1" applyFill="1" applyAlignment="1">
      <alignment horizontal="left" vertical="center" wrapText="1"/>
    </xf>
    <xf fontId="35" fillId="28" borderId="0" numFmtId="163" xfId="0" applyNumberFormat="1" applyFont="1" applyFill="1" applyAlignment="1">
      <alignment horizontal="left" vertical="center" wrapText="1"/>
    </xf>
    <xf fontId="36" fillId="28" borderId="0" numFmtId="1" xfId="0" applyNumberFormat="1" applyFont="1" applyFill="1" applyAlignment="1">
      <alignment horizontal="center" vertical="center" wrapText="1"/>
    </xf>
    <xf fontId="22" fillId="28" borderId="0" numFmtId="163" xfId="0" applyNumberFormat="1" applyFont="1" applyFill="1" applyAlignment="1">
      <alignment horizontal="center" vertical="center" wrapText="1"/>
    </xf>
    <xf fontId="22" fillId="28" borderId="0" numFmtId="163" xfId="0" applyNumberFormat="1" applyFont="1" applyFill="1" applyAlignment="1">
      <alignment horizontal="center" wrapText="1"/>
    </xf>
    <xf fontId="21" fillId="17" borderId="0" numFmtId="0" xfId="0" applyFont="1" applyFill="1" applyAlignment="1">
      <alignment horizontal="center" vertical="center" wrapText="1"/>
    </xf>
    <xf fontId="0" fillId="17" borderId="0" numFmtId="0" xfId="0" applyFill="1" applyAlignment="1">
      <alignment horizontal="left" vertical="center" wrapText="1"/>
    </xf>
    <xf fontId="22" fillId="17" borderId="0" numFmtId="0" xfId="0" applyFont="1" applyFill="1" applyAlignment="1">
      <alignment horizontal="left" wrapText="1"/>
    </xf>
    <xf fontId="0" fillId="28" borderId="0" numFmtId="0" xfId="0" applyFill="1" applyAlignment="1">
      <alignment horizontal="left" vertical="center" wrapText="1"/>
    </xf>
    <xf fontId="22" fillId="28" borderId="0" numFmtId="0" xfId="0" applyFont="1" applyFill="1" applyAlignment="1">
      <alignment horizontal="left" wrapText="1"/>
    </xf>
    <xf fontId="1" fillId="33" borderId="0" numFmtId="0" xfId="0" applyFont="1" applyFill="1" applyAlignment="1">
      <alignment horizontal="center" vertical="center" wrapText="1"/>
    </xf>
    <xf fontId="25" fillId="17" borderId="0" numFmtId="0" xfId="0" applyFont="1" applyFill="1" applyAlignment="1">
      <alignment horizontal="left" vertical="center" wrapText="1"/>
    </xf>
    <xf fontId="22" fillId="17" borderId="0" numFmtId="161" xfId="0" applyNumberFormat="1" applyFont="1" applyFill="1" applyAlignment="1">
      <alignment horizontal="center" vertical="center" wrapText="1"/>
    </xf>
    <xf fontId="38" fillId="17" borderId="0" numFmtId="0" xfId="0" applyFont="1" applyFill="1" applyAlignment="1">
      <alignment horizontal="left" vertical="center" wrapText="1"/>
    </xf>
    <xf fontId="40" fillId="28" borderId="0" numFmtId="0" xfId="0" applyFont="1" applyFill="1" applyAlignment="1">
      <alignment horizontal="left" vertical="center" wrapText="1"/>
    </xf>
    <xf fontId="51" fillId="17" borderId="0" numFmtId="0" xfId="0" applyFont="1" applyFill="1" applyAlignment="1">
      <alignment horizontal="center" vertical="center" wrapText="1"/>
    </xf>
    <xf fontId="22" fillId="28" borderId="0" numFmtId="160" xfId="0" applyNumberFormat="1" applyFont="1" applyFill="1" applyAlignment="1">
      <alignment horizontal="center" wrapText="1"/>
    </xf>
    <xf fontId="22" fillId="17" borderId="0" numFmtId="160" xfId="0" applyNumberFormat="1" applyFont="1" applyFill="1" applyAlignment="1">
      <alignment horizontal="center" wrapText="1"/>
    </xf>
    <xf fontId="22" fillId="17" borderId="0" numFmtId="0" xfId="0" applyFont="1" applyFill="1" applyAlignment="1">
      <alignment vertical="center"/>
    </xf>
    <xf fontId="45" fillId="17" borderId="0" numFmtId="0" xfId="0" applyFont="1" applyFill="1" applyAlignment="1">
      <alignment horizontal="center" vertical="center" wrapText="1"/>
    </xf>
    <xf fontId="45" fillId="5" borderId="0" numFmtId="0" xfId="0" applyFont="1" applyFill="1" applyAlignment="1">
      <alignment horizontal="center" vertical="center" wrapText="1"/>
    </xf>
    <xf fontId="25" fillId="28" borderId="0" numFmtId="0" xfId="0" applyFont="1" applyFill="1" applyAlignment="1">
      <alignment horizontal="center" vertical="center" wrapText="1"/>
    </xf>
    <xf fontId="0" fillId="28" borderId="0" numFmtId="0" xfId="0" applyFill="1" applyAlignment="1">
      <alignment horizontal="center" vertical="center" wrapText="1"/>
    </xf>
    <xf fontId="25" fillId="17" borderId="0" numFmtId="0" xfId="0" applyFont="1" applyFill="1" applyAlignment="1">
      <alignment horizontal="center" vertical="center" wrapText="1"/>
    </xf>
    <xf fontId="0" fillId="17" borderId="0" numFmtId="0" xfId="0" applyFill="1" applyAlignment="1">
      <alignment horizontal="center" wrapText="1"/>
    </xf>
    <xf fontId="52" fillId="23" borderId="2" numFmtId="0" xfId="0" applyFont="1" applyFill="1" applyBorder="1" applyAlignment="1">
      <alignment horizontal="center" wrapText="1"/>
    </xf>
    <xf fontId="46" fillId="25" borderId="2" numFmtId="0" xfId="0" applyFont="1" applyFill="1" applyBorder="1" applyAlignment="1">
      <alignment horizontal="center" vertical="center" wrapText="1"/>
    </xf>
    <xf fontId="52" fillId="23" borderId="2" numFmtId="0" xfId="0" applyFont="1" applyFill="1" applyBorder="1" applyAlignment="1">
      <alignment horizontal="center" vertical="center" wrapText="1"/>
    </xf>
    <xf fontId="29" fillId="13" borderId="2" numFmtId="0" xfId="0" applyFont="1" applyFill="1" applyBorder="1" applyAlignment="1">
      <alignment horizontal="center" vertical="center" wrapText="1"/>
    </xf>
    <xf fontId="33" fillId="27" borderId="2" numFmtId="0" xfId="0" applyFont="1" applyFill="1" applyBorder="1" applyAlignment="1">
      <alignment horizontal="center" wrapText="1"/>
    </xf>
    <xf fontId="53" fillId="27" borderId="2" numFmtId="0" xfId="0" applyFont="1" applyFill="1" applyBorder="1" applyAlignment="1">
      <alignment horizontal="center" vertical="center" wrapText="1"/>
    </xf>
    <xf fontId="2" fillId="28" borderId="0" numFmtId="0" xfId="0" applyFont="1" applyFill="1" applyAlignment="1">
      <alignment horizontal="center" wrapText="1"/>
    </xf>
    <xf fontId="34" fillId="28" borderId="2" numFmtId="0" xfId="0" applyFont="1" applyFill="1" applyBorder="1" applyAlignment="1">
      <alignment horizontal="center"/>
    </xf>
    <xf fontId="54" fillId="28" borderId="2" numFmtId="0" xfId="0" applyFont="1" applyFill="1" applyBorder="1" applyAlignment="1">
      <alignment horizontal="center" vertical="center"/>
    </xf>
    <xf fontId="34" fillId="28" borderId="0" numFmtId="0" xfId="0" applyFont="1" applyFill="1" applyAlignment="1">
      <alignment horizontal="center" vertical="center"/>
    </xf>
    <xf fontId="15" fillId="6" borderId="2" numFmtId="0" xfId="0" applyFont="1" applyFill="1" applyBorder="1" applyAlignment="1">
      <alignment horizontal="center" wrapText="1"/>
    </xf>
    <xf fontId="14" fillId="6" borderId="2" numFmtId="0" xfId="0" applyFont="1" applyFill="1" applyBorder="1" applyAlignment="1">
      <alignment horizontal="center" vertical="center" wrapText="1"/>
    </xf>
    <xf fontId="22" fillId="28" borderId="0" numFmtId="0" xfId="0" applyFont="1" applyFill="1" applyAlignment="1">
      <alignment wrapText="1"/>
    </xf>
    <xf fontId="25" fillId="28" borderId="0" numFmtId="163" xfId="0" applyNumberFormat="1" applyFont="1" applyFill="1" applyAlignment="1">
      <alignment horizontal="center" vertical="center" wrapText="1"/>
    </xf>
    <xf fontId="25" fillId="11" borderId="0" numFmtId="0" xfId="0" applyFont="1" applyFill="1" applyAlignment="1">
      <alignment horizontal="center" vertical="center" wrapText="1"/>
    </xf>
    <xf fontId="22" fillId="17" borderId="0" numFmtId="0" xfId="0" applyFont="1" applyFill="1"/>
    <xf fontId="22" fillId="33" borderId="0" numFmtId="0" xfId="0" applyFont="1" applyFill="1" applyAlignment="1">
      <alignment horizontal="center" wrapText="1"/>
    </xf>
    <xf fontId="2" fillId="17" borderId="0" numFmtId="0" xfId="0" applyFont="1" applyFill="1" applyAlignment="1">
      <alignment horizontal="center" vertical="center" wrapText="1"/>
    </xf>
    <xf fontId="2" fillId="17" borderId="0" numFmtId="0" xfId="0" applyFont="1" applyFill="1"/>
    <xf fontId="55" fillId="17" borderId="0" numFmtId="0" xfId="0" applyFont="1" applyFill="1" applyAlignment="1">
      <alignment wrapText="1"/>
    </xf>
    <xf fontId="25" fillId="28" borderId="0" numFmtId="0" xfId="0" applyFont="1" applyFill="1" applyAlignment="1">
      <alignment horizontal="left" vertical="center" wrapText="1"/>
    </xf>
    <xf fontId="22" fillId="17" borderId="0" numFmtId="0" xfId="0" applyFont="1" applyFill="1" applyAlignment="1">
      <alignment wrapText="1"/>
    </xf>
    <xf fontId="44" fillId="17" borderId="0" numFmtId="0" xfId="0" applyFont="1" applyFill="1" applyAlignment="1">
      <alignment horizontal="center" vertical="center" wrapText="1"/>
    </xf>
    <xf fontId="40" fillId="17" borderId="0" numFmtId="0" xfId="0" applyFont="1" applyFill="1" applyAlignment="1">
      <alignment horizontal="left" wrapText="1"/>
    </xf>
    <xf fontId="56" fillId="17" borderId="0" numFmtId="0" xfId="0" applyFont="1" applyFill="1" applyAlignment="1">
      <alignment horizontal="left" vertical="center" wrapText="1"/>
    </xf>
    <xf fontId="40" fillId="28" borderId="0" numFmtId="0" xfId="0" applyFont="1" applyFill="1" applyAlignment="1">
      <alignment horizontal="center" vertical="center" wrapText="1"/>
    </xf>
    <xf fontId="1" fillId="28" borderId="0" numFmtId="0" xfId="0" applyFont="1" applyFill="1" applyAlignment="1">
      <alignment horizontal="left" vertical="center" wrapText="1"/>
    </xf>
    <xf fontId="0" fillId="28" borderId="0" numFmtId="161" xfId="0" applyNumberFormat="1" applyFill="1" applyAlignment="1">
      <alignment horizontal="left" vertical="center" wrapText="1"/>
    </xf>
    <xf fontId="40" fillId="28" borderId="0" numFmtId="0" xfId="0" applyFont="1" applyFill="1" applyAlignment="1">
      <alignment horizontal="left" wrapText="1"/>
    </xf>
    <xf fontId="22" fillId="33" borderId="0" numFmtId="0" xfId="0" applyFont="1" applyFill="1" applyAlignment="1">
      <alignment horizontal="center" vertical="center" wrapText="1"/>
    </xf>
    <xf fontId="22" fillId="34" borderId="0" numFmtId="0" xfId="0" applyFont="1" applyFill="1" applyAlignment="1">
      <alignment horizontal="left" wrapText="1"/>
    </xf>
    <xf fontId="29" fillId="17" borderId="0" numFmtId="0" xfId="0" applyFont="1" applyFill="1" applyAlignment="1">
      <alignment horizontal="center" vertical="center" wrapText="1"/>
    </xf>
    <xf fontId="45" fillId="5" borderId="0" numFmtId="0" xfId="0" applyFont="1" applyFill="1" applyAlignment="1">
      <alignment horizontal="left" vertical="center" wrapText="1"/>
    </xf>
    <xf fontId="49" fillId="28" borderId="0" numFmtId="0" xfId="0" applyFont="1" applyFill="1" applyAlignment="1">
      <alignment horizontal="left" vertical="center" wrapText="1"/>
    </xf>
    <xf fontId="2" fillId="28" borderId="0" numFmtId="0" xfId="0" applyFont="1" applyFill="1" applyAlignment="1">
      <alignment horizontal="center"/>
    </xf>
    <xf fontId="56" fillId="17" borderId="0" numFmtId="0" xfId="0" applyFont="1" applyFill="1" applyAlignment="1">
      <alignment horizontal="center" vertical="center" wrapText="1"/>
    </xf>
    <xf fontId="57" fillId="28" borderId="0" numFmtId="160" xfId="0" applyNumberFormat="1" applyFont="1" applyFill="1" applyAlignment="1">
      <alignment horizontal="center" vertical="center" wrapText="1"/>
    </xf>
    <xf fontId="29" fillId="35" borderId="0" numFmtId="0" xfId="0" applyFont="1" applyFill="1" applyAlignment="1">
      <alignment horizontal="center" vertical="center" wrapText="1"/>
    </xf>
    <xf fontId="46" fillId="35" borderId="0" numFmtId="0" xfId="0" applyFont="1" applyFill="1" applyAlignment="1">
      <alignment horizontal="center" vertical="center" wrapText="1"/>
    </xf>
    <xf fontId="30" fillId="35" borderId="0" numFmtId="0" xfId="0" applyFont="1" applyFill="1" applyAlignment="1">
      <alignment horizontal="center" vertical="center" wrapText="1"/>
    </xf>
    <xf fontId="29" fillId="23" borderId="0" numFmtId="0" xfId="0" applyFont="1" applyFill="1" applyAlignment="1">
      <alignment horizontal="center" vertical="center" wrapText="1"/>
    </xf>
    <xf fontId="29" fillId="24" borderId="3" numFmtId="0" xfId="0" applyFont="1" applyFill="1" applyBorder="1" applyAlignment="1">
      <alignment horizontal="center" vertical="center" wrapText="1"/>
    </xf>
    <xf fontId="14" fillId="26" borderId="0" numFmtId="0" xfId="0" applyFont="1" applyFill="1" applyAlignment="1">
      <alignment horizontal="center" vertical="center" wrapText="1"/>
    </xf>
    <xf fontId="15" fillId="26" borderId="0" numFmtId="0" xfId="0" applyFont="1" applyFill="1" applyAlignment="1">
      <alignment horizontal="center" vertical="center" wrapText="1"/>
    </xf>
    <xf fontId="15" fillId="6" borderId="0" numFmtId="0" xfId="0" applyFont="1" applyFill="1" applyAlignment="1">
      <alignment horizontal="left" vertical="center" wrapText="1"/>
    </xf>
    <xf fontId="33" fillId="27" borderId="3" numFmtId="0" xfId="0" applyFont="1" applyFill="1" applyBorder="1" applyAlignment="1">
      <alignment horizontal="center" vertical="center" wrapText="1"/>
    </xf>
    <xf fontId="58" fillId="4" borderId="0" numFmtId="0" xfId="0" applyFont="1" applyFill="1" applyAlignment="1">
      <alignment horizontal="center" vertical="center" wrapText="1"/>
    </xf>
    <xf fontId="12" fillId="4" borderId="0" numFmtId="0" xfId="0" applyFont="1" applyFill="1" applyAlignment="1">
      <alignment horizontal="center" vertical="center" wrapText="1"/>
    </xf>
    <xf fontId="12" fillId="4" borderId="0" numFmtId="0" xfId="0" applyFont="1" applyFill="1" applyAlignment="1">
      <alignment horizontal="left" vertical="center" wrapText="1"/>
    </xf>
    <xf fontId="34" fillId="0" borderId="3" numFmtId="0" xfId="0" applyFont="1" applyBorder="1" applyAlignment="1">
      <alignment horizontal="center" vertical="center"/>
    </xf>
    <xf fontId="59" fillId="0" borderId="0" numFmtId="0" xfId="0" applyFont="1" applyAlignment="1">
      <alignment horizontal="center" vertical="center" wrapText="1"/>
    </xf>
    <xf fontId="15" fillId="6" borderId="3" numFmtId="0" xfId="0" applyFont="1" applyFill="1" applyBorder="1" applyAlignment="1">
      <alignment horizontal="center" vertical="center" wrapText="1"/>
    </xf>
    <xf fontId="25" fillId="0" borderId="0" numFmtId="0" xfId="0" applyFont="1" applyAlignment="1">
      <alignment horizontal="center" vertical="center"/>
    </xf>
    <xf fontId="59" fillId="0" borderId="0" numFmtId="2" xfId="0" applyNumberFormat="1" applyFont="1" applyAlignment="1">
      <alignment horizontal="center" vertical="center" wrapText="1"/>
    </xf>
    <xf fontId="12" fillId="4" borderId="0" numFmtId="163" xfId="0" applyNumberFormat="1" applyFont="1" applyFill="1" applyAlignment="1">
      <alignment horizontal="center" vertical="center" wrapText="1"/>
    </xf>
    <xf fontId="14" fillId="6" borderId="0" numFmtId="0" xfId="0" applyFont="1" applyFill="1" applyAlignment="1">
      <alignment horizontal="center" vertical="center" wrapText="1"/>
    </xf>
    <xf fontId="38" fillId="11" borderId="0" numFmtId="0" xfId="0" applyFont="1" applyFill="1" applyAlignment="1">
      <alignment horizontal="left" vertical="center" wrapText="1"/>
    </xf>
    <xf fontId="22" fillId="0" borderId="10" numFmtId="0" xfId="0" applyFont="1" applyBorder="1" applyAlignment="1">
      <alignment horizontal="center" vertical="center" wrapText="1"/>
    </xf>
    <xf fontId="22" fillId="0" borderId="10" numFmtId="0" xfId="0" applyFont="1" applyBorder="1" applyAlignment="1">
      <alignment horizontal="left" vertical="center" wrapText="1"/>
    </xf>
    <xf fontId="47" fillId="0" borderId="10" numFmtId="0" xfId="0" applyFont="1" applyBorder="1" applyAlignment="1">
      <alignment horizontal="center" vertical="center" wrapText="1"/>
    </xf>
    <xf fontId="32" fillId="0" borderId="10" numFmtId="0" xfId="0" applyFont="1" applyBorder="1" applyAlignment="1">
      <alignment horizontal="center" vertical="center" wrapText="1"/>
    </xf>
    <xf fontId="38" fillId="0" borderId="10" numFmtId="0" xfId="0" applyFont="1" applyBorder="1" applyAlignment="1">
      <alignment horizontal="center" vertical="center" wrapText="1"/>
    </xf>
    <xf fontId="22" fillId="0" borderId="10" numFmtId="160" xfId="0" applyNumberFormat="1" applyFont="1" applyBorder="1" applyAlignment="1">
      <alignment horizontal="center" vertical="center" wrapText="1"/>
    </xf>
    <xf fontId="22" fillId="0" borderId="10" numFmtId="0" xfId="0" applyFont="1" applyBorder="1" applyAlignment="1">
      <alignment vertical="center" wrapText="1"/>
    </xf>
    <xf fontId="40" fillId="0" borderId="10" numFmtId="0" xfId="0" applyFont="1" applyBorder="1" applyAlignment="1">
      <alignment horizontal="center" vertical="center" wrapText="1"/>
    </xf>
    <xf fontId="22" fillId="0" borderId="10" numFmtId="161" xfId="0" applyNumberFormat="1" applyFont="1" applyBorder="1" applyAlignment="1">
      <alignment horizontal="center" vertical="center" wrapText="1"/>
    </xf>
    <xf fontId="22" fillId="0" borderId="10" numFmtId="0" xfId="0" applyFont="1" applyBorder="1" applyAlignment="1">
      <alignment horizontal="left" vertical="top" wrapText="1"/>
    </xf>
    <xf fontId="22" fillId="36" borderId="10" numFmtId="0" xfId="0" applyFont="1" applyFill="1" applyBorder="1" applyAlignment="1">
      <alignment horizontal="center" vertical="center" wrapText="1"/>
    </xf>
    <xf fontId="22" fillId="28" borderId="10" numFmtId="0" xfId="0" applyFont="1" applyFill="1" applyBorder="1" applyAlignment="1">
      <alignment horizontal="left" vertical="top" wrapText="1"/>
    </xf>
    <xf fontId="40" fillId="0" borderId="10" numFmtId="0" xfId="0" applyFont="1" applyBorder="1" applyAlignment="1">
      <alignment horizontal="left" vertical="center" wrapText="1"/>
    </xf>
    <xf fontId="22" fillId="0" borderId="10" numFmtId="165" xfId="0" applyNumberFormat="1" applyFont="1" applyBorder="1" applyAlignment="1">
      <alignment horizontal="center" vertical="center" wrapText="1"/>
    </xf>
    <xf fontId="44" fillId="17" borderId="10" numFmtId="0" xfId="0" applyFont="1" applyFill="1" applyBorder="1" applyAlignment="1">
      <alignment horizontal="left" vertical="center" wrapText="1"/>
    </xf>
    <xf fontId="22" fillId="20" borderId="10" numFmtId="0" xfId="0" applyFont="1" applyFill="1" applyBorder="1" applyAlignment="1">
      <alignment horizontal="center" vertical="center" wrapText="1"/>
    </xf>
    <xf fontId="22" fillId="0" borderId="18" numFmtId="0" xfId="0" applyFont="1" applyBorder="1" applyAlignment="1">
      <alignment horizontal="center" vertical="center" wrapText="1"/>
    </xf>
    <xf fontId="1" fillId="0" borderId="10" numFmtId="0" xfId="0" applyFont="1" applyBorder="1" applyAlignment="1">
      <alignment horizontal="center" vertical="center" wrapText="1"/>
    </xf>
    <xf fontId="22" fillId="37" borderId="10" numFmtId="0" xfId="0" applyFont="1" applyFill="1" applyBorder="1" applyAlignment="1">
      <alignment horizontal="center" vertical="center" wrapText="1"/>
    </xf>
    <xf fontId="1" fillId="17" borderId="10" numFmtId="0" xfId="0" applyFont="1" applyFill="1" applyBorder="1" applyAlignment="1">
      <alignment horizontal="center" vertical="center" wrapText="1"/>
    </xf>
    <xf fontId="22" fillId="32" borderId="10" numFmtId="0" xfId="0" applyFont="1" applyFill="1" applyBorder="1" applyAlignment="1">
      <alignment horizontal="center" vertical="center" wrapText="1"/>
    </xf>
    <xf fontId="60" fillId="0" borderId="10" numFmtId="0" xfId="0" applyFont="1" applyBorder="1" applyAlignment="1">
      <alignment horizontal="center" vertical="center" wrapText="1"/>
    </xf>
    <xf fontId="22" fillId="32" borderId="10" numFmtId="161" xfId="0" applyNumberFormat="1" applyFont="1" applyFill="1" applyBorder="1" applyAlignment="1">
      <alignment horizontal="center" vertical="center" wrapText="1"/>
    </xf>
    <xf fontId="61" fillId="0" borderId="10" numFmtId="0" xfId="0" applyFont="1" applyBorder="1" applyAlignment="1">
      <alignment horizontal="left" vertical="center" wrapText="1"/>
    </xf>
    <xf fontId="0" fillId="0" borderId="10" numFmtId="0" xfId="0" applyBorder="1">
      <protection locked="0"/>
    </xf>
    <xf fontId="0" fillId="0" borderId="10" numFmtId="0" xfId="0" applyBorder="1" applyAlignment="1">
      <alignment vertical="center"/>
    </xf>
    <xf fontId="29" fillId="24" borderId="10" numFmtId="0" xfId="0" applyFont="1" applyFill="1" applyBorder="1" applyAlignment="1">
      <alignment horizontal="center" vertical="center" wrapText="1"/>
      <protection locked="0"/>
    </xf>
    <xf fontId="22" fillId="28" borderId="10" numFmtId="0" xfId="0" applyFont="1" applyFill="1" applyBorder="1" applyAlignment="1">
      <alignment horizontal="left"/>
    </xf>
    <xf fontId="37" fillId="28" borderId="10" numFmtId="0" xfId="0" applyFont="1" applyFill="1" applyBorder="1" applyAlignment="1">
      <alignment horizontal="center"/>
    </xf>
    <xf fontId="22" fillId="28" borderId="10" numFmtId="160" xfId="0" applyNumberFormat="1" applyFont="1" applyFill="1" applyBorder="1" applyAlignment="1">
      <alignment horizontal="center" wrapText="1"/>
    </xf>
    <xf fontId="22" fillId="28" borderId="10" numFmtId="0" xfId="0" applyFont="1" applyFill="1" applyBorder="1" applyAlignment="1">
      <alignment horizontal="center" wrapText="1"/>
      <protection locked="0"/>
    </xf>
    <xf fontId="37" fillId="17" borderId="10" numFmtId="0" xfId="0" applyFont="1" applyFill="1" applyBorder="1" applyAlignment="1">
      <alignment horizontal="center"/>
    </xf>
    <xf fontId="22" fillId="17" borderId="10" numFmtId="160" xfId="0" applyNumberFormat="1" applyFont="1" applyFill="1" applyBorder="1" applyAlignment="1">
      <alignment horizontal="center" wrapText="1"/>
    </xf>
    <xf fontId="22" fillId="17" borderId="10" numFmtId="0" xfId="0" applyFont="1" applyFill="1" applyBorder="1" applyAlignment="1">
      <alignment horizontal="center" wrapText="1"/>
      <protection locked="0"/>
    </xf>
    <xf fontId="22" fillId="28" borderId="10" numFmtId="163" xfId="0" applyNumberFormat="1" applyFont="1" applyFill="1" applyBorder="1" applyAlignment="1">
      <alignment horizontal="center" wrapText="1"/>
    </xf>
    <xf fontId="22" fillId="28" borderId="10" numFmtId="163" xfId="0" applyNumberFormat="1" applyFont="1" applyFill="1" applyBorder="1" applyAlignment="1">
      <alignment horizontal="center" wrapText="1"/>
      <protection locked="0"/>
    </xf>
    <xf fontId="22" fillId="11" borderId="10" numFmtId="160" xfId="0" applyNumberFormat="1" applyFont="1" applyFill="1" applyBorder="1" applyAlignment="1">
      <alignment horizontal="center" wrapText="1"/>
    </xf>
    <xf fontId="22" fillId="11" borderId="10" numFmtId="0" xfId="0" applyFont="1" applyFill="1" applyBorder="1" applyAlignment="1">
      <alignment horizontal="center" wrapText="1"/>
      <protection locked="0"/>
    </xf>
    <xf fontId="22" fillId="17" borderId="10" numFmtId="0" xfId="0" applyFont="1" applyFill="1" applyBorder="1" applyAlignment="1">
      <alignment horizontal="center" wrapText="1"/>
    </xf>
    <xf fontId="22" fillId="28" borderId="10" numFmtId="0" xfId="0" applyFont="1" applyFill="1" applyBorder="1" applyAlignment="1">
      <alignment horizontal="center" wrapText="1"/>
    </xf>
    <xf fontId="43" fillId="38" borderId="10" numFmtId="0" xfId="0" applyFont="1" applyFill="1" applyBorder="1" applyAlignment="1">
      <alignment horizontal="center" vertical="center" wrapText="1"/>
    </xf>
    <xf fontId="40" fillId="17" borderId="10" numFmtId="0" xfId="0" applyFont="1" applyFill="1" applyBorder="1" applyAlignment="1">
      <alignment horizontal="left" vertical="center" wrapText="1"/>
    </xf>
    <xf fontId="40" fillId="28" borderId="10" numFmtId="0" xfId="0" applyFont="1" applyFill="1" applyBorder="1" applyAlignment="1">
      <alignment horizontal="left" vertical="center" wrapText="1"/>
    </xf>
    <xf fontId="22" fillId="28" borderId="10" numFmtId="0" xfId="0" applyFont="1" applyFill="1" applyBorder="1" applyAlignment="1">
      <alignment horizontal="left" wrapText="1"/>
    </xf>
    <xf fontId="22" fillId="17" borderId="10" numFmtId="0" xfId="0" applyFont="1" applyFill="1" applyBorder="1" applyAlignment="1">
      <alignment horizontal="left" wrapText="1"/>
    </xf>
    <xf fontId="0" fillId="0" borderId="0" numFmtId="0" xfId="0" applyAlignment="1">
      <alignment vertical="center"/>
    </xf>
    <xf fontId="29" fillId="39" borderId="10" numFmtId="0" xfId="0" applyFont="1" applyFill="1" applyBorder="1" applyAlignment="1">
      <alignment horizontal="center" vertical="center" wrapText="1"/>
    </xf>
    <xf fontId="33" fillId="27" borderId="10" numFmtId="0" xfId="0" applyFont="1" applyFill="1" applyBorder="1" applyAlignment="1">
      <alignment horizontal="left" vertical="center" wrapText="1"/>
    </xf>
    <xf fontId="34" fillId="28" borderId="10" numFmtId="0" xfId="0" applyFont="1" applyFill="1" applyBorder="1" applyAlignment="1">
      <alignment horizontal="left" vertical="center"/>
    </xf>
    <xf fontId="34" fillId="28" borderId="10" numFmtId="0" xfId="0" applyFont="1" applyFill="1" applyBorder="1" applyAlignment="1">
      <alignment horizontal="center" vertical="center" wrapText="1"/>
    </xf>
    <xf fontId="22" fillId="28" borderId="10" numFmtId="163" xfId="0" applyNumberFormat="1" applyFont="1" applyFill="1" applyBorder="1" applyAlignment="1">
      <alignment horizontal="left" vertical="center" wrapText="1"/>
    </xf>
    <xf fontId="22" fillId="11" borderId="10" numFmtId="0" xfId="0" applyFont="1" applyFill="1" applyBorder="1" applyAlignment="1">
      <alignment horizontal="left" vertical="center" wrapText="1"/>
    </xf>
    <xf fontId="22" fillId="11" borderId="10" numFmtId="0" xfId="0" applyFont="1" applyFill="1" applyBorder="1" applyAlignment="1">
      <alignment horizontal="center" wrapText="1"/>
    </xf>
    <xf fontId="22" fillId="11" borderId="10" numFmtId="0" xfId="0" applyFont="1" applyFill="1" applyBorder="1" applyAlignment="1">
      <alignment horizontal="center" vertical="center" wrapText="1"/>
      <protection locked="0"/>
    </xf>
    <xf fontId="25" fillId="17" borderId="10" numFmtId="0" xfId="0" applyFont="1" applyFill="1" applyBorder="1" applyAlignment="1">
      <alignment horizontal="left" wrapText="1"/>
    </xf>
    <xf fontId="25" fillId="17" borderId="10" numFmtId="0" xfId="0" applyFont="1" applyFill="1" applyBorder="1" applyAlignment="1">
      <alignment horizontal="center" vertical="center" wrapText="1"/>
    </xf>
    <xf fontId="25" fillId="28" borderId="10" numFmtId="0" xfId="0" applyFont="1" applyFill="1" applyBorder="1" applyAlignment="1">
      <alignment horizontal="center" vertical="center" wrapText="1"/>
    </xf>
    <xf fontId="62" fillId="17" borderId="10" numFmtId="0" xfId="0" applyFont="1" applyFill="1" applyBorder="1" applyAlignment="1">
      <alignment horizontal="center" vertical="center" wrapText="1"/>
    </xf>
    <xf fontId="44" fillId="17" borderId="10" numFmtId="0" xfId="0" applyFont="1" applyFill="1" applyBorder="1" applyAlignment="1">
      <alignment horizontal="center"/>
    </xf>
    <xf fontId="22" fillId="28" borderId="10" numFmtId="0" xfId="0" applyFont="1" applyFill="1" applyBorder="1" applyAlignment="1">
      <alignment vertical="center" wrapText="1"/>
    </xf>
    <xf fontId="22" fillId="17" borderId="10" numFmtId="0" xfId="0" applyFont="1" applyFill="1" applyBorder="1" applyAlignment="1">
      <alignment vertical="center" wrapText="1"/>
    </xf>
    <xf fontId="25" fillId="28" borderId="10" numFmtId="0" xfId="0" applyFont="1" applyFill="1" applyBorder="1" applyAlignment="1">
      <alignment horizontal="left" vertical="center" wrapText="1"/>
    </xf>
    <xf fontId="22" fillId="13" borderId="10" numFmtId="0" xfId="0" applyFont="1" applyFill="1" applyBorder="1" applyAlignment="1">
      <alignment horizontal="center" vertical="center" wrapText="1"/>
    </xf>
    <xf fontId="44" fillId="28" borderId="10" numFmtId="0" xfId="0" applyFont="1" applyFill="1" applyBorder="1" applyAlignment="1">
      <alignment horizontal="center" wrapText="1"/>
    </xf>
    <xf fontId="25" fillId="17" borderId="10" numFmtId="0" xfId="0" applyFont="1" applyFill="1" applyBorder="1" applyAlignment="1">
      <alignment horizontal="left" vertical="center" wrapText="1"/>
    </xf>
    <xf fontId="0" fillId="0" borderId="19" numFmtId="0" xfId="0" applyBorder="1" applyAlignment="1">
      <alignment vertical="center"/>
    </xf>
    <xf fontId="22" fillId="28" borderId="10" numFmtId="160" xfId="0" applyNumberFormat="1" applyFont="1" applyFill="1" applyBorder="1" applyAlignment="1">
      <alignment horizontal="center" wrapText="1"/>
      <protection locked="0"/>
    </xf>
    <xf fontId="22" fillId="17" borderId="10" numFmtId="160" xfId="0" applyNumberFormat="1" applyFont="1" applyFill="1" applyBorder="1" applyAlignment="1">
      <alignment horizontal="center" wrapText="1"/>
      <protection locked="0"/>
    </xf>
    <xf fontId="22" fillId="11" borderId="10" numFmtId="160" xfId="0" applyNumberFormat="1" applyFont="1" applyFill="1" applyBorder="1" applyAlignment="1">
      <alignment horizontal="center" wrapText="1"/>
      <protection locked="0"/>
    </xf>
    <xf fontId="47" fillId="28" borderId="10" numFmtId="0" xfId="0" applyFont="1" applyFill="1" applyBorder="1" applyAlignment="1">
      <alignment horizontal="left" vertical="center" wrapText="1"/>
    </xf>
    <xf fontId="15" fillId="6" borderId="2" numFmtId="0" xfId="0" applyFont="1" applyFill="1" applyBorder="1" applyAlignment="1">
      <alignment horizontal="left" vertical="center" wrapText="1"/>
    </xf>
    <xf fontId="12" fillId="4" borderId="2" numFmtId="0" xfId="0" applyFont="1" applyFill="1" applyBorder="1" applyAlignment="1">
      <alignment horizontal="left" vertical="center" wrapText="1"/>
    </xf>
    <xf fontId="34" fillId="0" borderId="2" numFmtId="0" xfId="0" applyFont="1" applyBorder="1" applyAlignment="1">
      <alignment horizontal="center" vertical="center" wrapText="1"/>
    </xf>
    <xf fontId="37" fillId="0" borderId="0" numFmtId="0" xfId="0" applyFont="1" applyAlignment="1">
      <alignment horizontal="center" vertical="center" wrapText="1"/>
    </xf>
    <xf fontId="17" fillId="0" borderId="0" numFmtId="0" xfId="0" applyFont="1" applyAlignment="1">
      <alignment horizontal="center" vertical="center" wrapText="1"/>
    </xf>
    <xf fontId="44" fillId="17" borderId="0" numFmtId="0" xfId="0" applyFont="1" applyFill="1" applyAlignment="1">
      <alignment horizontal="left" vertical="center" wrapText="1"/>
    </xf>
    <xf fontId="40" fillId="20" borderId="0" numFmtId="0" xfId="0" applyFont="1" applyFill="1" applyAlignment="1">
      <alignment horizontal="left" vertical="center" wrapText="1"/>
    </xf>
    <xf fontId="22" fillId="28" borderId="0" numFmtId="0" xfId="0" applyFont="1" applyFill="1" applyAlignment="1">
      <alignment horizontal="center" vertical="top" wrapText="1"/>
    </xf>
    <xf fontId="1" fillId="17" borderId="0" numFmtId="0" xfId="0" applyFont="1" applyFill="1" applyAlignment="1">
      <alignment horizontal="center" wrapText="1"/>
    </xf>
    <xf fontId="1" fillId="28" borderId="0" numFmtId="0" xfId="0" applyFont="1" applyFill="1" applyAlignment="1">
      <alignment horizontal="center" wrapText="1"/>
    </xf>
    <xf fontId="22" fillId="7" borderId="0" numFmtId="0" xfId="0" applyFont="1" applyFill="1" applyAlignment="1">
      <alignment horizontal="center" vertical="center" wrapText="1"/>
    </xf>
    <xf fontId="29" fillId="28" borderId="0" numFmtId="0" xfId="0" applyFont="1" applyFill="1" applyAlignment="1">
      <alignment horizontal="center" vertical="center" wrapText="1"/>
    </xf>
    <xf fontId="37" fillId="28" borderId="0" numFmtId="0" xfId="0" applyFont="1" applyFill="1" applyAlignment="1">
      <alignment horizontal="center" vertical="center"/>
    </xf>
    <xf fontId="37" fillId="17" borderId="0" numFmtId="0" xfId="0" applyFont="1" applyFill="1" applyAlignment="1">
      <alignment horizontal="center" vertical="center"/>
    </xf>
    <xf fontId="22" fillId="17" borderId="0" numFmtId="0" xfId="0" applyFont="1" applyFill="1" applyAlignment="1">
      <alignment vertical="center" wrapText="1"/>
    </xf>
    <xf fontId="22" fillId="24" borderId="0" numFmtId="0" xfId="0" applyFont="1" applyFill="1" applyAlignment="1">
      <alignment horizontal="center" vertical="center" wrapText="1"/>
    </xf>
    <xf fontId="1" fillId="17" borderId="0" numFmtId="0" xfId="0" applyFont="1" applyFill="1" applyAlignment="1">
      <alignment horizontal="left" vertical="top" wrapText="1"/>
    </xf>
    <xf fontId="22" fillId="0" borderId="0" numFmtId="0" xfId="0" applyFont="1" applyAlignment="1">
      <alignment vertical="center" wrapText="1"/>
    </xf>
    <xf fontId="22" fillId="0" borderId="0" numFmtId="165" xfId="0" applyNumberFormat="1" applyFont="1" applyAlignment="1">
      <alignment horizontal="center" vertical="center" wrapText="1"/>
    </xf>
    <xf fontId="22" fillId="0" borderId="20" numFmtId="0" xfId="0" applyFont="1" applyBorder="1" applyAlignment="1">
      <alignment horizontal="center" vertical="center" wrapText="1"/>
    </xf>
    <xf fontId="1" fillId="0" borderId="0" numFmtId="0" xfId="0" applyFont="1" applyAlignment="1">
      <alignment horizontal="center" wrapText="1"/>
    </xf>
    <xf fontId="22" fillId="32" borderId="0" numFmtId="0" xfId="0" applyFont="1" applyFill="1" applyAlignment="1">
      <alignment horizontal="center" vertical="center" wrapText="1"/>
    </xf>
    <xf fontId="22" fillId="0" borderId="21" numFmtId="0" xfId="0" applyFont="1" applyBorder="1" applyAlignment="1">
      <alignment horizontal="center" vertical="center" wrapText="1"/>
    </xf>
    <xf fontId="38" fillId="0" borderId="21" numFmtId="0" xfId="0" applyFont="1" applyBorder="1" applyAlignment="1">
      <alignment horizontal="center" vertical="center" wrapText="1"/>
    </xf>
    <xf fontId="22" fillId="0" borderId="21" numFmtId="0" xfId="0" applyFont="1" applyBorder="1" applyAlignment="1">
      <alignment horizontal="left" vertical="center" wrapText="1"/>
    </xf>
    <xf fontId="32" fillId="0" borderId="21" numFmtId="0" xfId="0" applyFont="1" applyBorder="1" applyAlignment="1">
      <alignment horizontal="center" vertical="center" wrapText="1"/>
    </xf>
    <xf fontId="22" fillId="0" borderId="21" numFmtId="160" xfId="0" applyNumberFormat="1" applyFont="1" applyBorder="1" applyAlignment="1">
      <alignment horizontal="center" vertical="center" wrapText="1"/>
    </xf>
    <xf fontId="22" fillId="0" borderId="22" numFmtId="0" xfId="0" applyFont="1" applyBorder="1" applyAlignment="1">
      <alignment horizontal="center" vertical="center" wrapText="1"/>
    </xf>
    <xf fontId="22" fillId="0" borderId="21" numFmtId="165" xfId="0" applyNumberFormat="1" applyFont="1" applyBorder="1" applyAlignment="1">
      <alignment horizontal="center" vertical="center" wrapText="1"/>
    </xf>
    <xf fontId="1" fillId="0" borderId="21" numFmtId="0" xfId="0" applyFont="1" applyBorder="1" applyAlignment="1">
      <alignment horizontal="center" vertical="center" wrapText="1"/>
    </xf>
    <xf fontId="22" fillId="0" borderId="22" numFmtId="160" xfId="0" applyNumberFormat="1" applyFont="1" applyBorder="1" applyAlignment="1">
      <alignment horizontal="center" vertical="center" wrapText="1"/>
    </xf>
    <xf fontId="25" fillId="17" borderId="0" numFmtId="0" xfId="0" applyFont="1" applyFill="1" applyAlignment="1">
      <alignment vertical="center" wrapText="1"/>
    </xf>
    <xf fontId="44" fillId="17" borderId="0" numFmtId="0" xfId="0" applyFont="1" applyFill="1" applyAlignment="1">
      <alignment horizontal="center" vertical="center"/>
    </xf>
    <xf fontId="0" fillId="0" borderId="0" numFmtId="0" xfId="0" applyAlignment="1">
      <alignment vertical="center" wrapText="1"/>
    </xf>
    <xf fontId="0" fillId="0" borderId="0" numFmtId="0" xfId="0" applyAlignment="1">
      <alignment vertical="center" wrapText="1"/>
      <protection locked="0"/>
    </xf>
    <xf fontId="63" fillId="35" borderId="2" numFmtId="0" xfId="0" applyFont="1" applyFill="1" applyBorder="1" applyAlignment="1">
      <alignment horizontal="center" vertical="center" wrapText="1"/>
    </xf>
    <xf fontId="63" fillId="23" borderId="2" numFmtId="0" xfId="0" applyFont="1" applyFill="1" applyBorder="1" applyAlignment="1">
      <alignment horizontal="center" vertical="center" wrapText="1"/>
      <protection locked="0"/>
    </xf>
    <xf fontId="63" fillId="24" borderId="2" numFmtId="0" xfId="0" applyFont="1" applyFill="1" applyBorder="1" applyAlignment="1">
      <alignment horizontal="center" vertical="center" wrapText="1"/>
    </xf>
    <xf fontId="63" fillId="25" borderId="2" numFmtId="0" xfId="0" applyFont="1" applyFill="1" applyBorder="1" applyAlignment="1">
      <alignment horizontal="center" vertical="center" wrapText="1"/>
    </xf>
    <xf fontId="63" fillId="24" borderId="2" numFmtId="0" xfId="0" applyFont="1" applyFill="1" applyBorder="1" applyAlignment="1">
      <alignment horizontal="center" vertical="center" wrapText="1"/>
      <protection locked="0"/>
    </xf>
    <xf fontId="63" fillId="3" borderId="2" numFmtId="0" xfId="0" applyFont="1" applyFill="1" applyBorder="1" applyAlignment="1">
      <alignment horizontal="center" vertical="center" wrapText="1"/>
    </xf>
    <xf fontId="33" fillId="27" borderId="2" numFmtId="0" xfId="0" applyFont="1" applyFill="1" applyBorder="1" applyAlignment="1">
      <alignment horizontal="center" vertical="center" wrapText="1"/>
      <protection locked="0"/>
    </xf>
    <xf fontId="34" fillId="0" borderId="2" numFmtId="0" xfId="0" applyFont="1" applyBorder="1" applyAlignment="1">
      <alignment horizontal="center" vertical="center"/>
      <protection locked="0"/>
    </xf>
    <xf fontId="34" fillId="0" borderId="2" numFmtId="0" xfId="0" applyFont="1" applyBorder="1" applyAlignment="1">
      <alignment horizontal="center" vertical="center" wrapText="1"/>
      <protection locked="0"/>
    </xf>
    <xf fontId="15" fillId="6" borderId="2" numFmtId="0" xfId="0" applyFont="1" applyFill="1" applyBorder="1" applyAlignment="1">
      <alignment horizontal="center" vertical="center" wrapText="1"/>
      <protection locked="0"/>
    </xf>
    <xf fontId="22" fillId="0" borderId="0" numFmtId="160" xfId="0" applyNumberFormat="1" applyFont="1" applyAlignment="1">
      <alignment horizontal="center" wrapText="1"/>
      <protection locked="0"/>
    </xf>
    <xf fontId="22" fillId="0" borderId="0" numFmtId="160" xfId="0" applyNumberFormat="1" applyFont="1" applyAlignment="1">
      <alignment horizontal="center" vertical="center" wrapText="1"/>
      <protection locked="0"/>
    </xf>
    <xf fontId="22" fillId="0" borderId="0" numFmtId="163" xfId="0" applyNumberFormat="1" applyFont="1" applyAlignment="1">
      <alignment horizontal="center" wrapText="1"/>
      <protection locked="0"/>
    </xf>
    <xf fontId="22" fillId="0" borderId="0" numFmtId="163" xfId="0" applyNumberFormat="1" applyFont="1" applyAlignment="1">
      <alignment horizontal="center" vertical="center" wrapText="1"/>
      <protection locked="0"/>
    </xf>
    <xf fontId="22" fillId="11" borderId="0" numFmtId="160" xfId="0" applyNumberFormat="1" applyFont="1" applyFill="1" applyAlignment="1">
      <alignment horizontal="center" wrapText="1"/>
      <protection locked="0"/>
    </xf>
    <xf fontId="22" fillId="11" borderId="0" numFmtId="160" xfId="0" applyNumberFormat="1" applyFont="1" applyFill="1" applyAlignment="1">
      <alignment horizontal="center" vertical="center" wrapText="1"/>
      <protection locked="0"/>
    </xf>
    <xf fontId="22" fillId="0" borderId="10" numFmtId="0" xfId="0" applyFont="1" applyBorder="1" applyAlignment="1">
      <alignment horizontal="center" vertical="center" wrapText="1"/>
      <protection locked="0"/>
    </xf>
    <xf fontId="22" fillId="0" borderId="10" numFmtId="160" xfId="0" applyNumberFormat="1" applyFont="1" applyBorder="1" applyAlignment="1">
      <alignment horizontal="center" vertical="center" wrapText="1"/>
      <protection locked="0"/>
    </xf>
    <xf fontId="22" fillId="21" borderId="10" numFmtId="0" xfId="0" applyFont="1" applyFill="1" applyBorder="1" applyAlignment="1">
      <alignment horizontal="center" vertical="center" wrapText="1"/>
    </xf>
    <xf fontId="22" fillId="40" borderId="10" numFmtId="0" xfId="0" applyFont="1" applyFill="1" applyBorder="1" applyAlignment="1">
      <alignment horizontal="center" vertical="center" wrapText="1"/>
    </xf>
    <xf fontId="45" fillId="21" borderId="10" numFmtId="0" xfId="0" applyFont="1" applyFill="1" applyBorder="1" applyAlignment="1">
      <alignment horizontal="left" vertical="center" wrapText="1"/>
    </xf>
    <xf fontId="22" fillId="21" borderId="10" numFmtId="0" xfId="0" applyFont="1" applyFill="1" applyBorder="1" applyAlignment="1">
      <alignment horizontal="left" vertical="center" wrapText="1"/>
    </xf>
    <xf fontId="40" fillId="21" borderId="10" numFmtId="0" xfId="0" applyFont="1" applyFill="1" applyBorder="1" applyAlignment="1">
      <alignment horizontal="left" vertical="center" wrapText="1"/>
    </xf>
    <xf fontId="32" fillId="21" borderId="10" numFmtId="0" xfId="0" applyFont="1" applyFill="1" applyBorder="1" applyAlignment="1">
      <alignment horizontal="center" vertical="center" wrapText="1"/>
    </xf>
    <xf fontId="38" fillId="21" borderId="10" numFmtId="0" xfId="0" applyFont="1" applyFill="1" applyBorder="1" applyAlignment="1">
      <alignment horizontal="center" vertical="center" wrapText="1"/>
    </xf>
    <xf fontId="22" fillId="21" borderId="10" numFmtId="160" xfId="0" applyNumberFormat="1" applyFont="1" applyFill="1" applyBorder="1" applyAlignment="1">
      <alignment horizontal="center" vertical="center" wrapText="1"/>
    </xf>
    <xf fontId="22" fillId="21" borderId="10" numFmtId="0" xfId="0" applyFont="1" applyFill="1" applyBorder="1" applyAlignment="1">
      <alignment horizontal="center" vertical="center" wrapText="1"/>
      <protection locked="0"/>
    </xf>
    <xf fontId="0" fillId="0" borderId="10" numFmtId="0" xfId="0" applyBorder="1" applyAlignment="1">
      <alignment horizontal="center" vertical="center" wrapText="1"/>
    </xf>
    <xf fontId="22" fillId="0" borderId="0" numFmtId="0" xfId="0" applyFont="1" applyAlignment="1">
      <alignment horizontal="center" wrapText="1"/>
      <protection locked="0"/>
    </xf>
    <xf fontId="22" fillId="0" borderId="0" numFmtId="0" xfId="0" applyFont="1" applyAlignment="1">
      <alignment horizontal="center" vertical="center" wrapText="1"/>
      <protection locked="0"/>
    </xf>
    <xf fontId="25" fillId="17" borderId="10" numFmtId="160" xfId="0" applyNumberFormat="1" applyFont="1" applyFill="1" applyBorder="1" applyAlignment="1">
      <alignment horizontal="center" vertical="center" wrapText="1"/>
    </xf>
    <xf fontId="22" fillId="17" borderId="10" numFmtId="162" xfId="0" applyNumberFormat="1" applyFont="1" applyFill="1" applyBorder="1" applyAlignment="1">
      <alignment horizontal="center" vertical="center" wrapText="1"/>
    </xf>
    <xf fontId="45" fillId="17" borderId="10" numFmtId="0" xfId="0" applyFont="1" applyFill="1" applyBorder="1" applyAlignment="1">
      <alignment horizontal="left" vertical="center" wrapText="1"/>
    </xf>
    <xf fontId="8" fillId="17" borderId="10" numFmtId="0" xfId="0" applyFont="1" applyFill="1" applyBorder="1" applyAlignment="1">
      <alignment horizontal="left" vertical="center"/>
    </xf>
    <xf fontId="22" fillId="28" borderId="10" numFmtId="161" xfId="0" applyNumberFormat="1" applyFont="1" applyFill="1" applyBorder="1" applyAlignment="1">
      <alignment horizontal="center" vertical="center" wrapText="1"/>
    </xf>
    <xf fontId="22" fillId="17" borderId="10" numFmtId="161" xfId="0" applyNumberFormat="1" applyFont="1" applyFill="1" applyBorder="1" applyAlignment="1">
      <alignment horizontal="center" vertical="center" wrapText="1"/>
    </xf>
    <xf fontId="22" fillId="24" borderId="10" numFmtId="0" xfId="0" applyFont="1" applyFill="1" applyBorder="1" applyAlignment="1">
      <alignment horizontal="center" vertical="center" wrapText="1"/>
    </xf>
    <xf fontId="2" fillId="17" borderId="0" numFmtId="0" xfId="0" applyFont="1" applyFill="1" applyAlignment="1">
      <alignment horizontal="center"/>
    </xf>
    <xf fontId="64" fillId="17" borderId="0" numFmtId="0" xfId="0" applyFont="1" applyFill="1" applyAlignment="1">
      <alignment horizontal="center" vertical="center" wrapText="1"/>
    </xf>
    <xf fontId="65" fillId="28" borderId="0" numFmtId="0" xfId="0" applyFont="1" applyFill="1" applyAlignment="1">
      <alignment horizontal="left" vertical="center" wrapText="1"/>
    </xf>
    <xf fontId="22" fillId="17" borderId="0" numFmtId="0" xfId="0" applyFont="1" applyFill="1" applyAlignment="1">
      <alignment horizontal="center" vertical="top" wrapText="1"/>
    </xf>
    <xf fontId="33" fillId="27" borderId="2" numFmtId="0" xfId="0" applyFont="1" applyFill="1" applyBorder="1" applyAlignment="1">
      <alignment horizontal="left" vertical="center" wrapText="1"/>
    </xf>
    <xf fontId="34" fillId="28" borderId="2" numFmtId="0" xfId="0" applyFont="1" applyFill="1" applyBorder="1" applyAlignment="1">
      <alignment horizontal="left" vertical="center"/>
    </xf>
    <xf fontId="22" fillId="28" borderId="0" numFmtId="163" xfId="0" applyNumberFormat="1" applyFont="1" applyFill="1" applyAlignment="1">
      <alignment horizontal="left" vertical="center" wrapText="1"/>
    </xf>
    <xf fontId="22" fillId="11" borderId="0" numFmtId="0" xfId="0" applyFont="1" applyFill="1" applyAlignment="1">
      <alignment horizontal="left" vertical="center" wrapText="1"/>
    </xf>
    <xf fontId="46" fillId="0" borderId="2" numFmtId="0" xfId="0" applyFont="1" applyBorder="1" applyAlignment="1">
      <alignment horizontal="center" vertical="center" wrapText="1"/>
    </xf>
    <xf fontId="16" fillId="26" borderId="2" numFmtId="0" xfId="0" applyFont="1" applyFill="1" applyBorder="1" applyAlignment="1">
      <alignment horizontal="center" vertical="center" wrapText="1"/>
    </xf>
    <xf fontId="34" fillId="0" borderId="2" numFmtId="0" xfId="0" applyFont="1" applyBorder="1" applyAlignment="1">
      <alignment horizontal="left" vertical="center"/>
    </xf>
    <xf fontId="66" fillId="0" borderId="0" numFmtId="0" xfId="0" applyFont="1" applyAlignment="1">
      <alignment horizontal="center" vertical="center" wrapText="1"/>
    </xf>
    <xf fontId="38" fillId="0" borderId="0" numFmtId="0" xfId="0" applyFont="1" applyAlignment="1">
      <alignment vertical="center"/>
    </xf>
    <xf fontId="66" fillId="0" borderId="0" numFmtId="2" xfId="0" applyNumberFormat="1" applyFont="1" applyAlignment="1">
      <alignment horizontal="center" vertical="center" wrapText="1"/>
    </xf>
    <xf fontId="22" fillId="0" borderId="0" numFmtId="163" xfId="0" applyNumberFormat="1" applyFont="1" applyAlignment="1">
      <alignment horizontal="left" vertical="center" wrapText="1"/>
    </xf>
    <xf fontId="16" fillId="6" borderId="2" numFmtId="0" xfId="0" applyFont="1" applyFill="1" applyBorder="1" applyAlignment="1">
      <alignment horizontal="center" vertical="center" wrapText="1"/>
    </xf>
    <xf fontId="25" fillId="20" borderId="0" numFmtId="0" xfId="0" applyFont="1" applyFill="1" applyAlignment="1">
      <alignment horizontal="center" vertical="center" wrapText="1"/>
    </xf>
    <xf fontId="22" fillId="29" borderId="16" numFmtId="0" xfId="0" applyFont="1" applyFill="1" applyBorder="1" applyAlignment="1">
      <alignment horizontal="center" vertical="center" wrapText="1"/>
    </xf>
    <xf fontId="17" fillId="29" borderId="16" numFmtId="0" xfId="0" applyFont="1" applyFill="1" applyBorder="1" applyAlignment="1">
      <alignment horizontal="center" vertical="center" wrapText="1"/>
    </xf>
    <xf fontId="22" fillId="29" borderId="16" numFmtId="0" xfId="0" applyFont="1" applyFill="1" applyBorder="1" applyAlignment="1">
      <alignment horizontal="left" vertical="center" wrapText="1"/>
    </xf>
    <xf fontId="32" fillId="29" borderId="16" numFmtId="0" xfId="0" applyFont="1" applyFill="1" applyBorder="1" applyAlignment="1">
      <alignment horizontal="center" vertical="center" wrapText="1"/>
    </xf>
    <xf fontId="38" fillId="29" borderId="16" numFmtId="0" xfId="0" applyFont="1" applyFill="1" applyBorder="1" applyAlignment="1">
      <alignment horizontal="center" vertical="center" wrapText="1"/>
    </xf>
    <xf fontId="22" fillId="0" borderId="0" numFmtId="166" xfId="0" applyNumberFormat="1" applyFont="1" applyAlignment="1">
      <alignment horizontal="center" vertical="center" wrapText="1"/>
    </xf>
    <xf fontId="22" fillId="17" borderId="0" numFmtId="0" xfId="0" applyFont="1" applyFill="1" applyAlignment="1">
      <alignment horizontal="left" vertical="top" wrapText="1"/>
    </xf>
    <xf fontId="25" fillId="17" borderId="10" numFmtId="0" xfId="0" applyFont="1" applyFill="1" applyBorder="1" applyAlignment="1">
      <alignment horizontal="center" vertical="center" wrapText="1"/>
      <protection locked="0"/>
    </xf>
    <xf fontId="25" fillId="28" borderId="10" numFmtId="0" xfId="0" applyFont="1" applyFill="1" applyBorder="1" applyAlignment="1">
      <alignment horizontal="center" vertical="center" wrapText="1"/>
      <protection locked="0"/>
    </xf>
    <xf fontId="47" fillId="17" borderId="10" numFmtId="0" xfId="0" applyFont="1" applyFill="1" applyBorder="1" applyAlignment="1">
      <alignment horizontal="left" vertical="center" wrapText="1"/>
    </xf>
    <xf fontId="2" fillId="17" borderId="10" numFmtId="0" xfId="0" applyFont="1" applyFill="1" applyBorder="1"/>
    <xf fontId="61" fillId="17" borderId="0" numFmtId="0" xfId="0" applyFont="1" applyFill="1" applyAlignment="1">
      <alignment horizontal="left" vertical="center" wrapText="1"/>
    </xf>
    <xf fontId="25" fillId="0" borderId="0" numFmtId="0" xfId="0" applyFont="1" applyAlignment="1">
      <alignment horizontal="left" vertical="center" wrapText="1"/>
    </xf>
    <xf fontId="29" fillId="0" borderId="10" numFmtId="0" xfId="0" applyFont="1" applyBorder="1" applyAlignment="1">
      <alignment horizontal="center" vertical="center" wrapText="1"/>
    </xf>
    <xf fontId="31" fillId="0" borderId="10" numFmtId="0" xfId="0" applyFont="1" applyBorder="1" applyAlignment="1">
      <alignment horizontal="center" vertical="center" wrapText="1"/>
    </xf>
    <xf fontId="31" fillId="0" borderId="10" numFmtId="0" xfId="0" applyFont="1" applyBorder="1" applyAlignment="1">
      <alignment horizontal="left" vertical="center" wrapText="1"/>
    </xf>
    <xf fontId="2" fillId="0" borderId="10" numFmtId="0" xfId="0" applyFont="1" applyBorder="1" applyAlignment="1">
      <alignment horizontal="center" wrapText="1"/>
    </xf>
    <xf fontId="34" fillId="0" borderId="10" numFmtId="0" xfId="0" applyFont="1" applyBorder="1" applyAlignment="1">
      <alignment horizontal="center" vertical="center"/>
    </xf>
    <xf fontId="35" fillId="0" borderId="10" numFmtId="0" xfId="0" applyFont="1" applyBorder="1" applyAlignment="1">
      <alignment horizontal="center" vertical="center" wrapText="1"/>
    </xf>
    <xf fontId="36" fillId="0" borderId="10" numFmtId="2" xfId="0" applyNumberFormat="1" applyFont="1" applyBorder="1" applyAlignment="1">
      <alignment horizontal="left" vertical="center" wrapText="1"/>
    </xf>
    <xf fontId="36" fillId="0" borderId="10" numFmtId="2" xfId="0" applyNumberFormat="1" applyFont="1" applyBorder="1" applyAlignment="1">
      <alignment horizontal="center" vertical="center" wrapText="1"/>
    </xf>
    <xf fontId="22" fillId="0" borderId="10" numFmtId="0" xfId="0" applyFont="1" applyBorder="1" applyAlignment="1">
      <alignment horizontal="left"/>
    </xf>
    <xf fontId="22" fillId="0" borderId="10" numFmtId="0" xfId="0" applyFont="1" applyBorder="1" applyAlignment="1">
      <alignment horizontal="center"/>
    </xf>
    <xf fontId="37" fillId="0" borderId="10" numFmtId="0" xfId="0" applyFont="1" applyBorder="1" applyAlignment="1">
      <alignment horizontal="center"/>
    </xf>
    <xf fontId="22" fillId="0" borderId="10" numFmtId="0" xfId="0" applyFont="1" applyBorder="1" applyAlignment="1">
      <alignment horizontal="center" wrapText="1"/>
    </xf>
    <xf fontId="22" fillId="0" borderId="10" numFmtId="160" xfId="0" applyNumberFormat="1" applyFont="1" applyBorder="1" applyAlignment="1">
      <alignment horizontal="center" wrapText="1"/>
    </xf>
    <xf fontId="36" fillId="0" borderId="10" numFmtId="1" xfId="0" applyNumberFormat="1" applyFont="1" applyBorder="1" applyAlignment="1">
      <alignment horizontal="center" vertical="center" wrapText="1"/>
    </xf>
    <xf fontId="35" fillId="0" borderId="10" numFmtId="2" xfId="0" applyNumberFormat="1" applyFont="1" applyBorder="1" applyAlignment="1">
      <alignment horizontal="center" vertical="center" wrapText="1"/>
    </xf>
    <xf fontId="35" fillId="0" borderId="10" numFmtId="2" xfId="0" applyNumberFormat="1" applyFont="1" applyBorder="1" applyAlignment="1">
      <alignment horizontal="left" vertical="center" wrapText="1"/>
    </xf>
    <xf fontId="35" fillId="0" borderId="10" numFmtId="163" xfId="0" applyNumberFormat="1" applyFont="1" applyBorder="1" applyAlignment="1">
      <alignment horizontal="center" vertical="center" wrapText="1"/>
    </xf>
    <xf fontId="22" fillId="0" borderId="10" numFmtId="163" xfId="0" applyNumberFormat="1" applyFont="1" applyBorder="1" applyAlignment="1">
      <alignment horizontal="center" wrapText="1"/>
    </xf>
    <xf fontId="3" fillId="0" borderId="10" numFmtId="0" xfId="0" applyFont="1" applyBorder="1" applyAlignment="1">
      <alignment horizontal="center" vertical="center" wrapText="1"/>
    </xf>
    <xf fontId="2" fillId="33" borderId="10" numFmtId="0" xfId="0" applyFont="1" applyFill="1" applyBorder="1" applyAlignment="1">
      <alignment vertical="center" wrapText="1"/>
    </xf>
    <xf fontId="22" fillId="0" borderId="10" numFmtId="162" xfId="0" applyNumberFormat="1" applyFont="1" applyBorder="1" applyAlignment="1">
      <alignment horizontal="center" vertical="center" wrapText="1"/>
    </xf>
    <xf fontId="22" fillId="0" borderId="10" numFmtId="0" xfId="0" applyFont="1" applyBorder="1" applyAlignment="1">
      <alignment horizontal="center" vertical="top" wrapText="1"/>
    </xf>
    <xf fontId="22" fillId="0" borderId="10" numFmtId="0" xfId="0" applyFont="1" applyBorder="1" applyAlignment="1">
      <alignment horizontal="left" wrapText="1"/>
    </xf>
    <xf fontId="2" fillId="33" borderId="0" numFmtId="0" xfId="0" applyFont="1" applyFill="1" applyAlignment="1">
      <alignment vertical="center" wrapText="1"/>
    </xf>
    <xf fontId="67" fillId="0" borderId="0" numFmtId="0" xfId="0" applyFont="1" applyAlignment="1">
      <alignment wrapText="1"/>
    </xf>
    <xf fontId="62" fillId="17" borderId="0" numFmtId="0" xfId="0" applyFont="1" applyFill="1" applyAlignment="1">
      <alignment vertical="center" wrapText="1"/>
    </xf>
    <xf fontId="8" fillId="17" borderId="0" numFmtId="0" xfId="0" applyFont="1" applyFill="1" applyAlignment="1">
      <alignment horizontal="left" vertical="center" wrapText="1"/>
    </xf>
    <xf fontId="68" fillId="28" borderId="0" numFmtId="0" xfId="0" applyFont="1" applyFill="1" applyAlignment="1">
      <alignment horizontal="left" vertical="center" wrapText="1"/>
    </xf>
    <xf fontId="25" fillId="17" borderId="0" numFmtId="160" xfId="0" applyNumberFormat="1" applyFont="1" applyFill="1" applyAlignment="1">
      <alignment horizontal="center" vertical="center" wrapText="1"/>
    </xf>
    <xf fontId="25" fillId="28" borderId="0" numFmtId="160" xfId="0" applyNumberFormat="1" applyFont="1" applyFill="1" applyAlignment="1">
      <alignment horizontal="center" vertical="center" wrapText="1"/>
    </xf>
    <xf fontId="3" fillId="28" borderId="0" numFmtId="0" xfId="0" applyFont="1" applyFill="1" applyAlignment="1">
      <alignment horizontal="center" vertical="center" wrapText="1"/>
    </xf>
    <xf fontId="69" fillId="28" borderId="0" numFmtId="0" xfId="0" applyFont="1" applyFill="1" applyAlignment="1">
      <alignment horizontal="center" vertical="center" wrapText="1"/>
    </xf>
    <xf fontId="25" fillId="28" borderId="0" numFmtId="160" xfId="0" applyNumberFormat="1" applyFont="1" applyFill="1" applyAlignment="1">
      <alignment horizontal="center" wrapText="1"/>
    </xf>
    <xf fontId="25" fillId="28" borderId="0" numFmtId="0" xfId="0" applyFont="1" applyFill="1" applyAlignment="1">
      <alignment horizontal="center" wrapText="1"/>
    </xf>
    <xf fontId="62" fillId="17" borderId="0" numFmtId="0" xfId="0" applyFont="1" applyFill="1" applyAlignment="1">
      <alignment horizontal="left" vertical="center" wrapText="1"/>
    </xf>
    <xf fontId="68" fillId="17" borderId="0" numFmtId="0" xfId="0" applyFont="1" applyFill="1" applyAlignment="1">
      <alignment horizontal="left" vertical="center" wrapText="1"/>
    </xf>
    <xf fontId="2" fillId="17" borderId="0" numFmtId="160" xfId="0" applyNumberFormat="1" applyFont="1" applyFill="1" applyAlignment="1">
      <alignment horizontal="center" vertical="center" wrapText="1"/>
    </xf>
    <xf fontId="22" fillId="0" borderId="0" numFmtId="0" xfId="0" applyFont="1" applyAlignment="1">
      <alignment horizontal="center"/>
    </xf>
    <xf fontId="70" fillId="0" borderId="0" numFmtId="0" xfId="0" applyFont="1" applyAlignment="1">
      <alignment horizontal="center" vertical="center" wrapText="1"/>
    </xf>
    <xf fontId="1" fillId="0" borderId="0" numFmtId="0" xfId="0" applyFont="1" applyAlignment="1">
      <alignment horizontal="left" vertical="top" wrapText="1"/>
    </xf>
    <xf fontId="22" fillId="0" borderId="23" numFmtId="0" xfId="0" applyFont="1" applyBorder="1" applyAlignment="1">
      <alignment horizontal="center" vertical="center" wrapText="1"/>
    </xf>
    <xf fontId="1" fillId="0" borderId="0" numFmtId="0" xfId="0" applyFont="1" applyAlignment="1">
      <alignment horizontal="center" vertical="top" wrapText="1"/>
    </xf>
    <xf fontId="22" fillId="0" borderId="0" numFmtId="167" xfId="0" applyNumberFormat="1" applyFont="1" applyAlignment="1">
      <alignment horizontal="center" vertical="center" wrapText="1"/>
    </xf>
    <xf fontId="45" fillId="7" borderId="0" numFmtId="0" xfId="0" applyFont="1" applyFill="1" applyAlignment="1">
      <alignment horizontal="left" vertical="center" wrapText="1"/>
    </xf>
    <xf fontId="0" fillId="0" borderId="10" numFmtId="0" xfId="0" applyBorder="1" applyAlignment="1">
      <alignment horizontal="center" vertical="center"/>
    </xf>
    <xf fontId="2" fillId="0" borderId="10" numFmtId="0" xfId="0" applyFont="1" applyBorder="1" applyAlignment="1">
      <alignment horizontal="center" vertical="center" wrapText="1"/>
    </xf>
    <xf fontId="34" fillId="0" borderId="10" numFmtId="0" xfId="0" applyFont="1" applyBorder="1" applyAlignment="1">
      <alignment horizontal="center" vertical="center"/>
      <protection locked="0"/>
    </xf>
    <xf fontId="22" fillId="0" borderId="10" numFmtId="0" xfId="0" applyFont="1" applyBorder="1" applyAlignment="1">
      <alignment vertical="center"/>
    </xf>
    <xf fontId="22" fillId="0" borderId="10" numFmtId="0" xfId="0" applyFont="1" applyBorder="1" applyAlignment="1">
      <alignment horizontal="left" vertical="center"/>
    </xf>
    <xf fontId="37" fillId="0" borderId="10" numFmtId="0" xfId="0" applyFont="1" applyBorder="1" applyAlignment="1">
      <alignment horizontal="center" vertical="center"/>
    </xf>
    <xf fontId="22" fillId="0" borderId="10" numFmtId="160" xfId="0" applyNumberFormat="1" applyFont="1" applyBorder="1" applyAlignment="1">
      <alignment horizontal="center" wrapText="1"/>
      <protection locked="0"/>
    </xf>
    <xf fontId="35" fillId="0" borderId="10" numFmtId="163" xfId="0" applyNumberFormat="1" applyFont="1" applyBorder="1" applyAlignment="1">
      <alignment horizontal="left" vertical="center" wrapText="1"/>
    </xf>
    <xf fontId="22" fillId="0" borderId="10" numFmtId="163" xfId="0" applyNumberFormat="1" applyFont="1" applyBorder="1" applyAlignment="1">
      <alignment horizontal="center" vertical="center" wrapText="1"/>
    </xf>
    <xf fontId="22" fillId="0" borderId="10" numFmtId="163" xfId="0" applyNumberFormat="1" applyFont="1" applyBorder="1" applyAlignment="1">
      <alignment horizontal="center" vertical="center" wrapText="1"/>
      <protection locked="0"/>
    </xf>
    <xf fontId="22" fillId="0" borderId="10" numFmtId="163" xfId="0" applyNumberFormat="1" applyFont="1" applyBorder="1" applyAlignment="1">
      <alignment horizontal="center" wrapText="1"/>
      <protection locked="0"/>
    </xf>
    <xf fontId="22" fillId="0" borderId="10" numFmtId="0" xfId="0" applyFont="1" applyBorder="1" applyAlignment="1">
      <alignment horizontal="center" wrapText="1"/>
      <protection locked="0"/>
    </xf>
    <xf fontId="25" fillId="0" borderId="10" numFmtId="0" xfId="0" applyFont="1" applyBorder="1" applyAlignment="1">
      <alignment horizontal="left" vertical="top" wrapText="1"/>
    </xf>
    <xf fontId="0" fillId="0" borderId="10" numFmtId="0" xfId="0" applyBorder="1" applyAlignment="1">
      <alignment horizontal="center" vertical="center" wrapText="1"/>
      <protection locked="0"/>
    </xf>
    <xf fontId="0" fillId="0" borderId="10" numFmtId="0" xfId="0" applyBorder="1" applyAlignment="1">
      <alignment horizontal="left" vertical="center" wrapText="1"/>
    </xf>
    <xf fontId="0" fillId="0" borderId="10" numFmtId="49" xfId="0" applyNumberFormat="1" applyBorder="1" applyAlignment="1">
      <alignment horizontal="center" vertical="center"/>
    </xf>
    <xf fontId="29" fillId="0" borderId="10" numFmtId="49" xfId="0" applyNumberFormat="1" applyFont="1" applyBorder="1" applyAlignment="1">
      <alignment horizontal="center" vertical="center" wrapText="1"/>
    </xf>
    <xf fontId="71" fillId="23" borderId="24" numFmtId="0" xfId="0" applyFont="1" applyFill="1" applyBorder="1" applyAlignment="1">
      <alignment horizontal="center" vertical="center" wrapText="1"/>
      <protection locked="0"/>
    </xf>
    <xf fontId="15" fillId="26" borderId="10" numFmtId="49" xfId="0" applyNumberFormat="1" applyFont="1" applyFill="1" applyBorder="1" applyAlignment="1">
      <alignment horizontal="center" vertical="center" wrapText="1"/>
    </xf>
    <xf fontId="12" fillId="4" borderId="10" numFmtId="49" xfId="0" applyNumberFormat="1" applyFont="1" applyFill="1" applyBorder="1" applyAlignment="1">
      <alignment horizontal="center" vertical="center" wrapText="1"/>
    </xf>
    <xf fontId="34" fillId="0" borderId="10" numFmtId="0" xfId="0" applyFont="1" applyBorder="1" applyAlignment="1">
      <alignment horizontal="center" vertical="center" wrapText="1"/>
      <protection locked="0"/>
    </xf>
    <xf fontId="35" fillId="0" borderId="10" numFmtId="49" xfId="0" applyNumberFormat="1" applyFont="1" applyBorder="1" applyAlignment="1">
      <alignment horizontal="center" vertical="center" wrapText="1"/>
    </xf>
    <xf fontId="22" fillId="0" borderId="10" numFmtId="0" xfId="0" applyFont="1" applyBorder="1" applyAlignment="1">
      <alignment horizontal="center" vertical="center"/>
    </xf>
    <xf fontId="22" fillId="0" borderId="10" numFmtId="49" xfId="0" applyNumberFormat="1" applyFont="1" applyBorder="1" applyAlignment="1">
      <alignment horizontal="center" vertical="center"/>
    </xf>
    <xf fontId="72" fillId="0" borderId="5" numFmtId="160" xfId="0" applyNumberFormat="1" applyFont="1" applyBorder="1" applyAlignment="1">
      <alignment horizontal="center" vertical="center" wrapText="1"/>
      <protection locked="0"/>
    </xf>
    <xf fontId="72" fillId="28" borderId="2" numFmtId="160" xfId="0" applyNumberFormat="1" applyFont="1" applyFill="1" applyBorder="1" applyAlignment="1">
      <alignment horizontal="center" vertical="center" wrapText="1"/>
      <protection locked="0"/>
    </xf>
    <xf fontId="72" fillId="0" borderId="2" numFmtId="163" xfId="0" applyNumberFormat="1" applyFont="1" applyBorder="1" applyAlignment="1">
      <alignment horizontal="center" vertical="center" wrapText="1"/>
      <protection locked="0"/>
    </xf>
    <xf fontId="15" fillId="6" borderId="10" numFmtId="49" xfId="0" applyNumberFormat="1" applyFont="1" applyFill="1" applyBorder="1" applyAlignment="1">
      <alignment horizontal="center" vertical="center" wrapText="1"/>
    </xf>
    <xf fontId="72" fillId="28" borderId="24" numFmtId="160" xfId="0" applyNumberFormat="1" applyFont="1" applyFill="1" applyBorder="1" applyAlignment="1">
      <alignment horizontal="center" vertical="center" wrapText="1"/>
      <protection locked="0"/>
    </xf>
    <xf fontId="38" fillId="11" borderId="10" numFmtId="49" xfId="0" applyNumberFormat="1" applyFont="1" applyFill="1" applyBorder="1" applyAlignment="1">
      <alignment horizontal="center" vertical="center" wrapText="1"/>
    </xf>
    <xf fontId="73" fillId="11" borderId="25" numFmtId="160" xfId="0" applyNumberFormat="1" applyFont="1" applyFill="1" applyBorder="1" applyAlignment="1">
      <alignment horizontal="center" vertical="center" wrapText="1"/>
      <protection locked="0"/>
    </xf>
    <xf fontId="22" fillId="0" borderId="10" numFmtId="49" xfId="0" applyNumberFormat="1" applyFont="1" applyBorder="1" applyAlignment="1">
      <alignment horizontal="center" vertical="center" wrapText="1"/>
    </xf>
    <xf fontId="74" fillId="17" borderId="2" numFmtId="0" xfId="0" applyFont="1" applyFill="1" applyBorder="1" applyAlignment="1">
      <alignment horizontal="left" vertical="center" wrapText="1"/>
    </xf>
    <xf fontId="8" fillId="0" borderId="5" numFmtId="160" xfId="0" applyNumberFormat="1" applyFont="1" applyBorder="1" applyAlignment="1">
      <alignment horizontal="center" vertical="center" wrapText="1"/>
      <protection locked="0"/>
    </xf>
    <xf fontId="22" fillId="0" borderId="10" numFmtId="160" xfId="0" applyNumberFormat="1" applyFont="1" applyBorder="1" applyAlignment="1">
      <alignment horizontal="left" wrapText="1"/>
      <protection locked="0"/>
    </xf>
    <xf fontId="72" fillId="0" borderId="2" numFmtId="0" xfId="0" applyFont="1" applyBorder="1" applyAlignment="1">
      <alignment horizontal="center" vertical="center" wrapText="1"/>
      <protection locked="0"/>
    </xf>
    <xf fontId="65" fillId="0" borderId="0" numFmtId="0" xfId="0" applyFont="1" applyAlignment="1">
      <alignment horizontal="left" vertical="center" wrapText="1"/>
    </xf>
    <xf fontId="72" fillId="28" borderId="2" numFmtId="0" xfId="0" applyFont="1" applyFill="1" applyBorder="1" applyAlignment="1">
      <alignment horizontal="center" vertical="center" wrapText="1"/>
      <protection locked="0"/>
    </xf>
    <xf fontId="72" fillId="0" borderId="3" numFmtId="0" xfId="0" applyFont="1" applyBorder="1" applyAlignment="1">
      <alignment horizontal="center" vertical="center" wrapText="1"/>
      <protection locked="0"/>
    </xf>
    <xf fontId="72" fillId="28" borderId="3" numFmtId="0" xfId="0" applyFont="1" applyFill="1" applyBorder="1" applyAlignment="1">
      <alignment horizontal="center" vertical="center" wrapText="1"/>
      <protection locked="0"/>
    </xf>
    <xf fontId="0" fillId="0" borderId="10" numFmtId="49" xfId="0" applyNumberFormat="1" applyBorder="1" applyAlignment="1">
      <alignment horizontal="center" vertical="center" wrapText="1"/>
    </xf>
    <xf fontId="75" fillId="0" borderId="10" numFmtId="0" xfId="0" applyFont="1" applyBorder="1" applyAlignment="1">
      <alignment horizontal="left" vertical="center" wrapText="1"/>
    </xf>
    <xf fontId="8" fillId="0" borderId="3" numFmtId="0" xfId="0" applyFont="1" applyBorder="1" applyAlignment="1">
      <alignment horizontal="center" vertical="center" wrapText="1"/>
      <protection locked="0"/>
    </xf>
    <xf fontId="8" fillId="28" borderId="2" numFmtId="0" xfId="0" applyFont="1" applyFill="1" applyBorder="1" applyAlignment="1">
      <alignment horizontal="center" vertical="center" wrapText="1"/>
      <protection locked="0"/>
    </xf>
    <xf fontId="25" fillId="0" borderId="10" numFmtId="0" xfId="0" applyFont="1" applyBorder="1" applyAlignment="1">
      <alignment horizontal="left" vertical="center" wrapText="1"/>
    </xf>
    <xf fontId="61" fillId="28" borderId="10" numFmtId="0" xfId="0" applyFont="1" applyFill="1" applyBorder="1" applyAlignment="1">
      <alignment horizontal="left" vertical="center" wrapText="1"/>
    </xf>
    <xf fontId="0" fillId="0" borderId="10" numFmtId="0" xfId="0" applyBorder="1" applyAlignment="1">
      <alignment horizontal="left"/>
    </xf>
    <xf fontId="72" fillId="0" borderId="3" numFmtId="0" xfId="0" applyFont="1" applyBorder="1" applyAlignment="1">
      <alignment horizontal="center" vertical="center"/>
      <protection locked="0"/>
    </xf>
    <xf fontId="72" fillId="28" borderId="2" numFmtId="0" xfId="0" applyFont="1" applyFill="1" applyBorder="1" applyAlignment="1">
      <alignment horizontal="center" vertical="center"/>
      <protection locked="0"/>
    </xf>
    <xf fontId="72" fillId="28" borderId="2" numFmtId="49" xfId="0" applyNumberFormat="1" applyFont="1" applyFill="1" applyBorder="1" applyAlignment="1">
      <alignment horizontal="center" vertical="center" wrapText="1"/>
    </xf>
    <xf fontId="72" fillId="28" borderId="2" numFmtId="0" xfId="0" applyFont="1" applyFill="1" applyBorder="1" applyAlignment="1">
      <alignment horizontal="left" vertical="center" wrapText="1"/>
    </xf>
    <xf fontId="72" fillId="0" borderId="2" numFmtId="0" xfId="0" applyFont="1" applyBorder="1" applyAlignment="1">
      <alignment horizontal="center" vertical="center"/>
      <protection locked="0"/>
    </xf>
    <xf fontId="72" fillId="28" borderId="2" numFmtId="0" xfId="0" applyFont="1" applyFill="1" applyBorder="1" applyAlignment="1">
      <alignment horizontal="right" vertical="center"/>
      <protection locked="0"/>
    </xf>
    <xf fontId="0" fillId="0" borderId="10" numFmtId="0" xfId="0" applyBorder="1" applyAlignment="1">
      <alignment horizontal="left" vertical="top" wrapText="1"/>
    </xf>
    <xf fontId="0" fillId="0" borderId="10" numFmtId="0" xfId="0" applyBorder="1" applyAlignment="1">
      <alignment horizontal="left" vertical="center"/>
    </xf>
    <xf fontId="0" fillId="0" borderId="10" numFmtId="0" xfId="0" applyBorder="1" applyAlignment="1">
      <alignment vertical="center" wrapText="1"/>
    </xf>
    <xf fontId="0" fillId="0" borderId="0" numFmtId="0" xfId="0" applyAlignment="1">
      <alignment horizontal="left"/>
    </xf>
    <xf fontId="22" fillId="17" borderId="10" numFmtId="49" xfId="0" applyNumberFormat="1" applyFont="1" applyFill="1" applyBorder="1" applyAlignment="1">
      <alignment horizontal="center" vertical="center" wrapText="1"/>
    </xf>
    <xf fontId="0" fillId="0" borderId="10" numFmtId="49" xfId="0" applyNumberFormat="1" applyBorder="1" applyAlignment="1">
      <alignment horizontal="center"/>
    </xf>
    <xf fontId="0" fillId="0" borderId="10" numFmtId="0" xfId="0" applyBorder="1" applyAlignment="1">
      <alignment horizontal="center" vertical="center"/>
      <protection locked="0"/>
    </xf>
    <xf fontId="30" fillId="22" borderId="19" numFmtId="0" xfId="0" applyFont="1" applyFill="1" applyBorder="1" applyAlignment="1">
      <alignment horizontal="center" vertical="center" wrapText="1"/>
    </xf>
    <xf fontId="29" fillId="0" borderId="19" numFmtId="0" xfId="0" applyFont="1" applyBorder="1" applyAlignment="1">
      <alignment horizontal="center" vertical="center" wrapText="1"/>
    </xf>
    <xf fontId="71" fillId="23" borderId="2" numFmtId="0" xfId="0" applyFont="1" applyFill="1" applyBorder="1" applyAlignment="1">
      <alignment horizontal="center" vertical="center" wrapText="1"/>
      <protection locked="0"/>
    </xf>
    <xf fontId="29" fillId="24" borderId="19" numFmtId="0" xfId="0" applyFont="1" applyFill="1" applyBorder="1" applyAlignment="1">
      <alignment horizontal="center" vertical="center" wrapText="1"/>
    </xf>
    <xf fontId="29" fillId="23" borderId="19" numFmtId="0" xfId="0" applyFont="1" applyFill="1" applyBorder="1" applyAlignment="1">
      <alignment horizontal="center" vertical="center" wrapText="1"/>
      <protection locked="0"/>
    </xf>
    <xf fontId="29" fillId="25" borderId="19" numFmtId="0" xfId="0" applyFont="1" applyFill="1" applyBorder="1" applyAlignment="1">
      <alignment horizontal="center" vertical="center" wrapText="1"/>
    </xf>
    <xf fontId="29" fillId="3" borderId="19" numFmtId="0" xfId="0" applyFont="1" applyFill="1" applyBorder="1" applyAlignment="1">
      <alignment horizontal="center" vertical="center" wrapText="1"/>
    </xf>
    <xf fontId="33" fillId="27" borderId="14" numFmtId="0" xfId="0" applyFont="1" applyFill="1" applyBorder="1" applyAlignment="1">
      <alignment horizontal="center" vertical="center" wrapText="1"/>
    </xf>
    <xf fontId="34" fillId="0" borderId="26" numFmtId="0" xfId="0" applyFont="1" applyBorder="1" applyAlignment="1">
      <alignment horizontal="center" vertical="center"/>
    </xf>
    <xf fontId="34" fillId="0" borderId="26" numFmtId="0" xfId="0" applyFont="1" applyBorder="1" applyAlignment="1">
      <alignment horizontal="center" vertical="center"/>
      <protection locked="0"/>
    </xf>
    <xf fontId="72" fillId="0" borderId="2" numFmtId="160" xfId="0" applyNumberFormat="1" applyFont="1" applyBorder="1" applyAlignment="1">
      <alignment horizontal="center" vertical="center" wrapText="1"/>
      <protection locked="0"/>
    </xf>
    <xf fontId="72" fillId="11" borderId="2" numFmtId="160" xfId="0" applyNumberFormat="1" applyFont="1" applyFill="1" applyBorder="1" applyAlignment="1">
      <alignment horizontal="center" vertical="center" wrapText="1"/>
      <protection locked="0"/>
    </xf>
    <xf fontId="76" fillId="28" borderId="2" numFmtId="0" xfId="0" applyFont="1" applyFill="1" applyBorder="1" applyAlignment="1">
      <alignment horizontal="center" vertical="center" wrapText="1"/>
      <protection locked="0"/>
    </xf>
    <xf fontId="74" fillId="28" borderId="2" numFmtId="0" xfId="0" applyFont="1" applyFill="1" applyBorder="1" applyAlignment="1">
      <alignment horizontal="left" vertical="center" wrapText="1"/>
    </xf>
    <xf fontId="72" fillId="0" borderId="2" numFmtId="0" xfId="0" applyFont="1" applyBorder="1" applyAlignment="1">
      <alignment horizontal="left" vertical="center" wrapText="1"/>
    </xf>
    <xf fontId="22" fillId="16" borderId="10" numFmtId="0" xfId="0" applyFont="1" applyFill="1" applyBorder="1" applyAlignment="1">
      <alignment horizontal="center" vertical="center" wrapText="1"/>
    </xf>
    <xf fontId="0" fillId="16" borderId="0" numFmtId="0" xfId="0" applyFill="1"/>
    <xf fontId="3" fillId="16" borderId="10" numFmtId="0" xfId="0" applyFont="1" applyFill="1" applyBorder="1" applyAlignment="1">
      <alignment horizontal="center" vertical="center" wrapText="1"/>
    </xf>
    <xf fontId="22" fillId="16" borderId="10" numFmtId="49" xfId="0" applyNumberFormat="1" applyFont="1" applyFill="1" applyBorder="1" applyAlignment="1">
      <alignment horizontal="center" vertical="center" wrapText="1"/>
    </xf>
    <xf fontId="22" fillId="16" borderId="10" numFmtId="0" xfId="0" applyFont="1" applyFill="1" applyBorder="1" applyAlignment="1">
      <alignment horizontal="left" vertical="center" wrapText="1"/>
    </xf>
    <xf fontId="32" fillId="16" borderId="10" numFmtId="0" xfId="0" applyFont="1" applyFill="1" applyBorder="1" applyAlignment="1">
      <alignment horizontal="center" vertical="center" wrapText="1"/>
    </xf>
    <xf fontId="38" fillId="16" borderId="10" numFmtId="0" xfId="0" applyFont="1" applyFill="1" applyBorder="1" applyAlignment="1">
      <alignment horizontal="center" vertical="center" wrapText="1"/>
    </xf>
    <xf fontId="22" fillId="16" borderId="10" numFmtId="160" xfId="0" applyNumberFormat="1" applyFont="1" applyFill="1" applyBorder="1" applyAlignment="1">
      <alignment horizontal="center" vertical="center" wrapText="1"/>
    </xf>
    <xf fontId="72" fillId="16" borderId="2" numFmtId="0" xfId="0" applyFont="1" applyFill="1" applyBorder="1" applyAlignment="1">
      <alignment horizontal="center" vertical="center" wrapText="1"/>
      <protection locked="0"/>
    </xf>
    <xf fontId="22" fillId="16" borderId="10" numFmtId="0" xfId="0" applyFont="1" applyFill="1" applyBorder="1" applyAlignment="1">
      <alignment horizontal="center" vertical="center" wrapText="1"/>
      <protection locked="0"/>
    </xf>
    <xf fontId="22" fillId="16" borderId="10" numFmtId="0" xfId="0" applyFont="1" applyFill="1" applyBorder="1" applyAlignment="1">
      <alignment horizontal="center" wrapText="1"/>
    </xf>
    <xf fontId="72" fillId="0" borderId="2" numFmtId="0" xfId="0" applyFont="1" applyBorder="1" applyAlignment="1">
      <alignment horizontal="left" wrapText="1"/>
      <protection locked="0"/>
    </xf>
    <xf fontId="0" fillId="0" borderId="10" numFmtId="0" xfId="0" applyBorder="1" applyAlignment="1">
      <alignment wrapText="1"/>
    </xf>
    <xf fontId="0" fillId="0" borderId="10" numFmtId="0" xfId="0" applyBorder="1" applyAlignment="1">
      <alignment vertical="center"/>
      <protection locked="0"/>
    </xf>
    <xf fontId="22" fillId="0" borderId="10" numFmtId="0" xfId="0" applyFont="1" applyBorder="1" applyAlignment="1">
      <alignment horizontal="left" vertical="center" wrapText="1"/>
      <protection locked="0"/>
    </xf>
    <xf fontId="72" fillId="0" borderId="2" numFmtId="0" xfId="0" applyFont="1" applyBorder="1" applyAlignment="1">
      <alignment horizontal="center" wrapText="1"/>
      <protection locked="0"/>
    </xf>
    <xf fontId="0" fillId="0" borderId="0" numFmtId="0" xfId="0" applyAlignment="1">
      <alignment horizontal="center" vertical="center"/>
    </xf>
    <xf fontId="0" fillId="0" borderId="0" numFmtId="49" xfId="0" applyNumberFormat="1" applyAlignment="1">
      <alignment horizontal="center" vertical="center"/>
    </xf>
    <xf fontId="0" fillId="0" borderId="0" numFmtId="0" xfId="0" applyAlignment="1">
      <alignment horizontal="left" vertical="center"/>
    </xf>
    <xf fontId="0" fillId="0" borderId="0" numFmtId="0" xfId="0" applyAlignment="1">
      <alignment horizontal="center" vertical="center"/>
      <protection locked="0"/>
    </xf>
    <xf fontId="29" fillId="35" borderId="2" numFmtId="0" xfId="0" applyFont="1" applyFill="1" applyBorder="1" applyAlignment="1">
      <alignment horizontal="center" vertical="center" wrapText="1"/>
    </xf>
    <xf fontId="29" fillId="35" borderId="2" numFmtId="49" xfId="0" applyNumberFormat="1" applyFont="1" applyFill="1" applyBorder="1" applyAlignment="1">
      <alignment horizontal="center" vertical="center" wrapText="1"/>
    </xf>
    <xf fontId="30" fillId="35" borderId="2" numFmtId="0" xfId="0" applyFont="1" applyFill="1" applyBorder="1" applyAlignment="1">
      <alignment horizontal="center" vertical="center" wrapText="1"/>
    </xf>
    <xf fontId="29" fillId="23" borderId="2" numFmtId="0" xfId="0" applyFont="1" applyFill="1" applyBorder="1" applyAlignment="1">
      <alignment horizontal="center" vertical="center" wrapText="1"/>
      <protection locked="0"/>
    </xf>
    <xf fontId="29" fillId="24" borderId="2" numFmtId="0" xfId="0" applyFont="1" applyFill="1" applyBorder="1" applyAlignment="1">
      <alignment horizontal="center" vertical="center" wrapText="1"/>
      <protection locked="0"/>
    </xf>
    <xf fontId="25" fillId="0" borderId="10" numFmtId="0" xfId="0" applyFont="1" applyBorder="1" applyAlignment="1">
      <alignment horizontal="center" vertical="top" wrapText="1"/>
    </xf>
    <xf fontId="43" fillId="0" borderId="10" numFmtId="0" xfId="0" applyFont="1" applyBorder="1" applyAlignment="1">
      <alignment horizontal="left" vertical="center" wrapText="1"/>
    </xf>
    <xf fontId="22" fillId="0" borderId="10" numFmtId="162" xfId="0" applyNumberFormat="1" applyFont="1" applyBorder="1" applyAlignment="1">
      <alignment horizontal="center" vertical="top" wrapText="1"/>
    </xf>
    <xf fontId="22" fillId="0" borderId="19" numFmtId="0" xfId="0" applyFont="1" applyBorder="1" applyAlignment="1">
      <alignment horizontal="center" vertical="center" wrapText="1"/>
      <protection locked="0"/>
    </xf>
    <xf fontId="0" fillId="0" borderId="10" numFmtId="0" xfId="0" applyBorder="1" applyAlignment="1">
      <alignment horizontal="justify" vertical="center"/>
    </xf>
    <xf fontId="22" fillId="0" borderId="14" numFmtId="0" xfId="0" applyFont="1" applyBorder="1" applyAlignment="1">
      <alignment horizontal="center" vertical="center" wrapText="1"/>
    </xf>
    <xf fontId="72" fillId="0" borderId="6" numFmtId="160" xfId="0" applyNumberFormat="1" applyFont="1" applyBorder="1" applyAlignment="1">
      <alignment horizontal="center" vertical="center" wrapText="1"/>
      <protection locked="0"/>
    </xf>
    <xf fontId="22" fillId="0" borderId="26" numFmtId="0" xfId="0" applyFont="1" applyBorder="1" applyAlignment="1">
      <alignment horizontal="center" vertical="center" wrapText="1"/>
      <protection locked="0"/>
    </xf>
    <xf fontId="72" fillId="0" borderId="27" numFmtId="160" xfId="0" applyNumberFormat="1" applyFont="1" applyBorder="1" applyAlignment="1">
      <alignment horizontal="center" vertical="center" wrapText="1"/>
      <protection locked="0"/>
    </xf>
    <xf fontId="0" fillId="0" borderId="26" numFmtId="0" xfId="0" applyBorder="1" applyAlignment="1">
      <alignment horizontal="center" vertical="center" wrapText="1"/>
      <protection locked="0"/>
    </xf>
    <xf fontId="22" fillId="18" borderId="10" numFmtId="0" xfId="0" applyFont="1" applyFill="1" applyBorder="1" applyAlignment="1">
      <alignment horizontal="left" vertical="center" wrapText="1"/>
    </xf>
    <xf fontId="0" fillId="0" borderId="0" numFmtId="0" xfId="0" applyAlignment="1">
      <alignment horizontal="center" vertical="center" wrapText="1"/>
    </xf>
    <xf fontId="0" fillId="0" borderId="0" numFmtId="0" xfId="0" applyAlignment="1">
      <alignment horizontal="center" vertical="center" wrapText="1"/>
      <protection locked="0"/>
    </xf>
    <xf fontId="46" fillId="35" borderId="2" numFmtId="0" xfId="0" applyFont="1" applyFill="1" applyBorder="1" applyAlignment="1">
      <alignment horizontal="center" vertical="center" wrapText="1"/>
    </xf>
    <xf fontId="0" fillId="0" borderId="0" numFmtId="49" xfId="0" applyNumberFormat="1" applyAlignment="1">
      <alignment horizontal="center" vertical="center" wrapText="1"/>
    </xf>
    <xf fontId="0" fillId="0" borderId="0" numFmtId="0" xfId="0" applyAlignment="1">
      <alignment horizontal="center"/>
    </xf>
    <xf fontId="0" fillId="0" borderId="0" numFmtId="49" xfId="0" applyNumberFormat="1" applyAlignment="1">
      <alignment vertical="center" wrapText="1"/>
    </xf>
    <xf fontId="77" fillId="0" borderId="10" numFmtId="0" xfId="0" applyFont="1" applyBorder="1" applyAlignment="1">
      <alignment horizontal="center" vertical="center" wrapText="1"/>
    </xf>
    <xf fontId="0" fillId="0" borderId="0" numFmtId="0" xfId="0" applyAlignment="1">
      <alignment horizontal="left" vertical="center" wrapText="1"/>
    </xf>
    <xf fontId="29" fillId="35" borderId="10" numFmtId="0" xfId="0" applyFont="1" applyFill="1" applyBorder="1" applyAlignment="1">
      <alignment horizontal="center" vertical="center" wrapText="1"/>
    </xf>
    <xf fontId="29" fillId="35" borderId="10" numFmtId="49" xfId="0" applyNumberFormat="1" applyFont="1" applyFill="1" applyBorder="1" applyAlignment="1">
      <alignment horizontal="center" vertical="center" wrapText="1"/>
    </xf>
    <xf fontId="30" fillId="35" borderId="10" numFmtId="0" xfId="0" applyFont="1" applyFill="1" applyBorder="1" applyAlignment="1">
      <alignment horizontal="center" vertical="center" wrapText="1"/>
    </xf>
    <xf fontId="34" fillId="0" borderId="10" numFmtId="0" xfId="0" applyFont="1" applyBorder="1" applyAlignment="1">
      <alignment horizontal="center" vertical="center" wrapText="1"/>
    </xf>
    <xf fontId="37" fillId="0" borderId="10" numFmtId="0" xfId="0" applyFont="1" applyBorder="1" applyAlignment="1">
      <alignment horizontal="center" vertical="center" wrapText="1"/>
    </xf>
    <xf fontId="72" fillId="28" borderId="10" numFmtId="0" xfId="0" applyFont="1" applyFill="1" applyBorder="1" applyAlignment="1">
      <alignment horizontal="center" vertical="center" wrapText="1"/>
    </xf>
    <xf fontId="72" fillId="0" borderId="10" numFmtId="0" xfId="0" applyFont="1" applyBorder="1" applyAlignment="1">
      <alignment horizontal="center" vertical="center" wrapText="1"/>
    </xf>
    <xf fontId="61" fillId="0" borderId="10" numFmtId="0" xfId="0" applyFont="1" applyBorder="1" applyAlignment="1">
      <alignment horizontal="left" vertical="top" wrapText="1"/>
    </xf>
    <xf fontId="21" fillId="28" borderId="10" numFmtId="0" xfId="0" applyFont="1" applyFill="1" applyBorder="1" applyAlignment="1">
      <alignment horizontal="center" vertical="center" wrapText="1"/>
    </xf>
    <xf fontId="22" fillId="20" borderId="10" numFmtId="0" xfId="0" applyFont="1" applyFill="1" applyBorder="1" applyAlignment="1">
      <alignment horizontal="left" vertical="center" wrapText="1"/>
    </xf>
    <xf fontId="72" fillId="28" borderId="10" numFmtId="0" xfId="0" applyFont="1" applyFill="1" applyBorder="1" applyAlignment="1">
      <alignment horizontal="left" vertical="top" wrapText="1"/>
    </xf>
    <xf fontId="22" fillId="17" borderId="10" numFmtId="0" xfId="0" applyFont="1" applyFill="1" applyBorder="1" applyAlignment="1">
      <alignment horizontal="left" vertical="top" wrapText="1"/>
    </xf>
    <xf fontId="30" fillId="22" borderId="10" numFmtId="0" xfId="0" applyFont="1" applyFill="1" applyBorder="1" applyAlignment="1">
      <alignment horizontal="center" vertical="center" wrapText="1"/>
      <protection locked="0"/>
    </xf>
    <xf fontId="32" fillId="0" borderId="10" numFmtId="0" xfId="0" applyFont="1" applyBorder="1" applyAlignment="1">
      <alignment horizontal="center" vertical="center" wrapText="1"/>
      <protection locked="0"/>
    </xf>
    <xf fontId="37" fillId="0" borderId="10" numFmtId="0" xfId="0" applyFont="1" applyBorder="1" applyAlignment="1">
      <alignment horizontal="center" vertical="center"/>
      <protection locked="0"/>
    </xf>
    <xf fontId="36" fillId="0" borderId="10" numFmtId="1" xfId="0" applyNumberFormat="1" applyFont="1" applyBorder="1" applyAlignment="1">
      <alignment horizontal="center" vertical="center" wrapText="1"/>
      <protection locked="0"/>
    </xf>
    <xf fontId="38" fillId="11" borderId="10" numFmtId="0" xfId="0" applyFont="1" applyFill="1" applyBorder="1" applyAlignment="1">
      <alignment horizontal="center" vertical="center" wrapText="1"/>
      <protection locked="0"/>
    </xf>
    <xf fontId="38" fillId="0" borderId="10" numFmtId="0" xfId="0" applyFont="1" applyBorder="1" applyAlignment="1">
      <alignment horizontal="center" vertical="center" wrapText="1"/>
      <protection locked="0"/>
    </xf>
    <xf fontId="72" fillId="28" borderId="18" numFmtId="0" xfId="0" applyFont="1" applyFill="1" applyBorder="1" applyAlignment="1">
      <alignment horizontal="center" vertical="center" wrapText="1"/>
      <protection locked="0"/>
    </xf>
    <xf fontId="72" fillId="16" borderId="4" numFmtId="0" xfId="0" applyFont="1" applyFill="1" applyBorder="1" applyAlignment="1">
      <alignment horizontal="center" vertical="center" wrapText="1"/>
      <protection locked="0"/>
    </xf>
    <xf fontId="72" fillId="28" borderId="3" numFmtId="0" xfId="0" applyFont="1" applyFill="1" applyBorder="1" applyAlignment="1">
      <alignment horizontal="center" vertical="center" wrapText="1"/>
    </xf>
    <xf fontId="72" fillId="0" borderId="3" numFmtId="0" xfId="0" applyFont="1" applyBorder="1" applyAlignment="1">
      <alignment horizontal="center" vertical="center" wrapText="1"/>
    </xf>
    <xf fontId="72" fillId="28" borderId="2" numFmtId="0" xfId="0" applyFont="1" applyFill="1" applyBorder="1" applyAlignment="1">
      <alignment horizontal="center" vertical="center" wrapText="1"/>
    </xf>
    <xf fontId="72" fillId="0" borderId="2" numFmtId="0" xfId="0" applyFont="1" applyBorder="1" applyAlignment="1">
      <alignment horizontal="center" vertical="center" wrapText="1"/>
    </xf>
    <xf fontId="72" fillId="28" borderId="0" numFmtId="0" xfId="0" applyFont="1" applyFill="1" applyAlignment="1">
      <alignment horizontal="center" vertical="center" wrapText="1"/>
    </xf>
    <xf fontId="29" fillId="29" borderId="2" numFmtId="0" xfId="0" applyFont="1" applyFill="1" applyBorder="1" applyAlignment="1">
      <alignment horizontal="center" vertical="center" wrapText="1"/>
    </xf>
    <xf fontId="78" fillId="29" borderId="0" numFmtId="0" xfId="0" applyFont="1" applyFill="1" applyAlignment="1">
      <alignment horizontal="center" wrapText="1"/>
    </xf>
    <xf fontId="2" fillId="27" borderId="0" numFmtId="0" xfId="0" applyFont="1" applyFill="1" applyAlignment="1">
      <alignment horizontal="center" wrapText="1"/>
    </xf>
    <xf fontId="22" fillId="0" borderId="0" numFmtId="0" xfId="0" applyFont="1"/>
    <xf fontId="45" fillId="0" borderId="0" numFmtId="0" xfId="0" applyFont="1" applyAlignment="1">
      <alignment horizontal="center"/>
    </xf>
    <xf fontId="2" fillId="0" borderId="0" numFmtId="0" xfId="0" applyFont="1" applyAlignment="1">
      <alignment horizontal="center"/>
    </xf>
    <xf fontId="79" fillId="0" borderId="0" numFmtId="0" xfId="0" applyFont="1" applyAlignment="1">
      <alignment wrapText="1"/>
    </xf>
    <xf fontId="79" fillId="0" borderId="2" numFmtId="0" xfId="0" applyFont="1" applyBorder="1" applyAlignment="1">
      <alignment wrapText="1"/>
    </xf>
    <xf fontId="2" fillId="0" borderId="0" numFmtId="0" xfId="0" applyFont="1"/>
    <xf fontId="79" fillId="0" borderId="5" numFmtId="0" xfId="0" applyFont="1" applyBorder="1" applyAlignment="1">
      <alignment wrapText="1"/>
    </xf>
    <xf fontId="45" fillId="0" borderId="0" numFmtId="0" xfId="0" applyFont="1" applyAlignment="1">
      <alignment horizontal="center" wrapText="1"/>
    </xf>
  </cellXfs>
  <cellStyles count="2">
    <cellStyle name="Normal" xfId="0" builtinId="0"/>
    <cellStyle name="Note" xfId="1" builtinId="10"/>
  </cellStyles>
  <dxfs count="67">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
      <font/>
      <fill>
        <patternFill patternType="solid">
          <fgColor indexed="65"/>
          <bgColor indexed="65"/>
        </patternFill>
      </fill>
      <border>
        <left style="none"/>
        <right style="none"/>
        <top style="none"/>
        <bottom style="none"/>
        <diagonal style="none"/>
      </border>
    </dxf>
    <dxf>
      <font/>
      <fill>
        <patternFill patternType="solid">
          <fgColor rgb="FFF7CB4D"/>
          <bgColor rgb="FFF7CB4D"/>
        </patternFill>
      </fill>
      <border>
        <left style="none"/>
        <right style="none"/>
        <top style="none"/>
        <bottom style="none"/>
        <diagonal style="none"/>
      </border>
    </dxf>
    <dxf>
      <font/>
      <fill>
        <patternFill patternType="solid">
          <fgColor rgb="FFFEF8E3"/>
          <bgColor rgb="FFFEF8E3"/>
        </patternFill>
      </fill>
      <border>
        <left style="none"/>
        <right style="none"/>
        <top style="none"/>
        <bottom style="none"/>
        <diagonal style="none"/>
      </border>
    </dxf>
  </dxfs>
  <tableStyles count="23" defaultTableStyle="TableStyleMedium2" defaultPivotStyle="PivotStyleLight16">
    <tableStyle name="Аналитика по типу замечания-style" pivot="0" count="2">
      <tableStyleElement type="firstRowStripe" size="1" dxfId="0"/>
      <tableStyleElement type="secondRowStripe" size="1" dxfId="1"/>
    </tableStyle>
    <tableStyle name="Аналитика по типу замечания-style 2" pivot="0" count="2">
      <tableStyleElement type="firstRowStripe" size="1" dxfId="2"/>
      <tableStyleElement type="secondRowStripe" size="1" dxfId="3"/>
    </tableStyle>
    <tableStyle name="ШАБЛОН!-style" pivot="0" count="3">
      <tableStyleElement type="firstRowStripe" size="1" dxfId="4"/>
      <tableStyleElement type="headerRow" size="1" dxfId="5"/>
      <tableStyleElement type="secondRowStripe" size="1" dxfId="6"/>
    </tableStyle>
    <tableStyle name="3-style" pivot="0" count="3">
      <tableStyleElement type="firstRowStripe" size="1" dxfId="7"/>
      <tableStyleElement type="headerRow" size="1" dxfId="8"/>
      <tableStyleElement type="secondRowStripe" size="1" dxfId="9"/>
    </tableStyle>
    <tableStyle name="4-style" pivot="0" count="3">
      <tableStyleElement type="firstRowStripe" size="1" dxfId="10"/>
      <tableStyleElement type="headerRow" size="1" dxfId="11"/>
      <tableStyleElement type="secondRowStripe" size="1" dxfId="12"/>
    </tableStyle>
    <tableStyle name="8-style" pivot="0" count="3">
      <tableStyleElement type="firstRowStripe" size="1" dxfId="13"/>
      <tableStyleElement type="headerRow" size="1" dxfId="14"/>
      <tableStyleElement type="secondRowStripe" size="1" dxfId="15"/>
    </tableStyle>
    <tableStyle name="11-style" pivot="0" count="3">
      <tableStyleElement type="firstRowStripe" size="1" dxfId="16"/>
      <tableStyleElement type="headerRow" size="1" dxfId="17"/>
      <tableStyleElement type="secondRowStripe" size="1" dxfId="18"/>
    </tableStyle>
    <tableStyle name="15-style" pivot="0" count="3">
      <tableStyleElement type="firstRowStripe" size="1" dxfId="19"/>
      <tableStyleElement type="headerRow" size="1" dxfId="20"/>
      <tableStyleElement type="secondRowStripe" size="1" dxfId="21"/>
    </tableStyle>
    <tableStyle name="20-style" pivot="0" count="3">
      <tableStyleElement type="firstRowStripe" size="1" dxfId="22"/>
      <tableStyleElement type="headerRow" size="1" dxfId="23"/>
      <tableStyleElement type="secondRowStripe" size="1" dxfId="24"/>
    </tableStyle>
    <tableStyle name="22-style" pivot="0" count="3">
      <tableStyleElement type="firstRowStripe" size="1" dxfId="25"/>
      <tableStyleElement type="headerRow" size="1" dxfId="26"/>
      <tableStyleElement type="secondRowStripe" size="1" dxfId="27"/>
    </tableStyle>
    <tableStyle name="28-style" pivot="0" count="3">
      <tableStyleElement type="firstRowStripe" size="1" dxfId="28"/>
      <tableStyleElement type="headerRow" size="1" dxfId="29"/>
      <tableStyleElement type="secondRowStripe" size="1" dxfId="30"/>
    </tableStyle>
    <tableStyle name="29-style" pivot="0" count="3">
      <tableStyleElement type="firstRowStripe" size="1" dxfId="31"/>
      <tableStyleElement type="headerRow" size="1" dxfId="32"/>
      <tableStyleElement type="secondRowStripe" size="1" dxfId="33"/>
    </tableStyle>
    <tableStyle name="34-style" pivot="0" count="3">
      <tableStyleElement type="firstRowStripe" size="1" dxfId="34"/>
      <tableStyleElement type="headerRow" size="1" dxfId="35"/>
      <tableStyleElement type="secondRowStripe" size="1" dxfId="36"/>
    </tableStyle>
    <tableStyle name="35-style" pivot="0" count="3">
      <tableStyleElement type="firstRowStripe" size="1" dxfId="37"/>
      <tableStyleElement type="headerRow" size="1" dxfId="38"/>
      <tableStyleElement type="secondRowStripe" size="1" dxfId="39"/>
    </tableStyle>
    <tableStyle name="36-style" pivot="0" count="3">
      <tableStyleElement type="firstRowStripe" size="1" dxfId="40"/>
      <tableStyleElement type="headerRow" size="1" dxfId="41"/>
      <tableStyleElement type="secondRowStripe" size="1" dxfId="42"/>
    </tableStyle>
    <tableStyle name="37-style" pivot="0" count="3">
      <tableStyleElement type="firstRowStripe" size="1" dxfId="43"/>
      <tableStyleElement type="headerRow" size="1" dxfId="44"/>
      <tableStyleElement type="secondRowStripe" size="1" dxfId="45"/>
    </tableStyle>
    <tableStyle name="41-style" pivot="0" count="3">
      <tableStyleElement type="firstRowStripe" size="1" dxfId="46"/>
      <tableStyleElement type="headerRow" size="1" dxfId="47"/>
      <tableStyleElement type="secondRowStripe" size="1" dxfId="48"/>
    </tableStyle>
    <tableStyle name="42-style" pivot="0" count="3">
      <tableStyleElement type="firstRowStripe" size="1" dxfId="49"/>
      <tableStyleElement type="headerRow" size="1" dxfId="50"/>
      <tableStyleElement type="secondRowStripe" size="1" dxfId="51"/>
    </tableStyle>
    <tableStyle name="43-style" pivot="0" count="3">
      <tableStyleElement type="firstRowStripe" size="1" dxfId="52"/>
      <tableStyleElement type="headerRow" size="1" dxfId="53"/>
      <tableStyleElement type="secondRowStripe" size="1" dxfId="54"/>
    </tableStyle>
    <tableStyle name="44-style" pivot="0" count="3">
      <tableStyleElement type="firstRowStripe" size="1" dxfId="55"/>
      <tableStyleElement type="headerRow" size="1" dxfId="56"/>
      <tableStyleElement type="secondRowStripe" size="1" dxfId="57"/>
    </tableStyle>
    <tableStyle name="45-style" pivot="0" count="3">
      <tableStyleElement type="firstRowStripe" size="1" dxfId="58"/>
      <tableStyleElement type="headerRow" size="1" dxfId="59"/>
      <tableStyleElement type="secondRowStripe" size="1" dxfId="60"/>
    </tableStyle>
    <tableStyle name="46-style" pivot="0" count="3">
      <tableStyleElement type="firstRowStripe" size="1" dxfId="61"/>
      <tableStyleElement type="headerRow" size="1" dxfId="62"/>
      <tableStyleElement type="secondRowStripe" size="1" dxfId="63"/>
    </tableStyle>
    <tableStyle name="47-style" pivot="0" count="3">
      <tableStyleElement type="firstRowStripe" size="1" dxfId="64"/>
      <tableStyleElement type="headerRow" size="1" dxfId="65"/>
      <tableStyleElement type="secondRowStripe" size="1" dxfId="66"/>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69" Type="http://schemas.openxmlformats.org/officeDocument/2006/relationships/styles" Target="styles.xml"/><Relationship  Id="rId68" Type="http://schemas.openxmlformats.org/officeDocument/2006/relationships/sharedStrings" Target="sharedStrings.xml"/><Relationship  Id="rId67" Type="http://schemas.openxmlformats.org/officeDocument/2006/relationships/theme" Target="theme/theme1.xml"/><Relationship  Id="rId66" Type="http://schemas.openxmlformats.org/officeDocument/2006/relationships/worksheet" Target="worksheets/sheet66.xml"/><Relationship  Id="rId65" Type="http://schemas.openxmlformats.org/officeDocument/2006/relationships/worksheet" Target="worksheets/sheet65.xml"/><Relationship  Id="rId60" Type="http://schemas.openxmlformats.org/officeDocument/2006/relationships/worksheet" Target="worksheets/sheet60.xml"/><Relationship  Id="rId59" Type="http://schemas.openxmlformats.org/officeDocument/2006/relationships/worksheet" Target="worksheets/sheet59.xml"/><Relationship  Id="rId63" Type="http://schemas.openxmlformats.org/officeDocument/2006/relationships/worksheet" Target="worksheets/sheet63.xml"/><Relationship  Id="rId57" Type="http://schemas.openxmlformats.org/officeDocument/2006/relationships/worksheet" Target="worksheets/sheet57.xml"/><Relationship  Id="rId56" Type="http://schemas.openxmlformats.org/officeDocument/2006/relationships/worksheet" Target="worksheets/sheet56.xml"/><Relationship  Id="rId51" Type="http://schemas.openxmlformats.org/officeDocument/2006/relationships/worksheet" Target="worksheets/sheet51.xml"/><Relationship  Id="rId48" Type="http://schemas.openxmlformats.org/officeDocument/2006/relationships/worksheet" Target="worksheets/sheet48.xml"/><Relationship  Id="rId55" Type="http://schemas.openxmlformats.org/officeDocument/2006/relationships/worksheet" Target="worksheets/sheet55.xml"/><Relationship  Id="rId47" Type="http://schemas.openxmlformats.org/officeDocument/2006/relationships/worksheet" Target="worksheets/sheet47.xml"/><Relationship  Id="rId45" Type="http://schemas.openxmlformats.org/officeDocument/2006/relationships/worksheet" Target="worksheets/sheet45.xml"/><Relationship  Id="rId64" Type="http://schemas.openxmlformats.org/officeDocument/2006/relationships/worksheet" Target="worksheets/sheet64.xml"/><Relationship  Id="rId44" Type="http://schemas.openxmlformats.org/officeDocument/2006/relationships/worksheet" Target="worksheets/sheet44.xml"/><Relationship  Id="rId62" Type="http://schemas.openxmlformats.org/officeDocument/2006/relationships/worksheet" Target="worksheets/sheet62.xml"/><Relationship  Id="rId43" Type="http://schemas.openxmlformats.org/officeDocument/2006/relationships/worksheet" Target="worksheets/sheet43.xml"/><Relationship  Id="rId49" Type="http://schemas.openxmlformats.org/officeDocument/2006/relationships/worksheet" Target="worksheets/sheet49.xml"/><Relationship  Id="rId42" Type="http://schemas.openxmlformats.org/officeDocument/2006/relationships/worksheet" Target="worksheets/sheet42.xml"/><Relationship  Id="rId40" Type="http://schemas.openxmlformats.org/officeDocument/2006/relationships/worksheet" Target="worksheets/sheet40.xml"/><Relationship  Id="rId39" Type="http://schemas.openxmlformats.org/officeDocument/2006/relationships/worksheet" Target="worksheets/sheet39.xml"/><Relationship  Id="rId38" Type="http://schemas.openxmlformats.org/officeDocument/2006/relationships/worksheet" Target="worksheets/sheet38.xml"/><Relationship  Id="rId54" Type="http://schemas.openxmlformats.org/officeDocument/2006/relationships/worksheet" Target="worksheets/sheet54.xml"/><Relationship  Id="rId41" Type="http://schemas.openxmlformats.org/officeDocument/2006/relationships/worksheet" Target="worksheets/sheet41.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58" Type="http://schemas.openxmlformats.org/officeDocument/2006/relationships/worksheet" Target="worksheets/sheet58.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3" Type="http://schemas.openxmlformats.org/officeDocument/2006/relationships/worksheet" Target="worksheets/sheet23.xml"/><Relationship  Id="rId52" Type="http://schemas.openxmlformats.org/officeDocument/2006/relationships/worksheet" Target="worksheets/sheet52.xml"/><Relationship  Id="rId61" Type="http://schemas.openxmlformats.org/officeDocument/2006/relationships/worksheet" Target="worksheets/sheet61.xml"/><Relationship  Id="rId22" Type="http://schemas.openxmlformats.org/officeDocument/2006/relationships/worksheet" Target="worksheets/sheet22.xml"/><Relationship  Id="rId21" Type="http://schemas.openxmlformats.org/officeDocument/2006/relationships/worksheet" Target="worksheets/sheet21.xml"/><Relationship  Id="rId25" Type="http://schemas.openxmlformats.org/officeDocument/2006/relationships/worksheet" Target="worksheets/sheet25.xml"/><Relationship  Id="rId13" Type="http://schemas.openxmlformats.org/officeDocument/2006/relationships/worksheet" Target="worksheets/sheet13.xml"/><Relationship  Id="rId50" Type="http://schemas.openxmlformats.org/officeDocument/2006/relationships/worksheet" Target="worksheets/sheet50.xml"/><Relationship  Id="rId24" Type="http://schemas.openxmlformats.org/officeDocument/2006/relationships/worksheet" Target="worksheets/sheet24.xml"/><Relationship  Id="rId11" Type="http://schemas.openxmlformats.org/officeDocument/2006/relationships/worksheet" Target="worksheets/sheet11.xml"/><Relationship  Id="rId17" Type="http://schemas.openxmlformats.org/officeDocument/2006/relationships/worksheet" Target="worksheets/sheet17.xml"/><Relationship  Id="rId10" Type="http://schemas.openxmlformats.org/officeDocument/2006/relationships/worksheet" Target="worksheets/sheet10.xml"/><Relationship  Id="rId18" Type="http://schemas.openxmlformats.org/officeDocument/2006/relationships/worksheet" Target="worksheets/sheet18.xml"/><Relationship  Id="rId26" Type="http://schemas.openxmlformats.org/officeDocument/2006/relationships/worksheet" Target="worksheets/sheet26.xml"/><Relationship  Id="rId53" Type="http://schemas.openxmlformats.org/officeDocument/2006/relationships/worksheet" Target="worksheets/sheet53.xml"/><Relationship  Id="rId15" Type="http://schemas.openxmlformats.org/officeDocument/2006/relationships/worksheet" Target="worksheets/sheet15.xml"/><Relationship  Id="rId9" Type="http://schemas.openxmlformats.org/officeDocument/2006/relationships/worksheet" Target="worksheets/sheet9.xml"/><Relationship  Id="rId20" Type="http://schemas.openxmlformats.org/officeDocument/2006/relationships/worksheet" Target="worksheets/sheet20.xml"/><Relationship  Id="rId8" Type="http://schemas.openxmlformats.org/officeDocument/2006/relationships/worksheet" Target="worksheets/sheet8.xml"/><Relationship  Id="rId31" Type="http://schemas.openxmlformats.org/officeDocument/2006/relationships/worksheet" Target="worksheets/sheet31.xml"/><Relationship  Id="rId19" Type="http://schemas.openxmlformats.org/officeDocument/2006/relationships/worksheet" Target="worksheets/sheet19.xml"/><Relationship  Id="rId37" Type="http://schemas.openxmlformats.org/officeDocument/2006/relationships/worksheet" Target="worksheets/sheet37.xml"/><Relationship  Id="rId46" Type="http://schemas.openxmlformats.org/officeDocument/2006/relationships/worksheet" Target="worksheets/sheet46.xml"/><Relationship  Id="rId7" Type="http://schemas.openxmlformats.org/officeDocument/2006/relationships/worksheet" Target="worksheets/sheet7.xml"/><Relationship  Id="rId14" Type="http://schemas.openxmlformats.org/officeDocument/2006/relationships/worksheet" Target="worksheets/sheet14.xml"/><Relationship  Id="rId6" Type="http://schemas.openxmlformats.org/officeDocument/2006/relationships/worksheet" Target="worksheets/sheet6.xml"/><Relationship  Id="rId5" Type="http://schemas.openxmlformats.org/officeDocument/2006/relationships/worksheet" Target="worksheets/sheet5.xml"/><Relationship  Id="rId16" Type="http://schemas.openxmlformats.org/officeDocument/2006/relationships/worksheet" Target="worksheets/sheet16.xml"/><Relationship  Id="rId4" Type="http://schemas.openxmlformats.org/officeDocument/2006/relationships/worksheet" Target="worksheets/sheet4.xml"/><Relationship  Id="rId12" Type="http://schemas.openxmlformats.org/officeDocument/2006/relationships/worksheet" Target="worksheets/sheet12.xml"/><Relationship  Id="rId32" Type="http://schemas.openxmlformats.org/officeDocument/2006/relationships/worksheet" Target="worksheets/sheet32.xml"/><Relationship  Id="rId30" Type="http://schemas.openxmlformats.org/officeDocument/2006/relationships/worksheet" Target="worksheets/sheet30.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s>
</file>

<file path=xl/drawings/_rels/drawing2.xml.rels><?xml version="1.0" encoding="UTF-8" standalone="yes"?><Relationships xmlns="http://schemas.openxmlformats.org/package/2006/relationships"><Relationship Id="rId1" Type="http://schemas.openxmlformats.org/officeDocument/2006/relationships/image" Target="../media/image7.png"/><Relationship Id="rId2" Type="http://schemas.openxmlformats.org/officeDocument/2006/relationships/image" Target="../media/image8.png"/><Relationship Id="rId3" Type="http://schemas.openxmlformats.org/officeDocument/2006/relationships/image" Target="../media/image3.png"/></Relationships>
</file>

<file path=xl/drawings/_rels/drawing3.xml.rels><?xml version="1.0" encoding="UTF-8" standalone="yes"?><Relationships xmlns="http://schemas.openxmlformats.org/package/2006/relationships"><Relationship Id="rId1" Type="http://schemas.openxmlformats.org/officeDocument/2006/relationships/image" Target="../media/image9.png"/><Relationship Id="rId2" Type="http://schemas.openxmlformats.org/officeDocument/2006/relationships/image" Target="../media/image10.png"/><Relationship Id="rId3" Type="http://schemas.openxmlformats.org/officeDocument/2006/relationships/image" Target="../media/image11.png"/><Relationship Id="rId4" Type="http://schemas.openxmlformats.org/officeDocument/2006/relationships/image" Target="../media/image12.png"/><Relationship Id="rId5" Type="http://schemas.openxmlformats.org/officeDocument/2006/relationships/image" Target="../media/image13.png"/><Relationship Id="rId6" Type="http://schemas.openxmlformats.org/officeDocument/2006/relationships/image" Target="../media/image14.png"/><Relationship Id="rId7" Type="http://schemas.openxmlformats.org/officeDocument/2006/relationships/image" Target="../media/image15.png"/><Relationship Id="rId8" Type="http://schemas.openxmlformats.org/officeDocument/2006/relationships/image" Target="../media/image16.png"/><Relationship Id="rId9" Type="http://schemas.openxmlformats.org/officeDocument/2006/relationships/image" Target="../media/image17.png"/><Relationship Id="rId10" Type="http://schemas.openxmlformats.org/officeDocument/2006/relationships/image" Target="../media/image18.png"/><Relationship Id="rId11" Type="http://schemas.openxmlformats.org/officeDocument/2006/relationships/image" Target="../media/image19.png"/><Relationship Id="rId12" Type="http://schemas.openxmlformats.org/officeDocument/2006/relationships/image" Target="../media/image20.png"/><Relationship Id="rId13" Type="http://schemas.openxmlformats.org/officeDocument/2006/relationships/image" Target="../media/image21.png"/><Relationship Id="rId14" Type="http://schemas.openxmlformats.org/officeDocument/2006/relationships/image" Target="../media/image22.png"/></Relationships>
</file>

<file path=xl/drawings/_rels/drawing4.xml.rels><?xml version="1.0" encoding="UTF-8" standalone="yes"?><Relationships xmlns="http://schemas.openxmlformats.org/package/2006/relationships"><Relationship Id="rId1" Type="http://schemas.openxmlformats.org/officeDocument/2006/relationships/image" Target="../media/image23.png"/><Relationship Id="rId2" Type="http://schemas.openxmlformats.org/officeDocument/2006/relationships/image" Target="../media/image24.png"/><Relationship Id="rId3" Type="http://schemas.openxmlformats.org/officeDocument/2006/relationships/image" Target="../media/image25.png"/><Relationship Id="rId4" Type="http://schemas.openxmlformats.org/officeDocument/2006/relationships/image" Target="../media/image26.png"/><Relationship Id="rId5" Type="http://schemas.openxmlformats.org/officeDocument/2006/relationships/image" Target="../media/image27.png"/><Relationship Id="rId6" Type="http://schemas.openxmlformats.org/officeDocument/2006/relationships/image" Target="../media/image28.png"/><Relationship Id="rId7" Type="http://schemas.openxmlformats.org/officeDocument/2006/relationships/image" Target="../media/image29.png"/><Relationship Id="rId8" Type="http://schemas.openxmlformats.org/officeDocument/2006/relationships/image" Target="../media/image30.png"/><Relationship Id="rId9" Type="http://schemas.openxmlformats.org/officeDocument/2006/relationships/image" Target="../media/image31.png"/><Relationship Id="rId10" Type="http://schemas.openxmlformats.org/officeDocument/2006/relationships/image" Target="../media/image32.png"/><Relationship Id="rId11" Type="http://schemas.openxmlformats.org/officeDocument/2006/relationships/image" Target="../media/image33.png"/><Relationship Id="rId12" Type="http://schemas.openxmlformats.org/officeDocument/2006/relationships/image" Target="../media/image34.png"/><Relationship Id="rId13" Type="http://schemas.openxmlformats.org/officeDocument/2006/relationships/image" Target="../media/image35.png"/><Relationship Id="rId14" Type="http://schemas.openxmlformats.org/officeDocument/2006/relationships/image" Target="../media/image36.png"/><Relationship Id="rId15" Type="http://schemas.openxmlformats.org/officeDocument/2006/relationships/image" Target="../media/image37.png"/><Relationship Id="rId16" Type="http://schemas.openxmlformats.org/officeDocument/2006/relationships/image" Target="../media/image38.png"/><Relationship Id="rId17" Type="http://schemas.openxmlformats.org/officeDocument/2006/relationships/image" Target="../media/image39.png"/><Relationship Id="rId18" Type="http://schemas.openxmlformats.org/officeDocument/2006/relationships/image" Target="../media/image40.png"/><Relationship Id="rId19" Type="http://schemas.openxmlformats.org/officeDocument/2006/relationships/image" Target="../media/image41.png"/><Relationship Id="rId20" Type="http://schemas.openxmlformats.org/officeDocument/2006/relationships/image" Target="../media/image42.png"/><Relationship Id="rId21" Type="http://schemas.openxmlformats.org/officeDocument/2006/relationships/image" Target="../media/image43.png"/><Relationship Id="rId22" Type="http://schemas.openxmlformats.org/officeDocument/2006/relationships/image" Target="../media/image44.png"/></Relationships>
</file>

<file path=xl/drawings/_rels/drawing5.xml.rels><?xml version="1.0" encoding="UTF-8" standalone="yes"?><Relationships xmlns="http://schemas.openxmlformats.org/package/2006/relationships"><Relationship Id="rId1" Type="http://schemas.openxmlformats.org/officeDocument/2006/relationships/image" Target="../media/image45.png"/><Relationship Id="rId2" Type="http://schemas.openxmlformats.org/officeDocument/2006/relationships/image" Target="../media/image46.png"/><Relationship Id="rId3" Type="http://schemas.openxmlformats.org/officeDocument/2006/relationships/image" Target="../media/image47.png"/><Relationship Id="rId4" Type="http://schemas.openxmlformats.org/officeDocument/2006/relationships/image" Target="../media/image48.png"/><Relationship Id="rId5" Type="http://schemas.openxmlformats.org/officeDocument/2006/relationships/image" Target="../media/image49.png"/></Relationships>
</file>

<file path=xl/drawings/_rels/drawing6.xml.rels><?xml version="1.0" encoding="UTF-8" standalone="yes"?><Relationships xmlns="http://schemas.openxmlformats.org/package/2006/relationships"><Relationship Id="rId1" Type="http://schemas.openxmlformats.org/officeDocument/2006/relationships/image" Target="../media/image50.png"/><Relationship Id="rId2" Type="http://schemas.openxmlformats.org/officeDocument/2006/relationships/image" Target="../media/image51.png"/><Relationship Id="rId3" Type="http://schemas.openxmlformats.org/officeDocument/2006/relationships/image" Target="../media/image52.png"/><Relationship Id="rId4" Type="http://schemas.openxmlformats.org/officeDocument/2006/relationships/image" Target="../media/image53.png"/><Relationship Id="rId5" Type="http://schemas.openxmlformats.org/officeDocument/2006/relationships/image" Target="../media/image54.png"/></Relationships>
</file>

<file path=xl/drawings/_rels/drawing7.xml.rels><?xml version="1.0" encoding="UTF-8" standalone="yes"?><Relationships xmlns="http://schemas.openxmlformats.org/package/2006/relationships"><Relationship Id="rId1" Type="http://schemas.openxmlformats.org/officeDocument/2006/relationships/image" Target="../media/image55.png"/><Relationship Id="rId2" Type="http://schemas.openxmlformats.org/officeDocument/2006/relationships/image" Target="../media/image56.png"/><Relationship Id="rId3" Type="http://schemas.openxmlformats.org/officeDocument/2006/relationships/image" Target="../media/image57.png"/><Relationship Id="rId4" Type="http://schemas.openxmlformats.org/officeDocument/2006/relationships/image" Target="../media/image58.png"/><Relationship Id="rId5" Type="http://schemas.openxmlformats.org/officeDocument/2006/relationships/image" Target="../media/image59.png"/><Relationship Id="rId6" Type="http://schemas.openxmlformats.org/officeDocument/2006/relationships/image" Target="../media/image60.png"/><Relationship Id="rId7" Type="http://schemas.openxmlformats.org/officeDocument/2006/relationships/image" Target="../media/image61.png"/><Relationship Id="rId8" Type="http://schemas.openxmlformats.org/officeDocument/2006/relationships/image" Target="../media/image62.png"/><Relationship Id="rId9" Type="http://schemas.openxmlformats.org/officeDocument/2006/relationships/image" Target="../media/image63.png"/><Relationship Id="rId10" Type="http://schemas.openxmlformats.org/officeDocument/2006/relationships/image" Target="../media/image64.png"/><Relationship Id="rId11" Type="http://schemas.openxmlformats.org/officeDocument/2006/relationships/image" Target="../media/image65.png"/><Relationship Id="rId12" Type="http://schemas.openxmlformats.org/officeDocument/2006/relationships/image" Target="../media/image66.png"/><Relationship Id="rId13" Type="http://schemas.openxmlformats.org/officeDocument/2006/relationships/image" Target="../media/image67.png"/><Relationship Id="rId14" Type="http://schemas.openxmlformats.org/officeDocument/2006/relationships/image" Target="../media/image68.png"/><Relationship Id="rId15" Type="http://schemas.openxmlformats.org/officeDocument/2006/relationships/image" Target="../media/image69.png"/><Relationship Id="rId16" Type="http://schemas.openxmlformats.org/officeDocument/2006/relationships/image" Target="../media/image70.png"/><Relationship Id="rId17" Type="http://schemas.openxmlformats.org/officeDocument/2006/relationships/image" Target="../media/image71.png"/><Relationship Id="rId18" Type="http://schemas.openxmlformats.org/officeDocument/2006/relationships/image" Target="../media/image72.png"/><Relationship Id="rId19" Type="http://schemas.openxmlformats.org/officeDocument/2006/relationships/image" Target="../media/image73.png"/><Relationship Id="rId20" Type="http://schemas.openxmlformats.org/officeDocument/2006/relationships/image" Target="../media/image74.png"/><Relationship Id="rId21" Type="http://schemas.openxmlformats.org/officeDocument/2006/relationships/image" Target="../media/image75.png"/><Relationship Id="rId22" Type="http://schemas.openxmlformats.org/officeDocument/2006/relationships/image" Target="../media/image76.png"/><Relationship Id="rId23" Type="http://schemas.openxmlformats.org/officeDocument/2006/relationships/image" Target="../media/image77.png"/><Relationship Id="rId24" Type="http://schemas.openxmlformats.org/officeDocument/2006/relationships/image" Target="../media/image78.png"/></Relationships>
</file>

<file path=xl/drawings/_rels/drawing8.xml.rels><?xml version="1.0" encoding="UTF-8" standalone="yes"?><Relationships xmlns="http://schemas.openxmlformats.org/package/2006/relationships"><Relationship Id="rId1" Type="http://schemas.openxmlformats.org/officeDocument/2006/relationships/image" Target="../media/image79.png"/><Relationship Id="rId2" Type="http://schemas.openxmlformats.org/officeDocument/2006/relationships/image" Target="../media/image80.png"/><Relationship Id="rId3" Type="http://schemas.openxmlformats.org/officeDocument/2006/relationships/image" Target="../media/image81.png"/><Relationship Id="rId4" Type="http://schemas.openxmlformats.org/officeDocument/2006/relationships/image" Target="../media/image82.png"/><Relationship Id="rId5" Type="http://schemas.openxmlformats.org/officeDocument/2006/relationships/image" Target="../media/image83.png"/><Relationship Id="rId6" Type="http://schemas.openxmlformats.org/officeDocument/2006/relationships/image" Target="../media/image58.png"/><Relationship Id="rId7" Type="http://schemas.openxmlformats.org/officeDocument/2006/relationships/image" Target="../media/image84.png"/><Relationship Id="rId8" Type="http://schemas.openxmlformats.org/officeDocument/2006/relationships/image" Target="../media/image85.png"/></Relationships>
</file>

<file path=xl/drawings/_rels/drawing9.xml.rels><?xml version="1.0" encoding="UTF-8" standalone="yes"?><Relationships xmlns="http://schemas.openxmlformats.org/package/2006/relationships"><Relationship Id="rId1" Type="http://schemas.openxmlformats.org/officeDocument/2006/relationships/image" Target="../media/image86.png"/></Relationships>
</file>

<file path=xl/drawings/_rels/drawing10.xml.rels><?xml version="1.0" encoding="UTF-8" standalone="yes"?><Relationships xmlns="http://schemas.openxmlformats.org/package/2006/relationships"><Relationship Id="rId1" Type="http://schemas.openxmlformats.org/officeDocument/2006/relationships/image" Target="../media/image87.png"/><Relationship Id="rId2" Type="http://schemas.openxmlformats.org/officeDocument/2006/relationships/image" Target="../media/image88.png"/><Relationship Id="rId3" Type="http://schemas.openxmlformats.org/officeDocument/2006/relationships/image" Target="../media/image89.png"/><Relationship Id="rId4" Type="http://schemas.openxmlformats.org/officeDocument/2006/relationships/image" Target="../media/image90.png"/><Relationship Id="rId5" Type="http://schemas.openxmlformats.org/officeDocument/2006/relationships/image" Target="../media/image91.png"/><Relationship Id="rId6" Type="http://schemas.openxmlformats.org/officeDocument/2006/relationships/image" Target="../media/image92.png"/><Relationship Id="rId7" Type="http://schemas.openxmlformats.org/officeDocument/2006/relationships/image" Target="../media/image93.png"/><Relationship Id="rId8" Type="http://schemas.openxmlformats.org/officeDocument/2006/relationships/image" Target="../media/image94.png"/><Relationship Id="rId9" Type="http://schemas.openxmlformats.org/officeDocument/2006/relationships/image" Target="../media/image95.png"/><Relationship Id="rId10" Type="http://schemas.openxmlformats.org/officeDocument/2006/relationships/image" Target="../media/image96.png"/><Relationship Id="rId11" Type="http://schemas.openxmlformats.org/officeDocument/2006/relationships/image" Target="../media/image97.png"/><Relationship Id="rId12" Type="http://schemas.openxmlformats.org/officeDocument/2006/relationships/image" Target="../media/image98.png"/></Relationships>
</file>

<file path=xl/drawings/_rels/drawing11.xml.rels><?xml version="1.0" encoding="UTF-8" standalone="yes"?><Relationships xmlns="http://schemas.openxmlformats.org/package/2006/relationships"><Relationship Id="rId1" Type="http://schemas.openxmlformats.org/officeDocument/2006/relationships/image" Target="../media/image99.png"/><Relationship Id="rId2" Type="http://schemas.openxmlformats.org/officeDocument/2006/relationships/image" Target="../media/image100.png"/><Relationship Id="rId3" Type="http://schemas.openxmlformats.org/officeDocument/2006/relationships/image" Target="../media/image101.png"/><Relationship Id="rId4" Type="http://schemas.openxmlformats.org/officeDocument/2006/relationships/image" Target="../media/image102.png"/><Relationship Id="rId5" Type="http://schemas.openxmlformats.org/officeDocument/2006/relationships/image" Target="../media/image103.png"/><Relationship Id="rId6" Type="http://schemas.openxmlformats.org/officeDocument/2006/relationships/image" Target="../media/image104.png"/><Relationship Id="rId7" Type="http://schemas.openxmlformats.org/officeDocument/2006/relationships/image" Target="../media/image105.png"/><Relationship Id="rId8" Type="http://schemas.openxmlformats.org/officeDocument/2006/relationships/image" Target="../media/image106.png"/><Relationship Id="rId9" Type="http://schemas.openxmlformats.org/officeDocument/2006/relationships/image" Target="../media/image107.png"/><Relationship Id="rId10" Type="http://schemas.openxmlformats.org/officeDocument/2006/relationships/image" Target="../media/image108.png"/><Relationship Id="rId11" Type="http://schemas.openxmlformats.org/officeDocument/2006/relationships/image" Target="../media/image109.png"/><Relationship Id="rId12" Type="http://schemas.openxmlformats.org/officeDocument/2006/relationships/image" Target="../media/image110.png"/><Relationship Id="rId13" Type="http://schemas.openxmlformats.org/officeDocument/2006/relationships/image" Target="../media/image111.png"/><Relationship Id="rId14" Type="http://schemas.openxmlformats.org/officeDocument/2006/relationships/image" Target="../media/image112.png"/><Relationship Id="rId15" Type="http://schemas.openxmlformats.org/officeDocument/2006/relationships/image" Target="../media/image113.png"/><Relationship Id="rId16" Type="http://schemas.openxmlformats.org/officeDocument/2006/relationships/image" Target="../media/image39.png"/><Relationship Id="rId17" Type="http://schemas.openxmlformats.org/officeDocument/2006/relationships/image" Target="../media/image114.png"/><Relationship Id="rId18" Type="http://schemas.openxmlformats.org/officeDocument/2006/relationships/image" Target="../media/image115.png"/><Relationship Id="rId19" Type="http://schemas.openxmlformats.org/officeDocument/2006/relationships/image" Target="../media/image116.png"/><Relationship Id="rId20" Type="http://schemas.openxmlformats.org/officeDocument/2006/relationships/image" Target="../media/image38.png"/><Relationship Id="rId21" Type="http://schemas.openxmlformats.org/officeDocument/2006/relationships/image" Target="../media/image117.png"/><Relationship Id="rId22" Type="http://schemas.openxmlformats.org/officeDocument/2006/relationships/image" Target="../media/image118.png"/></Relationships>
</file>

<file path=xl/drawings/_rels/drawing12.xml.rels><?xml version="1.0" encoding="UTF-8" standalone="yes"?><Relationships xmlns="http://schemas.openxmlformats.org/package/2006/relationships"><Relationship Id="rId1" Type="http://schemas.openxmlformats.org/officeDocument/2006/relationships/image" Target="../media/image119.png"/><Relationship Id="rId2" Type="http://schemas.openxmlformats.org/officeDocument/2006/relationships/image" Target="../media/image120.png"/><Relationship Id="rId3" Type="http://schemas.openxmlformats.org/officeDocument/2006/relationships/image" Target="../media/image121.png"/><Relationship Id="rId4" Type="http://schemas.openxmlformats.org/officeDocument/2006/relationships/image" Target="../media/image122.png"/><Relationship Id="rId5" Type="http://schemas.openxmlformats.org/officeDocument/2006/relationships/image" Target="../media/image123.png"/><Relationship Id="rId6" Type="http://schemas.openxmlformats.org/officeDocument/2006/relationships/image" Target="../media/image124.png"/><Relationship Id="rId7" Type="http://schemas.openxmlformats.org/officeDocument/2006/relationships/image" Target="../media/image125.png"/><Relationship Id="rId8" Type="http://schemas.openxmlformats.org/officeDocument/2006/relationships/image" Target="../media/image126.png"/><Relationship Id="rId9" Type="http://schemas.openxmlformats.org/officeDocument/2006/relationships/image" Target="../media/image127.png"/><Relationship Id="rId10" Type="http://schemas.openxmlformats.org/officeDocument/2006/relationships/image" Target="../media/image128.png"/><Relationship Id="rId11" Type="http://schemas.openxmlformats.org/officeDocument/2006/relationships/image" Target="../media/image129.png"/><Relationship Id="rId12" Type="http://schemas.openxmlformats.org/officeDocument/2006/relationships/image" Target="../media/image130.png"/><Relationship Id="rId13" Type="http://schemas.openxmlformats.org/officeDocument/2006/relationships/image" Target="../media/image131.png"/><Relationship Id="rId14" Type="http://schemas.openxmlformats.org/officeDocument/2006/relationships/image" Target="../media/image132.png"/><Relationship Id="rId15" Type="http://schemas.openxmlformats.org/officeDocument/2006/relationships/image" Target="../media/image133.png"/><Relationship Id="rId16" Type="http://schemas.openxmlformats.org/officeDocument/2006/relationships/image" Target="../media/image134.png"/><Relationship Id="rId17" Type="http://schemas.openxmlformats.org/officeDocument/2006/relationships/image" Target="../media/image135.png"/><Relationship Id="rId18" Type="http://schemas.openxmlformats.org/officeDocument/2006/relationships/image" Target="../media/image136.png"/><Relationship Id="rId19" Type="http://schemas.openxmlformats.org/officeDocument/2006/relationships/image" Target="../media/image137.png"/><Relationship Id="rId20" Type="http://schemas.openxmlformats.org/officeDocument/2006/relationships/image" Target="../media/image138.png"/><Relationship Id="rId21" Type="http://schemas.openxmlformats.org/officeDocument/2006/relationships/image" Target="../media/image139.png"/><Relationship Id="rId22" Type="http://schemas.openxmlformats.org/officeDocument/2006/relationships/image" Target="../media/image140.png"/></Relationships>
</file>

<file path=xl/drawings/_rels/drawing13.xml.rels><?xml version="1.0" encoding="UTF-8" standalone="yes"?><Relationships xmlns="http://schemas.openxmlformats.org/package/2006/relationships"><Relationship Id="rId1" Type="http://schemas.openxmlformats.org/officeDocument/2006/relationships/image" Target="../media/image119.png"/><Relationship Id="rId2" Type="http://schemas.openxmlformats.org/officeDocument/2006/relationships/image" Target="../media/image141.png"/><Relationship Id="rId3" Type="http://schemas.openxmlformats.org/officeDocument/2006/relationships/image" Target="../media/image142.png"/><Relationship Id="rId4" Type="http://schemas.openxmlformats.org/officeDocument/2006/relationships/image" Target="../media/image143.png"/><Relationship Id="rId5" Type="http://schemas.openxmlformats.org/officeDocument/2006/relationships/image" Target="../media/image144.png"/><Relationship Id="rId6" Type="http://schemas.openxmlformats.org/officeDocument/2006/relationships/image" Target="../media/image145.png"/><Relationship Id="rId7" Type="http://schemas.openxmlformats.org/officeDocument/2006/relationships/image" Target="../media/image146.png"/><Relationship Id="rId8" Type="http://schemas.openxmlformats.org/officeDocument/2006/relationships/image" Target="../media/image147.png"/><Relationship Id="rId9" Type="http://schemas.openxmlformats.org/officeDocument/2006/relationships/image" Target="../media/image148.png"/><Relationship Id="rId10" Type="http://schemas.openxmlformats.org/officeDocument/2006/relationships/image" Target="../media/image149.png"/><Relationship Id="rId11" Type="http://schemas.openxmlformats.org/officeDocument/2006/relationships/image" Target="../media/image150.png"/><Relationship Id="rId12" Type="http://schemas.openxmlformats.org/officeDocument/2006/relationships/image" Target="../media/image151.png"/><Relationship Id="rId13" Type="http://schemas.openxmlformats.org/officeDocument/2006/relationships/image" Target="../media/image152.png"/><Relationship Id="rId14" Type="http://schemas.openxmlformats.org/officeDocument/2006/relationships/image" Target="../media/image153.png"/><Relationship Id="rId15" Type="http://schemas.openxmlformats.org/officeDocument/2006/relationships/image" Target="../media/image154.png"/><Relationship Id="rId16" Type="http://schemas.openxmlformats.org/officeDocument/2006/relationships/image" Target="../media/image155.png"/><Relationship Id="rId17" Type="http://schemas.openxmlformats.org/officeDocument/2006/relationships/image" Target="../media/image156.png"/><Relationship Id="rId18" Type="http://schemas.openxmlformats.org/officeDocument/2006/relationships/image" Target="../media/image134.png"/><Relationship Id="rId19" Type="http://schemas.openxmlformats.org/officeDocument/2006/relationships/image" Target="../media/image135.png"/><Relationship Id="rId20" Type="http://schemas.openxmlformats.org/officeDocument/2006/relationships/image" Target="../media/image136.png"/><Relationship Id="rId21" Type="http://schemas.openxmlformats.org/officeDocument/2006/relationships/image" Target="../media/image137.png"/><Relationship Id="rId22" Type="http://schemas.openxmlformats.org/officeDocument/2006/relationships/image" Target="../media/image138.png"/><Relationship Id="rId23" Type="http://schemas.openxmlformats.org/officeDocument/2006/relationships/image" Target="../media/image157.png"/><Relationship Id="rId24" Type="http://schemas.openxmlformats.org/officeDocument/2006/relationships/image" Target="../media/image139.png"/><Relationship Id="rId25" Type="http://schemas.openxmlformats.org/officeDocument/2006/relationships/image" Target="../media/image140.png"/><Relationship Id="rId26" Type="http://schemas.openxmlformats.org/officeDocument/2006/relationships/image" Target="../media/image158.png"/></Relationships>
</file>

<file path=xl/drawings/_rels/drawing14.xml.rels><?xml version="1.0" encoding="UTF-8" standalone="yes"?><Relationships xmlns="http://schemas.openxmlformats.org/package/2006/relationships"><Relationship Id="rId1" Type="http://schemas.openxmlformats.org/officeDocument/2006/relationships/image" Target="../media/image119.png"/><Relationship Id="rId2" Type="http://schemas.openxmlformats.org/officeDocument/2006/relationships/image" Target="../media/image159.png"/><Relationship Id="rId3" Type="http://schemas.openxmlformats.org/officeDocument/2006/relationships/image" Target="../media/image160.png"/><Relationship Id="rId4" Type="http://schemas.openxmlformats.org/officeDocument/2006/relationships/image" Target="../media/image143.png"/><Relationship Id="rId5" Type="http://schemas.openxmlformats.org/officeDocument/2006/relationships/image" Target="../media/image161.png"/><Relationship Id="rId6" Type="http://schemas.openxmlformats.org/officeDocument/2006/relationships/image" Target="../media/image162.png"/><Relationship Id="rId7" Type="http://schemas.openxmlformats.org/officeDocument/2006/relationships/image" Target="../media/image163.png"/><Relationship Id="rId8" Type="http://schemas.openxmlformats.org/officeDocument/2006/relationships/image" Target="../media/image164.png"/><Relationship Id="rId9" Type="http://schemas.openxmlformats.org/officeDocument/2006/relationships/image" Target="../media/image165.png"/><Relationship Id="rId10" Type="http://schemas.openxmlformats.org/officeDocument/2006/relationships/image" Target="../media/image150.png"/><Relationship Id="rId11" Type="http://schemas.openxmlformats.org/officeDocument/2006/relationships/image" Target="../media/image166.png"/><Relationship Id="rId12" Type="http://schemas.openxmlformats.org/officeDocument/2006/relationships/image" Target="../media/image131.png"/><Relationship Id="rId13" Type="http://schemas.openxmlformats.org/officeDocument/2006/relationships/image" Target="../media/image134.png"/><Relationship Id="rId14" Type="http://schemas.openxmlformats.org/officeDocument/2006/relationships/image" Target="../media/image135.png"/><Relationship Id="rId15" Type="http://schemas.openxmlformats.org/officeDocument/2006/relationships/image" Target="../media/image136.png"/><Relationship Id="rId16" Type="http://schemas.openxmlformats.org/officeDocument/2006/relationships/image" Target="../media/image137.png"/><Relationship Id="rId17" Type="http://schemas.openxmlformats.org/officeDocument/2006/relationships/image" Target="../media/image138.png"/><Relationship Id="rId18" Type="http://schemas.openxmlformats.org/officeDocument/2006/relationships/image" Target="../media/image139.png"/><Relationship Id="rId19" Type="http://schemas.openxmlformats.org/officeDocument/2006/relationships/image" Target="../media/image140.png"/></Relationships>
</file>

<file path=xl/drawings/_rels/drawing15.xml.rels><?xml version="1.0" encoding="UTF-8" standalone="yes"?><Relationships xmlns="http://schemas.openxmlformats.org/package/2006/relationships"><Relationship Id="rId1" Type="http://schemas.openxmlformats.org/officeDocument/2006/relationships/image" Target="../media/image167.png"/><Relationship Id="rId2" Type="http://schemas.openxmlformats.org/officeDocument/2006/relationships/image" Target="../media/image168.png"/><Relationship Id="rId3" Type="http://schemas.openxmlformats.org/officeDocument/2006/relationships/image" Target="../media/image169.png"/><Relationship Id="rId4" Type="http://schemas.openxmlformats.org/officeDocument/2006/relationships/image" Target="../media/image170.png"/><Relationship Id="rId5" Type="http://schemas.openxmlformats.org/officeDocument/2006/relationships/image" Target="../media/image171.png"/><Relationship Id="rId6" Type="http://schemas.openxmlformats.org/officeDocument/2006/relationships/image" Target="../media/image172.png"/><Relationship Id="rId7" Type="http://schemas.openxmlformats.org/officeDocument/2006/relationships/image" Target="../media/image173.png"/></Relationships>
</file>

<file path=xl/drawings/_rels/drawing16.xml.rels><?xml version="1.0" encoding="UTF-8" standalone="yes"?><Relationships xmlns="http://schemas.openxmlformats.org/package/2006/relationships"><Relationship Id="rId1" Type="http://schemas.openxmlformats.org/officeDocument/2006/relationships/image" Target="../media/image174.png"/><Relationship Id="rId2" Type="http://schemas.openxmlformats.org/officeDocument/2006/relationships/image" Target="../media/image175.png"/><Relationship Id="rId3" Type="http://schemas.openxmlformats.org/officeDocument/2006/relationships/image" Target="../media/image176.png"/></Relationships>
</file>

<file path=xl/drawings/_rels/drawing17.xml.rels><?xml version="1.0" encoding="UTF-8" standalone="yes"?><Relationships xmlns="http://schemas.openxmlformats.org/package/2006/relationships"><Relationship Id="rId1" Type="http://schemas.openxmlformats.org/officeDocument/2006/relationships/image" Target="../media/image177.png"/><Relationship Id="rId2" Type="http://schemas.openxmlformats.org/officeDocument/2006/relationships/image" Target="../media/image178.png"/><Relationship Id="rId3" Type="http://schemas.openxmlformats.org/officeDocument/2006/relationships/image" Target="../media/image179.png"/><Relationship Id="rId4" Type="http://schemas.openxmlformats.org/officeDocument/2006/relationships/image" Target="../media/image180.png"/><Relationship Id="rId5" Type="http://schemas.openxmlformats.org/officeDocument/2006/relationships/image" Target="../media/image181.png"/><Relationship Id="rId6" Type="http://schemas.openxmlformats.org/officeDocument/2006/relationships/image" Target="../media/image182.png"/><Relationship Id="rId7" Type="http://schemas.openxmlformats.org/officeDocument/2006/relationships/image" Target="../media/image183.png"/><Relationship Id="rId8" Type="http://schemas.openxmlformats.org/officeDocument/2006/relationships/image" Target="../media/image184.png"/><Relationship Id="rId9" Type="http://schemas.openxmlformats.org/officeDocument/2006/relationships/image" Target="../media/image185.png"/><Relationship Id="rId10" Type="http://schemas.openxmlformats.org/officeDocument/2006/relationships/image" Target="../media/image186.png"/></Relationships>
</file>

<file path=xl/drawings/_rels/drawing18.xml.rels><?xml version="1.0" encoding="UTF-8" standalone="yes"?><Relationships xmlns="http://schemas.openxmlformats.org/package/2006/relationships"><Relationship Id="rId1" Type="http://schemas.openxmlformats.org/officeDocument/2006/relationships/image" Target="../media/image178.png"/><Relationship Id="rId2" Type="http://schemas.openxmlformats.org/officeDocument/2006/relationships/image" Target="../media/image179.png"/><Relationship Id="rId3" Type="http://schemas.openxmlformats.org/officeDocument/2006/relationships/image" Target="../media/image181.png"/><Relationship Id="rId4" Type="http://schemas.openxmlformats.org/officeDocument/2006/relationships/image" Target="../media/image182.png"/><Relationship Id="rId5" Type="http://schemas.openxmlformats.org/officeDocument/2006/relationships/image" Target="../media/image187.png"/><Relationship Id="rId6" Type="http://schemas.openxmlformats.org/officeDocument/2006/relationships/image" Target="../media/image188.png"/><Relationship Id="rId7" Type="http://schemas.openxmlformats.org/officeDocument/2006/relationships/image" Target="../media/image189.png"/><Relationship Id="rId8" Type="http://schemas.openxmlformats.org/officeDocument/2006/relationships/image" Target="../media/image183.png"/><Relationship Id="rId9" Type="http://schemas.openxmlformats.org/officeDocument/2006/relationships/image" Target="../media/image184.png"/><Relationship Id="rId10" Type="http://schemas.openxmlformats.org/officeDocument/2006/relationships/image" Target="../media/image185.png"/><Relationship Id="rId11" Type="http://schemas.openxmlformats.org/officeDocument/2006/relationships/image" Target="../media/image186.png"/><Relationship Id="rId12" Type="http://schemas.openxmlformats.org/officeDocument/2006/relationships/image" Target="../media/image190.png"/></Relationships>
</file>

<file path=xl/drawings/_rels/drawing19.xml.rels><?xml version="1.0" encoding="UTF-8" standalone="yes"?><Relationships xmlns="http://schemas.openxmlformats.org/package/2006/relationships"><Relationship Id="rId1" Type="http://schemas.openxmlformats.org/officeDocument/2006/relationships/image" Target="../media/image178.png"/><Relationship Id="rId2" Type="http://schemas.openxmlformats.org/officeDocument/2006/relationships/image" Target="../media/image179.png"/><Relationship Id="rId3" Type="http://schemas.openxmlformats.org/officeDocument/2006/relationships/image" Target="../media/image181.png"/><Relationship Id="rId4" Type="http://schemas.openxmlformats.org/officeDocument/2006/relationships/image" Target="../media/image191.png"/><Relationship Id="rId5" Type="http://schemas.openxmlformats.org/officeDocument/2006/relationships/image" Target="../media/image192.png"/><Relationship Id="rId6" Type="http://schemas.openxmlformats.org/officeDocument/2006/relationships/image" Target="../media/image193.png"/><Relationship Id="rId7" Type="http://schemas.openxmlformats.org/officeDocument/2006/relationships/image" Target="../media/image184.png"/><Relationship Id="rId8" Type="http://schemas.openxmlformats.org/officeDocument/2006/relationships/image" Target="../media/image194.png"/><Relationship Id="rId9" Type="http://schemas.openxmlformats.org/officeDocument/2006/relationships/image" Target="../media/image195.png"/><Relationship Id="rId10" Type="http://schemas.openxmlformats.org/officeDocument/2006/relationships/image" Target="../media/image196.png"/><Relationship Id="rId11" Type="http://schemas.openxmlformats.org/officeDocument/2006/relationships/image" Target="../media/image197.png"/><Relationship Id="rId12" Type="http://schemas.openxmlformats.org/officeDocument/2006/relationships/image" Target="../media/image185.png"/><Relationship Id="rId13" Type="http://schemas.openxmlformats.org/officeDocument/2006/relationships/image" Target="../media/image186.png"/></Relationships>
</file>

<file path=xl/drawings/_rels/drawing20.xml.rels><?xml version="1.0" encoding="UTF-8" standalone="yes"?><Relationships xmlns="http://schemas.openxmlformats.org/package/2006/relationships"><Relationship Id="rId1" Type="http://schemas.openxmlformats.org/officeDocument/2006/relationships/image" Target="../media/image198.png"/><Relationship Id="rId2" Type="http://schemas.openxmlformats.org/officeDocument/2006/relationships/image" Target="../media/image199.png"/><Relationship Id="rId3" Type="http://schemas.openxmlformats.org/officeDocument/2006/relationships/image" Target="../media/image200.png"/><Relationship Id="rId4" Type="http://schemas.openxmlformats.org/officeDocument/2006/relationships/image" Target="../media/image201.png"/><Relationship Id="rId5" Type="http://schemas.openxmlformats.org/officeDocument/2006/relationships/image" Target="../media/image202.png"/><Relationship Id="rId6" Type="http://schemas.openxmlformats.org/officeDocument/2006/relationships/image" Target="../media/image203.png"/></Relationships>
</file>

<file path=xl/drawings/_rels/drawing21.xml.rels><?xml version="1.0" encoding="UTF-8" standalone="yes"?><Relationships xmlns="http://schemas.openxmlformats.org/package/2006/relationships"><Relationship Id="rId1" Type="http://schemas.openxmlformats.org/officeDocument/2006/relationships/image" Target="../media/image178.png"/><Relationship Id="rId2" Type="http://schemas.openxmlformats.org/officeDocument/2006/relationships/image" Target="../media/image179.png"/><Relationship Id="rId3" Type="http://schemas.openxmlformats.org/officeDocument/2006/relationships/image" Target="../media/image181.png"/><Relationship Id="rId4" Type="http://schemas.openxmlformats.org/officeDocument/2006/relationships/image" Target="../media/image204.png"/><Relationship Id="rId5" Type="http://schemas.openxmlformats.org/officeDocument/2006/relationships/image" Target="../media/image205.png"/><Relationship Id="rId6" Type="http://schemas.openxmlformats.org/officeDocument/2006/relationships/image" Target="../media/image184.png"/><Relationship Id="rId7" Type="http://schemas.openxmlformats.org/officeDocument/2006/relationships/image" Target="../media/image206.png"/><Relationship Id="rId8" Type="http://schemas.openxmlformats.org/officeDocument/2006/relationships/image" Target="../media/image207.png"/><Relationship Id="rId9" Type="http://schemas.openxmlformats.org/officeDocument/2006/relationships/image" Target="../media/image185.png"/><Relationship Id="rId10" Type="http://schemas.openxmlformats.org/officeDocument/2006/relationships/image" Target="../media/image186.png"/></Relationships>
</file>

<file path=xl/drawings/_rels/drawing22.xml.rels><?xml version="1.0" encoding="UTF-8" standalone="yes"?><Relationships xmlns="http://schemas.openxmlformats.org/package/2006/relationships"><Relationship Id="rId1" Type="http://schemas.openxmlformats.org/officeDocument/2006/relationships/image" Target="../media/image208.jpg"/><Relationship Id="rId2" Type="http://schemas.openxmlformats.org/officeDocument/2006/relationships/image" Target="../media/image209.jpg"/><Relationship Id="rId3" Type="http://schemas.openxmlformats.org/officeDocument/2006/relationships/image" Target="../media/image210.jpg"/><Relationship Id="rId4" Type="http://schemas.openxmlformats.org/officeDocument/2006/relationships/image" Target="../media/image211.jpg"/><Relationship Id="rId5" Type="http://schemas.openxmlformats.org/officeDocument/2006/relationships/image" Target="../media/image212.png"/><Relationship Id="rId6" Type="http://schemas.openxmlformats.org/officeDocument/2006/relationships/image" Target="../media/image213.png"/><Relationship Id="rId7" Type="http://schemas.openxmlformats.org/officeDocument/2006/relationships/image" Target="../media/image214.png"/><Relationship Id="rId8" Type="http://schemas.openxmlformats.org/officeDocument/2006/relationships/image" Target="../media/image215.png"/><Relationship Id="rId9" Type="http://schemas.openxmlformats.org/officeDocument/2006/relationships/image" Target="../media/image216.png"/><Relationship Id="rId10" Type="http://schemas.openxmlformats.org/officeDocument/2006/relationships/image" Target="../media/image217.png"/><Relationship Id="rId11" Type="http://schemas.openxmlformats.org/officeDocument/2006/relationships/image" Target="../media/image218.png"/><Relationship Id="rId12" Type="http://schemas.openxmlformats.org/officeDocument/2006/relationships/image" Target="../media/image219.png"/></Relationships>
</file>

<file path=xl/drawings/_rels/drawing23.xml.rels><?xml version="1.0" encoding="UTF-8" standalone="yes"?><Relationships xmlns="http://schemas.openxmlformats.org/package/2006/relationships"><Relationship Id="rId1" Type="http://schemas.openxmlformats.org/officeDocument/2006/relationships/image" Target="../media/image220.png"/><Relationship Id="rId2" Type="http://schemas.openxmlformats.org/officeDocument/2006/relationships/image" Target="../media/image221.png"/><Relationship Id="rId3" Type="http://schemas.openxmlformats.org/officeDocument/2006/relationships/image" Target="../media/image222.png"/><Relationship Id="rId4" Type="http://schemas.openxmlformats.org/officeDocument/2006/relationships/image" Target="../media/image223.png"/><Relationship Id="rId5" Type="http://schemas.openxmlformats.org/officeDocument/2006/relationships/image" Target="../media/image224.png"/><Relationship Id="rId6" Type="http://schemas.openxmlformats.org/officeDocument/2006/relationships/image" Target="../media/image225.png"/><Relationship Id="rId7" Type="http://schemas.openxmlformats.org/officeDocument/2006/relationships/image" Target="../media/image226.png"/><Relationship Id="rId8" Type="http://schemas.openxmlformats.org/officeDocument/2006/relationships/image" Target="../media/image227.png"/><Relationship Id="rId9" Type="http://schemas.openxmlformats.org/officeDocument/2006/relationships/image" Target="../media/image228.png"/><Relationship Id="rId10" Type="http://schemas.openxmlformats.org/officeDocument/2006/relationships/image" Target="../media/image229.png"/></Relationships>
</file>

<file path=xl/drawings/_rels/drawing24.xml.rels><?xml version="1.0" encoding="UTF-8" standalone="yes"?><Relationships xmlns="http://schemas.openxmlformats.org/package/2006/relationships"><Relationship Id="rId1" Type="http://schemas.openxmlformats.org/officeDocument/2006/relationships/image" Target="../media/image230.png"/><Relationship Id="rId2" Type="http://schemas.openxmlformats.org/officeDocument/2006/relationships/image" Target="../media/image231.png"/><Relationship Id="rId3" Type="http://schemas.openxmlformats.org/officeDocument/2006/relationships/image" Target="../media/image232.png"/><Relationship Id="rId4" Type="http://schemas.openxmlformats.org/officeDocument/2006/relationships/image" Target="../media/image233.png"/></Relationships>
</file>

<file path=xl/drawings/_rels/drawing25.xml.rels><?xml version="1.0" encoding="UTF-8" standalone="yes"?><Relationships xmlns="http://schemas.openxmlformats.org/package/2006/relationships"><Relationship Id="rId1" Type="http://schemas.openxmlformats.org/officeDocument/2006/relationships/image" Target="../media/image234.png"/><Relationship Id="rId2" Type="http://schemas.openxmlformats.org/officeDocument/2006/relationships/image" Target="../media/image235.png"/></Relationships>
</file>

<file path=xl/drawings/_rels/drawing26.xml.rels><?xml version="1.0" encoding="UTF-8" standalone="yes"?><Relationships xmlns="http://schemas.openxmlformats.org/package/2006/relationships"><Relationship Id="rId1" Type="http://schemas.openxmlformats.org/officeDocument/2006/relationships/image" Target="../media/image236.png"/><Relationship Id="rId2" Type="http://schemas.openxmlformats.org/officeDocument/2006/relationships/image" Target="../media/image237.png"/><Relationship Id="rId3" Type="http://schemas.openxmlformats.org/officeDocument/2006/relationships/image" Target="../media/image238.png"/></Relationships>
</file>

<file path=xl/drawings/_rels/drawing27.xml.rels><?xml version="1.0" encoding="UTF-8" standalone="yes"?><Relationships xmlns="http://schemas.openxmlformats.org/package/2006/relationships"><Relationship Id="rId1" Type="http://schemas.openxmlformats.org/officeDocument/2006/relationships/image" Target="../media/image239.png"/><Relationship Id="rId2" Type="http://schemas.openxmlformats.org/officeDocument/2006/relationships/image" Target="../media/image240.png"/><Relationship Id="rId3" Type="http://schemas.openxmlformats.org/officeDocument/2006/relationships/image" Target="../media/image241.png"/><Relationship Id="rId4" Type="http://schemas.openxmlformats.org/officeDocument/2006/relationships/image" Target="../media/image242.png"/><Relationship Id="rId5" Type="http://schemas.openxmlformats.org/officeDocument/2006/relationships/image" Target="../media/image243.png"/><Relationship Id="rId6" Type="http://schemas.openxmlformats.org/officeDocument/2006/relationships/image" Target="../media/image244.png"/><Relationship Id="rId7" Type="http://schemas.openxmlformats.org/officeDocument/2006/relationships/image" Target="../media/image245.png"/><Relationship Id="rId8" Type="http://schemas.openxmlformats.org/officeDocument/2006/relationships/image" Target="../media/image246.png"/><Relationship Id="rId9" Type="http://schemas.openxmlformats.org/officeDocument/2006/relationships/image" Target="../media/image247.png"/><Relationship Id="rId10" Type="http://schemas.openxmlformats.org/officeDocument/2006/relationships/image" Target="../media/image248.png"/><Relationship Id="rId11" Type="http://schemas.openxmlformats.org/officeDocument/2006/relationships/image" Target="../media/image249.png"/><Relationship Id="rId12" Type="http://schemas.openxmlformats.org/officeDocument/2006/relationships/image" Target="../media/image250.png"/><Relationship Id="rId13" Type="http://schemas.openxmlformats.org/officeDocument/2006/relationships/image" Target="../media/image251.png"/><Relationship Id="rId14" Type="http://schemas.openxmlformats.org/officeDocument/2006/relationships/image" Target="../media/image252.png"/></Relationships>
</file>

<file path=xl/drawings/_rels/drawing28.xml.rels><?xml version="1.0" encoding="UTF-8" standalone="yes"?><Relationships xmlns="http://schemas.openxmlformats.org/package/2006/relationships"><Relationship Id="rId1" Type="http://schemas.openxmlformats.org/officeDocument/2006/relationships/image" Target="../media/image253.png"/><Relationship Id="rId2" Type="http://schemas.openxmlformats.org/officeDocument/2006/relationships/image" Target="../media/image254.png"/><Relationship Id="rId3" Type="http://schemas.openxmlformats.org/officeDocument/2006/relationships/image" Target="../media/image255.png"/><Relationship Id="rId4" Type="http://schemas.openxmlformats.org/officeDocument/2006/relationships/image" Target="../media/image256.png"/><Relationship Id="rId5" Type="http://schemas.openxmlformats.org/officeDocument/2006/relationships/image" Target="../media/image257.png"/><Relationship Id="rId6" Type="http://schemas.openxmlformats.org/officeDocument/2006/relationships/image" Target="../media/image258.png"/><Relationship Id="rId7" Type="http://schemas.openxmlformats.org/officeDocument/2006/relationships/image" Target="../media/image259.png"/></Relationships>
</file>

<file path=xl/drawings/_rels/drawing29.xml.rels><?xml version="1.0" encoding="UTF-8" standalone="yes"?><Relationships xmlns="http://schemas.openxmlformats.org/package/2006/relationships"><Relationship Id="rId1" Type="http://schemas.openxmlformats.org/officeDocument/2006/relationships/image" Target="../media/image260.png"/><Relationship Id="rId2" Type="http://schemas.openxmlformats.org/officeDocument/2006/relationships/image" Target="../media/image261.png"/><Relationship Id="rId3" Type="http://schemas.openxmlformats.org/officeDocument/2006/relationships/image" Target="../media/image262.png"/><Relationship Id="rId4" Type="http://schemas.openxmlformats.org/officeDocument/2006/relationships/image" Target="../media/image263.png"/><Relationship Id="rId5" Type="http://schemas.openxmlformats.org/officeDocument/2006/relationships/image" Target="../media/image264.png"/><Relationship Id="rId6" Type="http://schemas.openxmlformats.org/officeDocument/2006/relationships/image" Target="../media/image265.png"/></Relationships>
</file>

<file path=xl/drawings/_rels/drawing30.xml.rels><?xml version="1.0" encoding="UTF-8" standalone="yes"?><Relationships xmlns="http://schemas.openxmlformats.org/package/2006/relationships"><Relationship Id="rId1" Type="http://schemas.openxmlformats.org/officeDocument/2006/relationships/image" Target="../media/image240.png"/><Relationship Id="rId2" Type="http://schemas.openxmlformats.org/officeDocument/2006/relationships/image" Target="../media/image266.png"/><Relationship Id="rId3" Type="http://schemas.openxmlformats.org/officeDocument/2006/relationships/image" Target="../media/image242.png"/><Relationship Id="rId4" Type="http://schemas.openxmlformats.org/officeDocument/2006/relationships/image" Target="../media/image243.png"/><Relationship Id="rId5" Type="http://schemas.openxmlformats.org/officeDocument/2006/relationships/image" Target="../media/image244.png"/><Relationship Id="rId6" Type="http://schemas.openxmlformats.org/officeDocument/2006/relationships/image" Target="../media/image245.png"/><Relationship Id="rId7" Type="http://schemas.openxmlformats.org/officeDocument/2006/relationships/image" Target="../media/image248.png"/><Relationship Id="rId8" Type="http://schemas.openxmlformats.org/officeDocument/2006/relationships/image" Target="../media/image249.png"/><Relationship Id="rId9" Type="http://schemas.openxmlformats.org/officeDocument/2006/relationships/image" Target="../media/image251.png"/><Relationship Id="rId10" Type="http://schemas.openxmlformats.org/officeDocument/2006/relationships/image" Target="../media/image267.png"/></Relationships>
</file>

<file path=xl/drawings/_rels/drawing31.xml.rels><?xml version="1.0" encoding="UTF-8" standalone="yes"?><Relationships xmlns="http://schemas.openxmlformats.org/package/2006/relationships"><Relationship Id="rId1" Type="http://schemas.openxmlformats.org/officeDocument/2006/relationships/image" Target="../media/image223.png"/><Relationship Id="rId2" Type="http://schemas.openxmlformats.org/officeDocument/2006/relationships/image" Target="../media/image225.png"/><Relationship Id="rId3" Type="http://schemas.openxmlformats.org/officeDocument/2006/relationships/image" Target="../media/image268.png"/><Relationship Id="rId4" Type="http://schemas.openxmlformats.org/officeDocument/2006/relationships/image" Target="../media/image227.png"/><Relationship Id="rId5" Type="http://schemas.openxmlformats.org/officeDocument/2006/relationships/image" Target="../media/image269.png"/></Relationships>
</file>

<file path=xl/drawings/_rels/drawing32.xml.rels><?xml version="1.0" encoding="UTF-8" standalone="yes"?><Relationships xmlns="http://schemas.openxmlformats.org/package/2006/relationships"><Relationship Id="rId1" Type="http://schemas.openxmlformats.org/officeDocument/2006/relationships/image" Target="../media/image270.png"/><Relationship Id="rId2" Type="http://schemas.openxmlformats.org/officeDocument/2006/relationships/image" Target="../media/image271.png"/><Relationship Id="rId3" Type="http://schemas.openxmlformats.org/officeDocument/2006/relationships/image" Target="../media/image272.png"/><Relationship Id="rId4" Type="http://schemas.openxmlformats.org/officeDocument/2006/relationships/image" Target="../media/image273.png"/><Relationship Id="rId5" Type="http://schemas.openxmlformats.org/officeDocument/2006/relationships/image" Target="../media/image274.png"/><Relationship Id="rId6" Type="http://schemas.openxmlformats.org/officeDocument/2006/relationships/image" Target="../media/image275.png"/><Relationship Id="rId7" Type="http://schemas.openxmlformats.org/officeDocument/2006/relationships/image" Target="../media/image276.png"/><Relationship Id="rId8" Type="http://schemas.openxmlformats.org/officeDocument/2006/relationships/image" Target="../media/image277.png"/><Relationship Id="rId9" Type="http://schemas.openxmlformats.org/officeDocument/2006/relationships/image" Target="../media/image278.png"/><Relationship Id="rId10" Type="http://schemas.openxmlformats.org/officeDocument/2006/relationships/image" Target="../media/image279.png"/></Relationships>
</file>

<file path=xl/drawings/_rels/drawing33.xml.rels><?xml version="1.0" encoding="UTF-8" standalone="yes"?><Relationships xmlns="http://schemas.openxmlformats.org/package/2006/relationships"><Relationship Id="rId1" Type="http://schemas.openxmlformats.org/officeDocument/2006/relationships/image" Target="../media/image280.png"/></Relationships>
</file>

<file path=xl/drawings/_rels/drawing34.xml.rels><?xml version="1.0" encoding="UTF-8" standalone="yes"?><Relationships xmlns="http://schemas.openxmlformats.org/package/2006/relationships"><Relationship Id="rId1" Type="http://schemas.openxmlformats.org/officeDocument/2006/relationships/image" Target="../media/image281.png"/><Relationship Id="rId2" Type="http://schemas.openxmlformats.org/officeDocument/2006/relationships/image" Target="../media/image282.png"/><Relationship Id="rId3" Type="http://schemas.openxmlformats.org/officeDocument/2006/relationships/image" Target="../media/image283.png"/><Relationship Id="rId4" Type="http://schemas.openxmlformats.org/officeDocument/2006/relationships/image" Target="../media/image284.png"/><Relationship Id="rId5" Type="http://schemas.openxmlformats.org/officeDocument/2006/relationships/image" Target="../media/image285.png"/><Relationship Id="rId6" Type="http://schemas.openxmlformats.org/officeDocument/2006/relationships/image" Target="../media/image286.png"/><Relationship Id="rId7" Type="http://schemas.openxmlformats.org/officeDocument/2006/relationships/image" Target="../media/image287.png"/><Relationship Id="rId8" Type="http://schemas.openxmlformats.org/officeDocument/2006/relationships/image" Target="../media/image288.png"/><Relationship Id="rId9" Type="http://schemas.openxmlformats.org/officeDocument/2006/relationships/image" Target="../media/image289.png"/><Relationship Id="rId10" Type="http://schemas.openxmlformats.org/officeDocument/2006/relationships/image" Target="../media/image290.png"/><Relationship Id="rId11" Type="http://schemas.openxmlformats.org/officeDocument/2006/relationships/image" Target="../media/image291.png"/><Relationship Id="rId12" Type="http://schemas.openxmlformats.org/officeDocument/2006/relationships/image" Target="../media/image292.png"/><Relationship Id="rId13" Type="http://schemas.openxmlformats.org/officeDocument/2006/relationships/image" Target="../media/image293.png"/><Relationship Id="rId14" Type="http://schemas.openxmlformats.org/officeDocument/2006/relationships/image" Target="../media/image294.png"/><Relationship Id="rId15" Type="http://schemas.openxmlformats.org/officeDocument/2006/relationships/image" Target="../media/image295.png"/><Relationship Id="rId16" Type="http://schemas.openxmlformats.org/officeDocument/2006/relationships/image" Target="../media/image296.png"/><Relationship Id="rId17" Type="http://schemas.openxmlformats.org/officeDocument/2006/relationships/image" Target="../media/image297.png"/></Relationships>
</file>

<file path=xl/drawings/_rels/drawing35.xml.rels><?xml version="1.0" encoding="UTF-8" standalone="yes"?><Relationships xmlns="http://schemas.openxmlformats.org/package/2006/relationships"><Relationship Id="rId1" Type="http://schemas.openxmlformats.org/officeDocument/2006/relationships/image" Target="../media/image298.png"/><Relationship Id="rId2" Type="http://schemas.openxmlformats.org/officeDocument/2006/relationships/image" Target="../media/image299.png"/></Relationships>
</file>

<file path=xl/drawings/_rels/drawing36.xml.rels><?xml version="1.0" encoding="UTF-8" standalone="yes"?><Relationships xmlns="http://schemas.openxmlformats.org/package/2006/relationships"><Relationship Id="rId1" Type="http://schemas.openxmlformats.org/officeDocument/2006/relationships/image" Target="../media/image300.png"/><Relationship Id="rId2" Type="http://schemas.openxmlformats.org/officeDocument/2006/relationships/image" Target="../media/image301.png"/><Relationship Id="rId3" Type="http://schemas.openxmlformats.org/officeDocument/2006/relationships/image" Target="../media/image302.png"/><Relationship Id="rId4" Type="http://schemas.openxmlformats.org/officeDocument/2006/relationships/image" Target="../media/image303.png"/><Relationship Id="rId5" Type="http://schemas.openxmlformats.org/officeDocument/2006/relationships/image" Target="../media/image304.png"/><Relationship Id="rId6" Type="http://schemas.openxmlformats.org/officeDocument/2006/relationships/image" Target="../media/image305.png"/><Relationship Id="rId7" Type="http://schemas.openxmlformats.org/officeDocument/2006/relationships/image" Target="../media/image306.png"/><Relationship Id="rId8" Type="http://schemas.openxmlformats.org/officeDocument/2006/relationships/image" Target="../media/image307.png"/><Relationship Id="rId9" Type="http://schemas.openxmlformats.org/officeDocument/2006/relationships/image" Target="../media/image308.png"/><Relationship Id="rId10" Type="http://schemas.openxmlformats.org/officeDocument/2006/relationships/image" Target="../media/image309.png"/><Relationship Id="rId11" Type="http://schemas.openxmlformats.org/officeDocument/2006/relationships/image" Target="../media/image310.png"/><Relationship Id="rId12" Type="http://schemas.openxmlformats.org/officeDocument/2006/relationships/image" Target="../media/image311.png"/><Relationship Id="rId13" Type="http://schemas.openxmlformats.org/officeDocument/2006/relationships/image" Target="../media/image312.png"/><Relationship Id="rId14" Type="http://schemas.openxmlformats.org/officeDocument/2006/relationships/image" Target="../media/image313.png"/><Relationship Id="rId15" Type="http://schemas.openxmlformats.org/officeDocument/2006/relationships/image" Target="../media/image314.png"/><Relationship Id="rId16" Type="http://schemas.openxmlformats.org/officeDocument/2006/relationships/image" Target="../media/image315.png"/><Relationship Id="rId17" Type="http://schemas.openxmlformats.org/officeDocument/2006/relationships/image" Target="../media/image316.png"/></Relationships>
</file>

<file path=xl/drawings/_rels/drawing37.xml.rels><?xml version="1.0" encoding="UTF-8" standalone="yes"?><Relationships xmlns="http://schemas.openxmlformats.org/package/2006/relationships"><Relationship Id="rId1" Type="http://schemas.openxmlformats.org/officeDocument/2006/relationships/image" Target="../media/image317.png"/><Relationship Id="rId2" Type="http://schemas.openxmlformats.org/officeDocument/2006/relationships/image" Target="../media/image318.png"/><Relationship Id="rId3" Type="http://schemas.openxmlformats.org/officeDocument/2006/relationships/image" Target="../media/image302.png"/><Relationship Id="rId4" Type="http://schemas.openxmlformats.org/officeDocument/2006/relationships/image" Target="../media/image319.png"/><Relationship Id="rId5" Type="http://schemas.openxmlformats.org/officeDocument/2006/relationships/image" Target="../media/image320.png"/><Relationship Id="rId6" Type="http://schemas.openxmlformats.org/officeDocument/2006/relationships/image" Target="../media/image321.png"/><Relationship Id="rId7" Type="http://schemas.openxmlformats.org/officeDocument/2006/relationships/image" Target="../media/image322.png"/><Relationship Id="rId8" Type="http://schemas.openxmlformats.org/officeDocument/2006/relationships/image" Target="../media/image309.png"/><Relationship Id="rId9" Type="http://schemas.openxmlformats.org/officeDocument/2006/relationships/image" Target="../media/image323.png"/><Relationship Id="rId10" Type="http://schemas.openxmlformats.org/officeDocument/2006/relationships/image" Target="../media/image315.png"/><Relationship Id="rId11" Type="http://schemas.openxmlformats.org/officeDocument/2006/relationships/image" Target="../media/image316.png"/></Relationships>
</file>

<file path=xl/drawings/_rels/drawing38.xml.rels><?xml version="1.0" encoding="UTF-8" standalone="yes"?><Relationships xmlns="http://schemas.openxmlformats.org/package/2006/relationships"><Relationship Id="rId1" Type="http://schemas.openxmlformats.org/officeDocument/2006/relationships/image" Target="../media/image324.png"/><Relationship Id="rId2" Type="http://schemas.openxmlformats.org/officeDocument/2006/relationships/image" Target="../media/image325.png"/><Relationship Id="rId3" Type="http://schemas.openxmlformats.org/officeDocument/2006/relationships/image" Target="../media/image326.png"/><Relationship Id="rId4" Type="http://schemas.openxmlformats.org/officeDocument/2006/relationships/image" Target="../media/image302.png"/><Relationship Id="rId5" Type="http://schemas.openxmlformats.org/officeDocument/2006/relationships/image" Target="../media/image327.png"/><Relationship Id="rId6" Type="http://schemas.openxmlformats.org/officeDocument/2006/relationships/image" Target="../media/image328.png"/><Relationship Id="rId7" Type="http://schemas.openxmlformats.org/officeDocument/2006/relationships/image" Target="../media/image329.png"/><Relationship Id="rId8" Type="http://schemas.openxmlformats.org/officeDocument/2006/relationships/image" Target="../media/image330.png"/><Relationship Id="rId9" Type="http://schemas.openxmlformats.org/officeDocument/2006/relationships/image" Target="../media/image331.png"/><Relationship Id="rId10" Type="http://schemas.openxmlformats.org/officeDocument/2006/relationships/image" Target="../media/image332.png"/><Relationship Id="rId11" Type="http://schemas.openxmlformats.org/officeDocument/2006/relationships/image" Target="../media/image333.png"/><Relationship Id="rId12" Type="http://schemas.openxmlformats.org/officeDocument/2006/relationships/image" Target="../media/image309.png"/><Relationship Id="rId13" Type="http://schemas.openxmlformats.org/officeDocument/2006/relationships/image" Target="../media/image310.png"/><Relationship Id="rId14" Type="http://schemas.openxmlformats.org/officeDocument/2006/relationships/image" Target="../media/image313.png"/><Relationship Id="rId15" Type="http://schemas.openxmlformats.org/officeDocument/2006/relationships/image" Target="../media/image311.png"/><Relationship Id="rId16" Type="http://schemas.openxmlformats.org/officeDocument/2006/relationships/image" Target="../media/image312.png"/><Relationship Id="rId17" Type="http://schemas.openxmlformats.org/officeDocument/2006/relationships/image" Target="../media/image334.png"/><Relationship Id="rId18" Type="http://schemas.openxmlformats.org/officeDocument/2006/relationships/image" Target="../media/image316.png"/></Relationships>
</file>

<file path=xl/drawings/_rels/drawing39.xml.rels><?xml version="1.0" encoding="UTF-8" standalone="yes"?><Relationships xmlns="http://schemas.openxmlformats.org/package/2006/relationships"><Relationship Id="rId1" Type="http://schemas.openxmlformats.org/officeDocument/2006/relationships/image" Target="../media/image335.png"/><Relationship Id="rId2" Type="http://schemas.openxmlformats.org/officeDocument/2006/relationships/image" Target="../media/image336.png"/><Relationship Id="rId3" Type="http://schemas.openxmlformats.org/officeDocument/2006/relationships/image" Target="../media/image337.png"/><Relationship Id="rId4" Type="http://schemas.openxmlformats.org/officeDocument/2006/relationships/image" Target="../media/image338.png"/><Relationship Id="rId5" Type="http://schemas.openxmlformats.org/officeDocument/2006/relationships/image" Target="../media/image339.png"/><Relationship Id="rId6" Type="http://schemas.openxmlformats.org/officeDocument/2006/relationships/image" Target="../media/image340.png"/><Relationship Id="rId7" Type="http://schemas.openxmlformats.org/officeDocument/2006/relationships/image" Target="../media/image341.png"/><Relationship Id="rId8" Type="http://schemas.openxmlformats.org/officeDocument/2006/relationships/image" Target="../media/image342.png"/><Relationship Id="rId9" Type="http://schemas.openxmlformats.org/officeDocument/2006/relationships/image" Target="../media/image343.png"/><Relationship Id="rId10" Type="http://schemas.openxmlformats.org/officeDocument/2006/relationships/image" Target="../media/image344.png"/></Relationships>
</file>

<file path=xl/drawings/_rels/drawing40.xml.rels><?xml version="1.0" encoding="UTF-8" standalone="yes"?><Relationships xmlns="http://schemas.openxmlformats.org/package/2006/relationships"><Relationship Id="rId1" Type="http://schemas.openxmlformats.org/officeDocument/2006/relationships/image" Target="../media/image345.png"/><Relationship Id="rId2" Type="http://schemas.openxmlformats.org/officeDocument/2006/relationships/image" Target="../media/image346.png"/><Relationship Id="rId3" Type="http://schemas.openxmlformats.org/officeDocument/2006/relationships/image" Target="../media/image337.png"/><Relationship Id="rId4" Type="http://schemas.openxmlformats.org/officeDocument/2006/relationships/image" Target="../media/image347.png"/><Relationship Id="rId5" Type="http://schemas.openxmlformats.org/officeDocument/2006/relationships/image" Target="../media/image348.png"/><Relationship Id="rId6" Type="http://schemas.openxmlformats.org/officeDocument/2006/relationships/image" Target="../media/image349.png"/><Relationship Id="rId7" Type="http://schemas.openxmlformats.org/officeDocument/2006/relationships/image" Target="../media/image343.png"/></Relationships>
</file>

<file path=xl/drawings/_rels/drawing41.xml.rels><?xml version="1.0" encoding="UTF-8" standalone="yes"?><Relationships xmlns="http://schemas.openxmlformats.org/package/2006/relationships"><Relationship Id="rId1" Type="http://schemas.openxmlformats.org/officeDocument/2006/relationships/image" Target="../media/image350.png"/><Relationship Id="rId2" Type="http://schemas.openxmlformats.org/officeDocument/2006/relationships/image" Target="../media/image351.png"/><Relationship Id="rId3" Type="http://schemas.openxmlformats.org/officeDocument/2006/relationships/image" Target="../media/image352.png"/><Relationship Id="rId4" Type="http://schemas.openxmlformats.org/officeDocument/2006/relationships/image" Target="../media/image353.png"/><Relationship Id="rId5" Type="http://schemas.openxmlformats.org/officeDocument/2006/relationships/image" Target="../media/image354.png"/><Relationship Id="rId6" Type="http://schemas.openxmlformats.org/officeDocument/2006/relationships/image" Target="../media/image355.png"/><Relationship Id="rId7" Type="http://schemas.openxmlformats.org/officeDocument/2006/relationships/image" Target="../media/image356.png"/><Relationship Id="rId8" Type="http://schemas.openxmlformats.org/officeDocument/2006/relationships/image" Target="../media/image357.png"/><Relationship Id="rId9" Type="http://schemas.openxmlformats.org/officeDocument/2006/relationships/image" Target="../media/image358.png"/><Relationship Id="rId10" Type="http://schemas.openxmlformats.org/officeDocument/2006/relationships/image" Target="../media/image359.png"/><Relationship Id="rId11" Type="http://schemas.openxmlformats.org/officeDocument/2006/relationships/image" Target="../media/image360.png"/><Relationship Id="rId12" Type="http://schemas.openxmlformats.org/officeDocument/2006/relationships/image" Target="../media/image361.png"/><Relationship Id="rId13" Type="http://schemas.openxmlformats.org/officeDocument/2006/relationships/image" Target="../media/image362.png"/><Relationship Id="rId14" Type="http://schemas.openxmlformats.org/officeDocument/2006/relationships/image" Target="../media/image363.png"/><Relationship Id="rId15" Type="http://schemas.openxmlformats.org/officeDocument/2006/relationships/image" Target="../media/image364.png"/><Relationship Id="rId16" Type="http://schemas.openxmlformats.org/officeDocument/2006/relationships/image" Target="../media/image365.png"/></Relationships>
</file>

<file path=xl/drawings/_rels/drawing42.xml.rels><?xml version="1.0" encoding="UTF-8" standalone="yes"?><Relationships xmlns="http://schemas.openxmlformats.org/package/2006/relationships"><Relationship Id="rId1" Type="http://schemas.openxmlformats.org/officeDocument/2006/relationships/image" Target="../media/image366.png"/><Relationship Id="rId2" Type="http://schemas.openxmlformats.org/officeDocument/2006/relationships/image" Target="../media/image367.png"/><Relationship Id="rId3" Type="http://schemas.openxmlformats.org/officeDocument/2006/relationships/image" Target="../media/image368.png"/><Relationship Id="rId4" Type="http://schemas.openxmlformats.org/officeDocument/2006/relationships/image" Target="../media/image369.png"/><Relationship Id="rId5" Type="http://schemas.openxmlformats.org/officeDocument/2006/relationships/image" Target="../media/image370.png"/><Relationship Id="rId6" Type="http://schemas.openxmlformats.org/officeDocument/2006/relationships/image" Target="../media/image371.png"/><Relationship Id="rId7" Type="http://schemas.openxmlformats.org/officeDocument/2006/relationships/image" Target="../media/image372.png"/><Relationship Id="rId8" Type="http://schemas.openxmlformats.org/officeDocument/2006/relationships/image" Target="../media/image373.png"/><Relationship Id="rId9" Type="http://schemas.openxmlformats.org/officeDocument/2006/relationships/image" Target="../media/image374.png"/><Relationship Id="rId10" Type="http://schemas.openxmlformats.org/officeDocument/2006/relationships/image" Target="../media/image375.png"/><Relationship Id="rId11" Type="http://schemas.openxmlformats.org/officeDocument/2006/relationships/image" Target="../media/image376.png"/><Relationship Id="rId12" Type="http://schemas.openxmlformats.org/officeDocument/2006/relationships/image" Target="../media/image377.png"/></Relationships>
</file>

<file path=xl/drawings/_rels/drawing43.xml.rels><?xml version="1.0" encoding="UTF-8" standalone="yes"?><Relationships xmlns="http://schemas.openxmlformats.org/package/2006/relationships"><Relationship Id="rId1" Type="http://schemas.openxmlformats.org/officeDocument/2006/relationships/image" Target="../media/image378.png"/><Relationship Id="rId2" Type="http://schemas.openxmlformats.org/officeDocument/2006/relationships/image" Target="../media/image379.png"/><Relationship Id="rId3" Type="http://schemas.openxmlformats.org/officeDocument/2006/relationships/image" Target="../media/image376.png"/><Relationship Id="rId4" Type="http://schemas.openxmlformats.org/officeDocument/2006/relationships/image" Target="../media/image377.png"/><Relationship Id="rId5" Type="http://schemas.openxmlformats.org/officeDocument/2006/relationships/image" Target="../media/image380.png"/></Relationships>
</file>

<file path=xl/drawings/_rels/drawing44.xml.rels><?xml version="1.0" encoding="UTF-8" standalone="yes"?><Relationships xmlns="http://schemas.openxmlformats.org/package/2006/relationships"><Relationship Id="rId1" Type="http://schemas.openxmlformats.org/officeDocument/2006/relationships/image" Target="../media/image381.png"/><Relationship Id="rId2" Type="http://schemas.openxmlformats.org/officeDocument/2006/relationships/image" Target="../media/image382.png"/><Relationship Id="rId3" Type="http://schemas.openxmlformats.org/officeDocument/2006/relationships/image" Target="../media/image383.png"/><Relationship Id="rId4" Type="http://schemas.openxmlformats.org/officeDocument/2006/relationships/image" Target="../media/image384.png"/><Relationship Id="rId5" Type="http://schemas.openxmlformats.org/officeDocument/2006/relationships/image" Target="../media/image385.png"/><Relationship Id="rId6" Type="http://schemas.openxmlformats.org/officeDocument/2006/relationships/image" Target="../media/image386.png"/></Relationships>
</file>

<file path=xl/drawings/_rels/drawing45.xml.rels><?xml version="1.0" encoding="UTF-8" standalone="yes"?><Relationships xmlns="http://schemas.openxmlformats.org/package/2006/relationships"><Relationship Id="rId1" Type="http://schemas.openxmlformats.org/officeDocument/2006/relationships/image" Target="../media/image387.png"/><Relationship Id="rId2" Type="http://schemas.openxmlformats.org/officeDocument/2006/relationships/image" Target="../media/image388.png"/><Relationship Id="rId3" Type="http://schemas.openxmlformats.org/officeDocument/2006/relationships/image" Target="../media/image389.png"/><Relationship Id="rId4" Type="http://schemas.openxmlformats.org/officeDocument/2006/relationships/image" Target="../media/image390.png"/><Relationship Id="rId5" Type="http://schemas.openxmlformats.org/officeDocument/2006/relationships/image" Target="../media/image391.png"/><Relationship Id="rId6" Type="http://schemas.openxmlformats.org/officeDocument/2006/relationships/image" Target="../media/image392.png"/><Relationship Id="rId7" Type="http://schemas.openxmlformats.org/officeDocument/2006/relationships/image" Target="../media/image393.png"/><Relationship Id="rId8" Type="http://schemas.openxmlformats.org/officeDocument/2006/relationships/image" Target="../media/image394.png"/><Relationship Id="rId9" Type="http://schemas.openxmlformats.org/officeDocument/2006/relationships/image" Target="../media/image395.png"/><Relationship Id="rId10" Type="http://schemas.openxmlformats.org/officeDocument/2006/relationships/image" Target="../media/image396.png"/><Relationship Id="rId11" Type="http://schemas.openxmlformats.org/officeDocument/2006/relationships/image" Target="../media/image397.png"/><Relationship Id="rId12" Type="http://schemas.openxmlformats.org/officeDocument/2006/relationships/image" Target="../media/image398.png"/><Relationship Id="rId13" Type="http://schemas.openxmlformats.org/officeDocument/2006/relationships/image" Target="../media/image399.png"/><Relationship Id="rId14" Type="http://schemas.openxmlformats.org/officeDocument/2006/relationships/image" Target="../media/image400.png"/><Relationship Id="rId15" Type="http://schemas.openxmlformats.org/officeDocument/2006/relationships/image" Target="../media/image401.png"/><Relationship Id="rId16" Type="http://schemas.openxmlformats.org/officeDocument/2006/relationships/image" Target="../media/image402.png"/><Relationship Id="rId17" Type="http://schemas.openxmlformats.org/officeDocument/2006/relationships/image" Target="../media/image403.png"/><Relationship Id="rId18" Type="http://schemas.openxmlformats.org/officeDocument/2006/relationships/image" Target="../media/image404.png"/><Relationship Id="rId19" Type="http://schemas.openxmlformats.org/officeDocument/2006/relationships/image" Target="../media/image405.png"/><Relationship Id="rId20" Type="http://schemas.openxmlformats.org/officeDocument/2006/relationships/image" Target="../media/image406.png"/></Relationships>
</file>

<file path=xl/drawings/_rels/drawing46.xml.rels><?xml version="1.0" encoding="UTF-8" standalone="yes"?><Relationships xmlns="http://schemas.openxmlformats.org/package/2006/relationships"><Relationship Id="rId1" Type="http://schemas.openxmlformats.org/officeDocument/2006/relationships/image" Target="../media/image407.png"/><Relationship Id="rId2" Type="http://schemas.openxmlformats.org/officeDocument/2006/relationships/image" Target="../media/image408.png"/><Relationship Id="rId3" Type="http://schemas.openxmlformats.org/officeDocument/2006/relationships/image" Target="../media/image409.png"/><Relationship Id="rId4" Type="http://schemas.openxmlformats.org/officeDocument/2006/relationships/image" Target="../media/image410.png"/><Relationship Id="rId5" Type="http://schemas.openxmlformats.org/officeDocument/2006/relationships/image" Target="../media/image411.png"/><Relationship Id="rId6" Type="http://schemas.openxmlformats.org/officeDocument/2006/relationships/image" Target="../media/image412.png"/><Relationship Id="rId7" Type="http://schemas.openxmlformats.org/officeDocument/2006/relationships/image" Target="../media/image397.png"/><Relationship Id="rId8" Type="http://schemas.openxmlformats.org/officeDocument/2006/relationships/image" Target="../media/image413.png"/><Relationship Id="rId9" Type="http://schemas.openxmlformats.org/officeDocument/2006/relationships/image" Target="../media/image414.png"/><Relationship Id="rId10" Type="http://schemas.openxmlformats.org/officeDocument/2006/relationships/image" Target="../media/image415.png"/><Relationship Id="rId11" Type="http://schemas.openxmlformats.org/officeDocument/2006/relationships/image" Target="../media/image416.png"/></Relationships>
</file>

<file path=xl/drawings/_rels/drawing47.xml.rels><?xml version="1.0" encoding="UTF-8" standalone="yes"?><Relationships xmlns="http://schemas.openxmlformats.org/package/2006/relationships"><Relationship Id="rId1" Type="http://schemas.openxmlformats.org/officeDocument/2006/relationships/image" Target="../media/image417.png"/><Relationship Id="rId2" Type="http://schemas.openxmlformats.org/officeDocument/2006/relationships/image" Target="../media/image418.png"/><Relationship Id="rId3" Type="http://schemas.openxmlformats.org/officeDocument/2006/relationships/image" Target="../media/image419.png"/><Relationship Id="rId4" Type="http://schemas.openxmlformats.org/officeDocument/2006/relationships/image" Target="../media/image420.png"/><Relationship Id="rId5" Type="http://schemas.openxmlformats.org/officeDocument/2006/relationships/image" Target="../media/image421.png"/></Relationships>
</file>

<file path=xl/drawings/_rels/drawing48.xml.rels><?xml version="1.0" encoding="UTF-8" standalone="yes"?><Relationships xmlns="http://schemas.openxmlformats.org/package/2006/relationships"><Relationship Id="rId1" Type="http://schemas.openxmlformats.org/officeDocument/2006/relationships/image" Target="../media/image422.png"/><Relationship Id="rId2" Type="http://schemas.openxmlformats.org/officeDocument/2006/relationships/image" Target="../media/image423.png"/><Relationship Id="rId3" Type="http://schemas.openxmlformats.org/officeDocument/2006/relationships/image" Target="../media/image424.png"/><Relationship Id="rId4" Type="http://schemas.openxmlformats.org/officeDocument/2006/relationships/image" Target="../media/image425.png"/><Relationship Id="rId5" Type="http://schemas.openxmlformats.org/officeDocument/2006/relationships/image" Target="../media/image426.png"/><Relationship Id="rId6" Type="http://schemas.openxmlformats.org/officeDocument/2006/relationships/image" Target="../media/image427.png"/><Relationship Id="rId7" Type="http://schemas.openxmlformats.org/officeDocument/2006/relationships/image" Target="../media/image428.png"/><Relationship Id="rId8" Type="http://schemas.openxmlformats.org/officeDocument/2006/relationships/image" Target="../media/image429.png"/><Relationship Id="rId9" Type="http://schemas.openxmlformats.org/officeDocument/2006/relationships/image" Target="../media/image430.png"/><Relationship Id="rId10" Type="http://schemas.openxmlformats.org/officeDocument/2006/relationships/image" Target="../media/image431.png"/><Relationship Id="rId11" Type="http://schemas.openxmlformats.org/officeDocument/2006/relationships/image" Target="../media/image432.png"/><Relationship Id="rId12" Type="http://schemas.openxmlformats.org/officeDocument/2006/relationships/image" Target="../media/image433.png"/></Relationships>
</file>

<file path=xl/drawings/_rels/drawing49.xml.rels><?xml version="1.0" encoding="UTF-8" standalone="yes"?><Relationships xmlns="http://schemas.openxmlformats.org/package/2006/relationships"><Relationship Id="rId1" Type="http://schemas.openxmlformats.org/officeDocument/2006/relationships/image" Target="../media/image426.png"/><Relationship Id="rId2" Type="http://schemas.openxmlformats.org/officeDocument/2006/relationships/image" Target="../media/image434.png"/><Relationship Id="rId3" Type="http://schemas.openxmlformats.org/officeDocument/2006/relationships/image" Target="../media/image435.png"/><Relationship Id="rId4" Type="http://schemas.openxmlformats.org/officeDocument/2006/relationships/image" Target="../media/image436.png"/></Relationships>
</file>

<file path=xl/drawings/_rels/drawing50.xml.rels><?xml version="1.0" encoding="UTF-8" standalone="yes"?><Relationships xmlns="http://schemas.openxmlformats.org/package/2006/relationships"><Relationship Id="rId1" Type="http://schemas.openxmlformats.org/officeDocument/2006/relationships/image" Target="../media/image437.png"/><Relationship Id="rId2" Type="http://schemas.openxmlformats.org/officeDocument/2006/relationships/image" Target="../media/image438.png"/><Relationship Id="rId3" Type="http://schemas.openxmlformats.org/officeDocument/2006/relationships/image" Target="../media/image439.png"/><Relationship Id="rId4" Type="http://schemas.openxmlformats.org/officeDocument/2006/relationships/image" Target="../media/image440.png"/><Relationship Id="rId5" Type="http://schemas.openxmlformats.org/officeDocument/2006/relationships/image" Target="../media/image441.png"/></Relationships>
</file>

<file path=xl/drawings/_rels/drawing51.xml.rels><?xml version="1.0" encoding="UTF-8" standalone="yes"?><Relationships xmlns="http://schemas.openxmlformats.org/package/2006/relationships"><Relationship Id="rId1" Type="http://schemas.openxmlformats.org/officeDocument/2006/relationships/image" Target="../media/image442.png"/><Relationship Id="rId2" Type="http://schemas.openxmlformats.org/officeDocument/2006/relationships/image" Target="../media/image443.png"/><Relationship Id="rId3" Type="http://schemas.openxmlformats.org/officeDocument/2006/relationships/image" Target="../media/image444.png"/><Relationship Id="rId4" Type="http://schemas.openxmlformats.org/officeDocument/2006/relationships/image" Target="../media/image445.png"/></Relationships>
</file>

<file path=xl/drawings/_rels/drawing52.xml.rels><?xml version="1.0" encoding="UTF-8" standalone="yes"?><Relationships xmlns="http://schemas.openxmlformats.org/package/2006/relationships"><Relationship Id="rId1" Type="http://schemas.openxmlformats.org/officeDocument/2006/relationships/image" Target="../media/image446.png"/><Relationship Id="rId2" Type="http://schemas.openxmlformats.org/officeDocument/2006/relationships/image" Target="../media/image447.png"/><Relationship Id="rId3" Type="http://schemas.openxmlformats.org/officeDocument/2006/relationships/image" Target="../media/image448.png"/><Relationship Id="rId4" Type="http://schemas.openxmlformats.org/officeDocument/2006/relationships/image" Target="../media/image449.png"/><Relationship Id="rId5" Type="http://schemas.openxmlformats.org/officeDocument/2006/relationships/image" Target="../media/image450.png"/><Relationship Id="rId6" Type="http://schemas.openxmlformats.org/officeDocument/2006/relationships/image" Target="../media/image451.png"/><Relationship Id="rId7" Type="http://schemas.openxmlformats.org/officeDocument/2006/relationships/image" Target="../media/image452.png"/><Relationship Id="rId8" Type="http://schemas.openxmlformats.org/officeDocument/2006/relationships/image" Target="../media/image453.png"/><Relationship Id="rId9" Type="http://schemas.openxmlformats.org/officeDocument/2006/relationships/image" Target="../media/image454.png"/><Relationship Id="rId10" Type="http://schemas.openxmlformats.org/officeDocument/2006/relationships/image" Target="../media/image455.png"/><Relationship Id="rId11" Type="http://schemas.openxmlformats.org/officeDocument/2006/relationships/image" Target="../media/image456.png"/><Relationship Id="rId12" Type="http://schemas.openxmlformats.org/officeDocument/2006/relationships/image" Target="../media/image457.png"/><Relationship Id="rId13" Type="http://schemas.openxmlformats.org/officeDocument/2006/relationships/image" Target="../media/image458.png"/><Relationship Id="rId14" Type="http://schemas.openxmlformats.org/officeDocument/2006/relationships/image" Target="../media/image459.png"/><Relationship Id="rId15" Type="http://schemas.openxmlformats.org/officeDocument/2006/relationships/image" Target="../media/image460.png"/><Relationship Id="rId16" Type="http://schemas.openxmlformats.org/officeDocument/2006/relationships/image" Target="../media/image461.png"/><Relationship Id="rId17" Type="http://schemas.openxmlformats.org/officeDocument/2006/relationships/image" Target="../media/image462.png"/><Relationship Id="rId18" Type="http://schemas.openxmlformats.org/officeDocument/2006/relationships/image" Target="../media/image463.png"/><Relationship Id="rId19" Type="http://schemas.openxmlformats.org/officeDocument/2006/relationships/image" Target="../media/image464.png"/><Relationship Id="rId20" Type="http://schemas.openxmlformats.org/officeDocument/2006/relationships/image" Target="../media/image465.png"/><Relationship Id="rId21" Type="http://schemas.openxmlformats.org/officeDocument/2006/relationships/image" Target="../media/image466.png"/><Relationship Id="rId22" Type="http://schemas.openxmlformats.org/officeDocument/2006/relationships/image" Target="../media/image467.png"/><Relationship Id="rId23" Type="http://schemas.openxmlformats.org/officeDocument/2006/relationships/image" Target="../media/image468.png"/></Relationships>
</file>

<file path=xl/drawings/_rels/drawing53.xml.rels><?xml version="1.0" encoding="UTF-8" standalone="yes"?><Relationships xmlns="http://schemas.openxmlformats.org/package/2006/relationships"><Relationship Id="rId1" Type="http://schemas.openxmlformats.org/officeDocument/2006/relationships/image" Target="../media/image469.png"/><Relationship Id="rId2" Type="http://schemas.openxmlformats.org/officeDocument/2006/relationships/image" Target="../media/image470.png"/><Relationship Id="rId3" Type="http://schemas.openxmlformats.org/officeDocument/2006/relationships/image" Target="../media/image471.png"/><Relationship Id="rId4" Type="http://schemas.openxmlformats.org/officeDocument/2006/relationships/image" Target="../media/image472.png"/><Relationship Id="rId5" Type="http://schemas.openxmlformats.org/officeDocument/2006/relationships/image" Target="../media/image473.png"/><Relationship Id="rId6" Type="http://schemas.openxmlformats.org/officeDocument/2006/relationships/image" Target="../media/image474.png"/><Relationship Id="rId7" Type="http://schemas.openxmlformats.org/officeDocument/2006/relationships/image" Target="../media/image475.png"/><Relationship Id="rId8" Type="http://schemas.openxmlformats.org/officeDocument/2006/relationships/image" Target="../media/image476.png"/><Relationship Id="rId9" Type="http://schemas.openxmlformats.org/officeDocument/2006/relationships/image" Target="../media/image477.png"/><Relationship Id="rId10" Type="http://schemas.openxmlformats.org/officeDocument/2006/relationships/image" Target="../media/image361.png"/><Relationship Id="rId11" Type="http://schemas.openxmlformats.org/officeDocument/2006/relationships/image" Target="../media/image478.png"/><Relationship Id="rId12" Type="http://schemas.openxmlformats.org/officeDocument/2006/relationships/image" Target="../media/image479.png"/><Relationship Id="rId13" Type="http://schemas.openxmlformats.org/officeDocument/2006/relationships/image" Target="../media/image480.png"/><Relationship Id="rId14" Type="http://schemas.openxmlformats.org/officeDocument/2006/relationships/image" Target="../media/image481.png"/><Relationship Id="rId15" Type="http://schemas.openxmlformats.org/officeDocument/2006/relationships/image" Target="../media/image365.png"/></Relationships>
</file>

<file path=xl/drawings/_rels/drawing54.xml.rels><?xml version="1.0" encoding="UTF-8" standalone="yes"?><Relationships xmlns="http://schemas.openxmlformats.org/package/2006/relationships"><Relationship Id="rId1" Type="http://schemas.openxmlformats.org/officeDocument/2006/relationships/image" Target="../media/image482.png"/><Relationship Id="rId2" Type="http://schemas.openxmlformats.org/officeDocument/2006/relationships/image" Target="../media/image483.png"/><Relationship Id="rId3" Type="http://schemas.openxmlformats.org/officeDocument/2006/relationships/image" Target="../media/image484.png"/><Relationship Id="rId4" Type="http://schemas.openxmlformats.org/officeDocument/2006/relationships/image" Target="../media/image485.png"/><Relationship Id="rId5" Type="http://schemas.openxmlformats.org/officeDocument/2006/relationships/image" Target="../media/image486.png"/></Relationships>
</file>

<file path=xl/drawings/drawing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32</xdr:row>
      <xdr:rowOff>0</xdr:rowOff>
    </xdr:from>
    <xdr:ext cx="3733800" cy="1400175"/>
    <xdr:pic>
      <xdr:nvPicPr>
        <xdr:cNvPr id="0" name="image2.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4219575" cy="962025"/>
    <xdr:pic>
      <xdr:nvPicPr>
        <xdr:cNvPr id="0" name="image25.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38</xdr:row>
      <xdr:rowOff>0</xdr:rowOff>
    </xdr:from>
    <xdr:ext cx="4219575" cy="942975"/>
    <xdr:pic>
      <xdr:nvPicPr>
        <xdr:cNvPr id="0" name="image1.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142875</xdr:colOff>
      <xdr:row>40</xdr:row>
      <xdr:rowOff>95249</xdr:rowOff>
    </xdr:from>
    <xdr:ext cx="1323379" cy="2166937"/>
    <xdr:pic>
      <xdr:nvPicPr>
        <xdr:cNvPr id="213193661" name=""/>
        <xdr:cNvPicPr>
          <a:picLocks noChangeAspect="1"/>
        </xdr:cNvPicPr>
      </xdr:nvPicPr>
      <xdr:blipFill>
        <a:blip r:embed="rId4"/>
        <a:stretch/>
      </xdr:blipFill>
      <xdr:spPr bwMode="auto">
        <a:xfrm flipH="0" flipV="0">
          <a:off x="6226967" y="14978062"/>
          <a:ext cx="1323378" cy="2166937"/>
        </a:xfrm>
        <a:prstGeom prst="rect">
          <a:avLst/>
        </a:prstGeom>
      </xdr:spPr>
    </xdr:pic>
    <xdr:clientData/>
  </xdr:oneCellAnchor>
  <xdr:oneCellAnchor>
    <xdr:from>
      <xdr:col>4</xdr:col>
      <xdr:colOff>1866899</xdr:colOff>
      <xdr:row>40</xdr:row>
      <xdr:rowOff>80962</xdr:rowOff>
    </xdr:from>
    <xdr:ext cx="1295399" cy="2181224"/>
    <xdr:pic>
      <xdr:nvPicPr>
        <xdr:cNvPr id="733745941" name=""/>
        <xdr:cNvPicPr>
          <a:picLocks noChangeAspect="1"/>
        </xdr:cNvPicPr>
      </xdr:nvPicPr>
      <xdr:blipFill>
        <a:blip r:embed="rId5"/>
        <a:stretch/>
      </xdr:blipFill>
      <xdr:spPr bwMode="auto">
        <a:xfrm>
          <a:off x="7950993" y="14963773"/>
          <a:ext cx="1295399" cy="2181224"/>
        </a:xfrm>
        <a:prstGeom prst="rect">
          <a:avLst/>
        </a:prstGeom>
      </xdr:spPr>
    </xdr:pic>
    <xdr:clientData/>
  </xdr:oneCellAnchor>
  <xdr:oneCellAnchor>
    <xdr:from>
      <xdr:col>4</xdr:col>
      <xdr:colOff>3512915</xdr:colOff>
      <xdr:row>40</xdr:row>
      <xdr:rowOff>171450</xdr:rowOff>
    </xdr:from>
    <xdr:ext cx="1508567" cy="2000249"/>
    <xdr:pic>
      <xdr:nvPicPr>
        <xdr:cNvPr id="1530908055" name=""/>
        <xdr:cNvPicPr>
          <a:picLocks noChangeAspect="1"/>
        </xdr:cNvPicPr>
      </xdr:nvPicPr>
      <xdr:blipFill>
        <a:blip r:embed="rId6"/>
        <a:stretch/>
      </xdr:blipFill>
      <xdr:spPr bwMode="auto">
        <a:xfrm flipH="0" flipV="0">
          <a:off x="9597009" y="15054262"/>
          <a:ext cx="1508568" cy="200024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31</xdr:row>
      <xdr:rowOff>0</xdr:rowOff>
    </xdr:from>
    <xdr:ext cx="4000500" cy="1819275"/>
    <xdr:pic>
      <xdr:nvPicPr>
        <xdr:cNvPr id="0" name="image3.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4067175" cy="904875"/>
    <xdr:pic>
      <xdr:nvPicPr>
        <xdr:cNvPr id="0" name="image12.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36</xdr:row>
      <xdr:rowOff>0</xdr:rowOff>
    </xdr:from>
    <xdr:ext cx="4067175" cy="904875"/>
    <xdr:pic>
      <xdr:nvPicPr>
        <xdr:cNvPr id="0" name="image1.png"/>
        <xdr:cNvPicPr/>
      </xdr:nvPicPr>
      <xdr:blipFill>
        <a:blip r:embed="rId3"/>
        <a:stretch/>
      </xdr:blipFill>
      <xdr:spPr bwMode="auto">
        <a:xfrm>
          <a:off x="0" y="0"/>
          <a:ext cx="0" cy="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13</xdr:col>
      <xdr:colOff>781050</xdr:colOff>
      <xdr:row>21</xdr:row>
      <xdr:rowOff>142875</xdr:rowOff>
    </xdr:from>
    <xdr:ext cx="1162050" cy="561975"/>
    <xdr:pic>
      <xdr:nvPicPr>
        <xdr:cNvPr id="0" name="image19.png" title="Изображение"/>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495424" cy="3838575"/>
    <xdr:pic>
      <xdr:nvPicPr>
        <xdr:cNvPr id="0" name="image18.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038350" cy="1905000"/>
    <xdr:pic>
      <xdr:nvPicPr>
        <xdr:cNvPr id="0" name="image23.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5724525" cy="1857375"/>
    <xdr:pic>
      <xdr:nvPicPr>
        <xdr:cNvPr id="0" name="image24.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5505450" cy="2190750"/>
    <xdr:pic>
      <xdr:nvPicPr>
        <xdr:cNvPr id="0" name="image5.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228850" cy="1809750"/>
    <xdr:pic>
      <xdr:nvPicPr>
        <xdr:cNvPr id="0" name="image9.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609975" cy="1495424"/>
    <xdr:pic>
      <xdr:nvPicPr>
        <xdr:cNvPr id="0" name="image7.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543050" cy="1228724"/>
    <xdr:pic>
      <xdr:nvPicPr>
        <xdr:cNvPr id="0" name="image10.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133600" cy="762000"/>
    <xdr:pic>
      <xdr:nvPicPr>
        <xdr:cNvPr id="0" name="image13.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28600" cy="200025"/>
    <xdr:pic>
      <xdr:nvPicPr>
        <xdr:cNvPr id="0" name="image6.png"/>
        <xdr:cNvPicPr/>
      </xdr:nvPicPr>
      <xdr:blipFill>
        <a:blip r:embed="rId10"/>
        <a:stretch/>
      </xdr:blipFill>
      <xdr:spPr bwMode="auto">
        <a:xfrm>
          <a:off x="0" y="0"/>
          <a:ext cx="0" cy="0"/>
        </a:xfrm>
        <a:prstGeom prst="rect">
          <a:avLst/>
        </a:prstGeom>
        <a:noFill/>
      </xdr:spPr>
    </xdr:pic>
    <xdr:clientData fLocksWithSheet="0"/>
  </xdr:oneCellAnchor>
  <xdr:oneCellAnchor>
    <xdr:from>
      <xdr:col>17</xdr:col>
      <xdr:colOff>0</xdr:colOff>
      <xdr:row>22</xdr:row>
      <xdr:rowOff>0</xdr:rowOff>
    </xdr:from>
    <xdr:ext cx="1047750" cy="200025"/>
    <xdr:pic>
      <xdr:nvPicPr>
        <xdr:cNvPr id="0" name="image4.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5724525" cy="2219324"/>
    <xdr:pic>
      <xdr:nvPicPr>
        <xdr:cNvPr id="0" name="image8.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724525" cy="5257800"/>
    <xdr:pic>
      <xdr:nvPicPr>
        <xdr:cNvPr id="0" name="image16.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5724525" cy="1266824"/>
    <xdr:pic>
      <xdr:nvPicPr>
        <xdr:cNvPr id="0" name="image20.png"/>
        <xdr:cNvPicPr/>
      </xdr:nvPicPr>
      <xdr:blipFill>
        <a:blip r:embed="rId14"/>
        <a:stretch/>
      </xdr:blipFill>
      <xdr:spPr bwMode="auto">
        <a:xfrm>
          <a:off x="0" y="0"/>
          <a:ext cx="0" cy="0"/>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16</xdr:col>
      <xdr:colOff>600075</xdr:colOff>
      <xdr:row>34</xdr:row>
      <xdr:rowOff>1924050</xdr:rowOff>
    </xdr:from>
    <xdr:ext cx="2276474" cy="952500"/>
    <xdr:pic>
      <xdr:nvPicPr>
        <xdr:cNvPr id="0" name="image14.png" title="Изображение"/>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3343275" cy="2019300"/>
    <xdr:pic>
      <xdr:nvPicPr>
        <xdr:cNvPr id="0" name="image11.png"/>
        <xdr:cNvPicPr/>
      </xdr:nvPicPr>
      <xdr:blipFill>
        <a:blip r:embed="rId2"/>
        <a:stretch/>
      </xdr:blipFill>
      <xdr:spPr bwMode="auto">
        <a:xfrm>
          <a:off x="0" y="0"/>
          <a:ext cx="0" cy="0"/>
        </a:xfrm>
        <a:prstGeom prst="rect">
          <a:avLst/>
        </a:prstGeom>
        <a:noFill/>
      </xdr:spPr>
    </xdr:pic>
    <xdr:clientData fLocksWithSheet="0"/>
  </xdr:oneCellAnchor>
  <xdr:oneCellAnchor>
    <xdr:from>
      <xdr:col>14</xdr:col>
      <xdr:colOff>133349</xdr:colOff>
      <xdr:row>13</xdr:row>
      <xdr:rowOff>133349</xdr:rowOff>
    </xdr:from>
    <xdr:ext cx="1962149" cy="2733673"/>
    <xdr:pic>
      <xdr:nvPicPr>
        <xdr:cNvPr id="0" name="image17.png"/>
        <xdr:cNvPicPr/>
      </xdr:nvPicPr>
      <xdr:blipFill>
        <a:blip r:embed="rId3"/>
        <a:stretch/>
      </xdr:blipFill>
      <xdr:spPr bwMode="auto">
        <a:xfrm flipH="0" flipV="0">
          <a:off x="14963773" y="7067549"/>
          <a:ext cx="1962149" cy="2733674"/>
        </a:xfrm>
        <a:prstGeom prst="rect">
          <a:avLst/>
        </a:prstGeom>
        <a:noFill/>
      </xdr:spPr>
    </xdr:pic>
    <xdr:clientData fLocksWithSheet="0"/>
  </xdr:oneCellAnchor>
  <xdr:oneCellAnchor>
    <xdr:from>
      <xdr:col>4</xdr:col>
      <xdr:colOff>0</xdr:colOff>
      <xdr:row>15</xdr:row>
      <xdr:rowOff>0</xdr:rowOff>
    </xdr:from>
    <xdr:ext cx="2933700" cy="2162175"/>
    <xdr:pic>
      <xdr:nvPicPr>
        <xdr:cNvPr id="0" name="image26.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1781175" cy="2943225"/>
    <xdr:pic>
      <xdr:nvPicPr>
        <xdr:cNvPr id="0" name="image15.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343275" cy="1495424"/>
    <xdr:pic>
      <xdr:nvPicPr>
        <xdr:cNvPr id="0" name="image22.png"/>
        <xdr:cNvPicPr/>
      </xdr:nvPicPr>
      <xdr:blipFill>
        <a:blip r:embed="rId6"/>
        <a:stretch/>
      </xdr:blipFill>
      <xdr:spPr bwMode="auto">
        <a:xfrm>
          <a:off x="0" y="0"/>
          <a:ext cx="0" cy="0"/>
        </a:xfrm>
        <a:prstGeom prst="rect">
          <a:avLst/>
        </a:prstGeom>
        <a:noFill/>
      </xdr:spPr>
    </xdr:pic>
    <xdr:clientData fLocksWithSheet="0"/>
  </xdr:oneCellAnchor>
  <xdr:oneCellAnchor>
    <xdr:from>
      <xdr:col>14</xdr:col>
      <xdr:colOff>0</xdr:colOff>
      <xdr:row>18</xdr:row>
      <xdr:rowOff>0</xdr:rowOff>
    </xdr:from>
    <xdr:ext cx="2390774" cy="1352550"/>
    <xdr:pic>
      <xdr:nvPicPr>
        <xdr:cNvPr id="0" name="image21.png"/>
        <xdr:cNvPicPr/>
      </xdr:nvPicPr>
      <xdr:blipFill>
        <a:blip r:embed="rId7"/>
        <a:stretch/>
      </xdr:blipFill>
      <xdr:spPr bwMode="auto">
        <a:xfrm>
          <a:off x="0" y="0"/>
          <a:ext cx="0" cy="0"/>
        </a:xfrm>
        <a:prstGeom prst="rect">
          <a:avLst/>
        </a:prstGeom>
        <a:noFill/>
      </xdr:spPr>
    </xdr:pic>
    <xdr:clientData fLocksWithSheet="0"/>
  </xdr:oneCellAnchor>
  <xdr:oneCellAnchor>
    <xdr:from>
      <xdr:col>11</xdr:col>
      <xdr:colOff>0</xdr:colOff>
      <xdr:row>20</xdr:row>
      <xdr:rowOff>0</xdr:rowOff>
    </xdr:from>
    <xdr:ext cx="1914525" cy="1171575"/>
    <xdr:pic>
      <xdr:nvPicPr>
        <xdr:cNvPr id="0" name="image32.png" title="Изображение"/>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19450" cy="3543300"/>
    <xdr:pic>
      <xdr:nvPicPr>
        <xdr:cNvPr id="0" name="image27.png"/>
        <xdr:cNvPicPr/>
      </xdr:nvPicPr>
      <xdr:blipFill>
        <a:blip r:embed="rId9"/>
        <a:stretch/>
      </xdr:blipFill>
      <xdr:spPr bwMode="auto">
        <a:xfrm>
          <a:off x="0" y="0"/>
          <a:ext cx="0" cy="0"/>
        </a:xfrm>
        <a:prstGeom prst="rect">
          <a:avLst/>
        </a:prstGeom>
        <a:noFill/>
      </xdr:spPr>
    </xdr:pic>
    <xdr:clientData fLocksWithSheet="0"/>
  </xdr:oneCellAnchor>
  <xdr:oneCellAnchor>
    <xdr:from>
      <xdr:col>14</xdr:col>
      <xdr:colOff>0</xdr:colOff>
      <xdr:row>29</xdr:row>
      <xdr:rowOff>0</xdr:rowOff>
    </xdr:from>
    <xdr:ext cx="2390774" cy="2009775"/>
    <xdr:pic>
      <xdr:nvPicPr>
        <xdr:cNvPr id="0" name="image36.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2733675" cy="1114425"/>
    <xdr:pic>
      <xdr:nvPicPr>
        <xdr:cNvPr id="0" name="image28.png"/>
        <xdr:cNvPicPr/>
      </xdr:nvPicPr>
      <xdr:blipFill>
        <a:blip r:embed="rId11"/>
        <a:stretch/>
      </xdr:blipFill>
      <xdr:spPr bwMode="auto">
        <a:xfrm>
          <a:off x="0" y="0"/>
          <a:ext cx="0" cy="0"/>
        </a:xfrm>
        <a:prstGeom prst="rect">
          <a:avLst/>
        </a:prstGeom>
        <a:noFill/>
      </xdr:spPr>
    </xdr:pic>
    <xdr:clientData fLocksWithSheet="0"/>
  </xdr:oneCellAnchor>
  <xdr:oneCellAnchor>
    <xdr:from>
      <xdr:col>14</xdr:col>
      <xdr:colOff>0</xdr:colOff>
      <xdr:row>30</xdr:row>
      <xdr:rowOff>0</xdr:rowOff>
    </xdr:from>
    <xdr:ext cx="1314450" cy="1104899"/>
    <xdr:pic>
      <xdr:nvPicPr>
        <xdr:cNvPr id="0" name="image54.png"/>
        <xdr:cNvPicPr/>
      </xdr:nvPicPr>
      <xdr:blipFill>
        <a:blip r:embed="rId12"/>
        <a:stretch/>
      </xdr:blipFill>
      <xdr:spPr bwMode="auto">
        <a:xfrm>
          <a:off x="0" y="0"/>
          <a:ext cx="0" cy="0"/>
        </a:xfrm>
        <a:prstGeom prst="rect">
          <a:avLst/>
        </a:prstGeom>
        <a:noFill/>
      </xdr:spPr>
    </xdr:pic>
    <xdr:clientData fLocksWithSheet="0"/>
  </xdr:oneCellAnchor>
  <xdr:oneCellAnchor>
    <xdr:from>
      <xdr:col>27</xdr:col>
      <xdr:colOff>0</xdr:colOff>
      <xdr:row>34</xdr:row>
      <xdr:rowOff>0</xdr:rowOff>
    </xdr:from>
    <xdr:ext cx="1914525" cy="1943100"/>
    <xdr:pic>
      <xdr:nvPicPr>
        <xdr:cNvPr id="0" name="image33.png"/>
        <xdr:cNvPicPr/>
      </xdr:nvPicPr>
      <xdr:blipFill>
        <a:blip r:embed="rId13"/>
        <a:stretch/>
      </xdr:blipFill>
      <xdr:spPr bwMode="auto">
        <a:xfrm>
          <a:off x="0" y="0"/>
          <a:ext cx="0" cy="0"/>
        </a:xfrm>
        <a:prstGeom prst="rect">
          <a:avLst/>
        </a:prstGeom>
        <a:noFill/>
      </xdr:spPr>
    </xdr:pic>
    <xdr:clientData fLocksWithSheet="0"/>
  </xdr:oneCellAnchor>
  <xdr:oneCellAnchor>
    <xdr:from>
      <xdr:col>31</xdr:col>
      <xdr:colOff>0</xdr:colOff>
      <xdr:row>34</xdr:row>
      <xdr:rowOff>0</xdr:rowOff>
    </xdr:from>
    <xdr:ext cx="952500" cy="2924175"/>
    <xdr:pic>
      <xdr:nvPicPr>
        <xdr:cNvPr id="0" name="image29.png"/>
        <xdr:cNvPicPr/>
      </xdr:nvPicPr>
      <xdr:blipFill>
        <a:blip r:embed="rId14"/>
        <a:stretch/>
      </xdr:blipFill>
      <xdr:spPr bwMode="auto">
        <a:xfrm>
          <a:off x="0" y="0"/>
          <a:ext cx="0" cy="0"/>
        </a:xfrm>
        <a:prstGeom prst="rect">
          <a:avLst/>
        </a:prstGeom>
        <a:noFill/>
      </xdr:spPr>
    </xdr:pic>
    <xdr:clientData fLocksWithSheet="0"/>
  </xdr:oneCellAnchor>
  <xdr:oneCellAnchor>
    <xdr:from>
      <xdr:col>35</xdr:col>
      <xdr:colOff>0</xdr:colOff>
      <xdr:row>34</xdr:row>
      <xdr:rowOff>0</xdr:rowOff>
    </xdr:from>
    <xdr:ext cx="1838324" cy="2924175"/>
    <xdr:pic>
      <xdr:nvPicPr>
        <xdr:cNvPr id="0" name="image30.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36</xdr:row>
      <xdr:rowOff>0</xdr:rowOff>
    </xdr:from>
    <xdr:ext cx="1571625" cy="1476374"/>
    <xdr:pic>
      <xdr:nvPicPr>
        <xdr:cNvPr id="0" name="image35.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3343275" cy="2505075"/>
    <xdr:pic>
      <xdr:nvPicPr>
        <xdr:cNvPr id="0" name="image46.png"/>
        <xdr:cNvPicPr/>
      </xdr:nvPicPr>
      <xdr:blipFill>
        <a:blip r:embed="rId17"/>
        <a:stretch/>
      </xdr:blipFill>
      <xdr:spPr bwMode="auto">
        <a:xfrm>
          <a:off x="0" y="0"/>
          <a:ext cx="0" cy="0"/>
        </a:xfrm>
        <a:prstGeom prst="rect">
          <a:avLst/>
        </a:prstGeom>
        <a:noFill/>
      </xdr:spPr>
    </xdr:pic>
    <xdr:clientData fLocksWithSheet="0"/>
  </xdr:oneCellAnchor>
  <xdr:oneCellAnchor>
    <xdr:from>
      <xdr:col>31</xdr:col>
      <xdr:colOff>0</xdr:colOff>
      <xdr:row>37</xdr:row>
      <xdr:rowOff>0</xdr:rowOff>
    </xdr:from>
    <xdr:ext cx="2686050" cy="4552949"/>
    <xdr:pic>
      <xdr:nvPicPr>
        <xdr:cNvPr id="0" name="image44.png"/>
        <xdr:cNvPicPr/>
      </xdr:nvPicPr>
      <xdr:blipFill>
        <a:blip r:embed="rId18"/>
        <a:stretch/>
      </xdr:blipFill>
      <xdr:spPr bwMode="auto">
        <a:xfrm>
          <a:off x="0" y="0"/>
          <a:ext cx="0" cy="0"/>
        </a:xfrm>
        <a:prstGeom prst="rect">
          <a:avLst/>
        </a:prstGeom>
        <a:noFill/>
      </xdr:spPr>
    </xdr:pic>
    <xdr:clientData fLocksWithSheet="0"/>
  </xdr:oneCellAnchor>
  <xdr:oneCellAnchor>
    <xdr:from>
      <xdr:col>35</xdr:col>
      <xdr:colOff>0</xdr:colOff>
      <xdr:row>37</xdr:row>
      <xdr:rowOff>0</xdr:rowOff>
    </xdr:from>
    <xdr:ext cx="2390774" cy="3714750"/>
    <xdr:pic>
      <xdr:nvPicPr>
        <xdr:cNvPr id="0" name="image42.png"/>
        <xdr:cNvPicPr/>
      </xdr:nvPicPr>
      <xdr:blipFill>
        <a:blip r:embed="rId19"/>
        <a:stretch/>
      </xdr:blipFill>
      <xdr:spPr bwMode="auto">
        <a:xfrm>
          <a:off x="0" y="0"/>
          <a:ext cx="0" cy="0"/>
        </a:xfrm>
        <a:prstGeom prst="rect">
          <a:avLst/>
        </a:prstGeom>
        <a:noFill/>
      </xdr:spPr>
    </xdr:pic>
    <xdr:clientData fLocksWithSheet="0"/>
  </xdr:oneCellAnchor>
  <xdr:oneCellAnchor>
    <xdr:from>
      <xdr:col>4</xdr:col>
      <xdr:colOff>0</xdr:colOff>
      <xdr:row>39</xdr:row>
      <xdr:rowOff>0</xdr:rowOff>
    </xdr:from>
    <xdr:ext cx="2762250" cy="5295900"/>
    <xdr:pic>
      <xdr:nvPicPr>
        <xdr:cNvPr id="0" name="image45.png"/>
        <xdr:cNvPicPr/>
      </xdr:nvPicPr>
      <xdr:blipFill>
        <a:blip r:embed="rId20"/>
        <a:stretch/>
      </xdr:blipFill>
      <xdr:spPr bwMode="auto">
        <a:xfrm>
          <a:off x="0" y="0"/>
          <a:ext cx="0" cy="0"/>
        </a:xfrm>
        <a:prstGeom prst="rect">
          <a:avLst/>
        </a:prstGeom>
        <a:noFill/>
      </xdr:spPr>
    </xdr:pic>
    <xdr:clientData fLocksWithSheet="0"/>
  </xdr:oneCellAnchor>
  <xdr:oneCellAnchor>
    <xdr:from>
      <xdr:col>31</xdr:col>
      <xdr:colOff>0</xdr:colOff>
      <xdr:row>48</xdr:row>
      <xdr:rowOff>0</xdr:rowOff>
    </xdr:from>
    <xdr:ext cx="2867025" cy="2257425"/>
    <xdr:pic>
      <xdr:nvPicPr>
        <xdr:cNvPr id="0" name="image31.png"/>
        <xdr:cNvPicPr/>
      </xdr:nvPicPr>
      <xdr:blipFill>
        <a:blip r:embed="rId21"/>
        <a:stretch/>
      </xdr:blipFill>
      <xdr:spPr bwMode="auto">
        <a:xfrm>
          <a:off x="0" y="0"/>
          <a:ext cx="0" cy="0"/>
        </a:xfrm>
        <a:prstGeom prst="rect">
          <a:avLst/>
        </a:prstGeom>
        <a:noFill/>
      </xdr:spPr>
    </xdr:pic>
    <xdr:clientData fLocksWithSheet="0"/>
  </xdr:oneCellAnchor>
  <xdr:oneCellAnchor>
    <xdr:from>
      <xdr:col>27</xdr:col>
      <xdr:colOff>0</xdr:colOff>
      <xdr:row>55</xdr:row>
      <xdr:rowOff>0</xdr:rowOff>
    </xdr:from>
    <xdr:ext cx="1905000" cy="1333500"/>
    <xdr:pic>
      <xdr:nvPicPr>
        <xdr:cNvPr id="0" name="image51.png"/>
        <xdr:cNvPicPr/>
      </xdr:nvPicPr>
      <xdr:blipFill>
        <a:blip r:embed="rId22"/>
        <a:stretch/>
      </xdr:blipFill>
      <xdr:spPr bwMode="auto">
        <a:xfrm>
          <a:off x="0" y="0"/>
          <a:ext cx="0" cy="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10</xdr:row>
      <xdr:rowOff>0</xdr:rowOff>
    </xdr:from>
    <xdr:ext cx="3343275" cy="1733550"/>
    <xdr:pic>
      <xdr:nvPicPr>
        <xdr:cNvPr id="0" name="image34.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1485900" cy="1114425"/>
    <xdr:pic>
      <xdr:nvPicPr>
        <xdr:cNvPr id="0" name="image43.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466725" cy="200025"/>
    <xdr:pic>
      <xdr:nvPicPr>
        <xdr:cNvPr id="0" name="image37.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733800" cy="2590799"/>
    <xdr:pic>
      <xdr:nvPicPr>
        <xdr:cNvPr id="0" name="image52.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686175" cy="2238375"/>
    <xdr:pic>
      <xdr:nvPicPr>
        <xdr:cNvPr id="0" name="image40.png"/>
        <xdr:cNvPicPr/>
      </xdr:nvPicPr>
      <xdr:blipFill>
        <a:blip r:embed="rId5"/>
        <a:stretch/>
      </xdr:blipFill>
      <xdr:spPr bwMode="auto">
        <a:xfrm>
          <a:off x="0" y="0"/>
          <a:ext cx="0" cy="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10</xdr:col>
      <xdr:colOff>971550</xdr:colOff>
      <xdr:row>13</xdr:row>
      <xdr:rowOff>1428750</xdr:rowOff>
    </xdr:from>
    <xdr:ext cx="1828800" cy="1171575"/>
    <xdr:pic>
      <xdr:nvPicPr>
        <xdr:cNvPr id="0" name="image47.png" title="Изображение"/>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2600325" cy="1019175"/>
    <xdr:pic>
      <xdr:nvPicPr>
        <xdr:cNvPr id="0" name="image49.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343025" cy="1666875"/>
    <xdr:pic>
      <xdr:nvPicPr>
        <xdr:cNvPr id="0" name="image3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600325" cy="1304925"/>
    <xdr:pic>
      <xdr:nvPicPr>
        <xdr:cNvPr id="0" name="image41.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600325" cy="1266824"/>
    <xdr:pic>
      <xdr:nvPicPr>
        <xdr:cNvPr id="0" name="image39.png"/>
        <xdr:cNvPicPr/>
      </xdr:nvPicPr>
      <xdr:blipFill>
        <a:blip r:embed="rId5"/>
        <a:stretch/>
      </xdr:blipFill>
      <xdr:spPr bwMode="auto">
        <a:xfrm>
          <a:off x="0" y="0"/>
          <a:ext cx="0" cy="0"/>
        </a:xfrm>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13</xdr:col>
      <xdr:colOff>0</xdr:colOff>
      <xdr:row>20</xdr:row>
      <xdr:rowOff>0</xdr:rowOff>
    </xdr:from>
    <xdr:ext cx="352424" cy="200025"/>
    <xdr:pic>
      <xdr:nvPicPr>
        <xdr:cNvPr id="0" name="image50.png"/>
        <xdr:cNvPicPr/>
      </xdr:nvPicPr>
      <xdr:blipFill>
        <a:blip r:embed="rId1"/>
        <a:stretch/>
      </xdr:blipFill>
      <xdr:spPr bwMode="auto">
        <a:xfrm>
          <a:off x="0" y="0"/>
          <a:ext cx="0" cy="0"/>
        </a:xfrm>
        <a:prstGeom prst="rect">
          <a:avLst/>
        </a:prstGeom>
        <a:noFill/>
      </xdr:spPr>
    </xdr:pic>
    <xdr:clientData fLocksWithSheet="0"/>
  </xdr:oneCellAnchor>
  <xdr:oneCellAnchor>
    <xdr:from>
      <xdr:col>16</xdr:col>
      <xdr:colOff>0</xdr:colOff>
      <xdr:row>20</xdr:row>
      <xdr:rowOff>0</xdr:rowOff>
    </xdr:from>
    <xdr:ext cx="314323" cy="200025"/>
    <xdr:pic>
      <xdr:nvPicPr>
        <xdr:cNvPr id="0" name="image48.png"/>
        <xdr:cNvPicPr/>
      </xdr:nvPicPr>
      <xdr:blipFill>
        <a:blip r:embed="rId2"/>
        <a:stretch/>
      </xdr:blipFill>
      <xdr:spPr bwMode="auto">
        <a:xfrm>
          <a:off x="0" y="0"/>
          <a:ext cx="0" cy="0"/>
        </a:xfrm>
        <a:prstGeom prst="rect">
          <a:avLst/>
        </a:prstGeom>
        <a:noFill/>
      </xdr:spPr>
    </xdr:pic>
    <xdr:clientData fLocksWithSheet="0"/>
  </xdr:oneCellAnchor>
  <xdr:oneCellAnchor>
    <xdr:from>
      <xdr:col>13</xdr:col>
      <xdr:colOff>0</xdr:colOff>
      <xdr:row>21</xdr:row>
      <xdr:rowOff>0</xdr:rowOff>
    </xdr:from>
    <xdr:ext cx="4695825" cy="1304925"/>
    <xdr:pic>
      <xdr:nvPicPr>
        <xdr:cNvPr id="0" name="image55.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790950" cy="1200150"/>
    <xdr:pic>
      <xdr:nvPicPr>
        <xdr:cNvPr id="0" name="image53.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3790950" cy="1000125"/>
    <xdr:pic>
      <xdr:nvPicPr>
        <xdr:cNvPr id="0" name="image65.png"/>
        <xdr:cNvPicPr/>
      </xdr:nvPicPr>
      <xdr:blipFill>
        <a:blip r:embed="rId5"/>
        <a:stretch/>
      </xdr:blipFill>
      <xdr:spPr bwMode="auto">
        <a:xfrm>
          <a:off x="0" y="0"/>
          <a:ext cx="0" cy="0"/>
        </a:xfrm>
        <a:prstGeom prst="rect">
          <a:avLst/>
        </a:prstGeom>
        <a:noFill/>
      </xdr:spPr>
    </xdr:pic>
    <xdr:clientData fLocksWithSheet="0"/>
  </xdr:oneCellAnchor>
  <xdr:oneCellAnchor>
    <xdr:from>
      <xdr:col>13</xdr:col>
      <xdr:colOff>0</xdr:colOff>
      <xdr:row>23</xdr:row>
      <xdr:rowOff>0</xdr:rowOff>
    </xdr:from>
    <xdr:ext cx="1295399" cy="1466850"/>
    <xdr:pic>
      <xdr:nvPicPr>
        <xdr:cNvPr id="0" name="image60.png"/>
        <xdr:cNvPicPr/>
      </xdr:nvPicPr>
      <xdr:blipFill>
        <a:blip r:embed="rId6"/>
        <a:stretch/>
      </xdr:blipFill>
      <xdr:spPr bwMode="auto">
        <a:xfrm>
          <a:off x="0" y="0"/>
          <a:ext cx="0" cy="0"/>
        </a:xfrm>
        <a:prstGeom prst="rect">
          <a:avLst/>
        </a:prstGeom>
        <a:noFill/>
      </xdr:spPr>
    </xdr:pic>
    <xdr:clientData fLocksWithSheet="0"/>
  </xdr:oneCellAnchor>
  <xdr:oneCellAnchor>
    <xdr:from>
      <xdr:col>16</xdr:col>
      <xdr:colOff>0</xdr:colOff>
      <xdr:row>23</xdr:row>
      <xdr:rowOff>0</xdr:rowOff>
    </xdr:from>
    <xdr:ext cx="2924175" cy="1419225"/>
    <xdr:pic>
      <xdr:nvPicPr>
        <xdr:cNvPr id="0" name="image63.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657225" cy="200025"/>
    <xdr:pic>
      <xdr:nvPicPr>
        <xdr:cNvPr id="0" name="image62.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14575" cy="1466850"/>
    <xdr:pic>
      <xdr:nvPicPr>
        <xdr:cNvPr id="0" name="image61.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800100" cy="200025"/>
    <xdr:pic>
      <xdr:nvPicPr>
        <xdr:cNvPr id="0" name="image70.png"/>
        <xdr:cNvPicPr/>
      </xdr:nvPicPr>
      <xdr:blipFill>
        <a:blip r:embed="rId10"/>
        <a:stretch/>
      </xdr:blipFill>
      <xdr:spPr bwMode="auto">
        <a:xfrm>
          <a:off x="0" y="0"/>
          <a:ext cx="0" cy="0"/>
        </a:xfrm>
        <a:prstGeom prst="rect">
          <a:avLst/>
        </a:prstGeom>
        <a:noFill/>
      </xdr:spPr>
    </xdr:pic>
    <xdr:clientData fLocksWithSheet="0"/>
  </xdr:oneCellAnchor>
  <xdr:oneCellAnchor>
    <xdr:from>
      <xdr:col>13</xdr:col>
      <xdr:colOff>0</xdr:colOff>
      <xdr:row>26</xdr:row>
      <xdr:rowOff>0</xdr:rowOff>
    </xdr:from>
    <xdr:ext cx="171450" cy="200025"/>
    <xdr:pic>
      <xdr:nvPicPr>
        <xdr:cNvPr id="0" name="image57.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571500" cy="200025"/>
    <xdr:pic>
      <xdr:nvPicPr>
        <xdr:cNvPr id="0" name="image64.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2162175" cy="1333500"/>
    <xdr:pic>
      <xdr:nvPicPr>
        <xdr:cNvPr id="0" name="image58.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133600" cy="1247775"/>
    <xdr:pic>
      <xdr:nvPicPr>
        <xdr:cNvPr id="0" name="image71.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1628775" cy="1228724"/>
    <xdr:pic>
      <xdr:nvPicPr>
        <xdr:cNvPr id="0" name="image56.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1543050" cy="1428750"/>
    <xdr:pic>
      <xdr:nvPicPr>
        <xdr:cNvPr id="0" name="image91.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2276474" cy="1619250"/>
    <xdr:pic>
      <xdr:nvPicPr>
        <xdr:cNvPr id="0" name="image59.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2447923" cy="1762125"/>
    <xdr:pic>
      <xdr:nvPicPr>
        <xdr:cNvPr id="0" name="image77.png"/>
        <xdr:cNvPicPr/>
      </xdr:nvPicPr>
      <xdr:blipFill>
        <a:blip r:embed="rId18"/>
        <a:stretch/>
      </xdr:blipFill>
      <xdr:spPr bwMode="auto">
        <a:xfrm>
          <a:off x="0" y="0"/>
          <a:ext cx="0" cy="0"/>
        </a:xfrm>
        <a:prstGeom prst="rect">
          <a:avLst/>
        </a:prstGeom>
        <a:noFill/>
      </xdr:spPr>
    </xdr:pic>
    <xdr:clientData fLocksWithSheet="0"/>
  </xdr:oneCellAnchor>
  <xdr:oneCellAnchor>
    <xdr:from>
      <xdr:col>4</xdr:col>
      <xdr:colOff>0</xdr:colOff>
      <xdr:row>42</xdr:row>
      <xdr:rowOff>0</xdr:rowOff>
    </xdr:from>
    <xdr:ext cx="3781425" cy="923925"/>
    <xdr:pic>
      <xdr:nvPicPr>
        <xdr:cNvPr id="0" name="image76.png"/>
        <xdr:cNvPicPr/>
      </xdr:nvPicPr>
      <xdr:blipFill>
        <a:blip r:embed="rId19"/>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3790950" cy="1076325"/>
    <xdr:pic>
      <xdr:nvPicPr>
        <xdr:cNvPr id="0" name="image66.png"/>
        <xdr:cNvPicPr/>
      </xdr:nvPicPr>
      <xdr:blipFill>
        <a:blip r:embed="rId20"/>
        <a:stretch/>
      </xdr:blipFill>
      <xdr:spPr bwMode="auto">
        <a:xfrm>
          <a:off x="0" y="0"/>
          <a:ext cx="0" cy="0"/>
        </a:xfrm>
        <a:prstGeom prst="rect">
          <a:avLst/>
        </a:prstGeom>
        <a:noFill/>
      </xdr:spPr>
    </xdr:pic>
    <xdr:clientData fLocksWithSheet="0"/>
  </xdr:oneCellAnchor>
  <xdr:oneCellAnchor>
    <xdr:from>
      <xdr:col>4</xdr:col>
      <xdr:colOff>0</xdr:colOff>
      <xdr:row>44</xdr:row>
      <xdr:rowOff>0</xdr:rowOff>
    </xdr:from>
    <xdr:ext cx="3790950" cy="762000"/>
    <xdr:pic>
      <xdr:nvPicPr>
        <xdr:cNvPr id="0" name="image72.png"/>
        <xdr:cNvPicPr/>
      </xdr:nvPicPr>
      <xdr:blipFill>
        <a:blip r:embed="rId21"/>
        <a:stretch/>
      </xdr:blipFill>
      <xdr:spPr bwMode="auto">
        <a:xfrm>
          <a:off x="0" y="0"/>
          <a:ext cx="0" cy="0"/>
        </a:xfrm>
        <a:prstGeom prst="rect">
          <a:avLst/>
        </a:prstGeom>
        <a:noFill/>
      </xdr:spPr>
    </xdr:pic>
    <xdr:clientData fLocksWithSheet="0"/>
  </xdr:oneCellAnchor>
  <xdr:oneCellAnchor>
    <xdr:from>
      <xdr:col>4</xdr:col>
      <xdr:colOff>0</xdr:colOff>
      <xdr:row>45</xdr:row>
      <xdr:rowOff>0</xdr:rowOff>
    </xdr:from>
    <xdr:ext cx="3790950" cy="609600"/>
    <xdr:pic>
      <xdr:nvPicPr>
        <xdr:cNvPr id="0" name="image80.png"/>
        <xdr:cNvPicPr/>
      </xdr:nvPicPr>
      <xdr:blipFill>
        <a:blip r:embed="rId22"/>
        <a:stretch/>
      </xdr:blipFill>
      <xdr:spPr bwMode="auto">
        <a:xfrm>
          <a:off x="0" y="0"/>
          <a:ext cx="0" cy="0"/>
        </a:xfrm>
        <a:prstGeom prst="rect">
          <a:avLst/>
        </a:prstGeom>
        <a:noFill/>
      </xdr:spPr>
    </xdr:pic>
    <xdr:clientData fLocksWithSheet="0"/>
  </xdr:oneCellAnchor>
  <xdr:oneCellAnchor>
    <xdr:from>
      <xdr:col>13</xdr:col>
      <xdr:colOff>0</xdr:colOff>
      <xdr:row>53</xdr:row>
      <xdr:rowOff>0</xdr:rowOff>
    </xdr:from>
    <xdr:ext cx="4695825" cy="1885950"/>
    <xdr:pic>
      <xdr:nvPicPr>
        <xdr:cNvPr id="0" name="image69.png"/>
        <xdr:cNvPicPr/>
      </xdr:nvPicPr>
      <xdr:blipFill>
        <a:blip r:embed="rId23"/>
        <a:stretch/>
      </xdr:blipFill>
      <xdr:spPr bwMode="auto">
        <a:xfrm>
          <a:off x="0" y="0"/>
          <a:ext cx="0" cy="0"/>
        </a:xfrm>
        <a:prstGeom prst="rect">
          <a:avLst/>
        </a:prstGeom>
        <a:noFill/>
      </xdr:spPr>
    </xdr:pic>
    <xdr:clientData fLocksWithSheet="0"/>
  </xdr:oneCellAnchor>
  <xdr:oneCellAnchor>
    <xdr:from>
      <xdr:col>4</xdr:col>
      <xdr:colOff>0</xdr:colOff>
      <xdr:row>68</xdr:row>
      <xdr:rowOff>0</xdr:rowOff>
    </xdr:from>
    <xdr:ext cx="1228724" cy="1362075"/>
    <xdr:pic>
      <xdr:nvPicPr>
        <xdr:cNvPr id="0" name="image73.png"/>
        <xdr:cNvPicPr/>
      </xdr:nvPicPr>
      <xdr:blipFill>
        <a:blip r:embed="rId24"/>
        <a:stretch/>
      </xdr:blipFill>
      <xdr:spPr bwMode="auto">
        <a:xfrm>
          <a:off x="0" y="0"/>
          <a:ext cx="0" cy="0"/>
        </a:xfrm>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3228974" cy="1304925"/>
    <xdr:pic>
      <xdr:nvPicPr>
        <xdr:cNvPr id="0" name="image78.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9</xdr:row>
      <xdr:rowOff>0</xdr:rowOff>
    </xdr:from>
    <xdr:ext cx="3343275" cy="1304925"/>
    <xdr:pic>
      <xdr:nvPicPr>
        <xdr:cNvPr id="0" name="image75.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133850" cy="2952749"/>
    <xdr:pic>
      <xdr:nvPicPr>
        <xdr:cNvPr id="0" name="image6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762000" cy="200025"/>
    <xdr:pic>
      <xdr:nvPicPr>
        <xdr:cNvPr id="0" name="image67.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5750" cy="200025"/>
    <xdr:pic>
      <xdr:nvPicPr>
        <xdr:cNvPr id="0" name="image100.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276725" cy="1362075"/>
    <xdr:pic>
      <xdr:nvPicPr>
        <xdr:cNvPr id="0" name="image81.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447923" cy="200025"/>
    <xdr:pic>
      <xdr:nvPicPr>
        <xdr:cNvPr id="0" name="image74.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4286250" cy="1609725"/>
    <xdr:pic>
      <xdr:nvPicPr>
        <xdr:cNvPr id="0" name="image82.png"/>
        <xdr:cNvPicPr/>
      </xdr:nvPicPr>
      <xdr:blipFill>
        <a:blip r:embed="rId8"/>
        <a:stretch/>
      </xdr:blipFill>
      <xdr:spPr bwMode="auto">
        <a:xfrm>
          <a:off x="0" y="0"/>
          <a:ext cx="0" cy="0"/>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3</xdr:col>
      <xdr:colOff>0</xdr:colOff>
      <xdr:row>11</xdr:row>
      <xdr:rowOff>0</xdr:rowOff>
    </xdr:from>
    <xdr:ext cx="4543425" cy="1943100"/>
    <xdr:pic>
      <xdr:nvPicPr>
        <xdr:cNvPr id="0" name="image79.png"/>
        <xdr:cNvPicPr/>
      </xdr:nvPicPr>
      <xdr:blipFill>
        <a:blip r:embed="rId1"/>
        <a:stretch/>
      </xdr:blipFill>
      <xdr:spPr bwMode="auto">
        <a:xfrm>
          <a:off x="0" y="0"/>
          <a:ext cx="0" cy="0"/>
        </a:xfrm>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10</xdr:row>
      <xdr:rowOff>0</xdr:rowOff>
    </xdr:from>
    <xdr:ext cx="2438400" cy="2047875"/>
    <xdr:pic>
      <xdr:nvPicPr>
        <xdr:cNvPr id="0" name="image85.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609850" cy="1571625"/>
    <xdr:pic>
      <xdr:nvPicPr>
        <xdr:cNvPr id="0" name="image84.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4895849" cy="1362075"/>
    <xdr:pic>
      <xdr:nvPicPr>
        <xdr:cNvPr id="0" name="image92.png"/>
        <xdr:cNvPicPr/>
      </xdr:nvPicPr>
      <xdr:blipFill>
        <a:blip r:embed="rId3"/>
        <a:stretch/>
      </xdr:blipFill>
      <xdr:spPr bwMode="auto">
        <a:xfrm>
          <a:off x="0" y="0"/>
          <a:ext cx="0" cy="0"/>
        </a:xfrm>
        <a:prstGeom prst="rect">
          <a:avLst/>
        </a:prstGeom>
        <a:noFill/>
      </xdr:spPr>
    </xdr:pic>
    <xdr:clientData fLocksWithSheet="0"/>
  </xdr:oneCellAnchor>
  <xdr:oneCellAnchor>
    <xdr:from>
      <xdr:col>13</xdr:col>
      <xdr:colOff>0</xdr:colOff>
      <xdr:row>12</xdr:row>
      <xdr:rowOff>0</xdr:rowOff>
    </xdr:from>
    <xdr:ext cx="3705225" cy="2047875"/>
    <xdr:pic>
      <xdr:nvPicPr>
        <xdr:cNvPr id="0" name="image87.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619500" cy="1162050"/>
    <xdr:pic>
      <xdr:nvPicPr>
        <xdr:cNvPr id="0" name="image106.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3838575" cy="1381125"/>
    <xdr:pic>
      <xdr:nvPicPr>
        <xdr:cNvPr id="0" name="image113.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895849" cy="1590675"/>
    <xdr:pic>
      <xdr:nvPicPr>
        <xdr:cNvPr id="0" name="image83.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95600" cy="2343150"/>
    <xdr:pic>
      <xdr:nvPicPr>
        <xdr:cNvPr id="0" name="image89.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95849" cy="1209675"/>
    <xdr:pic>
      <xdr:nvPicPr>
        <xdr:cNvPr id="0" name="image95.png"/>
        <xdr:cNvPicPr/>
      </xdr:nvPicPr>
      <xdr:blipFill>
        <a:blip r:embed="rId9"/>
        <a:stretch/>
      </xdr:blipFill>
      <xdr:spPr bwMode="auto">
        <a:xfrm>
          <a:off x="0" y="0"/>
          <a:ext cx="0" cy="0"/>
        </a:xfrm>
        <a:prstGeom prst="rect">
          <a:avLst/>
        </a:prstGeom>
        <a:noFill/>
      </xdr:spPr>
    </xdr:pic>
    <xdr:clientData fLocksWithSheet="0"/>
  </xdr:oneCellAnchor>
  <xdr:oneCellAnchor>
    <xdr:from>
      <xdr:col>13</xdr:col>
      <xdr:colOff>0</xdr:colOff>
      <xdr:row>19</xdr:row>
      <xdr:rowOff>0</xdr:rowOff>
    </xdr:from>
    <xdr:ext cx="3095625" cy="1800225"/>
    <xdr:pic>
      <xdr:nvPicPr>
        <xdr:cNvPr id="0" name="image86.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4895849" cy="2095500"/>
    <xdr:pic>
      <xdr:nvPicPr>
        <xdr:cNvPr id="0" name="image101.png"/>
        <xdr:cNvPicPr/>
      </xdr:nvPicPr>
      <xdr:blipFill>
        <a:blip r:embed="rId11"/>
        <a:stretch/>
      </xdr:blipFill>
      <xdr:spPr bwMode="auto">
        <a:xfrm>
          <a:off x="0" y="0"/>
          <a:ext cx="0" cy="0"/>
        </a:xfrm>
        <a:prstGeom prst="rect">
          <a:avLst/>
        </a:prstGeom>
        <a:noFill/>
      </xdr:spPr>
    </xdr:pic>
    <xdr:clientData fLocksWithSheet="0"/>
  </xdr:oneCellAnchor>
  <xdr:oneCellAnchor>
    <xdr:from>
      <xdr:col>16</xdr:col>
      <xdr:colOff>0</xdr:colOff>
      <xdr:row>22</xdr:row>
      <xdr:rowOff>0</xdr:rowOff>
    </xdr:from>
    <xdr:ext cx="3562350" cy="1933575"/>
    <xdr:pic>
      <xdr:nvPicPr>
        <xdr:cNvPr id="0" name="image102.png"/>
        <xdr:cNvPicPr/>
      </xdr:nvPicPr>
      <xdr:blipFill>
        <a:blip r:embed="rId12"/>
        <a:stretch/>
      </xdr:blipFill>
      <xdr:spPr bwMode="auto">
        <a:xfrm>
          <a:off x="0" y="0"/>
          <a:ext cx="0" cy="0"/>
        </a:xfrm>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10</xdr:row>
      <xdr:rowOff>0</xdr:rowOff>
    </xdr:from>
    <xdr:ext cx="2867025" cy="1057275"/>
    <xdr:pic>
      <xdr:nvPicPr>
        <xdr:cNvPr id="0" name="image88.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867025" cy="971550"/>
    <xdr:pic>
      <xdr:nvPicPr>
        <xdr:cNvPr id="0" name="image90.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867025" cy="1609725"/>
    <xdr:pic>
      <xdr:nvPicPr>
        <xdr:cNvPr id="0" name="image97.png"/>
        <xdr:cNvPicPr/>
      </xdr:nvPicPr>
      <xdr:blipFill>
        <a:blip r:embed="rId3"/>
        <a:stretch/>
      </xdr:blipFill>
      <xdr:spPr bwMode="auto">
        <a:xfrm>
          <a:off x="0" y="0"/>
          <a:ext cx="0" cy="0"/>
        </a:xfrm>
        <a:prstGeom prst="rect">
          <a:avLst/>
        </a:prstGeom>
        <a:noFill/>
      </xdr:spPr>
    </xdr:pic>
    <xdr:clientData fLocksWithSheet="0"/>
  </xdr:oneCellAnchor>
  <xdr:oneCellAnchor>
    <xdr:from>
      <xdr:col>14</xdr:col>
      <xdr:colOff>0</xdr:colOff>
      <xdr:row>17</xdr:row>
      <xdr:rowOff>0</xdr:rowOff>
    </xdr:from>
    <xdr:ext cx="3343275" cy="1171575"/>
    <xdr:pic>
      <xdr:nvPicPr>
        <xdr:cNvPr id="0" name="image93.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419225" cy="1924050"/>
    <xdr:pic>
      <xdr:nvPicPr>
        <xdr:cNvPr id="0" name="image94.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895475" cy="3305175"/>
    <xdr:pic>
      <xdr:nvPicPr>
        <xdr:cNvPr id="0" name="image98.png"/>
        <xdr:cNvPicPr/>
      </xdr:nvPicPr>
      <xdr:blipFill>
        <a:blip r:embed="rId6"/>
        <a:stretch/>
      </xdr:blipFill>
      <xdr:spPr bwMode="auto">
        <a:xfrm>
          <a:off x="0" y="0"/>
          <a:ext cx="0" cy="0"/>
        </a:xfrm>
        <a:prstGeom prst="rect">
          <a:avLst/>
        </a:prstGeom>
        <a:noFill/>
      </xdr:spPr>
    </xdr:pic>
    <xdr:clientData fLocksWithSheet="0"/>
  </xdr:oneCellAnchor>
  <xdr:oneCellAnchor>
    <xdr:from>
      <xdr:col>14</xdr:col>
      <xdr:colOff>0</xdr:colOff>
      <xdr:row>20</xdr:row>
      <xdr:rowOff>0</xdr:rowOff>
    </xdr:from>
    <xdr:ext cx="3343275" cy="1038225"/>
    <xdr:pic>
      <xdr:nvPicPr>
        <xdr:cNvPr id="0" name="image99.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838450" cy="3533773"/>
    <xdr:pic>
      <xdr:nvPicPr>
        <xdr:cNvPr id="0" name="image121.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495424" cy="4124325"/>
    <xdr:pic>
      <xdr:nvPicPr>
        <xdr:cNvPr id="0" name="image109.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647950" cy="3038475"/>
    <xdr:pic>
      <xdr:nvPicPr>
        <xdr:cNvPr id="0" name="image96.png"/>
        <xdr:cNvPicPr/>
      </xdr:nvPicPr>
      <xdr:blipFill>
        <a:blip r:embed="rId10"/>
        <a:stretch/>
      </xdr:blipFill>
      <xdr:spPr bwMode="auto">
        <a:xfrm>
          <a:off x="0" y="0"/>
          <a:ext cx="0" cy="0"/>
        </a:xfrm>
        <a:prstGeom prst="rect">
          <a:avLst/>
        </a:prstGeom>
        <a:noFill/>
      </xdr:spPr>
    </xdr:pic>
    <xdr:clientData fLocksWithSheet="0"/>
  </xdr:oneCellAnchor>
  <xdr:oneCellAnchor>
    <xdr:from>
      <xdr:col>14</xdr:col>
      <xdr:colOff>0</xdr:colOff>
      <xdr:row>26</xdr:row>
      <xdr:rowOff>0</xdr:rowOff>
    </xdr:from>
    <xdr:ext cx="3343275" cy="2581275"/>
    <xdr:pic>
      <xdr:nvPicPr>
        <xdr:cNvPr id="0" name="image110.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867025" cy="1695450"/>
    <xdr:pic>
      <xdr:nvPicPr>
        <xdr:cNvPr id="0" name="image104.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2038350" cy="2600325"/>
    <xdr:pic>
      <xdr:nvPicPr>
        <xdr:cNvPr id="0" name="image107.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2867025" cy="1828800"/>
    <xdr:pic>
      <xdr:nvPicPr>
        <xdr:cNvPr id="0" name="image108.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2867025" cy="1209675"/>
    <xdr:pic>
      <xdr:nvPicPr>
        <xdr:cNvPr id="0" name="image103.png"/>
        <xdr:cNvPicPr/>
      </xdr:nvPicPr>
      <xdr:blipFill>
        <a:blip r:embed="rId15"/>
        <a:stretch/>
      </xdr:blipFill>
      <xdr:spPr bwMode="auto">
        <a:xfrm>
          <a:off x="0" y="0"/>
          <a:ext cx="0" cy="0"/>
        </a:xfrm>
        <a:prstGeom prst="rect">
          <a:avLst/>
        </a:prstGeom>
        <a:noFill/>
      </xdr:spPr>
    </xdr:pic>
    <xdr:clientData fLocksWithSheet="0"/>
  </xdr:oneCellAnchor>
  <xdr:oneCellAnchor>
    <xdr:from>
      <xdr:col>14</xdr:col>
      <xdr:colOff>0</xdr:colOff>
      <xdr:row>37</xdr:row>
      <xdr:rowOff>0</xdr:rowOff>
    </xdr:from>
    <xdr:ext cx="2247900" cy="1685925"/>
    <xdr:pic>
      <xdr:nvPicPr>
        <xdr:cNvPr id="0" name="image46.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40</xdr:row>
      <xdr:rowOff>0</xdr:rowOff>
    </xdr:from>
    <xdr:ext cx="2514599" cy="1962150"/>
    <xdr:pic>
      <xdr:nvPicPr>
        <xdr:cNvPr id="0" name="image112.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41</xdr:row>
      <xdr:rowOff>0</xdr:rowOff>
    </xdr:from>
    <xdr:ext cx="1495424" cy="1933575"/>
    <xdr:pic>
      <xdr:nvPicPr>
        <xdr:cNvPr id="0" name="image123.png"/>
        <xdr:cNvPicPr/>
      </xdr:nvPicPr>
      <xdr:blipFill>
        <a:blip r:embed="rId18"/>
        <a:stretch/>
      </xdr:blipFill>
      <xdr:spPr bwMode="auto">
        <a:xfrm>
          <a:off x="0" y="0"/>
          <a:ext cx="0" cy="0"/>
        </a:xfrm>
        <a:prstGeom prst="rect">
          <a:avLst/>
        </a:prstGeom>
        <a:noFill/>
      </xdr:spPr>
    </xdr:pic>
    <xdr:clientData fLocksWithSheet="0"/>
  </xdr:oneCellAnchor>
  <xdr:oneCellAnchor>
    <xdr:from>
      <xdr:col>4</xdr:col>
      <xdr:colOff>0</xdr:colOff>
      <xdr:row>42</xdr:row>
      <xdr:rowOff>0</xdr:rowOff>
    </xdr:from>
    <xdr:ext cx="2867025" cy="1847850"/>
    <xdr:pic>
      <xdr:nvPicPr>
        <xdr:cNvPr id="0" name="image105.png"/>
        <xdr:cNvPicPr/>
      </xdr:nvPicPr>
      <xdr:blipFill>
        <a:blip r:embed="rId19"/>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2305050" cy="2162175"/>
    <xdr:pic>
      <xdr:nvPicPr>
        <xdr:cNvPr id="0" name="image35.png"/>
        <xdr:cNvPicPr/>
      </xdr:nvPicPr>
      <xdr:blipFill>
        <a:blip r:embed="rId20"/>
        <a:stretch/>
      </xdr:blipFill>
      <xdr:spPr bwMode="auto">
        <a:xfrm>
          <a:off x="0" y="0"/>
          <a:ext cx="0" cy="0"/>
        </a:xfrm>
        <a:prstGeom prst="rect">
          <a:avLst/>
        </a:prstGeom>
        <a:noFill/>
      </xdr:spPr>
    </xdr:pic>
    <xdr:clientData fLocksWithSheet="0"/>
  </xdr:oneCellAnchor>
  <xdr:oneCellAnchor>
    <xdr:from>
      <xdr:col>4</xdr:col>
      <xdr:colOff>0</xdr:colOff>
      <xdr:row>50</xdr:row>
      <xdr:rowOff>0</xdr:rowOff>
    </xdr:from>
    <xdr:ext cx="2867025" cy="1038225"/>
    <xdr:pic>
      <xdr:nvPicPr>
        <xdr:cNvPr id="0" name="image120.png"/>
        <xdr:cNvPicPr/>
      </xdr:nvPicPr>
      <xdr:blipFill>
        <a:blip r:embed="rId21"/>
        <a:stretch/>
      </xdr:blipFill>
      <xdr:spPr bwMode="auto">
        <a:xfrm>
          <a:off x="0" y="0"/>
          <a:ext cx="0" cy="0"/>
        </a:xfrm>
        <a:prstGeom prst="rect">
          <a:avLst/>
        </a:prstGeom>
        <a:noFill/>
      </xdr:spPr>
    </xdr:pic>
    <xdr:clientData fLocksWithSheet="0"/>
  </xdr:oneCellAnchor>
  <xdr:oneCellAnchor>
    <xdr:from>
      <xdr:col>4</xdr:col>
      <xdr:colOff>0</xdr:colOff>
      <xdr:row>51</xdr:row>
      <xdr:rowOff>0</xdr:rowOff>
    </xdr:from>
    <xdr:ext cx="2867025" cy="1543050"/>
    <xdr:pic>
      <xdr:nvPicPr>
        <xdr:cNvPr id="0" name="image118.png"/>
        <xdr:cNvPicPr/>
      </xdr:nvPicPr>
      <xdr:blipFill>
        <a:blip r:embed="rId22"/>
        <a:stretch/>
      </xdr:blipFill>
      <xdr:spPr bwMode="auto">
        <a:xfrm>
          <a:off x="0" y="0"/>
          <a:ext cx="0" cy="0"/>
        </a:xfrm>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3429000" cy="609600"/>
    <xdr:pic>
      <xdr:nvPicPr>
        <xdr:cNvPr id="0" name="image117.png"/>
        <xdr:cNvPicPr/>
      </xdr:nvPicPr>
      <xdr:blipFill>
        <a:blip r:embed="rId1"/>
        <a:stretch/>
      </xdr:blipFill>
      <xdr:spPr bwMode="auto">
        <a:xfrm>
          <a:off x="0" y="0"/>
          <a:ext cx="0" cy="0"/>
        </a:xfrm>
        <a:prstGeom prst="rect">
          <a:avLst/>
        </a:prstGeom>
        <a:noFill/>
      </xdr:spPr>
    </xdr:pic>
    <xdr:clientData fLocksWithSheet="0"/>
  </xdr:oneCellAnchor>
  <xdr:oneCellAnchor>
    <xdr:from>
      <xdr:col>3</xdr:col>
      <xdr:colOff>3114674</xdr:colOff>
      <xdr:row>8</xdr:row>
      <xdr:rowOff>200024</xdr:rowOff>
    </xdr:from>
    <xdr:ext cx="4572000" cy="2343150"/>
    <xdr:pic>
      <xdr:nvPicPr>
        <xdr:cNvPr id="0" name="image114.png"/>
        <xdr:cNvPicPr/>
      </xdr:nvPicPr>
      <xdr:blipFill>
        <a:blip r:embed="rId2"/>
        <a:stretch/>
      </xdr:blipFill>
      <xdr:spPr bwMode="auto">
        <a:xfrm>
          <a:off x="5534024" y="1419224"/>
          <a:ext cx="4572000" cy="2343150"/>
        </a:xfrm>
        <a:prstGeom prst="rect">
          <a:avLst/>
        </a:prstGeom>
        <a:noFill/>
      </xdr:spPr>
    </xdr:pic>
    <xdr:clientData fLocksWithSheet="0"/>
  </xdr:oneCellAnchor>
  <xdr:oneCellAnchor>
    <xdr:from>
      <xdr:col>16</xdr:col>
      <xdr:colOff>0</xdr:colOff>
      <xdr:row>11</xdr:row>
      <xdr:rowOff>0</xdr:rowOff>
    </xdr:from>
    <xdr:ext cx="2964656" cy="1726405"/>
    <xdr:pic>
      <xdr:nvPicPr>
        <xdr:cNvPr id="0" name="image115.png"/>
        <xdr:cNvPicPr/>
      </xdr:nvPicPr>
      <xdr:blipFill>
        <a:blip r:embed="rId3"/>
        <a:stretch/>
      </xdr:blipFill>
      <xdr:spPr bwMode="auto">
        <a:xfrm flipH="0" flipV="0">
          <a:off x="20443030" y="1416843"/>
          <a:ext cx="2964656" cy="1726405"/>
        </a:xfrm>
        <a:prstGeom prst="rect">
          <a:avLst/>
        </a:prstGeom>
        <a:noFill/>
      </xdr:spPr>
    </xdr:pic>
    <xdr:clientData fLocksWithSheet="0"/>
  </xdr:oneCellAnchor>
  <xdr:oneCellAnchor>
    <xdr:from>
      <xdr:col>19</xdr:col>
      <xdr:colOff>0</xdr:colOff>
      <xdr:row>11</xdr:row>
      <xdr:rowOff>0</xdr:rowOff>
    </xdr:from>
    <xdr:ext cx="4679156" cy="1654968"/>
    <xdr:pic>
      <xdr:nvPicPr>
        <xdr:cNvPr id="0" name="image111.png"/>
        <xdr:cNvPicPr/>
      </xdr:nvPicPr>
      <xdr:blipFill>
        <a:blip r:embed="rId4"/>
        <a:stretch/>
      </xdr:blipFill>
      <xdr:spPr bwMode="auto">
        <a:xfrm flipH="0" flipV="0">
          <a:off x="26193749" y="1416843"/>
          <a:ext cx="4679156" cy="1654968"/>
        </a:xfrm>
        <a:prstGeom prst="rect">
          <a:avLst/>
        </a:prstGeom>
        <a:noFill/>
      </xdr:spPr>
    </xdr:pic>
    <xdr:clientData fLocksWithSheet="0"/>
  </xdr:oneCellAnchor>
  <xdr:oneCellAnchor>
    <xdr:from>
      <xdr:col>4</xdr:col>
      <xdr:colOff>0</xdr:colOff>
      <xdr:row>12</xdr:row>
      <xdr:rowOff>0</xdr:rowOff>
    </xdr:from>
    <xdr:ext cx="4333875" cy="2305050"/>
    <xdr:pic>
      <xdr:nvPicPr>
        <xdr:cNvPr id="0" name="image140.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572000" cy="1704975"/>
    <xdr:pic>
      <xdr:nvPicPr>
        <xdr:cNvPr id="0" name="image116.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4572000" cy="1285875"/>
    <xdr:pic>
      <xdr:nvPicPr>
        <xdr:cNvPr id="0" name="image124.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010025" cy="2362199"/>
    <xdr:pic>
      <xdr:nvPicPr>
        <xdr:cNvPr id="0" name="image126.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943350" cy="1104899"/>
    <xdr:pic>
      <xdr:nvPicPr>
        <xdr:cNvPr id="0" name="image119.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933450" cy="200025"/>
    <xdr:pic>
      <xdr:nvPicPr>
        <xdr:cNvPr id="0" name="image129.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038600" cy="2419350"/>
    <xdr:pic>
      <xdr:nvPicPr>
        <xdr:cNvPr id="0" name="image122.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647825" cy="200025"/>
    <xdr:pic>
      <xdr:nvPicPr>
        <xdr:cNvPr id="0" name="image127.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00225" cy="2638425"/>
    <xdr:pic>
      <xdr:nvPicPr>
        <xdr:cNvPr id="0" name="image125.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1276350" cy="1943100"/>
    <xdr:pic>
      <xdr:nvPicPr>
        <xdr:cNvPr id="0" name="image132.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114800" cy="1647825"/>
    <xdr:pic>
      <xdr:nvPicPr>
        <xdr:cNvPr id="0" name="image142.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638550" cy="2419350"/>
    <xdr:pic>
      <xdr:nvPicPr>
        <xdr:cNvPr id="0" name="image128.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4476750" cy="1323975"/>
    <xdr:pic>
      <xdr:nvPicPr>
        <xdr:cNvPr id="0" name="image137.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67075" cy="1504950"/>
    <xdr:pic>
      <xdr:nvPicPr>
        <xdr:cNvPr id="0" name="image143.png"/>
        <xdr:cNvPicPr/>
      </xdr:nvPicPr>
      <xdr:blipFill>
        <a:blip r:embed="rId18"/>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4467225" cy="1647825"/>
    <xdr:pic>
      <xdr:nvPicPr>
        <xdr:cNvPr id="0" name="image133.png"/>
        <xdr:cNvPicPr/>
      </xdr:nvPicPr>
      <xdr:blipFill>
        <a:blip r:embed="rId19"/>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4572000" cy="1314450"/>
    <xdr:pic>
      <xdr:nvPicPr>
        <xdr:cNvPr id="0" name="image131.png"/>
        <xdr:cNvPicPr/>
      </xdr:nvPicPr>
      <xdr:blipFill>
        <a:blip r:embed="rId20"/>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1238250" cy="200025"/>
    <xdr:pic>
      <xdr:nvPicPr>
        <xdr:cNvPr id="0" name="image135.png"/>
        <xdr:cNvPicPr/>
      </xdr:nvPicPr>
      <xdr:blipFill>
        <a:blip r:embed="rId21"/>
        <a:stretch/>
      </xdr:blipFill>
      <xdr:spPr bwMode="auto">
        <a:xfrm>
          <a:off x="0" y="0"/>
          <a:ext cx="0" cy="0"/>
        </a:xfrm>
        <a:prstGeom prst="rect">
          <a:avLst/>
        </a:prstGeom>
        <a:noFill/>
      </xdr:spPr>
    </xdr:pic>
    <xdr:clientData fLocksWithSheet="0"/>
  </xdr:oneCellAnchor>
  <xdr:oneCellAnchor>
    <xdr:from>
      <xdr:col>4</xdr:col>
      <xdr:colOff>0</xdr:colOff>
      <xdr:row>34</xdr:row>
      <xdr:rowOff>0</xdr:rowOff>
    </xdr:from>
    <xdr:ext cx="3457575" cy="1762125"/>
    <xdr:pic>
      <xdr:nvPicPr>
        <xdr:cNvPr id="0" name="image138.png"/>
        <xdr:cNvPicPr/>
      </xdr:nvPicPr>
      <xdr:blipFill>
        <a:blip r:embed="rId22"/>
        <a:stretch/>
      </xdr:blipFill>
      <xdr:spPr bwMode="auto">
        <a:xfrm>
          <a:off x="0" y="0"/>
          <a:ext cx="0" cy="0"/>
        </a:xfrm>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5248275" cy="923925"/>
    <xdr:pic>
      <xdr:nvPicPr>
        <xdr:cNvPr id="0" name="image117.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3781425" cy="2019300"/>
    <xdr:pic>
      <xdr:nvPicPr>
        <xdr:cNvPr id="0" name="image141.png"/>
        <xdr:cNvPicPr/>
      </xdr:nvPicPr>
      <xdr:blipFill>
        <a:blip r:embed="rId2"/>
        <a:stretch/>
      </xdr:blipFill>
      <xdr:spPr bwMode="auto">
        <a:xfrm>
          <a:off x="0" y="0"/>
          <a:ext cx="0" cy="0"/>
        </a:xfrm>
        <a:prstGeom prst="rect">
          <a:avLst/>
        </a:prstGeom>
        <a:noFill/>
      </xdr:spPr>
    </xdr:pic>
    <xdr:clientData fLocksWithSheet="0"/>
  </xdr:oneCellAnchor>
  <xdr:oneCellAnchor>
    <xdr:from>
      <xdr:col>23</xdr:col>
      <xdr:colOff>0</xdr:colOff>
      <xdr:row>11</xdr:row>
      <xdr:rowOff>0</xdr:rowOff>
    </xdr:from>
    <xdr:ext cx="4162425" cy="2019300"/>
    <xdr:pic>
      <xdr:nvPicPr>
        <xdr:cNvPr id="0" name="image136.png"/>
        <xdr:cNvPicPr/>
      </xdr:nvPicPr>
      <xdr:blipFill>
        <a:blip r:embed="rId3"/>
        <a:stretch/>
      </xdr:blipFill>
      <xdr:spPr bwMode="auto">
        <a:xfrm>
          <a:off x="0" y="0"/>
          <a:ext cx="0" cy="0"/>
        </a:xfrm>
        <a:prstGeom prst="rect">
          <a:avLst/>
        </a:prstGeom>
        <a:noFill/>
      </xdr:spPr>
    </xdr:pic>
    <xdr:clientData fLocksWithSheet="0"/>
  </xdr:oneCellAnchor>
  <xdr:oneCellAnchor>
    <xdr:from>
      <xdr:col>20</xdr:col>
      <xdr:colOff>0</xdr:colOff>
      <xdr:row>12</xdr:row>
      <xdr:rowOff>0</xdr:rowOff>
    </xdr:from>
    <xdr:ext cx="3086100" cy="2028825"/>
    <xdr:pic>
      <xdr:nvPicPr>
        <xdr:cNvPr id="0" name="image139.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4933950" cy="2743200"/>
    <xdr:pic>
      <xdr:nvPicPr>
        <xdr:cNvPr id="0" name="image158.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5238750" cy="2819399"/>
    <xdr:pic>
      <xdr:nvPicPr>
        <xdr:cNvPr id="0" name="image130.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5248275" cy="1990725"/>
    <xdr:pic>
      <xdr:nvPicPr>
        <xdr:cNvPr id="0" name="image134.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038475" cy="1866900"/>
    <xdr:pic>
      <xdr:nvPicPr>
        <xdr:cNvPr id="0" name="image144.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5210174" cy="1771650"/>
    <xdr:pic>
      <xdr:nvPicPr>
        <xdr:cNvPr id="0" name="image145.png"/>
        <xdr:cNvPicPr/>
      </xdr:nvPicPr>
      <xdr:blipFill>
        <a:blip r:embed="rId9"/>
        <a:stretch/>
      </xdr:blipFill>
      <xdr:spPr bwMode="auto">
        <a:xfrm>
          <a:off x="0" y="0"/>
          <a:ext cx="0" cy="0"/>
        </a:xfrm>
        <a:prstGeom prst="rect">
          <a:avLst/>
        </a:prstGeom>
        <a:noFill/>
      </xdr:spPr>
    </xdr:pic>
    <xdr:clientData fLocksWithSheet="0"/>
  </xdr:oneCellAnchor>
  <xdr:oneCellAnchor>
    <xdr:from>
      <xdr:col>14</xdr:col>
      <xdr:colOff>0</xdr:colOff>
      <xdr:row>18</xdr:row>
      <xdr:rowOff>0</xdr:rowOff>
    </xdr:from>
    <xdr:ext cx="1800225" cy="1771650"/>
    <xdr:pic>
      <xdr:nvPicPr>
        <xdr:cNvPr id="0" name="image147.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581525" cy="2409825"/>
    <xdr:pic>
      <xdr:nvPicPr>
        <xdr:cNvPr id="0" name="image152.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5248275" cy="1981199"/>
    <xdr:pic>
      <xdr:nvPicPr>
        <xdr:cNvPr id="0" name="image148.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5248275" cy="1828800"/>
    <xdr:pic>
      <xdr:nvPicPr>
        <xdr:cNvPr id="0" name="image150.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5248275" cy="1752600"/>
    <xdr:pic>
      <xdr:nvPicPr>
        <xdr:cNvPr id="0" name="image146.png"/>
        <xdr:cNvPicPr/>
      </xdr:nvPicPr>
      <xdr:blipFill>
        <a:blip r:embed="rId14"/>
        <a:stretch/>
      </xdr:blipFill>
      <xdr:spPr bwMode="auto">
        <a:xfrm>
          <a:off x="0" y="0"/>
          <a:ext cx="0" cy="0"/>
        </a:xfrm>
        <a:prstGeom prst="rect">
          <a:avLst/>
        </a:prstGeom>
        <a:noFill/>
      </xdr:spPr>
    </xdr:pic>
    <xdr:clientData fLocksWithSheet="0"/>
  </xdr:oneCellAnchor>
  <xdr:oneCellAnchor>
    <xdr:from>
      <xdr:col>3</xdr:col>
      <xdr:colOff>0</xdr:colOff>
      <xdr:row>25</xdr:row>
      <xdr:rowOff>0</xdr:rowOff>
    </xdr:from>
    <xdr:ext cx="4962524" cy="1733550"/>
    <xdr:pic>
      <xdr:nvPicPr>
        <xdr:cNvPr id="0" name="image157.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5248275" cy="1666875"/>
    <xdr:pic>
      <xdr:nvPicPr>
        <xdr:cNvPr id="0" name="image165.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42900" cy="200025"/>
    <xdr:pic>
      <xdr:nvPicPr>
        <xdr:cNvPr id="0" name="image153.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638550" cy="2419350"/>
    <xdr:pic>
      <xdr:nvPicPr>
        <xdr:cNvPr id="0" name="image128.png"/>
        <xdr:cNvPicPr/>
      </xdr:nvPicPr>
      <xdr:blipFill>
        <a:blip r:embed="rId18"/>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5248275" cy="1543050"/>
    <xdr:pic>
      <xdr:nvPicPr>
        <xdr:cNvPr id="0" name="image137.png"/>
        <xdr:cNvPicPr/>
      </xdr:nvPicPr>
      <xdr:blipFill>
        <a:blip r:embed="rId19"/>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3267075" cy="1504950"/>
    <xdr:pic>
      <xdr:nvPicPr>
        <xdr:cNvPr id="0" name="image143.png"/>
        <xdr:cNvPicPr/>
      </xdr:nvPicPr>
      <xdr:blipFill>
        <a:blip r:embed="rId20"/>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038725" cy="1857375"/>
    <xdr:pic>
      <xdr:nvPicPr>
        <xdr:cNvPr id="0" name="image133.png"/>
        <xdr:cNvPicPr/>
      </xdr:nvPicPr>
      <xdr:blipFill>
        <a:blip r:embed="rId21"/>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695325" cy="200025"/>
    <xdr:pic>
      <xdr:nvPicPr>
        <xdr:cNvPr id="0" name="image131.png"/>
        <xdr:cNvPicPr/>
      </xdr:nvPicPr>
      <xdr:blipFill>
        <a:blip r:embed="rId22"/>
        <a:stretch/>
      </xdr:blipFill>
      <xdr:spPr bwMode="auto">
        <a:xfrm>
          <a:off x="0" y="0"/>
          <a:ext cx="0" cy="0"/>
        </a:xfrm>
        <a:prstGeom prst="rect">
          <a:avLst/>
        </a:prstGeom>
        <a:noFill/>
      </xdr:spPr>
    </xdr:pic>
    <xdr:clientData fLocksWithSheet="0"/>
  </xdr:oneCellAnchor>
  <xdr:oneCellAnchor>
    <xdr:from>
      <xdr:col>14</xdr:col>
      <xdr:colOff>0</xdr:colOff>
      <xdr:row>32</xdr:row>
      <xdr:rowOff>0</xdr:rowOff>
    </xdr:from>
    <xdr:ext cx="419100" cy="200025"/>
    <xdr:pic>
      <xdr:nvPicPr>
        <xdr:cNvPr id="0" name="image156.png"/>
        <xdr:cNvPicPr/>
      </xdr:nvPicPr>
      <xdr:blipFill>
        <a:blip r:embed="rId23"/>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1238250" cy="200025"/>
    <xdr:pic>
      <xdr:nvPicPr>
        <xdr:cNvPr id="0" name="image135.png"/>
        <xdr:cNvPicPr/>
      </xdr:nvPicPr>
      <xdr:blipFill>
        <a:blip r:embed="rId24"/>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3457575" cy="1762125"/>
    <xdr:pic>
      <xdr:nvPicPr>
        <xdr:cNvPr id="0" name="image138.png"/>
        <xdr:cNvPicPr/>
      </xdr:nvPicPr>
      <xdr:blipFill>
        <a:blip r:embed="rId25"/>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2657475" cy="3352800"/>
    <xdr:pic>
      <xdr:nvPicPr>
        <xdr:cNvPr id="0" name="image164.png"/>
        <xdr:cNvPicPr/>
      </xdr:nvPicPr>
      <xdr:blipFill>
        <a:blip r:embed="rId26"/>
        <a:stretch/>
      </xdr:blipFill>
      <xdr:spPr bwMode="auto">
        <a:xfrm>
          <a:off x="0" y="0"/>
          <a:ext cx="0" cy="0"/>
        </a:xfrm>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3429000" cy="609600"/>
    <xdr:pic>
      <xdr:nvPicPr>
        <xdr:cNvPr id="0" name="image117.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047875" cy="2085975"/>
    <xdr:pic>
      <xdr:nvPicPr>
        <xdr:cNvPr id="0" name="image176.png"/>
        <xdr:cNvPicPr/>
      </xdr:nvPicPr>
      <xdr:blipFill>
        <a:blip r:embed="rId2"/>
        <a:stretch/>
      </xdr:blipFill>
      <xdr:spPr bwMode="auto">
        <a:xfrm>
          <a:off x="0" y="0"/>
          <a:ext cx="0" cy="0"/>
        </a:xfrm>
        <a:prstGeom prst="rect">
          <a:avLst/>
        </a:prstGeom>
        <a:noFill/>
      </xdr:spPr>
    </xdr:pic>
    <xdr:clientData fLocksWithSheet="0"/>
  </xdr:oneCellAnchor>
  <xdr:oneCellAnchor>
    <xdr:from>
      <xdr:col>16</xdr:col>
      <xdr:colOff>0</xdr:colOff>
      <xdr:row>12</xdr:row>
      <xdr:rowOff>0</xdr:rowOff>
    </xdr:from>
    <xdr:ext cx="4314824" cy="2085975"/>
    <xdr:pic>
      <xdr:nvPicPr>
        <xdr:cNvPr id="0" name="image154.png"/>
        <xdr:cNvPicPr/>
      </xdr:nvPicPr>
      <xdr:blipFill>
        <a:blip r:embed="rId3"/>
        <a:stretch/>
      </xdr:blipFill>
      <xdr:spPr bwMode="auto">
        <a:xfrm>
          <a:off x="0" y="0"/>
          <a:ext cx="0" cy="0"/>
        </a:xfrm>
        <a:prstGeom prst="rect">
          <a:avLst/>
        </a:prstGeom>
        <a:noFill/>
      </xdr:spPr>
    </xdr:pic>
    <xdr:clientData fLocksWithSheet="0"/>
  </xdr:oneCellAnchor>
  <xdr:oneCellAnchor>
    <xdr:from>
      <xdr:col>13</xdr:col>
      <xdr:colOff>0</xdr:colOff>
      <xdr:row>13</xdr:row>
      <xdr:rowOff>0</xdr:rowOff>
    </xdr:from>
    <xdr:ext cx="2809875" cy="1857375"/>
    <xdr:pic>
      <xdr:nvPicPr>
        <xdr:cNvPr id="0" name="image151.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4572000" cy="1066800"/>
    <xdr:pic>
      <xdr:nvPicPr>
        <xdr:cNvPr id="0" name="image173.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4238625" cy="1762125"/>
    <xdr:pic>
      <xdr:nvPicPr>
        <xdr:cNvPr id="0" name="image160.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1133475" cy="200025"/>
    <xdr:pic>
      <xdr:nvPicPr>
        <xdr:cNvPr id="0" name="image175.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162300" cy="1228724"/>
    <xdr:pic>
      <xdr:nvPicPr>
        <xdr:cNvPr id="0" name="image149.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572000" cy="2124074"/>
    <xdr:pic>
      <xdr:nvPicPr>
        <xdr:cNvPr id="0" name="image161.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4314824" cy="2276474"/>
    <xdr:pic>
      <xdr:nvPicPr>
        <xdr:cNvPr id="0" name="image159.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933450" cy="200025"/>
    <xdr:pic>
      <xdr:nvPicPr>
        <xdr:cNvPr id="0" name="image172.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00225" cy="2638425"/>
    <xdr:pic>
      <xdr:nvPicPr>
        <xdr:cNvPr id="0" name="image125.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638550" cy="2419350"/>
    <xdr:pic>
      <xdr:nvPicPr>
        <xdr:cNvPr id="0" name="image128.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476750" cy="1323975"/>
    <xdr:pic>
      <xdr:nvPicPr>
        <xdr:cNvPr id="0" name="image137.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3267075" cy="1504950"/>
    <xdr:pic>
      <xdr:nvPicPr>
        <xdr:cNvPr id="0" name="image143.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4524375" cy="1666875"/>
    <xdr:pic>
      <xdr:nvPicPr>
        <xdr:cNvPr id="0" name="image155.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695325" cy="200025"/>
    <xdr:pic>
      <xdr:nvPicPr>
        <xdr:cNvPr id="0" name="image131.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1238250" cy="200025"/>
    <xdr:pic>
      <xdr:nvPicPr>
        <xdr:cNvPr id="0" name="image135.png"/>
        <xdr:cNvPicPr/>
      </xdr:nvPicPr>
      <xdr:blipFill>
        <a:blip r:embed="rId18"/>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3457575" cy="1762125"/>
    <xdr:pic>
      <xdr:nvPicPr>
        <xdr:cNvPr id="0" name="image138.png"/>
        <xdr:cNvPicPr/>
      </xdr:nvPicPr>
      <xdr:blipFill>
        <a:blip r:embed="rId19"/>
        <a:stretch/>
      </xdr:blipFill>
      <xdr:spPr bwMode="auto">
        <a:xfrm>
          <a:off x="0" y="0"/>
          <a:ext cx="0" cy="0"/>
        </a:xfrm>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13</xdr:col>
      <xdr:colOff>0</xdr:colOff>
      <xdr:row>9</xdr:row>
      <xdr:rowOff>0</xdr:rowOff>
    </xdr:from>
    <xdr:ext cx="2390774" cy="295274"/>
    <xdr:pic>
      <xdr:nvPicPr>
        <xdr:cNvPr id="0" name="image166.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13</xdr:row>
      <xdr:rowOff>0</xdr:rowOff>
    </xdr:from>
    <xdr:ext cx="2133600" cy="1743075"/>
    <xdr:pic>
      <xdr:nvPicPr>
        <xdr:cNvPr id="0" name="image163.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647825" cy="2924175"/>
    <xdr:pic>
      <xdr:nvPicPr>
        <xdr:cNvPr id="0" name="image162.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867025" cy="1524000"/>
    <xdr:pic>
      <xdr:nvPicPr>
        <xdr:cNvPr id="0" name="image167.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733425" cy="2181225"/>
    <xdr:pic>
      <xdr:nvPicPr>
        <xdr:cNvPr id="0" name="image170.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438275" cy="2219324"/>
    <xdr:pic>
      <xdr:nvPicPr>
        <xdr:cNvPr id="0" name="image177.png"/>
        <xdr:cNvPicPr/>
      </xdr:nvPicPr>
      <xdr:blipFill>
        <a:blip r:embed="rId6"/>
        <a:stretch/>
      </xdr:blipFill>
      <xdr:spPr bwMode="auto">
        <a:xfrm>
          <a:off x="0" y="0"/>
          <a:ext cx="0" cy="0"/>
        </a:xfrm>
        <a:prstGeom prst="rect">
          <a:avLst/>
        </a:prstGeom>
        <a:noFill/>
      </xdr:spPr>
    </xdr:pic>
    <xdr:clientData fLocksWithSheet="0"/>
  </xdr:oneCellAnchor>
  <xdr:oneCellAnchor>
    <xdr:from>
      <xdr:col>17</xdr:col>
      <xdr:colOff>0</xdr:colOff>
      <xdr:row>19</xdr:row>
      <xdr:rowOff>0</xdr:rowOff>
    </xdr:from>
    <xdr:ext cx="3333750" cy="2743200"/>
    <xdr:pic>
      <xdr:nvPicPr>
        <xdr:cNvPr id="0" name="image174.png"/>
        <xdr:cNvPicPr/>
      </xdr:nvPicPr>
      <xdr:blipFill>
        <a:blip r:embed="rId7"/>
        <a:stretch/>
      </xdr:blipFill>
      <xdr:spPr bwMode="auto">
        <a:xfrm>
          <a:off x="0" y="0"/>
          <a:ext cx="0" cy="0"/>
        </a:xfrm>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15</xdr:row>
      <xdr:rowOff>0</xdr:rowOff>
    </xdr:from>
    <xdr:ext cx="3886200" cy="1247775"/>
    <xdr:pic>
      <xdr:nvPicPr>
        <xdr:cNvPr id="0" name="image171.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705100" cy="2152650"/>
    <xdr:pic>
      <xdr:nvPicPr>
        <xdr:cNvPr id="0" name="image169.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886200" cy="1838324"/>
    <xdr:pic>
      <xdr:nvPicPr>
        <xdr:cNvPr id="0" name="image168.png"/>
        <xdr:cNvPicPr/>
      </xdr:nvPicPr>
      <xdr:blipFill>
        <a:blip r:embed="rId3"/>
        <a:stretch/>
      </xdr:blipFill>
      <xdr:spPr bwMode="auto">
        <a:xfrm>
          <a:off x="0" y="0"/>
          <a:ext cx="0" cy="0"/>
        </a:xfrm>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15</xdr:row>
      <xdr:rowOff>0</xdr:rowOff>
    </xdr:from>
    <xdr:ext cx="2152650" cy="2352675"/>
    <xdr:pic>
      <xdr:nvPicPr>
        <xdr:cNvPr id="0" name="image184.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4467225" cy="2219324"/>
    <xdr:pic>
      <xdr:nvPicPr>
        <xdr:cNvPr id="0" name="image178.png"/>
        <xdr:cNvPicPr/>
      </xdr:nvPicPr>
      <xdr:blipFill>
        <a:blip r:embed="rId2"/>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2962273" cy="1285875"/>
    <xdr:pic>
      <xdr:nvPicPr>
        <xdr:cNvPr id="0" name="image182.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5314950" cy="200025"/>
    <xdr:pic>
      <xdr:nvPicPr>
        <xdr:cNvPr id="0" name="image195.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4810125" cy="2238375"/>
    <xdr:pic>
      <xdr:nvPicPr>
        <xdr:cNvPr id="0" name="image188.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6134099" cy="2581275"/>
    <xdr:pic>
      <xdr:nvPicPr>
        <xdr:cNvPr id="0" name="image183.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685925" cy="1438275"/>
    <xdr:pic>
      <xdr:nvPicPr>
        <xdr:cNvPr id="0" name="image185.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6191250" cy="2038350"/>
    <xdr:pic>
      <xdr:nvPicPr>
        <xdr:cNvPr id="0" name="image180.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33625" cy="2190750"/>
    <xdr:pic>
      <xdr:nvPicPr>
        <xdr:cNvPr id="0" name="image179.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210050" cy="1857375"/>
    <xdr:pic>
      <xdr:nvPicPr>
        <xdr:cNvPr id="0" name="image181.png"/>
        <xdr:cNvPicPr/>
      </xdr:nvPicPr>
      <xdr:blipFill>
        <a:blip r:embed="rId10"/>
        <a:stretch/>
      </xdr:blipFill>
      <xdr:spPr bwMode="auto">
        <a:xfrm>
          <a:off x="0" y="0"/>
          <a:ext cx="0" cy="0"/>
        </a:xfrm>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4467225" cy="2219324"/>
    <xdr:pic>
      <xdr:nvPicPr>
        <xdr:cNvPr id="0" name="image178.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3038475" cy="1314450"/>
    <xdr:pic>
      <xdr:nvPicPr>
        <xdr:cNvPr id="0" name="image182.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0" name="image18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5086350" cy="2133600"/>
    <xdr:pic>
      <xdr:nvPicPr>
        <xdr:cNvPr id="0" name="image183.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4114800" cy="1266824"/>
    <xdr:pic>
      <xdr:nvPicPr>
        <xdr:cNvPr id="0" name="image189.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4800600" cy="1266824"/>
    <xdr:pic>
      <xdr:nvPicPr>
        <xdr:cNvPr id="0" name="image186.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895600" cy="1266824"/>
    <xdr:pic>
      <xdr:nvPicPr>
        <xdr:cNvPr id="0" name="image187.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1685925" cy="1438275"/>
    <xdr:pic>
      <xdr:nvPicPr>
        <xdr:cNvPr id="0" name="image185.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5086350" cy="1676400"/>
    <xdr:pic>
      <xdr:nvPicPr>
        <xdr:cNvPr id="0" name="image180.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133600" cy="2000250"/>
    <xdr:pic>
      <xdr:nvPicPr>
        <xdr:cNvPr id="0" name="image179.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4362450" cy="1924050"/>
    <xdr:pic>
      <xdr:nvPicPr>
        <xdr:cNvPr id="0" name="image181.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5086350" cy="2143125"/>
    <xdr:pic>
      <xdr:nvPicPr>
        <xdr:cNvPr id="0" name="image191.png"/>
        <xdr:cNvPicPr/>
      </xdr:nvPicPr>
      <xdr:blipFill>
        <a:blip r:embed="rId12"/>
        <a:stretch/>
      </xdr:blipFill>
      <xdr:spPr bwMode="auto">
        <a:xfrm>
          <a:off x="0" y="0"/>
          <a:ext cx="0" cy="0"/>
        </a:xfrm>
        <a:prstGeom prst="rect">
          <a:avLst/>
        </a:prstGeom>
        <a:noFill/>
      </xdr:spPr>
    </xdr:pic>
    <xdr:clientData fLocksWithSheet="0"/>
  </xdr:oneCellAnchor>
</xdr:wsDr>
</file>

<file path=xl/drawings/drawing19.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4467225" cy="2219324"/>
    <xdr:pic>
      <xdr:nvPicPr>
        <xdr:cNvPr id="0" name="image178.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4133850" cy="1800225"/>
    <xdr:pic>
      <xdr:nvPicPr>
        <xdr:cNvPr id="0" name="image182.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0" name="image18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5153025" cy="933450"/>
    <xdr:pic>
      <xdr:nvPicPr>
        <xdr:cNvPr id="0" name="image193.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5153025" cy="1600200"/>
    <xdr:pic>
      <xdr:nvPicPr>
        <xdr:cNvPr id="0" name="image205.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5153025" cy="1752600"/>
    <xdr:pic>
      <xdr:nvPicPr>
        <xdr:cNvPr id="0" name="image203.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5153025" cy="1695450"/>
    <xdr:pic>
      <xdr:nvPicPr>
        <xdr:cNvPr id="0" name="image180.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352800" cy="1847850"/>
    <xdr:pic>
      <xdr:nvPicPr>
        <xdr:cNvPr id="0" name="image210.png"/>
        <xdr:cNvPicPr/>
      </xdr:nvPicPr>
      <xdr:blipFill>
        <a:blip r:embed="rId8"/>
        <a:stretch/>
      </xdr:blipFill>
      <xdr:spPr bwMode="auto">
        <a:xfrm>
          <a:off x="0" y="0"/>
          <a:ext cx="0" cy="0"/>
        </a:xfrm>
        <a:prstGeom prst="rect">
          <a:avLst/>
        </a:prstGeom>
        <a:noFill/>
      </xdr:spPr>
    </xdr:pic>
    <xdr:clientData fLocksWithSheet="0"/>
  </xdr:oneCellAnchor>
  <xdr:oneCellAnchor>
    <xdr:from>
      <xdr:col>16</xdr:col>
      <xdr:colOff>0</xdr:colOff>
      <xdr:row>25</xdr:row>
      <xdr:rowOff>0</xdr:rowOff>
    </xdr:from>
    <xdr:ext cx="3076575" cy="1695450"/>
    <xdr:pic>
      <xdr:nvPicPr>
        <xdr:cNvPr id="0" name="image196.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5153025" cy="2057400"/>
    <xdr:pic>
      <xdr:nvPicPr>
        <xdr:cNvPr id="0" name="image200.png"/>
        <xdr:cNvPicPr/>
      </xdr:nvPicPr>
      <xdr:blipFill>
        <a:blip r:embed="rId10"/>
        <a:stretch/>
      </xdr:blipFill>
      <xdr:spPr bwMode="auto">
        <a:xfrm>
          <a:off x="0" y="0"/>
          <a:ext cx="0" cy="0"/>
        </a:xfrm>
        <a:prstGeom prst="rect">
          <a:avLst/>
        </a:prstGeom>
        <a:noFill/>
      </xdr:spPr>
    </xdr:pic>
    <xdr:clientData fLocksWithSheet="0"/>
  </xdr:oneCellAnchor>
  <xdr:oneCellAnchor>
    <xdr:from>
      <xdr:col>16</xdr:col>
      <xdr:colOff>0</xdr:colOff>
      <xdr:row>26</xdr:row>
      <xdr:rowOff>0</xdr:rowOff>
    </xdr:from>
    <xdr:ext cx="1514474" cy="2085975"/>
    <xdr:pic>
      <xdr:nvPicPr>
        <xdr:cNvPr id="0" name="image192.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295525" cy="2152650"/>
    <xdr:pic>
      <xdr:nvPicPr>
        <xdr:cNvPr id="0" name="image179.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3733800" cy="1647825"/>
    <xdr:pic>
      <xdr:nvPicPr>
        <xdr:cNvPr id="0" name="image181.png"/>
        <xdr:cNvPicPr/>
      </xdr:nvPicPr>
      <xdr:blipFill>
        <a:blip r:embed="rId13"/>
        <a:stretch/>
      </xdr:blipFill>
      <xdr:spPr bwMode="auto">
        <a:xfrm>
          <a:off x="0" y="0"/>
          <a:ext cx="0" cy="0"/>
        </a:xfrm>
        <a:prstGeom prst="rect">
          <a:avLst/>
        </a:prstGeom>
        <a:noFill/>
      </xdr:spPr>
    </xdr:pic>
    <xdr:clientData fLocksWithSheet="0"/>
  </xdr:oneCellAnchor>
</xdr:wsDr>
</file>

<file path=xl/drawings/drawing20.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12</xdr:row>
      <xdr:rowOff>0</xdr:rowOff>
    </xdr:from>
    <xdr:ext cx="3486150" cy="2914650"/>
    <xdr:pic>
      <xdr:nvPicPr>
        <xdr:cNvPr id="0" name="image197.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362075" cy="1057275"/>
    <xdr:pic>
      <xdr:nvPicPr>
        <xdr:cNvPr id="0" name="image190.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1076325" cy="1285875"/>
    <xdr:pic>
      <xdr:nvPicPr>
        <xdr:cNvPr id="0" name="image211.png"/>
        <xdr:cNvPicPr/>
      </xdr:nvPicPr>
      <xdr:blipFill>
        <a:blip r:embed="rId3"/>
        <a:stretch/>
      </xdr:blipFill>
      <xdr:spPr bwMode="auto">
        <a:xfrm>
          <a:off x="0" y="0"/>
          <a:ext cx="0" cy="0"/>
        </a:xfrm>
        <a:prstGeom prst="rect">
          <a:avLst/>
        </a:prstGeom>
        <a:noFill/>
      </xdr:spPr>
    </xdr:pic>
    <xdr:clientData fLocksWithSheet="0"/>
  </xdr:oneCellAnchor>
  <xdr:oneCellAnchor>
    <xdr:from>
      <xdr:col>14</xdr:col>
      <xdr:colOff>0</xdr:colOff>
      <xdr:row>17</xdr:row>
      <xdr:rowOff>0</xdr:rowOff>
    </xdr:from>
    <xdr:ext cx="2390774" cy="2209798"/>
    <xdr:pic>
      <xdr:nvPicPr>
        <xdr:cNvPr id="0" name="image204.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704975" cy="981075"/>
    <xdr:pic>
      <xdr:nvPicPr>
        <xdr:cNvPr id="0" name="image202.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209798" cy="2457449"/>
    <xdr:pic>
      <xdr:nvPicPr>
        <xdr:cNvPr id="0" name="image216.png"/>
        <xdr:cNvPicPr/>
      </xdr:nvPicPr>
      <xdr:blipFill>
        <a:blip r:embed="rId6"/>
        <a:stretch/>
      </xdr:blipFill>
      <xdr:spPr bwMode="auto">
        <a:xfrm>
          <a:off x="0" y="0"/>
          <a:ext cx="0" cy="0"/>
        </a:xfrm>
        <a:prstGeom prst="rect">
          <a:avLst/>
        </a:prstGeom>
        <a:noFill/>
      </xdr:spPr>
    </xdr:pic>
    <xdr:clientData fLocksWithSheet="0"/>
  </xdr:oneCellAnchor>
</xdr:wsDr>
</file>

<file path=xl/drawings/drawing2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4467225" cy="2219324"/>
    <xdr:pic>
      <xdr:nvPicPr>
        <xdr:cNvPr id="0" name="image178.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16</xdr:row>
      <xdr:rowOff>0</xdr:rowOff>
    </xdr:from>
    <xdr:ext cx="3886200" cy="1685925"/>
    <xdr:pic>
      <xdr:nvPicPr>
        <xdr:cNvPr id="0" name="image182.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10125" cy="2238375"/>
    <xdr:pic>
      <xdr:nvPicPr>
        <xdr:cNvPr id="0" name="image18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3467100" cy="1400175"/>
    <xdr:pic>
      <xdr:nvPicPr>
        <xdr:cNvPr id="0" name="image194.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485900" cy="1924050"/>
    <xdr:pic>
      <xdr:nvPicPr>
        <xdr:cNvPr id="0" name="image198.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4810125" cy="1581150"/>
    <xdr:pic>
      <xdr:nvPicPr>
        <xdr:cNvPr id="0" name="image180.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3257550" cy="1771650"/>
    <xdr:pic>
      <xdr:nvPicPr>
        <xdr:cNvPr id="0" name="image209.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981450" cy="1571625"/>
    <xdr:pic>
      <xdr:nvPicPr>
        <xdr:cNvPr id="0" name="image207.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2362199" cy="2219324"/>
    <xdr:pic>
      <xdr:nvPicPr>
        <xdr:cNvPr id="0" name="image179.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667125" cy="1619250"/>
    <xdr:pic>
      <xdr:nvPicPr>
        <xdr:cNvPr id="0" name="image181.png"/>
        <xdr:cNvPicPr/>
      </xdr:nvPicPr>
      <xdr:blipFill>
        <a:blip r:embed="rId10"/>
        <a:stretch/>
      </xdr:blipFill>
      <xdr:spPr bwMode="auto">
        <a:xfrm>
          <a:off x="0" y="0"/>
          <a:ext cx="0" cy="0"/>
        </a:xfrm>
        <a:prstGeom prst="rect">
          <a:avLst/>
        </a:prstGeom>
        <a:noFill/>
      </xdr:spPr>
    </xdr:pic>
    <xdr:clientData fLocksWithSheet="0"/>
  </xdr:oneCellAnchor>
</xdr:wsDr>
</file>

<file path=xl/drawings/drawing2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3962395" cy="1799164"/>
    <xdr:pic>
      <xdr:nvPicPr>
        <xdr:cNvPr id="0" name="image236.jpg"/>
        <xdr:cNvPicPr/>
      </xdr:nvPicPr>
      <xdr:blipFill>
        <a:blip r:embed="rId1"/>
        <a:stretch/>
      </xdr:blipFill>
      <xdr:spPr bwMode="auto">
        <a:xfrm flipH="0" flipV="0">
          <a:off x="4924424" y="1352549"/>
          <a:ext cx="3962395" cy="1799164"/>
        </a:xfrm>
        <a:prstGeom prst="rect">
          <a:avLst/>
        </a:prstGeom>
        <a:noFill/>
      </xdr:spPr>
    </xdr:pic>
    <xdr:clientData fLocksWithSheet="0"/>
  </xdr:oneCellAnchor>
  <xdr:oneCellAnchor>
    <xdr:from>
      <xdr:col>4</xdr:col>
      <xdr:colOff>0</xdr:colOff>
      <xdr:row>10</xdr:row>
      <xdr:rowOff>0</xdr:rowOff>
    </xdr:from>
    <xdr:ext cx="4042831" cy="1143000"/>
    <xdr:pic>
      <xdr:nvPicPr>
        <xdr:cNvPr id="0" name="image225.jpg"/>
        <xdr:cNvPicPr/>
      </xdr:nvPicPr>
      <xdr:blipFill>
        <a:blip r:embed="rId2"/>
        <a:stretch/>
      </xdr:blipFill>
      <xdr:spPr bwMode="auto">
        <a:xfrm flipH="0" flipV="0">
          <a:off x="4924424" y="3390899"/>
          <a:ext cx="4042831" cy="1143000"/>
        </a:xfrm>
        <a:prstGeom prst="rect">
          <a:avLst/>
        </a:prstGeom>
        <a:noFill/>
      </xdr:spPr>
    </xdr:pic>
    <xdr:clientData fLocksWithSheet="0"/>
  </xdr:oneCellAnchor>
  <xdr:oneCellAnchor>
    <xdr:from>
      <xdr:col>4</xdr:col>
      <xdr:colOff>0</xdr:colOff>
      <xdr:row>11</xdr:row>
      <xdr:rowOff>0</xdr:rowOff>
    </xdr:from>
    <xdr:ext cx="3962396" cy="1228722"/>
    <xdr:pic>
      <xdr:nvPicPr>
        <xdr:cNvPr id="0" name="image229.jpg"/>
        <xdr:cNvPicPr/>
      </xdr:nvPicPr>
      <xdr:blipFill>
        <a:blip r:embed="rId3"/>
        <a:stretch/>
      </xdr:blipFill>
      <xdr:spPr bwMode="auto">
        <a:xfrm>
          <a:off x="4924424" y="4610099"/>
          <a:ext cx="3962396" cy="1228722"/>
        </a:xfrm>
        <a:prstGeom prst="rect">
          <a:avLst/>
        </a:prstGeom>
        <a:noFill/>
      </xdr:spPr>
    </xdr:pic>
    <xdr:clientData fLocksWithSheet="0"/>
  </xdr:oneCellAnchor>
  <xdr:oneCellAnchor>
    <xdr:from>
      <xdr:col>4</xdr:col>
      <xdr:colOff>0</xdr:colOff>
      <xdr:row>12</xdr:row>
      <xdr:rowOff>0</xdr:rowOff>
    </xdr:from>
    <xdr:ext cx="4042831" cy="1259415"/>
    <xdr:pic>
      <xdr:nvPicPr>
        <xdr:cNvPr id="0" name="image237.jpg"/>
        <xdr:cNvPicPr/>
      </xdr:nvPicPr>
      <xdr:blipFill>
        <a:blip r:embed="rId4"/>
        <a:stretch/>
      </xdr:blipFill>
      <xdr:spPr bwMode="auto">
        <a:xfrm flipH="0" flipV="0">
          <a:off x="4924424" y="5848349"/>
          <a:ext cx="4042831" cy="1259415"/>
        </a:xfrm>
        <a:prstGeom prst="rect">
          <a:avLst/>
        </a:prstGeom>
        <a:noFill/>
      </xdr:spPr>
    </xdr:pic>
    <xdr:clientData fLocksWithSheet="0"/>
  </xdr:oneCellAnchor>
  <xdr:oneCellAnchor>
    <xdr:from>
      <xdr:col>4</xdr:col>
      <xdr:colOff>1169190</xdr:colOff>
      <xdr:row>17</xdr:row>
      <xdr:rowOff>47623</xdr:rowOff>
    </xdr:from>
    <xdr:ext cx="2024059" cy="2179260"/>
    <xdr:pic>
      <xdr:nvPicPr>
        <xdr:cNvPr id="1159329500" name=""/>
        <xdr:cNvPicPr>
          <a:picLocks noChangeAspect="1"/>
        </xdr:cNvPicPr>
      </xdr:nvPicPr>
      <xdr:blipFill>
        <a:blip r:embed="rId5"/>
        <a:stretch/>
      </xdr:blipFill>
      <xdr:spPr bwMode="auto">
        <a:xfrm flipH="0" flipV="0">
          <a:off x="6093615" y="12725398"/>
          <a:ext cx="2024059" cy="2179260"/>
        </a:xfrm>
        <a:prstGeom prst="rect">
          <a:avLst/>
        </a:prstGeom>
      </xdr:spPr>
    </xdr:pic>
    <xdr:clientData/>
  </xdr:oneCellAnchor>
  <xdr:oneCellAnchor>
    <xdr:from>
      <xdr:col>4</xdr:col>
      <xdr:colOff>40216</xdr:colOff>
      <xdr:row>19</xdr:row>
      <xdr:rowOff>85723</xdr:rowOff>
    </xdr:from>
    <xdr:ext cx="3962396" cy="1181153"/>
    <xdr:pic>
      <xdr:nvPicPr>
        <xdr:cNvPr id="1440821533" name=""/>
        <xdr:cNvPicPr>
          <a:picLocks noChangeAspect="1"/>
        </xdr:cNvPicPr>
      </xdr:nvPicPr>
      <xdr:blipFill>
        <a:blip r:embed="rId6"/>
        <a:stretch/>
      </xdr:blipFill>
      <xdr:spPr bwMode="auto">
        <a:xfrm flipH="0" flipV="0">
          <a:off x="4964641" y="15925799"/>
          <a:ext cx="3962396" cy="1181153"/>
        </a:xfrm>
        <a:prstGeom prst="rect">
          <a:avLst/>
        </a:prstGeom>
      </xdr:spPr>
    </xdr:pic>
    <xdr:clientData/>
  </xdr:oneCellAnchor>
  <xdr:oneCellAnchor>
    <xdr:from>
      <xdr:col>4</xdr:col>
      <xdr:colOff>104775</xdr:colOff>
      <xdr:row>22</xdr:row>
      <xdr:rowOff>161924</xdr:rowOff>
    </xdr:from>
    <xdr:ext cx="1638299" cy="1514474"/>
    <xdr:pic>
      <xdr:nvPicPr>
        <xdr:cNvPr id="1430482559" name=""/>
        <xdr:cNvPicPr>
          <a:picLocks noChangeAspect="1"/>
        </xdr:cNvPicPr>
      </xdr:nvPicPr>
      <xdr:blipFill>
        <a:blip r:embed="rId7"/>
        <a:stretch/>
      </xdr:blipFill>
      <xdr:spPr bwMode="auto">
        <a:xfrm>
          <a:off x="5467350" y="20869275"/>
          <a:ext cx="1638299" cy="1514475"/>
        </a:xfrm>
        <a:prstGeom prst="rect">
          <a:avLst/>
        </a:prstGeom>
      </xdr:spPr>
    </xdr:pic>
    <xdr:clientData/>
  </xdr:oneCellAnchor>
  <xdr:oneCellAnchor>
    <xdr:from>
      <xdr:col>4</xdr:col>
      <xdr:colOff>1952619</xdr:colOff>
      <xdr:row>22</xdr:row>
      <xdr:rowOff>76200</xdr:rowOff>
    </xdr:from>
    <xdr:ext cx="2009775" cy="2038384"/>
    <xdr:pic>
      <xdr:nvPicPr>
        <xdr:cNvPr id="660597109" name=""/>
        <xdr:cNvPicPr>
          <a:picLocks noChangeAspect="1"/>
        </xdr:cNvPicPr>
      </xdr:nvPicPr>
      <xdr:blipFill>
        <a:blip r:embed="rId8"/>
        <a:stretch/>
      </xdr:blipFill>
      <xdr:spPr bwMode="auto">
        <a:xfrm flipH="0" flipV="0">
          <a:off x="7315195" y="20783550"/>
          <a:ext cx="2009775" cy="2038384"/>
        </a:xfrm>
        <a:prstGeom prst="rect">
          <a:avLst/>
        </a:prstGeom>
      </xdr:spPr>
    </xdr:pic>
    <xdr:clientData/>
  </xdr:oneCellAnchor>
  <xdr:oneCellAnchor>
    <xdr:from>
      <xdr:col>4</xdr:col>
      <xdr:colOff>1333499</xdr:colOff>
      <xdr:row>20</xdr:row>
      <xdr:rowOff>85725</xdr:rowOff>
    </xdr:from>
    <xdr:ext cx="1304925" cy="1152220"/>
    <xdr:pic>
      <xdr:nvPicPr>
        <xdr:cNvPr id="1079628707" name=""/>
        <xdr:cNvPicPr>
          <a:picLocks noChangeAspect="1"/>
        </xdr:cNvPicPr>
      </xdr:nvPicPr>
      <xdr:blipFill>
        <a:blip r:embed="rId9"/>
        <a:stretch/>
      </xdr:blipFill>
      <xdr:spPr bwMode="auto">
        <a:xfrm flipH="0" flipV="0">
          <a:off x="6257923" y="17306925"/>
          <a:ext cx="1304925" cy="1152221"/>
        </a:xfrm>
        <a:prstGeom prst="rect">
          <a:avLst/>
        </a:prstGeom>
      </xdr:spPr>
    </xdr:pic>
    <xdr:clientData/>
  </xdr:oneCellAnchor>
  <xdr:oneCellAnchor>
    <xdr:from>
      <xdr:col>4</xdr:col>
      <xdr:colOff>282140</xdr:colOff>
      <xdr:row>24</xdr:row>
      <xdr:rowOff>85722</xdr:rowOff>
    </xdr:from>
    <xdr:ext cx="3478547" cy="3016641"/>
    <xdr:pic>
      <xdr:nvPicPr>
        <xdr:cNvPr id="892975379" name=""/>
        <xdr:cNvPicPr>
          <a:picLocks noChangeAspect="1"/>
        </xdr:cNvPicPr>
      </xdr:nvPicPr>
      <xdr:blipFill>
        <a:blip r:embed="rId10"/>
        <a:stretch/>
      </xdr:blipFill>
      <xdr:spPr bwMode="auto">
        <a:xfrm flipH="0" flipV="0">
          <a:off x="5647890" y="23125639"/>
          <a:ext cx="3478547" cy="3016641"/>
        </a:xfrm>
        <a:prstGeom prst="rect">
          <a:avLst/>
        </a:prstGeom>
      </xdr:spPr>
    </xdr:pic>
    <xdr:clientData/>
  </xdr:oneCellAnchor>
  <xdr:oneCellAnchor>
    <xdr:from>
      <xdr:col>3</xdr:col>
      <xdr:colOff>97383</xdr:colOff>
      <xdr:row>24</xdr:row>
      <xdr:rowOff>838198</xdr:rowOff>
    </xdr:from>
    <xdr:ext cx="2897699" cy="2241156"/>
    <xdr:pic>
      <xdr:nvPicPr>
        <xdr:cNvPr id="1184282850" name=""/>
        <xdr:cNvPicPr>
          <a:picLocks noChangeAspect="1"/>
        </xdr:cNvPicPr>
      </xdr:nvPicPr>
      <xdr:blipFill>
        <a:blip r:embed="rId11"/>
        <a:stretch/>
      </xdr:blipFill>
      <xdr:spPr bwMode="auto">
        <a:xfrm flipH="0" flipV="0">
          <a:off x="2330467" y="23878115"/>
          <a:ext cx="2897699" cy="2241156"/>
        </a:xfrm>
        <a:prstGeom prst="rect">
          <a:avLst/>
        </a:prstGeom>
      </xdr:spPr>
    </xdr:pic>
    <xdr:clientData/>
  </xdr:oneCellAnchor>
  <xdr:oneCellAnchor>
    <xdr:from>
      <xdr:col>4</xdr:col>
      <xdr:colOff>885820</xdr:colOff>
      <xdr:row>23</xdr:row>
      <xdr:rowOff>47625</xdr:rowOff>
    </xdr:from>
    <xdr:ext cx="2133599" cy="1743075"/>
    <xdr:pic>
      <xdr:nvPicPr>
        <xdr:cNvPr id="38130818" name=""/>
        <xdr:cNvPicPr>
          <a:picLocks noChangeAspect="1"/>
        </xdr:cNvPicPr>
      </xdr:nvPicPr>
      <xdr:blipFill>
        <a:blip r:embed="rId12"/>
        <a:stretch/>
      </xdr:blipFill>
      <xdr:spPr bwMode="auto">
        <a:xfrm>
          <a:off x="6248394" y="21040724"/>
          <a:ext cx="2133599" cy="1743075"/>
        </a:xfrm>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14</xdr:row>
      <xdr:rowOff>0</xdr:rowOff>
    </xdr:from>
    <xdr:ext cx="1695450" cy="1152525"/>
    <xdr:pic>
      <xdr:nvPicPr>
        <xdr:cNvPr id="0" name="image219.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628900" cy="1000125"/>
    <xdr:pic>
      <xdr:nvPicPr>
        <xdr:cNvPr id="0" name="image199.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962273" cy="990599"/>
    <xdr:pic>
      <xdr:nvPicPr>
        <xdr:cNvPr id="0" name="image201.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190750" cy="1304925"/>
    <xdr:pic>
      <xdr:nvPicPr>
        <xdr:cNvPr id="0" name="image208.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3371850" cy="1485900"/>
    <xdr:pic>
      <xdr:nvPicPr>
        <xdr:cNvPr id="0" name="image213.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143125" cy="1866900"/>
    <xdr:pic>
      <xdr:nvPicPr>
        <xdr:cNvPr id="0" name="image214.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2457449" cy="1552575"/>
    <xdr:pic>
      <xdr:nvPicPr>
        <xdr:cNvPr id="0" name="image206.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400425" cy="2181225"/>
    <xdr:pic>
      <xdr:nvPicPr>
        <xdr:cNvPr id="0" name="image222.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312737</xdr:colOff>
      <xdr:row>27</xdr:row>
      <xdr:rowOff>238124</xdr:rowOff>
    </xdr:from>
    <xdr:ext cx="2746374" cy="2508249"/>
    <xdr:pic>
      <xdr:nvPicPr>
        <xdr:cNvPr id="0" name="image212.png"/>
        <xdr:cNvPicPr/>
      </xdr:nvPicPr>
      <xdr:blipFill>
        <a:blip r:embed="rId9"/>
        <a:stretch/>
      </xdr:blipFill>
      <xdr:spPr bwMode="auto">
        <a:xfrm flipH="0" flipV="0">
          <a:off x="7472362" y="27924123"/>
          <a:ext cx="2746374" cy="2508249"/>
        </a:xfrm>
        <a:prstGeom prst="rect">
          <a:avLst/>
        </a:prstGeom>
        <a:noFill/>
      </xdr:spPr>
    </xdr:pic>
    <xdr:clientData fLocksWithSheet="0"/>
  </xdr:oneCellAnchor>
  <xdr:oneCellAnchor>
    <xdr:from>
      <xdr:col>4</xdr:col>
      <xdr:colOff>47623</xdr:colOff>
      <xdr:row>52</xdr:row>
      <xdr:rowOff>57149</xdr:rowOff>
    </xdr:from>
    <xdr:ext cx="3219449" cy="2838449"/>
    <xdr:pic>
      <xdr:nvPicPr>
        <xdr:cNvPr id="0" name="image215.png"/>
        <xdr:cNvPicPr/>
      </xdr:nvPicPr>
      <xdr:blipFill>
        <a:blip r:embed="rId10"/>
        <a:stretch/>
      </xdr:blipFill>
      <xdr:spPr bwMode="auto">
        <a:xfrm flipH="0" flipV="0">
          <a:off x="7191374" y="5829298"/>
          <a:ext cx="3219449" cy="2838449"/>
        </a:xfrm>
        <a:prstGeom prst="rect">
          <a:avLst/>
        </a:prstGeom>
        <a:noFill/>
      </xdr:spPr>
    </xdr:pic>
    <xdr:clientData fLocksWithSheet="0"/>
  </xdr:oneCellAnchor>
</xdr:wsDr>
</file>

<file path=xl/drawings/drawing2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2181225" cy="1104899"/>
    <xdr:pic>
      <xdr:nvPicPr>
        <xdr:cNvPr id="0" name="image223.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1971675" cy="1771650"/>
    <xdr:pic>
      <xdr:nvPicPr>
        <xdr:cNvPr id="0" name="image227.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143125" cy="2619375"/>
    <xdr:pic>
      <xdr:nvPicPr>
        <xdr:cNvPr id="0" name="image224.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2181225" cy="1657350"/>
    <xdr:pic>
      <xdr:nvPicPr>
        <xdr:cNvPr id="0" name="image231.png"/>
        <xdr:cNvPicPr/>
      </xdr:nvPicPr>
      <xdr:blipFill>
        <a:blip r:embed="rId4"/>
        <a:stretch/>
      </xdr:blipFill>
      <xdr:spPr bwMode="auto">
        <a:xfrm>
          <a:off x="0" y="0"/>
          <a:ext cx="0" cy="0"/>
        </a:xfrm>
        <a:prstGeom prst="rect">
          <a:avLst/>
        </a:prstGeom>
        <a:noFill/>
      </xdr:spPr>
    </xdr:pic>
    <xdr:clientData fLocksWithSheet="0"/>
  </xdr:oneCellAnchor>
</xdr:wsDr>
</file>

<file path=xl/drawings/drawing2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1581150" cy="1323975"/>
    <xdr:pic>
      <xdr:nvPicPr>
        <xdr:cNvPr id="0" name="image220.png"/>
        <xdr:cNvPicPr/>
      </xdr:nvPicPr>
      <xdr:blipFill>
        <a:blip r:embed="rId1"/>
        <a:stretch/>
      </xdr:blipFill>
      <xdr:spPr bwMode="auto">
        <a:xfrm>
          <a:off x="0" y="0"/>
          <a:ext cx="0" cy="0"/>
        </a:xfrm>
        <a:prstGeom prst="rect">
          <a:avLst/>
        </a:prstGeom>
        <a:noFill/>
      </xdr:spPr>
    </xdr:pic>
    <xdr:clientData fLocksWithSheet="0"/>
  </xdr:oneCellAnchor>
  <xdr:oneCellAnchor>
    <xdr:from>
      <xdr:col>5</xdr:col>
      <xdr:colOff>0</xdr:colOff>
      <xdr:row>9</xdr:row>
      <xdr:rowOff>0</xdr:rowOff>
    </xdr:from>
    <xdr:ext cx="1990725" cy="1495424"/>
    <xdr:pic>
      <xdr:nvPicPr>
        <xdr:cNvPr id="0" name="image232.png"/>
        <xdr:cNvPicPr/>
      </xdr:nvPicPr>
      <xdr:blipFill>
        <a:blip r:embed="rId2"/>
        <a:stretch/>
      </xdr:blipFill>
      <xdr:spPr bwMode="auto">
        <a:xfrm>
          <a:off x="0" y="0"/>
          <a:ext cx="0" cy="0"/>
        </a:xfrm>
        <a:prstGeom prst="rect">
          <a:avLst/>
        </a:prstGeom>
        <a:noFill/>
      </xdr:spPr>
    </xdr:pic>
    <xdr:clientData fLocksWithSheet="0"/>
  </xdr:oneCellAnchor>
</xdr:wsDr>
</file>

<file path=xl/drawings/drawing2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13</xdr:col>
      <xdr:colOff>0</xdr:colOff>
      <xdr:row>13</xdr:row>
      <xdr:rowOff>0</xdr:rowOff>
    </xdr:from>
    <xdr:ext cx="676275" cy="200025"/>
    <xdr:pic>
      <xdr:nvPicPr>
        <xdr:cNvPr id="0" name="image221.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609850" cy="3495675"/>
    <xdr:pic>
      <xdr:nvPicPr>
        <xdr:cNvPr id="0" name="image242.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733800" cy="638175"/>
    <xdr:pic>
      <xdr:nvPicPr>
        <xdr:cNvPr id="0" name="image230.png"/>
        <xdr:cNvPicPr/>
      </xdr:nvPicPr>
      <xdr:blipFill>
        <a:blip r:embed="rId3"/>
        <a:stretch/>
      </xdr:blipFill>
      <xdr:spPr bwMode="auto">
        <a:xfrm>
          <a:off x="0" y="0"/>
          <a:ext cx="0" cy="0"/>
        </a:xfrm>
        <a:prstGeom prst="rect">
          <a:avLst/>
        </a:prstGeom>
        <a:noFill/>
      </xdr:spPr>
    </xdr:pic>
    <xdr:clientData fLocksWithSheet="0"/>
  </xdr:oneCellAnchor>
</xdr:wsDr>
</file>

<file path=xl/drawings/drawing2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2419350" cy="1295399"/>
    <xdr:pic>
      <xdr:nvPicPr>
        <xdr:cNvPr id="0" name="image255.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924300" cy="2200275"/>
    <xdr:pic>
      <xdr:nvPicPr>
        <xdr:cNvPr id="0" name="image233.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29175" cy="1447800"/>
    <xdr:pic>
      <xdr:nvPicPr>
        <xdr:cNvPr id="0" name="image238.png"/>
        <xdr:cNvPicPr/>
      </xdr:nvPicPr>
      <xdr:blipFill>
        <a:blip r:embed="rId3"/>
        <a:stretch/>
      </xdr:blipFill>
      <xdr:spPr bwMode="auto">
        <a:xfrm>
          <a:off x="0" y="0"/>
          <a:ext cx="0" cy="0"/>
        </a:xfrm>
        <a:prstGeom prst="rect">
          <a:avLst/>
        </a:prstGeom>
        <a:noFill/>
      </xdr:spPr>
    </xdr:pic>
    <xdr:clientData fLocksWithSheet="0"/>
  </xdr:oneCellAnchor>
  <xdr:oneCellAnchor>
    <xdr:from>
      <xdr:col>13</xdr:col>
      <xdr:colOff>0</xdr:colOff>
      <xdr:row>18</xdr:row>
      <xdr:rowOff>0</xdr:rowOff>
    </xdr:from>
    <xdr:ext cx="4152900" cy="2428875"/>
    <xdr:pic>
      <xdr:nvPicPr>
        <xdr:cNvPr id="0" name="image247.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76525" cy="1152525"/>
    <xdr:pic>
      <xdr:nvPicPr>
        <xdr:cNvPr id="0" name="image244.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705225" cy="1666875"/>
    <xdr:pic>
      <xdr:nvPicPr>
        <xdr:cNvPr id="0" name="image243.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219075" cy="200025"/>
    <xdr:pic>
      <xdr:nvPicPr>
        <xdr:cNvPr id="0" name="image235.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829175" cy="1390650"/>
    <xdr:pic>
      <xdr:nvPicPr>
        <xdr:cNvPr id="0" name="image234.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1628775" cy="1790700"/>
    <xdr:pic>
      <xdr:nvPicPr>
        <xdr:cNvPr id="0" name="image251.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533648" cy="2124074"/>
    <xdr:pic>
      <xdr:nvPicPr>
        <xdr:cNvPr id="0" name="image259.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4686300" cy="1581150"/>
    <xdr:pic>
      <xdr:nvPicPr>
        <xdr:cNvPr id="0" name="image246.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3257550" cy="1657350"/>
    <xdr:pic>
      <xdr:nvPicPr>
        <xdr:cNvPr id="0" name="image239.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30</xdr:row>
      <xdr:rowOff>0</xdr:rowOff>
    </xdr:from>
    <xdr:ext cx="4476750" cy="1657350"/>
    <xdr:pic>
      <xdr:nvPicPr>
        <xdr:cNvPr id="0" name="image252.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31</xdr:row>
      <xdr:rowOff>0</xdr:rowOff>
    </xdr:from>
    <xdr:ext cx="2324100" cy="1971675"/>
    <xdr:pic>
      <xdr:nvPicPr>
        <xdr:cNvPr id="0" name="image253.png"/>
        <xdr:cNvPicPr/>
      </xdr:nvPicPr>
      <xdr:blipFill>
        <a:blip r:embed="rId14"/>
        <a:stretch/>
      </xdr:blipFill>
      <xdr:spPr bwMode="auto">
        <a:xfrm>
          <a:off x="0" y="0"/>
          <a:ext cx="0" cy="0"/>
        </a:xfrm>
        <a:prstGeom prst="rect">
          <a:avLst/>
        </a:prstGeom>
        <a:noFill/>
      </xdr:spPr>
    </xdr:pic>
    <xdr:clientData fLocksWithSheet="0"/>
  </xdr:oneCellAnchor>
</xdr:wsDr>
</file>

<file path=xl/drawings/drawing2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12</xdr:row>
      <xdr:rowOff>0</xdr:rowOff>
    </xdr:from>
    <xdr:ext cx="3343275" cy="1171575"/>
    <xdr:pic>
      <xdr:nvPicPr>
        <xdr:cNvPr id="0" name="image249.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981325" cy="1447800"/>
    <xdr:pic>
      <xdr:nvPicPr>
        <xdr:cNvPr id="0" name="image248.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3343275" cy="1419225"/>
    <xdr:pic>
      <xdr:nvPicPr>
        <xdr:cNvPr id="0" name="image250.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114425" cy="1476374"/>
    <xdr:pic>
      <xdr:nvPicPr>
        <xdr:cNvPr id="0" name="image240.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1628775" cy="2428875"/>
    <xdr:pic>
      <xdr:nvPicPr>
        <xdr:cNvPr id="0" name="image261.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28800" cy="1733550"/>
    <xdr:pic>
      <xdr:nvPicPr>
        <xdr:cNvPr id="0" name="image264.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3219450" cy="1838324"/>
    <xdr:pic>
      <xdr:nvPicPr>
        <xdr:cNvPr id="0" name="image245.png"/>
        <xdr:cNvPicPr/>
      </xdr:nvPicPr>
      <xdr:blipFill>
        <a:blip r:embed="rId7"/>
        <a:stretch/>
      </xdr:blipFill>
      <xdr:spPr bwMode="auto">
        <a:xfrm>
          <a:off x="0" y="0"/>
          <a:ext cx="0" cy="0"/>
        </a:xfrm>
        <a:prstGeom prst="rect">
          <a:avLst/>
        </a:prstGeom>
        <a:noFill/>
      </xdr:spPr>
    </xdr:pic>
    <xdr:clientData fLocksWithSheet="0"/>
  </xdr:oneCellAnchor>
</xdr:wsDr>
</file>

<file path=xl/drawings/drawing29.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10</xdr:row>
      <xdr:rowOff>0</xdr:rowOff>
    </xdr:from>
    <xdr:ext cx="2600325" cy="914400"/>
    <xdr:pic>
      <xdr:nvPicPr>
        <xdr:cNvPr id="0" name="image257.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543050" cy="1000125"/>
    <xdr:pic>
      <xdr:nvPicPr>
        <xdr:cNvPr id="0" name="image280.png"/>
        <xdr:cNvPicPr/>
      </xdr:nvPicPr>
      <xdr:blipFill>
        <a:blip r:embed="rId2"/>
        <a:stretch/>
      </xdr:blipFill>
      <xdr:spPr bwMode="auto">
        <a:xfrm>
          <a:off x="0" y="0"/>
          <a:ext cx="0" cy="0"/>
        </a:xfrm>
        <a:prstGeom prst="rect">
          <a:avLst/>
        </a:prstGeom>
        <a:noFill/>
      </xdr:spPr>
    </xdr:pic>
    <xdr:clientData fLocksWithSheet="0"/>
  </xdr:oneCellAnchor>
  <xdr:oneCellAnchor>
    <xdr:from>
      <xdr:col>16</xdr:col>
      <xdr:colOff>0</xdr:colOff>
      <xdr:row>12</xdr:row>
      <xdr:rowOff>0</xdr:rowOff>
    </xdr:from>
    <xdr:ext cx="1000125" cy="200025"/>
    <xdr:pic>
      <xdr:nvPicPr>
        <xdr:cNvPr id="0" name="image254.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1752600" cy="3590925"/>
    <xdr:pic>
      <xdr:nvPicPr>
        <xdr:cNvPr id="0" name="image260.png"/>
        <xdr:cNvPicPr/>
      </xdr:nvPicPr>
      <xdr:blipFill>
        <a:blip r:embed="rId4"/>
        <a:stretch/>
      </xdr:blipFill>
      <xdr:spPr bwMode="auto">
        <a:xfrm>
          <a:off x="0" y="0"/>
          <a:ext cx="0" cy="0"/>
        </a:xfrm>
        <a:prstGeom prst="rect">
          <a:avLst/>
        </a:prstGeom>
        <a:noFill/>
      </xdr:spPr>
    </xdr:pic>
    <xdr:clientData fLocksWithSheet="0"/>
  </xdr:oneCellAnchor>
  <xdr:oneCellAnchor>
    <xdr:from>
      <xdr:col>16</xdr:col>
      <xdr:colOff>0</xdr:colOff>
      <xdr:row>14</xdr:row>
      <xdr:rowOff>0</xdr:rowOff>
    </xdr:from>
    <xdr:ext cx="3343275" cy="3286125"/>
    <xdr:pic>
      <xdr:nvPicPr>
        <xdr:cNvPr id="0" name="image258.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600325" cy="2314575"/>
    <xdr:pic>
      <xdr:nvPicPr>
        <xdr:cNvPr id="0" name="image271.png"/>
        <xdr:cNvPicPr/>
      </xdr:nvPicPr>
      <xdr:blipFill>
        <a:blip r:embed="rId6"/>
        <a:stretch/>
      </xdr:blipFill>
      <xdr:spPr bwMode="auto">
        <a:xfrm>
          <a:off x="0" y="0"/>
          <a:ext cx="0" cy="0"/>
        </a:xfrm>
        <a:prstGeom prst="rect">
          <a:avLst/>
        </a:prstGeom>
        <a:noFill/>
      </xdr:spPr>
    </xdr:pic>
    <xdr:clientData fLocksWithSheet="0"/>
  </xdr:oneCellAnchor>
</xdr:wsDr>
</file>

<file path=xl/drawings/drawing30.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17</xdr:row>
      <xdr:rowOff>0</xdr:rowOff>
    </xdr:from>
    <xdr:ext cx="3924300" cy="2200275"/>
    <xdr:pic>
      <xdr:nvPicPr>
        <xdr:cNvPr id="0" name="image233.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4829175" cy="2228850"/>
    <xdr:pic>
      <xdr:nvPicPr>
        <xdr:cNvPr id="0" name="image262.png"/>
        <xdr:cNvPicPr/>
      </xdr:nvPicPr>
      <xdr:blipFill>
        <a:blip r:embed="rId2"/>
        <a:stretch/>
      </xdr:blipFill>
      <xdr:spPr bwMode="auto">
        <a:xfrm>
          <a:off x="0" y="0"/>
          <a:ext cx="0" cy="0"/>
        </a:xfrm>
        <a:prstGeom prst="rect">
          <a:avLst/>
        </a:prstGeom>
        <a:noFill/>
      </xdr:spPr>
    </xdr:pic>
    <xdr:clientData fLocksWithSheet="0"/>
  </xdr:oneCellAnchor>
  <xdr:oneCellAnchor>
    <xdr:from>
      <xdr:col>13</xdr:col>
      <xdr:colOff>0</xdr:colOff>
      <xdr:row>18</xdr:row>
      <xdr:rowOff>0</xdr:rowOff>
    </xdr:from>
    <xdr:ext cx="4438648" cy="2600325"/>
    <xdr:pic>
      <xdr:nvPicPr>
        <xdr:cNvPr id="0" name="image256.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76525" cy="1152525"/>
    <xdr:pic>
      <xdr:nvPicPr>
        <xdr:cNvPr id="0" name="image244.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705225" cy="1666875"/>
    <xdr:pic>
      <xdr:nvPicPr>
        <xdr:cNvPr id="0" name="image243.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19075" cy="200025"/>
    <xdr:pic>
      <xdr:nvPicPr>
        <xdr:cNvPr id="0" name="image235.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2533648" cy="2124074"/>
    <xdr:pic>
      <xdr:nvPicPr>
        <xdr:cNvPr id="0" name="image259.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4686300" cy="1581150"/>
    <xdr:pic>
      <xdr:nvPicPr>
        <xdr:cNvPr id="0" name="image246.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4476750" cy="1657350"/>
    <xdr:pic>
      <xdr:nvPicPr>
        <xdr:cNvPr id="0" name="image252.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4591050" cy="2305050"/>
    <xdr:pic>
      <xdr:nvPicPr>
        <xdr:cNvPr id="0" name="image263.png"/>
        <xdr:cNvPicPr/>
      </xdr:nvPicPr>
      <xdr:blipFill>
        <a:blip r:embed="rId10"/>
        <a:stretch/>
      </xdr:blipFill>
      <xdr:spPr bwMode="auto">
        <a:xfrm>
          <a:off x="0" y="0"/>
          <a:ext cx="0" cy="0"/>
        </a:xfrm>
        <a:prstGeom prst="rect">
          <a:avLst/>
        </a:prstGeom>
        <a:noFill/>
      </xdr:spPr>
    </xdr:pic>
    <xdr:clientData fLocksWithSheet="0"/>
  </xdr:oneCellAnchor>
</xdr:wsDr>
</file>

<file path=xl/drawings/drawing3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13</xdr:row>
      <xdr:rowOff>0</xdr:rowOff>
    </xdr:from>
    <xdr:ext cx="2536031" cy="1131093"/>
    <xdr:pic>
      <xdr:nvPicPr>
        <xdr:cNvPr id="0" name="image208.png"/>
        <xdr:cNvPicPr/>
      </xdr:nvPicPr>
      <xdr:blipFill>
        <a:blip r:embed="rId1"/>
        <a:stretch/>
      </xdr:blipFill>
      <xdr:spPr bwMode="auto">
        <a:xfrm flipH="0" flipV="0">
          <a:off x="7000875" y="7227092"/>
          <a:ext cx="2536031" cy="1131093"/>
        </a:xfrm>
        <a:prstGeom prst="rect">
          <a:avLst/>
        </a:prstGeom>
        <a:noFill/>
      </xdr:spPr>
    </xdr:pic>
    <xdr:clientData fLocksWithSheet="0"/>
  </xdr:oneCellAnchor>
  <xdr:oneCellAnchor>
    <xdr:from>
      <xdr:col>4</xdr:col>
      <xdr:colOff>0</xdr:colOff>
      <xdr:row>14</xdr:row>
      <xdr:rowOff>0</xdr:rowOff>
    </xdr:from>
    <xdr:ext cx="2143125" cy="1866900"/>
    <xdr:pic>
      <xdr:nvPicPr>
        <xdr:cNvPr id="0" name="image214.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124074" cy="1552575"/>
    <xdr:pic>
      <xdr:nvPicPr>
        <xdr:cNvPr id="0" name="image26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3314700" cy="2124074"/>
    <xdr:pic>
      <xdr:nvPicPr>
        <xdr:cNvPr id="0" name="image222.png"/>
        <xdr:cNvPicPr/>
      </xdr:nvPicPr>
      <xdr:blipFill>
        <a:blip r:embed="rId4"/>
        <a:stretch/>
      </xdr:blipFill>
      <xdr:spPr bwMode="auto">
        <a:xfrm>
          <a:off x="0" y="0"/>
          <a:ext cx="0" cy="0"/>
        </a:xfrm>
        <a:prstGeom prst="rect">
          <a:avLst/>
        </a:prstGeom>
        <a:noFill/>
      </xdr:spPr>
    </xdr:pic>
    <xdr:clientData fLocksWithSheet="0"/>
  </xdr:oneCellAnchor>
  <xdr:oneCellAnchor>
    <xdr:from>
      <xdr:col>13</xdr:col>
      <xdr:colOff>2321718</xdr:colOff>
      <xdr:row>10</xdr:row>
      <xdr:rowOff>26987</xdr:rowOff>
    </xdr:from>
    <xdr:ext cx="1523999" cy="1625599"/>
    <xdr:pic>
      <xdr:nvPicPr>
        <xdr:cNvPr id="544978821" name=""/>
        <xdr:cNvPicPr>
          <a:picLocks noChangeAspect="1"/>
        </xdr:cNvPicPr>
      </xdr:nvPicPr>
      <xdr:blipFill>
        <a:blip r:embed="rId5"/>
        <a:stretch/>
      </xdr:blipFill>
      <xdr:spPr bwMode="auto">
        <a:xfrm flipH="0" flipV="0">
          <a:off x="19323843" y="3003549"/>
          <a:ext cx="1523999" cy="1625599"/>
        </a:xfrm>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9</xdr:row>
      <xdr:rowOff>0</xdr:rowOff>
    </xdr:from>
    <xdr:ext cx="390525" cy="200025"/>
    <xdr:pic>
      <xdr:nvPicPr>
        <xdr:cNvPr id="0" name="image270.png"/>
        <xdr:cNvPicPr/>
      </xdr:nvPicPr>
      <xdr:blipFill>
        <a:blip r:embed="rId1"/>
        <a:stretch/>
      </xdr:blipFill>
      <xdr:spPr bwMode="auto">
        <a:xfrm>
          <a:off x="0" y="0"/>
          <a:ext cx="0" cy="0"/>
        </a:xfrm>
        <a:prstGeom prst="rect">
          <a:avLst/>
        </a:prstGeom>
        <a:noFill/>
      </xdr:spPr>
    </xdr:pic>
    <xdr:clientData fLocksWithSheet="0"/>
  </xdr:oneCellAnchor>
  <xdr:oneCellAnchor>
    <xdr:from>
      <xdr:col>13</xdr:col>
      <xdr:colOff>0</xdr:colOff>
      <xdr:row>10</xdr:row>
      <xdr:rowOff>0</xdr:rowOff>
    </xdr:from>
    <xdr:ext cx="5924549" cy="2581275"/>
    <xdr:pic>
      <xdr:nvPicPr>
        <xdr:cNvPr id="0" name="image285.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1266824" cy="2409825"/>
    <xdr:pic>
      <xdr:nvPicPr>
        <xdr:cNvPr id="0" name="image266.png"/>
        <xdr:cNvPicPr/>
      </xdr:nvPicPr>
      <xdr:blipFill>
        <a:blip r:embed="rId3"/>
        <a:stretch/>
      </xdr:blipFill>
      <xdr:spPr bwMode="auto">
        <a:xfrm>
          <a:off x="0" y="0"/>
          <a:ext cx="0" cy="0"/>
        </a:xfrm>
        <a:prstGeom prst="rect">
          <a:avLst/>
        </a:prstGeom>
        <a:noFill/>
      </xdr:spPr>
    </xdr:pic>
    <xdr:clientData fLocksWithSheet="0"/>
  </xdr:oneCellAnchor>
  <xdr:oneCellAnchor>
    <xdr:from>
      <xdr:col>13</xdr:col>
      <xdr:colOff>0</xdr:colOff>
      <xdr:row>11</xdr:row>
      <xdr:rowOff>0</xdr:rowOff>
    </xdr:from>
    <xdr:ext cx="5924549" cy="2352675"/>
    <xdr:pic>
      <xdr:nvPicPr>
        <xdr:cNvPr id="0" name="image265.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12</xdr:row>
      <xdr:rowOff>0</xdr:rowOff>
    </xdr:from>
    <xdr:ext cx="3886200" cy="1847850"/>
    <xdr:pic>
      <xdr:nvPicPr>
        <xdr:cNvPr id="0" name="image278.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886200" cy="1638300"/>
    <xdr:pic>
      <xdr:nvPicPr>
        <xdr:cNvPr id="0" name="image276.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3876675" cy="2247900"/>
    <xdr:pic>
      <xdr:nvPicPr>
        <xdr:cNvPr id="0" name="image267.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3886200" cy="1276350"/>
    <xdr:pic>
      <xdr:nvPicPr>
        <xdr:cNvPr id="0" name="image274.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886200" cy="1752600"/>
    <xdr:pic>
      <xdr:nvPicPr>
        <xdr:cNvPr id="0" name="image272.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886200" cy="2524125"/>
    <xdr:pic>
      <xdr:nvPicPr>
        <xdr:cNvPr id="0" name="image279.png"/>
        <xdr:cNvPicPr/>
      </xdr:nvPicPr>
      <xdr:blipFill>
        <a:blip r:embed="rId10"/>
        <a:stretch/>
      </xdr:blipFill>
      <xdr:spPr bwMode="auto">
        <a:xfrm>
          <a:off x="0" y="0"/>
          <a:ext cx="0" cy="0"/>
        </a:xfrm>
        <a:prstGeom prst="rect">
          <a:avLst/>
        </a:prstGeom>
        <a:noFill/>
      </xdr:spPr>
    </xdr:pic>
    <xdr:clientData fLocksWithSheet="0"/>
  </xdr:oneCellAnchor>
</xdr:wsDr>
</file>

<file path=xl/drawings/drawing3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11</xdr:row>
      <xdr:rowOff>0</xdr:rowOff>
    </xdr:from>
    <xdr:ext cx="238125" cy="200025"/>
    <xdr:pic>
      <xdr:nvPicPr>
        <xdr:cNvPr id="0" name="image284.png"/>
        <xdr:cNvPicPr/>
      </xdr:nvPicPr>
      <xdr:blipFill>
        <a:blip r:embed="rId1"/>
        <a:stretch/>
      </xdr:blipFill>
      <xdr:spPr bwMode="auto">
        <a:xfrm>
          <a:off x="0" y="0"/>
          <a:ext cx="0" cy="0"/>
        </a:xfrm>
        <a:prstGeom prst="rect">
          <a:avLst/>
        </a:prstGeom>
        <a:noFill/>
      </xdr:spPr>
    </xdr:pic>
    <xdr:clientData fLocksWithSheet="0"/>
  </xdr:oneCellAnchor>
</xdr:wsDr>
</file>

<file path=xl/drawings/drawing3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12</xdr:row>
      <xdr:rowOff>0</xdr:rowOff>
    </xdr:from>
    <xdr:ext cx="2105025" cy="1476374"/>
    <xdr:pic>
      <xdr:nvPicPr>
        <xdr:cNvPr id="0" name="image291.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2600325" cy="1162050"/>
    <xdr:pic>
      <xdr:nvPicPr>
        <xdr:cNvPr id="0" name="image269.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466975" cy="1200150"/>
    <xdr:pic>
      <xdr:nvPicPr>
        <xdr:cNvPr id="0" name="image277.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343150" cy="1552575"/>
    <xdr:pic>
      <xdr:nvPicPr>
        <xdr:cNvPr id="0" name="image289.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2600325" cy="1152525"/>
    <xdr:pic>
      <xdr:nvPicPr>
        <xdr:cNvPr id="0" name="image273.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114425" cy="1247775"/>
    <xdr:pic>
      <xdr:nvPicPr>
        <xdr:cNvPr id="0" name="image281.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1257299" cy="1247775"/>
    <xdr:pic>
      <xdr:nvPicPr>
        <xdr:cNvPr id="0" name="image286.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66900" cy="1247775"/>
    <xdr:pic>
      <xdr:nvPicPr>
        <xdr:cNvPr id="0" name="image275.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38324" cy="1247775"/>
    <xdr:pic>
      <xdr:nvPicPr>
        <xdr:cNvPr id="0" name="image287.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28</xdr:row>
      <xdr:rowOff>0</xdr:rowOff>
    </xdr:from>
    <xdr:ext cx="2286000" cy="1990725"/>
    <xdr:pic>
      <xdr:nvPicPr>
        <xdr:cNvPr id="0" name="image283.png"/>
        <xdr:cNvPicPr/>
      </xdr:nvPicPr>
      <xdr:blipFill>
        <a:blip r:embed="rId10"/>
        <a:stretch/>
      </xdr:blipFill>
      <xdr:spPr bwMode="auto">
        <a:xfrm>
          <a:off x="0" y="0"/>
          <a:ext cx="0" cy="0"/>
        </a:xfrm>
        <a:prstGeom prst="rect">
          <a:avLst/>
        </a:prstGeom>
        <a:noFill/>
      </xdr:spPr>
    </xdr:pic>
    <xdr:clientData fLocksWithSheet="0"/>
  </xdr:oneCellAnchor>
  <xdr:oneCellAnchor>
    <xdr:from>
      <xdr:col>16</xdr:col>
      <xdr:colOff>0</xdr:colOff>
      <xdr:row>24</xdr:row>
      <xdr:rowOff>485774</xdr:rowOff>
    </xdr:from>
    <xdr:ext cx="3153895" cy="990599"/>
    <xdr:pic>
      <xdr:nvPicPr>
        <xdr:cNvPr id="4922320" name=""/>
        <xdr:cNvPicPr>
          <a:picLocks noChangeAspect="1"/>
        </xdr:cNvPicPr>
      </xdr:nvPicPr>
      <xdr:blipFill>
        <a:blip r:embed="rId11"/>
        <a:stretch/>
      </xdr:blipFill>
      <xdr:spPr bwMode="auto">
        <a:xfrm flipH="0" flipV="0">
          <a:off x="20974050" y="17640299"/>
          <a:ext cx="3153895" cy="990599"/>
        </a:xfrm>
        <a:prstGeom prst="rect">
          <a:avLst/>
        </a:prstGeom>
      </xdr:spPr>
    </xdr:pic>
    <xdr:clientData/>
  </xdr:oneCellAnchor>
  <xdr:oneCellAnchor>
    <xdr:from>
      <xdr:col>16</xdr:col>
      <xdr:colOff>0</xdr:colOff>
      <xdr:row>26</xdr:row>
      <xdr:rowOff>209550</xdr:rowOff>
    </xdr:from>
    <xdr:ext cx="3202969" cy="1809749"/>
    <xdr:pic>
      <xdr:nvPicPr>
        <xdr:cNvPr id="788074158" name=""/>
        <xdr:cNvPicPr>
          <a:picLocks noChangeAspect="1"/>
        </xdr:cNvPicPr>
      </xdr:nvPicPr>
      <xdr:blipFill>
        <a:blip r:embed="rId12"/>
        <a:stretch/>
      </xdr:blipFill>
      <xdr:spPr bwMode="auto">
        <a:xfrm flipH="0" flipV="0">
          <a:off x="20974050" y="19650075"/>
          <a:ext cx="3202969" cy="1809749"/>
        </a:xfrm>
        <a:prstGeom prst="rect">
          <a:avLst/>
        </a:prstGeom>
      </xdr:spPr>
    </xdr:pic>
    <xdr:clientData/>
  </xdr:oneCellAnchor>
  <xdr:oneCellAnchor>
    <xdr:from>
      <xdr:col>16</xdr:col>
      <xdr:colOff>466725</xdr:colOff>
      <xdr:row>27</xdr:row>
      <xdr:rowOff>209550</xdr:rowOff>
    </xdr:from>
    <xdr:ext cx="2030473" cy="2352674"/>
    <xdr:pic>
      <xdr:nvPicPr>
        <xdr:cNvPr id="872730416" name=""/>
        <xdr:cNvPicPr>
          <a:picLocks noChangeAspect="1"/>
        </xdr:cNvPicPr>
      </xdr:nvPicPr>
      <xdr:blipFill>
        <a:blip r:embed="rId13"/>
        <a:stretch/>
      </xdr:blipFill>
      <xdr:spPr bwMode="auto">
        <a:xfrm flipH="0" flipV="0">
          <a:off x="21440775" y="21688425"/>
          <a:ext cx="2030473" cy="2352674"/>
        </a:xfrm>
        <a:prstGeom prst="rect">
          <a:avLst/>
        </a:prstGeom>
      </xdr:spPr>
    </xdr:pic>
    <xdr:clientData/>
  </xdr:oneCellAnchor>
  <xdr:oneCellAnchor>
    <xdr:from>
      <xdr:col>16</xdr:col>
      <xdr:colOff>466724</xdr:colOff>
      <xdr:row>28</xdr:row>
      <xdr:rowOff>201083</xdr:rowOff>
    </xdr:from>
    <xdr:ext cx="2291126" cy="1845412"/>
    <xdr:pic>
      <xdr:nvPicPr>
        <xdr:cNvPr id="1245105875" name=""/>
        <xdr:cNvPicPr>
          <a:picLocks noChangeAspect="1"/>
        </xdr:cNvPicPr>
      </xdr:nvPicPr>
      <xdr:blipFill>
        <a:blip r:embed="rId14"/>
        <a:stretch/>
      </xdr:blipFill>
      <xdr:spPr bwMode="auto">
        <a:xfrm flipH="0" flipV="0">
          <a:off x="21453474" y="24638000"/>
          <a:ext cx="2291126" cy="1845412"/>
        </a:xfrm>
        <a:prstGeom prst="rect">
          <a:avLst/>
        </a:prstGeom>
      </xdr:spPr>
    </xdr:pic>
    <xdr:clientData/>
  </xdr:oneCellAnchor>
  <xdr:oneCellAnchor>
    <xdr:from>
      <xdr:col>17</xdr:col>
      <xdr:colOff>114147</xdr:colOff>
      <xdr:row>28</xdr:row>
      <xdr:rowOff>272141</xdr:rowOff>
    </xdr:from>
    <xdr:ext cx="2530660" cy="1891390"/>
    <xdr:pic>
      <xdr:nvPicPr>
        <xdr:cNvPr id="2082822070" name=""/>
        <xdr:cNvPicPr>
          <a:picLocks noChangeAspect="1"/>
        </xdr:cNvPicPr>
      </xdr:nvPicPr>
      <xdr:blipFill>
        <a:blip r:embed="rId15"/>
        <a:stretch/>
      </xdr:blipFill>
      <xdr:spPr bwMode="auto">
        <a:xfrm flipH="0" flipV="0">
          <a:off x="24334861" y="24710571"/>
          <a:ext cx="2530661" cy="1891391"/>
        </a:xfrm>
        <a:prstGeom prst="rect">
          <a:avLst/>
        </a:prstGeom>
      </xdr:spPr>
    </xdr:pic>
    <xdr:clientData/>
  </xdr:oneCellAnchor>
  <xdr:oneCellAnchor>
    <xdr:from>
      <xdr:col>17</xdr:col>
      <xdr:colOff>114147</xdr:colOff>
      <xdr:row>27</xdr:row>
      <xdr:rowOff>209549</xdr:rowOff>
    </xdr:from>
    <xdr:ext cx="2136321" cy="1559472"/>
    <xdr:pic>
      <xdr:nvPicPr>
        <xdr:cNvPr id="2133523174" name=""/>
        <xdr:cNvPicPr>
          <a:picLocks noChangeAspect="1"/>
        </xdr:cNvPicPr>
      </xdr:nvPicPr>
      <xdr:blipFill>
        <a:blip r:embed="rId16"/>
        <a:srcRect l="11920" t="11754" r="-22010" b="-15376"/>
        <a:stretch/>
      </xdr:blipFill>
      <xdr:spPr bwMode="auto">
        <a:xfrm flipH="0" flipV="0">
          <a:off x="24334861" y="22049013"/>
          <a:ext cx="2136321" cy="1559472"/>
        </a:xfrm>
        <a:prstGeom prst="rect">
          <a:avLst/>
        </a:prstGeom>
      </xdr:spPr>
    </xdr:pic>
    <xdr:clientData/>
  </xdr:oneCellAnchor>
  <xdr:oneCellAnchor>
    <xdr:from>
      <xdr:col>17</xdr:col>
      <xdr:colOff>114147</xdr:colOff>
      <xdr:row>27</xdr:row>
      <xdr:rowOff>1142191</xdr:rowOff>
    </xdr:from>
    <xdr:ext cx="2212673" cy="1696383"/>
    <xdr:pic>
      <xdr:nvPicPr>
        <xdr:cNvPr id="1145714344" name=""/>
        <xdr:cNvPicPr>
          <a:picLocks noChangeAspect="1"/>
        </xdr:cNvPicPr>
      </xdr:nvPicPr>
      <xdr:blipFill>
        <a:blip r:embed="rId17"/>
        <a:srcRect l="12918" t="19854" r="-12918" b="-19854"/>
        <a:stretch/>
      </xdr:blipFill>
      <xdr:spPr bwMode="auto">
        <a:xfrm flipH="0" flipV="0">
          <a:off x="24334861" y="22981655"/>
          <a:ext cx="2212673" cy="1696383"/>
        </a:xfrm>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14</xdr:col>
      <xdr:colOff>0</xdr:colOff>
      <xdr:row>12</xdr:row>
      <xdr:rowOff>0</xdr:rowOff>
    </xdr:from>
    <xdr:ext cx="285750" cy="200025"/>
    <xdr:pic>
      <xdr:nvPicPr>
        <xdr:cNvPr id="0" name="image282.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1371600" cy="1400175"/>
    <xdr:pic>
      <xdr:nvPicPr>
        <xdr:cNvPr id="0" name="image293.png"/>
        <xdr:cNvPicPr/>
      </xdr:nvPicPr>
      <xdr:blipFill>
        <a:blip r:embed="rId2"/>
        <a:stretch/>
      </xdr:blipFill>
      <xdr:spPr bwMode="auto">
        <a:xfrm>
          <a:off x="0" y="0"/>
          <a:ext cx="0" cy="0"/>
        </a:xfrm>
        <a:prstGeom prst="rect">
          <a:avLst/>
        </a:prstGeom>
        <a:noFill/>
      </xdr:spPr>
    </xdr:pic>
    <xdr:clientData fLocksWithSheet="0"/>
  </xdr:oneCellAnchor>
</xdr:wsDr>
</file>

<file path=xl/drawings/drawing3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3162300" cy="1466850"/>
    <xdr:pic>
      <xdr:nvPicPr>
        <xdr:cNvPr id="0" name="image290.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3209925" cy="1771650"/>
    <xdr:pic>
      <xdr:nvPicPr>
        <xdr:cNvPr id="0" name="image308.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0" name="image28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209925" cy="1123950"/>
    <xdr:pic>
      <xdr:nvPicPr>
        <xdr:cNvPr id="0" name="image298.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895350" cy="2581275"/>
    <xdr:pic>
      <xdr:nvPicPr>
        <xdr:cNvPr id="0" name="image292.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1857375" cy="1819275"/>
    <xdr:pic>
      <xdr:nvPicPr>
        <xdr:cNvPr id="0" name="image294.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3209925" cy="1571625"/>
    <xdr:pic>
      <xdr:nvPicPr>
        <xdr:cNvPr id="0" name="image297.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2390774" cy="2000250"/>
    <xdr:pic>
      <xdr:nvPicPr>
        <xdr:cNvPr id="0" name="image296.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028949" cy="1057275"/>
    <xdr:pic>
      <xdr:nvPicPr>
        <xdr:cNvPr id="0" name="image310.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2324100" cy="2276474"/>
    <xdr:pic>
      <xdr:nvPicPr>
        <xdr:cNvPr id="0" name="image300.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32</xdr:row>
      <xdr:rowOff>0</xdr:rowOff>
    </xdr:from>
    <xdr:ext cx="3209925" cy="847725"/>
    <xdr:pic>
      <xdr:nvPicPr>
        <xdr:cNvPr id="0" name="image302.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34</xdr:row>
      <xdr:rowOff>0</xdr:rowOff>
    </xdr:from>
    <xdr:ext cx="2428875" cy="809625"/>
    <xdr:pic>
      <xdr:nvPicPr>
        <xdr:cNvPr id="0" name="image309.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43</xdr:row>
      <xdr:rowOff>0</xdr:rowOff>
    </xdr:from>
    <xdr:ext cx="219075" cy="200025"/>
    <xdr:pic>
      <xdr:nvPicPr>
        <xdr:cNvPr id="0" name="image299.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46</xdr:row>
      <xdr:rowOff>0</xdr:rowOff>
    </xdr:from>
    <xdr:ext cx="257175" cy="200025"/>
    <xdr:pic>
      <xdr:nvPicPr>
        <xdr:cNvPr id="0" name="image305.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53</xdr:row>
      <xdr:rowOff>0</xdr:rowOff>
    </xdr:from>
    <xdr:ext cx="3209925" cy="2047875"/>
    <xdr:pic>
      <xdr:nvPicPr>
        <xdr:cNvPr id="0" name="image312.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54</xdr:row>
      <xdr:rowOff>0</xdr:rowOff>
    </xdr:from>
    <xdr:ext cx="3209925" cy="733425"/>
    <xdr:pic>
      <xdr:nvPicPr>
        <xdr:cNvPr id="0" name="image295.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56</xdr:row>
      <xdr:rowOff>0</xdr:rowOff>
    </xdr:from>
    <xdr:ext cx="3209925" cy="923925"/>
    <xdr:pic>
      <xdr:nvPicPr>
        <xdr:cNvPr id="0" name="image301.png"/>
        <xdr:cNvPicPr/>
      </xdr:nvPicPr>
      <xdr:blipFill>
        <a:blip r:embed="rId17"/>
        <a:stretch/>
      </xdr:blipFill>
      <xdr:spPr bwMode="auto">
        <a:xfrm>
          <a:off x="0" y="0"/>
          <a:ext cx="0" cy="0"/>
        </a:xfrm>
        <a:prstGeom prst="rect">
          <a:avLst/>
        </a:prstGeom>
        <a:noFill/>
      </xdr:spPr>
    </xdr:pic>
    <xdr:clientData fLocksWithSheet="0"/>
  </xdr:oneCellAnchor>
</xdr:wsDr>
</file>

<file path=xl/drawings/drawing3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3209925" cy="1362075"/>
    <xdr:pic>
      <xdr:nvPicPr>
        <xdr:cNvPr id="0" name="image314.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1876425" cy="1247775"/>
    <xdr:pic>
      <xdr:nvPicPr>
        <xdr:cNvPr id="0" name="image303.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0" name="image288.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2724150" cy="1266824"/>
    <xdr:pic>
      <xdr:nvPicPr>
        <xdr:cNvPr id="0" name="image311.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1828800" cy="1933575"/>
    <xdr:pic>
      <xdr:nvPicPr>
        <xdr:cNvPr id="0" name="image313.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3209925" cy="1047750"/>
    <xdr:pic>
      <xdr:nvPicPr>
        <xdr:cNvPr id="0" name="image304.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23</xdr:row>
      <xdr:rowOff>0</xdr:rowOff>
    </xdr:from>
    <xdr:ext cx="266700" cy="200025"/>
    <xdr:pic>
      <xdr:nvPicPr>
        <xdr:cNvPr id="0" name="image307.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2324100" cy="2276474"/>
    <xdr:pic>
      <xdr:nvPicPr>
        <xdr:cNvPr id="0" name="image300.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37</xdr:row>
      <xdr:rowOff>0</xdr:rowOff>
    </xdr:from>
    <xdr:ext cx="3209925" cy="1962150"/>
    <xdr:pic>
      <xdr:nvPicPr>
        <xdr:cNvPr id="0" name="image306.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38</xdr:row>
      <xdr:rowOff>0</xdr:rowOff>
    </xdr:from>
    <xdr:ext cx="3209925" cy="733425"/>
    <xdr:pic>
      <xdr:nvPicPr>
        <xdr:cNvPr id="0" name="image295.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47</xdr:row>
      <xdr:rowOff>0</xdr:rowOff>
    </xdr:from>
    <xdr:ext cx="3209925" cy="923925"/>
    <xdr:pic>
      <xdr:nvPicPr>
        <xdr:cNvPr id="0" name="image301.png"/>
        <xdr:cNvPicPr/>
      </xdr:nvPicPr>
      <xdr:blipFill>
        <a:blip r:embed="rId11"/>
        <a:stretch/>
      </xdr:blipFill>
      <xdr:spPr bwMode="auto">
        <a:xfrm>
          <a:off x="0" y="0"/>
          <a:ext cx="0" cy="0"/>
        </a:xfrm>
        <a:prstGeom prst="rect">
          <a:avLst/>
        </a:prstGeom>
        <a:noFill/>
      </xdr:spPr>
    </xdr:pic>
    <xdr:clientData fLocksWithSheet="0"/>
  </xdr:oneCellAnchor>
</xdr:wsDr>
</file>

<file path=xl/drawings/drawing3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0</xdr:colOff>
      <xdr:row>16</xdr:row>
      <xdr:rowOff>0</xdr:rowOff>
    </xdr:from>
    <xdr:ext cx="3209925" cy="1381125"/>
    <xdr:pic>
      <xdr:nvPicPr>
        <xdr:cNvPr id="0" name="image331.png"/>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209925" cy="1524000"/>
    <xdr:pic>
      <xdr:nvPicPr>
        <xdr:cNvPr id="0" name="image316.png"/>
        <xdr:cNvPicPr/>
      </xdr:nvPicPr>
      <xdr:blipFill>
        <a:blip r:embed="rId2"/>
        <a:stretch/>
      </xdr:blipFill>
      <xdr:spPr bwMode="auto">
        <a:xfrm>
          <a:off x="0" y="0"/>
          <a:ext cx="0" cy="0"/>
        </a:xfrm>
        <a:prstGeom prst="rect">
          <a:avLst/>
        </a:prstGeom>
        <a:noFill/>
      </xdr:spPr>
    </xdr:pic>
    <xdr:clientData fLocksWithSheet="0"/>
  </xdr:oneCellAnchor>
  <xdr:oneCellAnchor>
    <xdr:from>
      <xdr:col>13</xdr:col>
      <xdr:colOff>0</xdr:colOff>
      <xdr:row>17</xdr:row>
      <xdr:rowOff>0</xdr:rowOff>
    </xdr:from>
    <xdr:ext cx="5848350" cy="1800225"/>
    <xdr:pic>
      <xdr:nvPicPr>
        <xdr:cNvPr id="0" name="image315.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571750" cy="1171575"/>
    <xdr:pic>
      <xdr:nvPicPr>
        <xdr:cNvPr id="0" name="image288.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209925" cy="1314450"/>
    <xdr:pic>
      <xdr:nvPicPr>
        <xdr:cNvPr id="0" name="image320.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209925" cy="1485900"/>
    <xdr:pic>
      <xdr:nvPicPr>
        <xdr:cNvPr id="0" name="image321.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22</xdr:row>
      <xdr:rowOff>0</xdr:rowOff>
    </xdr:from>
    <xdr:ext cx="2419350" cy="1819275"/>
    <xdr:pic>
      <xdr:nvPicPr>
        <xdr:cNvPr id="0" name="image319.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24</xdr:row>
      <xdr:rowOff>0</xdr:rowOff>
    </xdr:from>
    <xdr:ext cx="695325" cy="200025"/>
    <xdr:pic>
      <xdr:nvPicPr>
        <xdr:cNvPr id="0" name="image318.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25</xdr:row>
      <xdr:rowOff>0</xdr:rowOff>
    </xdr:from>
    <xdr:ext cx="3209925" cy="1171575"/>
    <xdr:pic>
      <xdr:nvPicPr>
        <xdr:cNvPr id="0" name="image334.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26</xdr:row>
      <xdr:rowOff>0</xdr:rowOff>
    </xdr:from>
    <xdr:ext cx="3209925" cy="1876425"/>
    <xdr:pic>
      <xdr:nvPicPr>
        <xdr:cNvPr id="0" name="image335.png"/>
        <xdr:cNvPicPr/>
      </xdr:nvPicPr>
      <xdr:blipFill>
        <a:blip r:embed="rId10"/>
        <a:stretch/>
      </xdr:blipFill>
      <xdr:spPr bwMode="auto">
        <a:xfrm>
          <a:off x="0" y="0"/>
          <a:ext cx="0" cy="0"/>
        </a:xfrm>
        <a:prstGeom prst="rect">
          <a:avLst/>
        </a:prstGeom>
        <a:noFill/>
      </xdr:spPr>
    </xdr:pic>
    <xdr:clientData fLocksWithSheet="0"/>
  </xdr:oneCellAnchor>
  <xdr:oneCellAnchor>
    <xdr:from>
      <xdr:col>4</xdr:col>
      <xdr:colOff>0</xdr:colOff>
      <xdr:row>27</xdr:row>
      <xdr:rowOff>0</xdr:rowOff>
    </xdr:from>
    <xdr:ext cx="3209925" cy="1190625"/>
    <xdr:pic>
      <xdr:nvPicPr>
        <xdr:cNvPr id="0" name="image339.png"/>
        <xdr:cNvPicPr/>
      </xdr:nvPicPr>
      <xdr:blipFill>
        <a:blip r:embed="rId11"/>
        <a:stretch/>
      </xdr:blipFill>
      <xdr:spPr bwMode="auto">
        <a:xfrm>
          <a:off x="0" y="0"/>
          <a:ext cx="0" cy="0"/>
        </a:xfrm>
        <a:prstGeom prst="rect">
          <a:avLst/>
        </a:prstGeom>
        <a:noFill/>
      </xdr:spPr>
    </xdr:pic>
    <xdr:clientData fLocksWithSheet="0"/>
  </xdr:oneCellAnchor>
  <xdr:oneCellAnchor>
    <xdr:from>
      <xdr:col>4</xdr:col>
      <xdr:colOff>0</xdr:colOff>
      <xdr:row>29</xdr:row>
      <xdr:rowOff>0</xdr:rowOff>
    </xdr:from>
    <xdr:ext cx="2324100" cy="2276474"/>
    <xdr:pic>
      <xdr:nvPicPr>
        <xdr:cNvPr id="0" name="image300.png"/>
        <xdr:cNvPicPr/>
      </xdr:nvPicPr>
      <xdr:blipFill>
        <a:blip r:embed="rId12"/>
        <a:stretch/>
      </xdr:blipFill>
      <xdr:spPr bwMode="auto">
        <a:xfrm>
          <a:off x="0" y="0"/>
          <a:ext cx="0" cy="0"/>
        </a:xfrm>
        <a:prstGeom prst="rect">
          <a:avLst/>
        </a:prstGeom>
        <a:noFill/>
      </xdr:spPr>
    </xdr:pic>
    <xdr:clientData fLocksWithSheet="0"/>
  </xdr:oneCellAnchor>
  <xdr:oneCellAnchor>
    <xdr:from>
      <xdr:col>4</xdr:col>
      <xdr:colOff>0</xdr:colOff>
      <xdr:row>33</xdr:row>
      <xdr:rowOff>0</xdr:rowOff>
    </xdr:from>
    <xdr:ext cx="3209925" cy="847725"/>
    <xdr:pic>
      <xdr:nvPicPr>
        <xdr:cNvPr id="0" name="image302.png"/>
        <xdr:cNvPicPr/>
      </xdr:nvPicPr>
      <xdr:blipFill>
        <a:blip r:embed="rId13"/>
        <a:stretch/>
      </xdr:blipFill>
      <xdr:spPr bwMode="auto">
        <a:xfrm>
          <a:off x="0" y="0"/>
          <a:ext cx="0" cy="0"/>
        </a:xfrm>
        <a:prstGeom prst="rect">
          <a:avLst/>
        </a:prstGeom>
        <a:noFill/>
      </xdr:spPr>
    </xdr:pic>
    <xdr:clientData fLocksWithSheet="0"/>
  </xdr:oneCellAnchor>
  <xdr:oneCellAnchor>
    <xdr:from>
      <xdr:col>4</xdr:col>
      <xdr:colOff>0</xdr:colOff>
      <xdr:row>35</xdr:row>
      <xdr:rowOff>0</xdr:rowOff>
    </xdr:from>
    <xdr:ext cx="257175" cy="200025"/>
    <xdr:pic>
      <xdr:nvPicPr>
        <xdr:cNvPr id="0" name="image305.png"/>
        <xdr:cNvPicPr/>
      </xdr:nvPicPr>
      <xdr:blipFill>
        <a:blip r:embed="rId14"/>
        <a:stretch/>
      </xdr:blipFill>
      <xdr:spPr bwMode="auto">
        <a:xfrm>
          <a:off x="0" y="0"/>
          <a:ext cx="0" cy="0"/>
        </a:xfrm>
        <a:prstGeom prst="rect">
          <a:avLst/>
        </a:prstGeom>
        <a:noFill/>
      </xdr:spPr>
    </xdr:pic>
    <xdr:clientData fLocksWithSheet="0"/>
  </xdr:oneCellAnchor>
  <xdr:oneCellAnchor>
    <xdr:from>
      <xdr:col>4</xdr:col>
      <xdr:colOff>0</xdr:colOff>
      <xdr:row>44</xdr:row>
      <xdr:rowOff>0</xdr:rowOff>
    </xdr:from>
    <xdr:ext cx="2428875" cy="809625"/>
    <xdr:pic>
      <xdr:nvPicPr>
        <xdr:cNvPr id="0" name="image309.png"/>
        <xdr:cNvPicPr/>
      </xdr:nvPicPr>
      <xdr:blipFill>
        <a:blip r:embed="rId15"/>
        <a:stretch/>
      </xdr:blipFill>
      <xdr:spPr bwMode="auto">
        <a:xfrm>
          <a:off x="0" y="0"/>
          <a:ext cx="0" cy="0"/>
        </a:xfrm>
        <a:prstGeom prst="rect">
          <a:avLst/>
        </a:prstGeom>
        <a:noFill/>
      </xdr:spPr>
    </xdr:pic>
    <xdr:clientData fLocksWithSheet="0"/>
  </xdr:oneCellAnchor>
  <xdr:oneCellAnchor>
    <xdr:from>
      <xdr:col>4</xdr:col>
      <xdr:colOff>0</xdr:colOff>
      <xdr:row>54</xdr:row>
      <xdr:rowOff>0</xdr:rowOff>
    </xdr:from>
    <xdr:ext cx="219075" cy="200025"/>
    <xdr:pic>
      <xdr:nvPicPr>
        <xdr:cNvPr id="0" name="image329.png"/>
        <xdr:cNvPicPr/>
      </xdr:nvPicPr>
      <xdr:blipFill>
        <a:blip r:embed="rId16"/>
        <a:stretch/>
      </xdr:blipFill>
      <xdr:spPr bwMode="auto">
        <a:xfrm>
          <a:off x="0" y="0"/>
          <a:ext cx="0" cy="0"/>
        </a:xfrm>
        <a:prstGeom prst="rect">
          <a:avLst/>
        </a:prstGeom>
        <a:noFill/>
      </xdr:spPr>
    </xdr:pic>
    <xdr:clientData fLocksWithSheet="0"/>
  </xdr:oneCellAnchor>
  <xdr:oneCellAnchor>
    <xdr:from>
      <xdr:col>4</xdr:col>
      <xdr:colOff>0</xdr:colOff>
      <xdr:row>58</xdr:row>
      <xdr:rowOff>0</xdr:rowOff>
    </xdr:from>
    <xdr:ext cx="3209925" cy="1876425"/>
    <xdr:pic>
      <xdr:nvPicPr>
        <xdr:cNvPr id="0" name="image328.png"/>
        <xdr:cNvPicPr/>
      </xdr:nvPicPr>
      <xdr:blipFill>
        <a:blip r:embed="rId17"/>
        <a:stretch/>
      </xdr:blipFill>
      <xdr:spPr bwMode="auto">
        <a:xfrm>
          <a:off x="0" y="0"/>
          <a:ext cx="0" cy="0"/>
        </a:xfrm>
        <a:prstGeom prst="rect">
          <a:avLst/>
        </a:prstGeom>
        <a:noFill/>
      </xdr:spPr>
    </xdr:pic>
    <xdr:clientData fLocksWithSheet="0"/>
  </xdr:oneCellAnchor>
  <xdr:oneCellAnchor>
    <xdr:from>
      <xdr:col>4</xdr:col>
      <xdr:colOff>0</xdr:colOff>
      <xdr:row>60</xdr:row>
      <xdr:rowOff>0</xdr:rowOff>
    </xdr:from>
    <xdr:ext cx="3209925" cy="923925"/>
    <xdr:pic>
      <xdr:nvPicPr>
        <xdr:cNvPr id="0" name="image301.png"/>
        <xdr:cNvPicPr/>
      </xdr:nvPicPr>
      <xdr:blipFill>
        <a:blip r:embed="rId18"/>
        <a:stretch/>
      </xdr:blipFill>
      <xdr:spPr bwMode="auto">
        <a:xfrm>
          <a:off x="0" y="0"/>
          <a:ext cx="0" cy="0"/>
        </a:xfrm>
        <a:prstGeom prst="rect">
          <a:avLst/>
        </a:prstGeom>
        <a:noFill/>
      </xdr:spPr>
    </xdr:pic>
    <xdr:clientData fLocksWithSheet="0"/>
  </xdr:oneCellAnchor>
</xdr:wsDr>
</file>

<file path=xl/drawings/drawing39.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11</xdr:col>
      <xdr:colOff>142875</xdr:colOff>
      <xdr:row>11</xdr:row>
      <xdr:rowOff>704849</xdr:rowOff>
    </xdr:from>
    <xdr:ext cx="2333625" cy="1733550"/>
    <xdr:pic>
      <xdr:nvPicPr>
        <xdr:cNvPr id="0" name="image322.png" title="Изображение"/>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9</xdr:row>
      <xdr:rowOff>0</xdr:rowOff>
    </xdr:from>
    <xdr:ext cx="3514725" cy="628649"/>
    <xdr:pic>
      <xdr:nvPicPr>
        <xdr:cNvPr id="0" name="image340.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11</xdr:row>
      <xdr:rowOff>0</xdr:rowOff>
    </xdr:from>
    <xdr:ext cx="2809875" cy="2676525"/>
    <xdr:pic>
      <xdr:nvPicPr>
        <xdr:cNvPr id="0" name="image324.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13</xdr:row>
      <xdr:rowOff>0</xdr:rowOff>
    </xdr:from>
    <xdr:ext cx="3514725" cy="1676400"/>
    <xdr:pic>
      <xdr:nvPicPr>
        <xdr:cNvPr id="0" name="image317.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924175" cy="2162175"/>
    <xdr:pic>
      <xdr:nvPicPr>
        <xdr:cNvPr id="0" name="image330.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17</xdr:row>
      <xdr:rowOff>0</xdr:rowOff>
    </xdr:from>
    <xdr:ext cx="3514725" cy="1914525"/>
    <xdr:pic>
      <xdr:nvPicPr>
        <xdr:cNvPr id="0" name="image337.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257425" cy="2781300"/>
    <xdr:pic>
      <xdr:nvPicPr>
        <xdr:cNvPr id="0" name="image326.png"/>
        <xdr:cNvPicPr/>
      </xdr:nvPicPr>
      <xdr:blipFill>
        <a:blip r:embed="rId7"/>
        <a:stretch/>
      </xdr:blipFill>
      <xdr:spPr bwMode="auto">
        <a:xfrm>
          <a:off x="0" y="0"/>
          <a:ext cx="0" cy="0"/>
        </a:xfrm>
        <a:prstGeom prst="rect">
          <a:avLst/>
        </a:prstGeom>
        <a:noFill/>
      </xdr:spPr>
    </xdr:pic>
    <xdr:clientData fLocksWithSheet="0"/>
  </xdr:oneCellAnchor>
  <xdr:oneCellAnchor>
    <xdr:from>
      <xdr:col>4</xdr:col>
      <xdr:colOff>0</xdr:colOff>
      <xdr:row>19</xdr:row>
      <xdr:rowOff>0</xdr:rowOff>
    </xdr:from>
    <xdr:ext cx="2657475" cy="2209798"/>
    <xdr:pic>
      <xdr:nvPicPr>
        <xdr:cNvPr id="0" name="image327.png"/>
        <xdr:cNvPicPr/>
      </xdr:nvPicPr>
      <xdr:blipFill>
        <a:blip r:embed="rId8"/>
        <a:stretch/>
      </xdr:blipFill>
      <xdr:spPr bwMode="auto">
        <a:xfrm>
          <a:off x="0" y="0"/>
          <a:ext cx="0" cy="0"/>
        </a:xfrm>
        <a:prstGeom prst="rect">
          <a:avLst/>
        </a:prstGeom>
        <a:noFill/>
      </xdr:spPr>
    </xdr:pic>
    <xdr:clientData fLocksWithSheet="0"/>
  </xdr:oneCellAnchor>
  <xdr:oneCellAnchor>
    <xdr:from>
      <xdr:col>4</xdr:col>
      <xdr:colOff>0</xdr:colOff>
      <xdr:row>20</xdr:row>
      <xdr:rowOff>0</xdr:rowOff>
    </xdr:from>
    <xdr:ext cx="3105150" cy="2057400"/>
    <xdr:pic>
      <xdr:nvPicPr>
        <xdr:cNvPr id="0" name="image323.png"/>
        <xdr:cNvPicPr/>
      </xdr:nvPicPr>
      <xdr:blipFill>
        <a:blip r:embed="rId9"/>
        <a:stretch/>
      </xdr:blipFill>
      <xdr:spPr bwMode="auto">
        <a:xfrm>
          <a:off x="0" y="0"/>
          <a:ext cx="0" cy="0"/>
        </a:xfrm>
        <a:prstGeom prst="rect">
          <a:avLst/>
        </a:prstGeom>
        <a:noFill/>
      </xdr:spPr>
    </xdr:pic>
    <xdr:clientData fLocksWithSheet="0"/>
  </xdr:oneCellAnchor>
  <xdr:oneCellAnchor>
    <xdr:from>
      <xdr:col>4</xdr:col>
      <xdr:colOff>0</xdr:colOff>
      <xdr:row>21</xdr:row>
      <xdr:rowOff>0</xdr:rowOff>
    </xdr:from>
    <xdr:ext cx="3409950" cy="2533648"/>
    <xdr:pic>
      <xdr:nvPicPr>
        <xdr:cNvPr id="0" name="image333.png"/>
        <xdr:cNvPicPr/>
      </xdr:nvPicPr>
      <xdr:blipFill>
        <a:blip r:embed="rId10"/>
        <a:stretch/>
      </xdr:blipFill>
      <xdr:spPr bwMode="auto">
        <a:xfrm>
          <a:off x="0" y="0"/>
          <a:ext cx="0" cy="0"/>
        </a:xfrm>
        <a:prstGeom prst="rect">
          <a:avLst/>
        </a:prstGeom>
        <a:noFill/>
      </xdr:spPr>
    </xdr:pic>
    <xdr:clientData fLocksWithSheet="0"/>
  </xdr:oneCellAnchor>
</xdr:wsDr>
</file>

<file path=xl/drawings/drawing40.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11</xdr:col>
      <xdr:colOff>895350</xdr:colOff>
      <xdr:row>10</xdr:row>
      <xdr:rowOff>333375</xdr:rowOff>
    </xdr:from>
    <xdr:ext cx="695325" cy="2171700"/>
    <xdr:pic>
      <xdr:nvPicPr>
        <xdr:cNvPr id="0" name="image336.png" title="Изображение"/>
        <xdr:cNvPicPr/>
      </xdr:nvPicPr>
      <xdr:blipFill>
        <a:blip r:embed="rId1"/>
        <a:stretch/>
      </xdr:blipFill>
      <xdr:spPr bwMode="auto">
        <a:xfrm>
          <a:off x="0" y="0"/>
          <a:ext cx="0" cy="0"/>
        </a:xfrm>
        <a:prstGeom prst="rect">
          <a:avLst/>
        </a:prstGeom>
        <a:noFill/>
      </xdr:spPr>
    </xdr:pic>
    <xdr:clientData fLocksWithSheet="0"/>
  </xdr:oneCellAnchor>
  <xdr:oneCellAnchor>
    <xdr:from>
      <xdr:col>4</xdr:col>
      <xdr:colOff>0</xdr:colOff>
      <xdr:row>9</xdr:row>
      <xdr:rowOff>0</xdr:rowOff>
    </xdr:from>
    <xdr:ext cx="2800350" cy="514350"/>
    <xdr:pic>
      <xdr:nvPicPr>
        <xdr:cNvPr id="0" name="image341.png"/>
        <xdr:cNvPicPr/>
      </xdr:nvPicPr>
      <xdr:blipFill>
        <a:blip r:embed="rId2"/>
        <a:stretch/>
      </xdr:blipFill>
      <xdr:spPr bwMode="auto">
        <a:xfrm>
          <a:off x="0" y="0"/>
          <a:ext cx="0" cy="0"/>
        </a:xfrm>
        <a:prstGeom prst="rect">
          <a:avLst/>
        </a:prstGeom>
        <a:noFill/>
      </xdr:spPr>
    </xdr:pic>
    <xdr:clientData fLocksWithSheet="0"/>
  </xdr:oneCellAnchor>
  <xdr:oneCellAnchor>
    <xdr:from>
      <xdr:col>4</xdr:col>
      <xdr:colOff>0</xdr:colOff>
      <xdr:row>10</xdr:row>
      <xdr:rowOff>0</xdr:rowOff>
    </xdr:from>
    <xdr:ext cx="2676525" cy="2543175"/>
    <xdr:pic>
      <xdr:nvPicPr>
        <xdr:cNvPr id="0" name="image324.png"/>
        <xdr:cNvPicPr/>
      </xdr:nvPicPr>
      <xdr:blipFill>
        <a:blip r:embed="rId3"/>
        <a:stretch/>
      </xdr:blipFill>
      <xdr:spPr bwMode="auto">
        <a:xfrm>
          <a:off x="0" y="0"/>
          <a:ext cx="0" cy="0"/>
        </a:xfrm>
        <a:prstGeom prst="rect">
          <a:avLst/>
        </a:prstGeom>
        <a:noFill/>
      </xdr:spPr>
    </xdr:pic>
    <xdr:clientData fLocksWithSheet="0"/>
  </xdr:oneCellAnchor>
  <xdr:oneCellAnchor>
    <xdr:from>
      <xdr:col>4</xdr:col>
      <xdr:colOff>0</xdr:colOff>
      <xdr:row>14</xdr:row>
      <xdr:rowOff>0</xdr:rowOff>
    </xdr:from>
    <xdr:ext cx="2790824" cy="2638425"/>
    <xdr:pic>
      <xdr:nvPicPr>
        <xdr:cNvPr id="0" name="image342.png"/>
        <xdr:cNvPicPr/>
      </xdr:nvPicPr>
      <xdr:blipFill>
        <a:blip r:embed="rId4"/>
        <a:stretch/>
      </xdr:blipFill>
      <xdr:spPr bwMode="auto">
        <a:xfrm>
          <a:off x="0" y="0"/>
          <a:ext cx="0" cy="0"/>
        </a:xfrm>
        <a:prstGeom prst="rect">
          <a:avLst/>
        </a:prstGeom>
        <a:noFill/>
      </xdr:spPr>
    </xdr:pic>
    <xdr:clientData fLocksWithSheet="0"/>
  </xdr:oneCellAnchor>
  <xdr:oneCellAnchor>
    <xdr:from>
      <xdr:col>4</xdr:col>
      <xdr:colOff>0</xdr:colOff>
      <xdr:row>15</xdr:row>
      <xdr:rowOff>0</xdr:rowOff>
    </xdr:from>
    <xdr:ext cx="2162175" cy="1781175"/>
    <xdr:pic>
      <xdr:nvPicPr>
        <xdr:cNvPr id="0" name="image332.png"/>
        <xdr:cNvPicPr/>
      </xdr:nvPicPr>
      <xdr:blipFill>
        <a:blip r:embed="rId5"/>
        <a:stretch/>
      </xdr:blipFill>
      <xdr:spPr bwMode="auto">
        <a:xfrm>
          <a:off x="0" y="0"/>
          <a:ext cx="0" cy="0"/>
        </a:xfrm>
        <a:prstGeom prst="rect">
          <a:avLst/>
        </a:prstGeom>
        <a:noFill/>
      </xdr:spPr>
    </xdr:pic>
    <xdr:clientData fLocksWithSheet="0"/>
  </xdr:oneCellAnchor>
  <xdr:oneCellAnchor>
    <xdr:from>
      <xdr:col>4</xdr:col>
      <xdr:colOff>0</xdr:colOff>
      <xdr:row>16</xdr:row>
      <xdr:rowOff>0</xdr:rowOff>
    </xdr:from>
    <xdr:ext cx="2771775" cy="1990725"/>
    <xdr:pic>
      <xdr:nvPicPr>
        <xdr:cNvPr id="0" name="image338.png"/>
        <xdr:cNvPicPr/>
      </xdr:nvPicPr>
      <xdr:blipFill>
        <a:blip r:embed="rId6"/>
        <a:stretch/>
      </xdr:blipFill>
      <xdr:spPr bwMode="auto">
        <a:xfrm>
          <a:off x="0" y="0"/>
          <a:ext cx="0" cy="0"/>
        </a:xfrm>
        <a:prstGeom prst="rect">
          <a:avLst/>
        </a:prstGeom>
        <a:noFill/>
      </xdr:spPr>
    </xdr:pic>
    <xdr:clientData fLocksWithSheet="0"/>
  </xdr:oneCellAnchor>
  <xdr:oneCellAnchor>
    <xdr:from>
      <xdr:col>4</xdr:col>
      <xdr:colOff>0</xdr:colOff>
      <xdr:row>18</xdr:row>
      <xdr:rowOff>0</xdr:rowOff>
    </xdr:from>
    <xdr:ext cx="2409825" cy="1600200"/>
    <xdr:pic>
      <xdr:nvPicPr>
        <xdr:cNvPr id="0" name="image325.png"/>
        <xdr:cNvPicPr/>
      </xdr:nvPicPr>
      <xdr:blipFill>
        <a:blip r:embed="rId7"/>
        <a:stretch/>
      </xdr:blipFill>
      <xdr:spPr bwMode="auto">
        <a:xfrm>
          <a:off x="0" y="0"/>
          <a:ext cx="0" cy="0"/>
        </a:xfrm>
        <a:prstGeom prst="rect">
          <a:avLst/>
        </a:prstGeom>
        <a:noFill/>
      </xdr:spPr>
    </xdr:pic>
    <xdr:clientData fLocksWithSheet="0"/>
  </xdr:oneCellAnchor>
</xdr:wsDr>
</file>

<file path=xl/drawings/drawing4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71437</xdr:colOff>
      <xdr:row>11</xdr:row>
      <xdr:rowOff>0</xdr:rowOff>
    </xdr:from>
    <xdr:ext cx="3655217" cy="2198428"/>
    <xdr:pic>
      <xdr:nvPicPr>
        <xdr:cNvPr id="2140921349" name=""/>
        <xdr:cNvPicPr>
          <a:picLocks noChangeAspect="1"/>
        </xdr:cNvPicPr>
      </xdr:nvPicPr>
      <xdr:blipFill>
        <a:blip r:embed="rId1"/>
        <a:stretch/>
      </xdr:blipFill>
      <xdr:spPr bwMode="auto">
        <a:xfrm flipH="0" flipV="0">
          <a:off x="6191250" y="3893343"/>
          <a:ext cx="3655218" cy="2198428"/>
        </a:xfrm>
        <a:prstGeom prst="rect">
          <a:avLst/>
        </a:prstGeom>
      </xdr:spPr>
    </xdr:pic>
    <xdr:clientData/>
  </xdr:oneCellAnchor>
  <xdr:oneCellAnchor>
    <xdr:from>
      <xdr:col>4</xdr:col>
      <xdr:colOff>0</xdr:colOff>
      <xdr:row>17</xdr:row>
      <xdr:rowOff>0</xdr:rowOff>
    </xdr:from>
    <xdr:ext cx="2381247" cy="2304434"/>
    <xdr:pic>
      <xdr:nvPicPr>
        <xdr:cNvPr id="1540839590" name=""/>
        <xdr:cNvPicPr>
          <a:picLocks noChangeAspect="1"/>
        </xdr:cNvPicPr>
      </xdr:nvPicPr>
      <xdr:blipFill>
        <a:blip r:embed="rId2"/>
        <a:stretch/>
      </xdr:blipFill>
      <xdr:spPr bwMode="auto">
        <a:xfrm flipH="0" flipV="0">
          <a:off x="6119812" y="10060781"/>
          <a:ext cx="2381249" cy="2304434"/>
        </a:xfrm>
        <a:prstGeom prst="rect">
          <a:avLst/>
        </a:prstGeom>
      </xdr:spPr>
    </xdr:pic>
    <xdr:clientData/>
  </xdr:oneCellAnchor>
  <xdr:oneCellAnchor>
    <xdr:from>
      <xdr:col>4</xdr:col>
      <xdr:colOff>71437</xdr:colOff>
      <xdr:row>18</xdr:row>
      <xdr:rowOff>6528</xdr:rowOff>
    </xdr:from>
    <xdr:ext cx="1410045" cy="1848464"/>
    <xdr:pic>
      <xdr:nvPicPr>
        <xdr:cNvPr id="1909656738" name=""/>
        <xdr:cNvPicPr>
          <a:picLocks noChangeAspect="1"/>
        </xdr:cNvPicPr>
      </xdr:nvPicPr>
      <xdr:blipFill>
        <a:blip r:embed="rId3"/>
        <a:stretch/>
      </xdr:blipFill>
      <xdr:spPr bwMode="auto">
        <a:xfrm flipH="0" flipV="0">
          <a:off x="6191250" y="12484279"/>
          <a:ext cx="1410046" cy="1848464"/>
        </a:xfrm>
        <a:prstGeom prst="rect">
          <a:avLst/>
        </a:prstGeom>
      </xdr:spPr>
    </xdr:pic>
    <xdr:clientData/>
  </xdr:oneCellAnchor>
  <xdr:oneCellAnchor>
    <xdr:from>
      <xdr:col>4</xdr:col>
      <xdr:colOff>71437</xdr:colOff>
      <xdr:row>33</xdr:row>
      <xdr:rowOff>107156</xdr:rowOff>
    </xdr:from>
    <xdr:ext cx="3274217" cy="1979922"/>
    <xdr:pic>
      <xdr:nvPicPr>
        <xdr:cNvPr id="76517285" name=""/>
        <xdr:cNvPicPr>
          <a:picLocks noChangeAspect="1"/>
        </xdr:cNvPicPr>
      </xdr:nvPicPr>
      <xdr:blipFill>
        <a:blip r:embed="rId4"/>
        <a:stretch/>
      </xdr:blipFill>
      <xdr:spPr bwMode="auto">
        <a:xfrm flipH="0" flipV="0">
          <a:off x="6381750" y="31253906"/>
          <a:ext cx="3274218" cy="1979922"/>
        </a:xfrm>
        <a:prstGeom prst="rect">
          <a:avLst/>
        </a:prstGeom>
      </xdr:spPr>
    </xdr:pic>
    <xdr:clientData/>
  </xdr:oneCellAnchor>
  <xdr:oneCellAnchor>
    <xdr:from>
      <xdr:col>4</xdr:col>
      <xdr:colOff>0</xdr:colOff>
      <xdr:row>53</xdr:row>
      <xdr:rowOff>0</xdr:rowOff>
    </xdr:from>
    <xdr:ext cx="1639892" cy="1976436"/>
    <xdr:pic>
      <xdr:nvPicPr>
        <xdr:cNvPr id="1782328727" name=""/>
        <xdr:cNvPicPr>
          <a:picLocks noChangeAspect="1"/>
        </xdr:cNvPicPr>
      </xdr:nvPicPr>
      <xdr:blipFill>
        <a:blip r:embed="rId5"/>
        <a:stretch/>
      </xdr:blipFill>
      <xdr:spPr bwMode="auto">
        <a:xfrm flipH="0" flipV="0">
          <a:off x="6655592" y="55209281"/>
          <a:ext cx="1639892" cy="1976437"/>
        </a:xfrm>
        <a:prstGeom prst="rect">
          <a:avLst/>
        </a:prstGeom>
      </xdr:spPr>
    </xdr:pic>
    <xdr:clientData/>
  </xdr:oneCellAnchor>
  <xdr:oneCellAnchor>
    <xdr:from>
      <xdr:col>4</xdr:col>
      <xdr:colOff>2202656</xdr:colOff>
      <xdr:row>53</xdr:row>
      <xdr:rowOff>0</xdr:rowOff>
    </xdr:from>
    <xdr:ext cx="1009230" cy="1919286"/>
    <xdr:pic>
      <xdr:nvPicPr>
        <xdr:cNvPr id="566357921" name=""/>
        <xdr:cNvPicPr>
          <a:picLocks noChangeAspect="1"/>
        </xdr:cNvPicPr>
      </xdr:nvPicPr>
      <xdr:blipFill>
        <a:blip r:embed="rId6"/>
        <a:stretch/>
      </xdr:blipFill>
      <xdr:spPr bwMode="auto">
        <a:xfrm flipH="0" flipV="0">
          <a:off x="8858250" y="55209281"/>
          <a:ext cx="1009230" cy="1919287"/>
        </a:xfrm>
        <a:prstGeom prst="rect">
          <a:avLst/>
        </a:prstGeom>
      </xdr:spPr>
    </xdr:pic>
    <xdr:clientData/>
  </xdr:oneCellAnchor>
  <xdr:oneCellAnchor>
    <xdr:from>
      <xdr:col>5</xdr:col>
      <xdr:colOff>23809</xdr:colOff>
      <xdr:row>53</xdr:row>
      <xdr:rowOff>0</xdr:rowOff>
    </xdr:from>
    <xdr:ext cx="1386177" cy="1956195"/>
    <xdr:pic>
      <xdr:nvPicPr>
        <xdr:cNvPr id="1270120820" name=""/>
        <xdr:cNvPicPr>
          <a:picLocks noChangeAspect="1"/>
        </xdr:cNvPicPr>
      </xdr:nvPicPr>
      <xdr:blipFill>
        <a:blip r:embed="rId7"/>
        <a:stretch/>
      </xdr:blipFill>
      <xdr:spPr bwMode="auto">
        <a:xfrm flipH="0" flipV="0">
          <a:off x="10441778" y="55209281"/>
          <a:ext cx="1386178" cy="1956196"/>
        </a:xfrm>
        <a:prstGeom prst="rect">
          <a:avLst/>
        </a:prstGeom>
      </xdr:spPr>
    </xdr:pic>
    <xdr:clientData/>
  </xdr:oneCellAnchor>
  <xdr:oneCellAnchor>
    <xdr:from>
      <xdr:col>4</xdr:col>
      <xdr:colOff>122258</xdr:colOff>
      <xdr:row>52</xdr:row>
      <xdr:rowOff>61831</xdr:rowOff>
    </xdr:from>
    <xdr:ext cx="1258865" cy="2176543"/>
    <xdr:pic>
      <xdr:nvPicPr>
        <xdr:cNvPr id="1713830660" name=""/>
        <xdr:cNvPicPr>
          <a:picLocks noChangeAspect="1"/>
        </xdr:cNvPicPr>
      </xdr:nvPicPr>
      <xdr:blipFill>
        <a:blip r:embed="rId8"/>
        <a:stretch/>
      </xdr:blipFill>
      <xdr:spPr bwMode="auto">
        <a:xfrm flipH="0" flipV="0">
          <a:off x="6777852" y="52973206"/>
          <a:ext cx="1258865" cy="2176543"/>
        </a:xfrm>
        <a:prstGeom prst="rect">
          <a:avLst/>
        </a:prstGeom>
      </xdr:spPr>
    </xdr:pic>
    <xdr:clientData/>
  </xdr:oneCellAnchor>
  <xdr:oneCellAnchor>
    <xdr:from>
      <xdr:col>4</xdr:col>
      <xdr:colOff>71436</xdr:colOff>
      <xdr:row>50</xdr:row>
      <xdr:rowOff>23811</xdr:rowOff>
    </xdr:from>
    <xdr:ext cx="2571750" cy="1594485"/>
    <xdr:pic>
      <xdr:nvPicPr>
        <xdr:cNvPr id="1058614676" name=""/>
        <xdr:cNvPicPr>
          <a:picLocks noChangeAspect="1"/>
        </xdr:cNvPicPr>
      </xdr:nvPicPr>
      <xdr:blipFill>
        <a:blip r:embed="rId9"/>
        <a:stretch/>
      </xdr:blipFill>
      <xdr:spPr bwMode="auto">
        <a:xfrm flipH="0" flipV="0">
          <a:off x="6727030" y="49422843"/>
          <a:ext cx="2571750" cy="1594485"/>
        </a:xfrm>
        <a:prstGeom prst="rect">
          <a:avLst/>
        </a:prstGeom>
      </xdr:spPr>
    </xdr:pic>
    <xdr:clientData/>
  </xdr:oneCellAnchor>
  <xdr:oneCellAnchor>
    <xdr:from>
      <xdr:col>4</xdr:col>
      <xdr:colOff>235323</xdr:colOff>
      <xdr:row>54</xdr:row>
      <xdr:rowOff>23811</xdr:rowOff>
    </xdr:from>
    <xdr:ext cx="2976562" cy="1334103"/>
    <xdr:pic>
      <xdr:nvPicPr>
        <xdr:cNvPr id="159078276" name=""/>
        <xdr:cNvPicPr>
          <a:picLocks noChangeAspect="1"/>
        </xdr:cNvPicPr>
      </xdr:nvPicPr>
      <xdr:blipFill>
        <a:blip r:embed="rId10"/>
        <a:stretch/>
      </xdr:blipFill>
      <xdr:spPr bwMode="auto">
        <a:xfrm flipH="0" flipV="0">
          <a:off x="6890917" y="57233343"/>
          <a:ext cx="2976562" cy="1334103"/>
        </a:xfrm>
        <a:prstGeom prst="rect">
          <a:avLst/>
        </a:prstGeom>
      </xdr:spPr>
    </xdr:pic>
    <xdr:clientData/>
  </xdr:oneCellAnchor>
  <xdr:oneCellAnchor>
    <xdr:from>
      <xdr:col>13</xdr:col>
      <xdr:colOff>2113337</xdr:colOff>
      <xdr:row>33</xdr:row>
      <xdr:rowOff>42222</xdr:rowOff>
    </xdr:from>
    <xdr:ext cx="1938719" cy="2044854"/>
    <xdr:pic>
      <xdr:nvPicPr>
        <xdr:cNvPr id="1913780271" name=""/>
        <xdr:cNvPicPr>
          <a:picLocks noChangeAspect="1"/>
        </xdr:cNvPicPr>
      </xdr:nvPicPr>
      <xdr:blipFill>
        <a:blip r:embed="rId11"/>
        <a:stretch/>
      </xdr:blipFill>
      <xdr:spPr bwMode="auto">
        <a:xfrm flipH="0" flipV="0">
          <a:off x="20306087" y="35403786"/>
          <a:ext cx="1938719" cy="2044854"/>
        </a:xfrm>
        <a:prstGeom prst="rect">
          <a:avLst/>
        </a:prstGeom>
      </xdr:spPr>
    </xdr:pic>
    <xdr:clientData/>
  </xdr:oneCellAnchor>
  <xdr:oneCellAnchor>
    <xdr:from>
      <xdr:col>4</xdr:col>
      <xdr:colOff>323039</xdr:colOff>
      <xdr:row>51</xdr:row>
      <xdr:rowOff>24480</xdr:rowOff>
    </xdr:from>
    <xdr:ext cx="1576005" cy="1608975"/>
    <xdr:pic>
      <xdr:nvPicPr>
        <xdr:cNvPr id="1497293082" name=""/>
        <xdr:cNvPicPr>
          <a:picLocks noChangeAspect="1"/>
        </xdr:cNvPicPr>
      </xdr:nvPicPr>
      <xdr:blipFill>
        <a:blip r:embed="rId12"/>
        <a:stretch/>
      </xdr:blipFill>
      <xdr:spPr bwMode="auto">
        <a:xfrm flipH="0" flipV="0">
          <a:off x="6978633" y="51257073"/>
          <a:ext cx="1576005" cy="1608975"/>
        </a:xfrm>
        <a:prstGeom prst="rect">
          <a:avLst/>
        </a:prstGeom>
      </xdr:spPr>
    </xdr:pic>
    <xdr:clientData/>
  </xdr:oneCellAnchor>
  <xdr:oneCellAnchor>
    <xdr:from>
      <xdr:col>4</xdr:col>
      <xdr:colOff>469569</xdr:colOff>
      <xdr:row>57</xdr:row>
      <xdr:rowOff>95249</xdr:rowOff>
    </xdr:from>
    <xdr:ext cx="2340643" cy="1533523"/>
    <xdr:pic>
      <xdr:nvPicPr>
        <xdr:cNvPr id="1032901024" name=""/>
        <xdr:cNvPicPr>
          <a:picLocks noChangeAspect="1"/>
        </xdr:cNvPicPr>
      </xdr:nvPicPr>
      <xdr:blipFill>
        <a:blip r:embed="rId13"/>
        <a:stretch/>
      </xdr:blipFill>
      <xdr:spPr bwMode="auto">
        <a:xfrm flipH="0" flipV="0">
          <a:off x="7125163" y="59507437"/>
          <a:ext cx="2340643" cy="1533524"/>
        </a:xfrm>
        <a:prstGeom prst="rect">
          <a:avLst/>
        </a:prstGeom>
      </xdr:spPr>
    </xdr:pic>
    <xdr:clientData/>
  </xdr:oneCellAnchor>
  <xdr:oneCellAnchor>
    <xdr:from>
      <xdr:col>16</xdr:col>
      <xdr:colOff>1426962</xdr:colOff>
      <xdr:row>54</xdr:row>
      <xdr:rowOff>690862</xdr:rowOff>
    </xdr:from>
    <xdr:ext cx="2115738" cy="1512095"/>
    <xdr:pic>
      <xdr:nvPicPr>
        <xdr:cNvPr id="1283940009" name=""/>
        <xdr:cNvPicPr>
          <a:picLocks noChangeAspect="1"/>
        </xdr:cNvPicPr>
      </xdr:nvPicPr>
      <xdr:blipFill>
        <a:blip r:embed="rId14"/>
        <a:stretch/>
      </xdr:blipFill>
      <xdr:spPr bwMode="auto">
        <a:xfrm flipH="0" flipV="0">
          <a:off x="26168150" y="57805143"/>
          <a:ext cx="2115738" cy="1512095"/>
        </a:xfrm>
        <a:prstGeom prst="rect">
          <a:avLst/>
        </a:prstGeom>
      </xdr:spPr>
    </xdr:pic>
    <xdr:clientData/>
  </xdr:oneCellAnchor>
  <xdr:oneCellAnchor>
    <xdr:from>
      <xdr:col>16</xdr:col>
      <xdr:colOff>3907858</xdr:colOff>
      <xdr:row>53</xdr:row>
      <xdr:rowOff>1813322</xdr:rowOff>
    </xdr:from>
    <xdr:ext cx="1242189" cy="2496737"/>
    <xdr:pic>
      <xdr:nvPicPr>
        <xdr:cNvPr id="1941565652" name=""/>
        <xdr:cNvPicPr>
          <a:picLocks noChangeAspect="1"/>
        </xdr:cNvPicPr>
      </xdr:nvPicPr>
      <xdr:blipFill>
        <a:blip r:embed="rId15"/>
        <a:stretch/>
      </xdr:blipFill>
      <xdr:spPr bwMode="auto">
        <a:xfrm flipH="0" flipV="0">
          <a:off x="28649045" y="56927353"/>
          <a:ext cx="1242188" cy="2496739"/>
        </a:xfrm>
        <a:prstGeom prst="rect">
          <a:avLst/>
        </a:prstGeom>
      </xdr:spPr>
    </xdr:pic>
    <xdr:clientData/>
  </xdr:oneCellAnchor>
  <xdr:oneCellAnchor>
    <xdr:from>
      <xdr:col>4</xdr:col>
      <xdr:colOff>235322</xdr:colOff>
      <xdr:row>59</xdr:row>
      <xdr:rowOff>0</xdr:rowOff>
    </xdr:from>
    <xdr:ext cx="3786183" cy="1740474"/>
    <xdr:pic>
      <xdr:nvPicPr>
        <xdr:cNvPr id="1567636098" name=""/>
        <xdr:cNvPicPr>
          <a:picLocks noChangeAspect="1"/>
        </xdr:cNvPicPr>
      </xdr:nvPicPr>
      <xdr:blipFill>
        <a:blip r:embed="rId16"/>
        <a:stretch/>
      </xdr:blipFill>
      <xdr:spPr bwMode="auto">
        <a:xfrm flipH="0" flipV="0">
          <a:off x="6890916" y="63543656"/>
          <a:ext cx="3786183" cy="1740475"/>
        </a:xfrm>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119059</xdr:colOff>
      <xdr:row>10</xdr:row>
      <xdr:rowOff>35719</xdr:rowOff>
    </xdr:from>
    <xdr:ext cx="1222875" cy="1690686"/>
    <xdr:pic>
      <xdr:nvPicPr>
        <xdr:cNvPr id="1672809059" name=""/>
        <xdr:cNvPicPr>
          <a:picLocks noChangeAspect="1"/>
        </xdr:cNvPicPr>
      </xdr:nvPicPr>
      <xdr:blipFill>
        <a:blip r:embed="rId1"/>
        <a:stretch/>
      </xdr:blipFill>
      <xdr:spPr bwMode="auto">
        <a:xfrm flipH="0" flipV="0">
          <a:off x="7179465" y="2262188"/>
          <a:ext cx="1222875" cy="1690686"/>
        </a:xfrm>
        <a:prstGeom prst="rect">
          <a:avLst/>
        </a:prstGeom>
      </xdr:spPr>
    </xdr:pic>
    <xdr:clientData/>
  </xdr:oneCellAnchor>
  <xdr:oneCellAnchor>
    <xdr:from>
      <xdr:col>4</xdr:col>
      <xdr:colOff>119060</xdr:colOff>
      <xdr:row>15</xdr:row>
      <xdr:rowOff>83341</xdr:rowOff>
    </xdr:from>
    <xdr:ext cx="2944809" cy="1309684"/>
    <xdr:pic>
      <xdr:nvPicPr>
        <xdr:cNvPr id="296534056" name=""/>
        <xdr:cNvPicPr>
          <a:picLocks noChangeAspect="1"/>
        </xdr:cNvPicPr>
      </xdr:nvPicPr>
      <xdr:blipFill>
        <a:blip r:embed="rId2"/>
        <a:stretch/>
      </xdr:blipFill>
      <xdr:spPr bwMode="auto">
        <a:xfrm flipH="0" flipV="0">
          <a:off x="7179467" y="8286748"/>
          <a:ext cx="2944809" cy="1309684"/>
        </a:xfrm>
        <a:prstGeom prst="rect">
          <a:avLst/>
        </a:prstGeom>
      </xdr:spPr>
    </xdr:pic>
    <xdr:clientData/>
  </xdr:oneCellAnchor>
  <xdr:oneCellAnchor>
    <xdr:from>
      <xdr:col>4</xdr:col>
      <xdr:colOff>0</xdr:colOff>
      <xdr:row>11</xdr:row>
      <xdr:rowOff>0</xdr:rowOff>
    </xdr:from>
    <xdr:ext cx="2012155" cy="1673190"/>
    <xdr:pic>
      <xdr:nvPicPr>
        <xdr:cNvPr id="2080443562" name=""/>
        <xdr:cNvPicPr>
          <a:picLocks noChangeAspect="1"/>
        </xdr:cNvPicPr>
      </xdr:nvPicPr>
      <xdr:blipFill>
        <a:blip r:embed="rId3"/>
        <a:stretch/>
      </xdr:blipFill>
      <xdr:spPr bwMode="auto">
        <a:xfrm flipH="0" flipV="0">
          <a:off x="7060406" y="3952875"/>
          <a:ext cx="2012155" cy="1673190"/>
        </a:xfrm>
        <a:prstGeom prst="rect">
          <a:avLst/>
        </a:prstGeom>
      </xdr:spPr>
    </xdr:pic>
    <xdr:clientData/>
  </xdr:oneCellAnchor>
  <xdr:oneCellAnchor>
    <xdr:from>
      <xdr:col>4</xdr:col>
      <xdr:colOff>59529</xdr:colOff>
      <xdr:row>42</xdr:row>
      <xdr:rowOff>60414</xdr:rowOff>
    </xdr:from>
    <xdr:ext cx="2047620" cy="1558835"/>
    <xdr:pic>
      <xdr:nvPicPr>
        <xdr:cNvPr id="949642830" name=""/>
        <xdr:cNvPicPr>
          <a:picLocks noChangeAspect="1"/>
        </xdr:cNvPicPr>
      </xdr:nvPicPr>
      <xdr:blipFill>
        <a:blip r:embed="rId4"/>
        <a:stretch/>
      </xdr:blipFill>
      <xdr:spPr bwMode="auto">
        <a:xfrm flipH="0" flipV="0">
          <a:off x="7119936" y="41553695"/>
          <a:ext cx="2047622" cy="1558835"/>
        </a:xfrm>
        <a:prstGeom prst="rect">
          <a:avLst/>
        </a:prstGeom>
      </xdr:spPr>
    </xdr:pic>
    <xdr:clientData/>
  </xdr:oneCellAnchor>
  <xdr:oneCellAnchor>
    <xdr:from>
      <xdr:col>4</xdr:col>
      <xdr:colOff>2333624</xdr:colOff>
      <xdr:row>42</xdr:row>
      <xdr:rowOff>60414</xdr:rowOff>
    </xdr:from>
    <xdr:ext cx="1809749" cy="1557226"/>
    <xdr:pic>
      <xdr:nvPicPr>
        <xdr:cNvPr id="2004023837" name=""/>
        <xdr:cNvPicPr>
          <a:picLocks noChangeAspect="1"/>
        </xdr:cNvPicPr>
      </xdr:nvPicPr>
      <xdr:blipFill>
        <a:blip r:embed="rId5"/>
        <a:stretch/>
      </xdr:blipFill>
      <xdr:spPr bwMode="auto">
        <a:xfrm flipH="0" flipV="0">
          <a:off x="9394031" y="41553695"/>
          <a:ext cx="1809749" cy="1557226"/>
        </a:xfrm>
        <a:prstGeom prst="rect">
          <a:avLst/>
        </a:prstGeom>
      </xdr:spPr>
    </xdr:pic>
    <xdr:clientData/>
  </xdr:oneCellAnchor>
  <xdr:oneCellAnchor>
    <xdr:from>
      <xdr:col>13</xdr:col>
      <xdr:colOff>952499</xdr:colOff>
      <xdr:row>42</xdr:row>
      <xdr:rowOff>363791</xdr:rowOff>
    </xdr:from>
    <xdr:ext cx="1596575" cy="1255456"/>
    <xdr:pic>
      <xdr:nvPicPr>
        <xdr:cNvPr id="1433848909" name=""/>
        <xdr:cNvPicPr>
          <a:picLocks noChangeAspect="1"/>
        </xdr:cNvPicPr>
      </xdr:nvPicPr>
      <xdr:blipFill>
        <a:blip r:embed="rId6"/>
        <a:stretch/>
      </xdr:blipFill>
      <xdr:spPr bwMode="auto">
        <a:xfrm flipH="0" flipV="0">
          <a:off x="18728530" y="41988041"/>
          <a:ext cx="1596575" cy="1255457"/>
        </a:xfrm>
        <a:prstGeom prst="rect">
          <a:avLst/>
        </a:prstGeom>
      </xdr:spPr>
    </xdr:pic>
    <xdr:clientData/>
  </xdr:oneCellAnchor>
  <xdr:oneCellAnchor>
    <xdr:from>
      <xdr:col>13</xdr:col>
      <xdr:colOff>95249</xdr:colOff>
      <xdr:row>12</xdr:row>
      <xdr:rowOff>375066</xdr:rowOff>
    </xdr:from>
    <xdr:ext cx="2018153" cy="1511753"/>
    <xdr:pic>
      <xdr:nvPicPr>
        <xdr:cNvPr id="1514129038" name=""/>
        <xdr:cNvPicPr>
          <a:picLocks noChangeAspect="1"/>
        </xdr:cNvPicPr>
      </xdr:nvPicPr>
      <xdr:blipFill>
        <a:blip r:embed="rId7"/>
        <a:stretch/>
      </xdr:blipFill>
      <xdr:spPr bwMode="auto">
        <a:xfrm flipH="0" flipV="0">
          <a:off x="17906999" y="5899566"/>
          <a:ext cx="2018153" cy="1511753"/>
        </a:xfrm>
        <a:prstGeom prst="rect">
          <a:avLst/>
        </a:prstGeom>
      </xdr:spPr>
    </xdr:pic>
    <xdr:clientData/>
  </xdr:oneCellAnchor>
  <xdr:oneCellAnchor>
    <xdr:from>
      <xdr:col>13</xdr:col>
      <xdr:colOff>2435677</xdr:colOff>
      <xdr:row>12</xdr:row>
      <xdr:rowOff>375608</xdr:rowOff>
    </xdr:from>
    <xdr:ext cx="1728106" cy="1604179"/>
    <xdr:pic>
      <xdr:nvPicPr>
        <xdr:cNvPr id="943593643" name=""/>
        <xdr:cNvPicPr>
          <a:picLocks noChangeAspect="1"/>
        </xdr:cNvPicPr>
      </xdr:nvPicPr>
      <xdr:blipFill>
        <a:blip r:embed="rId8"/>
        <a:stretch/>
      </xdr:blipFill>
      <xdr:spPr bwMode="auto">
        <a:xfrm flipH="0" flipV="0">
          <a:off x="20247428" y="5900108"/>
          <a:ext cx="1728106" cy="1604179"/>
        </a:xfrm>
        <a:prstGeom prst="rect">
          <a:avLst/>
        </a:prstGeom>
      </xdr:spPr>
    </xdr:pic>
    <xdr:clientData/>
  </xdr:oneCellAnchor>
  <xdr:oneCellAnchor>
    <xdr:from>
      <xdr:col>13</xdr:col>
      <xdr:colOff>4476749</xdr:colOff>
      <xdr:row>12</xdr:row>
      <xdr:rowOff>375066</xdr:rowOff>
    </xdr:from>
    <xdr:ext cx="1945821" cy="1604721"/>
    <xdr:pic>
      <xdr:nvPicPr>
        <xdr:cNvPr id="2142144897" name=""/>
        <xdr:cNvPicPr>
          <a:picLocks noChangeAspect="1"/>
        </xdr:cNvPicPr>
      </xdr:nvPicPr>
      <xdr:blipFill>
        <a:blip r:embed="rId9"/>
        <a:stretch/>
      </xdr:blipFill>
      <xdr:spPr bwMode="auto">
        <a:xfrm flipH="0" flipV="0">
          <a:off x="22288499" y="5899566"/>
          <a:ext cx="1945821" cy="1604721"/>
        </a:xfrm>
        <a:prstGeom prst="rect">
          <a:avLst/>
        </a:prstGeom>
      </xdr:spPr>
    </xdr:pic>
    <xdr:clientData/>
  </xdr:oneCellAnchor>
  <xdr:oneCellAnchor>
    <xdr:from>
      <xdr:col>13</xdr:col>
      <xdr:colOff>651260</xdr:colOff>
      <xdr:row>35</xdr:row>
      <xdr:rowOff>571500</xdr:rowOff>
    </xdr:from>
    <xdr:ext cx="1840007" cy="1023937"/>
    <xdr:pic>
      <xdr:nvPicPr>
        <xdr:cNvPr id="358290673" name=""/>
        <xdr:cNvPicPr>
          <a:picLocks noChangeAspect="1"/>
        </xdr:cNvPicPr>
      </xdr:nvPicPr>
      <xdr:blipFill>
        <a:blip r:embed="rId10"/>
        <a:stretch/>
      </xdr:blipFill>
      <xdr:spPr bwMode="auto">
        <a:xfrm flipH="0" flipV="0">
          <a:off x="18427292" y="35087718"/>
          <a:ext cx="1840007" cy="1023937"/>
        </a:xfrm>
        <a:prstGeom prst="rect">
          <a:avLst/>
        </a:prstGeom>
      </xdr:spPr>
    </xdr:pic>
    <xdr:clientData/>
  </xdr:oneCellAnchor>
  <xdr:oneCellAnchor>
    <xdr:from>
      <xdr:col>4</xdr:col>
      <xdr:colOff>119058</xdr:colOff>
      <xdr:row>46</xdr:row>
      <xdr:rowOff>178593</xdr:rowOff>
    </xdr:from>
    <xdr:ext cx="2382552" cy="988218"/>
    <xdr:pic>
      <xdr:nvPicPr>
        <xdr:cNvPr id="327789908" name=""/>
        <xdr:cNvPicPr>
          <a:picLocks noChangeAspect="1"/>
        </xdr:cNvPicPr>
      </xdr:nvPicPr>
      <xdr:blipFill>
        <a:blip r:embed="rId11"/>
        <a:stretch/>
      </xdr:blipFill>
      <xdr:spPr bwMode="auto">
        <a:xfrm flipH="0" flipV="0">
          <a:off x="7194772" y="46388450"/>
          <a:ext cx="2382554" cy="988218"/>
        </a:xfrm>
        <a:prstGeom prst="rect">
          <a:avLst/>
        </a:prstGeom>
      </xdr:spPr>
    </xdr:pic>
    <xdr:clientData/>
  </xdr:oneCellAnchor>
  <xdr:oneCellAnchor>
    <xdr:from>
      <xdr:col>4</xdr:col>
      <xdr:colOff>0</xdr:colOff>
      <xdr:row>46</xdr:row>
      <xdr:rowOff>1488281</xdr:rowOff>
    </xdr:from>
    <xdr:ext cx="5164700" cy="2052637"/>
    <xdr:pic>
      <xdr:nvPicPr>
        <xdr:cNvPr id="685811471" name=""/>
        <xdr:cNvPicPr>
          <a:picLocks noChangeAspect="1"/>
        </xdr:cNvPicPr>
      </xdr:nvPicPr>
      <xdr:blipFill>
        <a:blip r:embed="rId12"/>
        <a:stretch/>
      </xdr:blipFill>
      <xdr:spPr bwMode="auto">
        <a:xfrm flipH="0" flipV="0">
          <a:off x="7075713" y="47698138"/>
          <a:ext cx="5164700" cy="2052637"/>
        </a:xfrm>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107156</xdr:colOff>
      <xdr:row>42</xdr:row>
      <xdr:rowOff>21430</xdr:rowOff>
    </xdr:from>
    <xdr:ext cx="1638299" cy="1181099"/>
    <xdr:pic>
      <xdr:nvPicPr>
        <xdr:cNvPr id="504203758" name=""/>
        <xdr:cNvPicPr>
          <a:picLocks noChangeAspect="1"/>
        </xdr:cNvPicPr>
      </xdr:nvPicPr>
      <xdr:blipFill>
        <a:blip r:embed="rId1"/>
        <a:stretch/>
      </xdr:blipFill>
      <xdr:spPr bwMode="auto">
        <a:xfrm>
          <a:off x="7024687" y="36918900"/>
          <a:ext cx="1638299" cy="1181099"/>
        </a:xfrm>
        <a:prstGeom prst="rect">
          <a:avLst/>
        </a:prstGeom>
      </xdr:spPr>
    </xdr:pic>
    <xdr:clientData/>
  </xdr:oneCellAnchor>
  <xdr:oneCellAnchor>
    <xdr:from>
      <xdr:col>4</xdr:col>
      <xdr:colOff>2047874</xdr:colOff>
      <xdr:row>42</xdr:row>
      <xdr:rowOff>0</xdr:rowOff>
    </xdr:from>
    <xdr:ext cx="2084386" cy="1202531"/>
    <xdr:pic>
      <xdr:nvPicPr>
        <xdr:cNvPr id="71432846" name=""/>
        <xdr:cNvPicPr>
          <a:picLocks noChangeAspect="1"/>
        </xdr:cNvPicPr>
      </xdr:nvPicPr>
      <xdr:blipFill>
        <a:blip r:embed="rId2"/>
        <a:stretch/>
      </xdr:blipFill>
      <xdr:spPr bwMode="auto">
        <a:xfrm flipH="0" flipV="0">
          <a:off x="8965406" y="36897468"/>
          <a:ext cx="2084387" cy="1202531"/>
        </a:xfrm>
        <a:prstGeom prst="rect">
          <a:avLst/>
        </a:prstGeom>
      </xdr:spPr>
    </xdr:pic>
    <xdr:clientData/>
  </xdr:oneCellAnchor>
  <xdr:oneCellAnchor>
    <xdr:from>
      <xdr:col>4</xdr:col>
      <xdr:colOff>47623</xdr:colOff>
      <xdr:row>46</xdr:row>
      <xdr:rowOff>47444</xdr:rowOff>
    </xdr:from>
    <xdr:ext cx="2067228" cy="857429"/>
    <xdr:pic>
      <xdr:nvPicPr>
        <xdr:cNvPr id="1630828325" name=""/>
        <xdr:cNvPicPr>
          <a:picLocks noChangeAspect="1"/>
        </xdr:cNvPicPr>
      </xdr:nvPicPr>
      <xdr:blipFill>
        <a:blip r:embed="rId3"/>
        <a:stretch/>
      </xdr:blipFill>
      <xdr:spPr bwMode="auto">
        <a:xfrm flipH="0" flipV="0">
          <a:off x="6965155" y="42814694"/>
          <a:ext cx="2067228" cy="857429"/>
        </a:xfrm>
        <a:prstGeom prst="rect">
          <a:avLst/>
        </a:prstGeom>
      </xdr:spPr>
    </xdr:pic>
    <xdr:clientData/>
  </xdr:oneCellAnchor>
  <xdr:oneCellAnchor>
    <xdr:from>
      <xdr:col>4</xdr:col>
      <xdr:colOff>0</xdr:colOff>
      <xdr:row>47</xdr:row>
      <xdr:rowOff>0</xdr:rowOff>
    </xdr:from>
    <xdr:ext cx="4750593" cy="1888056"/>
    <xdr:pic>
      <xdr:nvPicPr>
        <xdr:cNvPr id="1790725494" name=""/>
        <xdr:cNvPicPr>
          <a:picLocks noChangeAspect="1"/>
        </xdr:cNvPicPr>
      </xdr:nvPicPr>
      <xdr:blipFill>
        <a:blip r:embed="rId4"/>
        <a:stretch/>
      </xdr:blipFill>
      <xdr:spPr bwMode="auto">
        <a:xfrm flipH="0" flipV="0">
          <a:off x="6917531" y="43576875"/>
          <a:ext cx="4750593" cy="1888056"/>
        </a:xfrm>
        <a:prstGeom prst="rect">
          <a:avLst/>
        </a:prstGeom>
      </xdr:spPr>
    </xdr:pic>
    <xdr:clientData/>
  </xdr:oneCellAnchor>
  <xdr:oneCellAnchor>
    <xdr:from>
      <xdr:col>13</xdr:col>
      <xdr:colOff>925285</xdr:colOff>
      <xdr:row>35</xdr:row>
      <xdr:rowOff>496118</xdr:rowOff>
    </xdr:from>
    <xdr:ext cx="1483178" cy="1072784"/>
    <xdr:pic>
      <xdr:nvPicPr>
        <xdr:cNvPr id="1242636235" name=""/>
        <xdr:cNvPicPr>
          <a:picLocks noChangeAspect="1"/>
        </xdr:cNvPicPr>
      </xdr:nvPicPr>
      <xdr:blipFill>
        <a:blip r:embed="rId5"/>
        <a:stretch/>
      </xdr:blipFill>
      <xdr:spPr bwMode="auto">
        <a:xfrm flipH="0" flipV="0">
          <a:off x="18587356" y="29860333"/>
          <a:ext cx="1483178" cy="1072784"/>
        </a:xfrm>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258534</xdr:colOff>
      <xdr:row>11</xdr:row>
      <xdr:rowOff>40821</xdr:rowOff>
    </xdr:from>
    <xdr:ext cx="2686048" cy="2047874"/>
    <xdr:pic>
      <xdr:nvPicPr>
        <xdr:cNvPr id="659645429" name=""/>
        <xdr:cNvPicPr>
          <a:picLocks noChangeAspect="1"/>
        </xdr:cNvPicPr>
      </xdr:nvPicPr>
      <xdr:blipFill>
        <a:blip r:embed="rId1"/>
        <a:stretch/>
      </xdr:blipFill>
      <xdr:spPr bwMode="auto">
        <a:xfrm>
          <a:off x="7184571" y="2598964"/>
          <a:ext cx="2686050" cy="2047874"/>
        </a:xfrm>
        <a:prstGeom prst="rect">
          <a:avLst/>
        </a:prstGeom>
      </xdr:spPr>
    </xdr:pic>
    <xdr:clientData/>
  </xdr:oneCellAnchor>
  <xdr:oneCellAnchor>
    <xdr:from>
      <xdr:col>4</xdr:col>
      <xdr:colOff>0</xdr:colOff>
      <xdr:row>43</xdr:row>
      <xdr:rowOff>0</xdr:rowOff>
    </xdr:from>
    <xdr:ext cx="1714500" cy="1419224"/>
    <xdr:pic>
      <xdr:nvPicPr>
        <xdr:cNvPr id="955052081" name=""/>
        <xdr:cNvPicPr>
          <a:picLocks noChangeAspect="1"/>
        </xdr:cNvPicPr>
      </xdr:nvPicPr>
      <xdr:blipFill>
        <a:blip r:embed="rId2"/>
        <a:stretch/>
      </xdr:blipFill>
      <xdr:spPr bwMode="auto">
        <a:xfrm>
          <a:off x="6917531" y="41171812"/>
          <a:ext cx="1714500" cy="1419224"/>
        </a:xfrm>
        <a:prstGeom prst="rect">
          <a:avLst/>
        </a:prstGeom>
      </xdr:spPr>
    </xdr:pic>
    <xdr:clientData/>
  </xdr:oneCellAnchor>
  <xdr:oneCellAnchor>
    <xdr:from>
      <xdr:col>4</xdr:col>
      <xdr:colOff>2087331</xdr:colOff>
      <xdr:row>43</xdr:row>
      <xdr:rowOff>0</xdr:rowOff>
    </xdr:from>
    <xdr:ext cx="1579792" cy="1404260"/>
    <xdr:pic>
      <xdr:nvPicPr>
        <xdr:cNvPr id="2143066974" name=""/>
        <xdr:cNvPicPr>
          <a:picLocks noChangeAspect="1"/>
        </xdr:cNvPicPr>
      </xdr:nvPicPr>
      <xdr:blipFill>
        <a:blip r:embed="rId3"/>
        <a:stretch/>
      </xdr:blipFill>
      <xdr:spPr bwMode="auto">
        <a:xfrm flipH="0" flipV="0">
          <a:off x="9004863" y="41171812"/>
          <a:ext cx="1579792" cy="1404260"/>
        </a:xfrm>
        <a:prstGeom prst="rect">
          <a:avLst/>
        </a:prstGeom>
      </xdr:spPr>
    </xdr:pic>
    <xdr:clientData/>
  </xdr:oneCellAnchor>
  <xdr:oneCellAnchor>
    <xdr:from>
      <xdr:col>13</xdr:col>
      <xdr:colOff>1175652</xdr:colOff>
      <xdr:row>15</xdr:row>
      <xdr:rowOff>0</xdr:rowOff>
    </xdr:from>
    <xdr:ext cx="1657350" cy="1333499"/>
    <xdr:pic>
      <xdr:nvPicPr>
        <xdr:cNvPr id="333533100" name=""/>
        <xdr:cNvPicPr>
          <a:picLocks noChangeAspect="1"/>
        </xdr:cNvPicPr>
      </xdr:nvPicPr>
      <xdr:blipFill>
        <a:blip r:embed="rId4"/>
        <a:stretch/>
      </xdr:blipFill>
      <xdr:spPr bwMode="auto">
        <a:xfrm>
          <a:off x="18665934" y="8167687"/>
          <a:ext cx="1657350" cy="1333499"/>
        </a:xfrm>
        <a:prstGeom prst="rect">
          <a:avLst/>
        </a:prstGeom>
      </xdr:spPr>
    </xdr:pic>
    <xdr:clientData/>
  </xdr:oneCellAnchor>
  <xdr:oneCellAnchor>
    <xdr:from>
      <xdr:col>13</xdr:col>
      <xdr:colOff>2740133</xdr:colOff>
      <xdr:row>36</xdr:row>
      <xdr:rowOff>690561</xdr:rowOff>
    </xdr:from>
    <xdr:ext cx="1629457" cy="918865"/>
    <xdr:pic>
      <xdr:nvPicPr>
        <xdr:cNvPr id="1363878125" name=""/>
        <xdr:cNvPicPr>
          <a:picLocks noChangeAspect="1"/>
        </xdr:cNvPicPr>
      </xdr:nvPicPr>
      <xdr:blipFill>
        <a:blip r:embed="rId5"/>
        <a:stretch/>
      </xdr:blipFill>
      <xdr:spPr bwMode="auto">
        <a:xfrm flipH="0" flipV="0">
          <a:off x="20266133" y="36199761"/>
          <a:ext cx="1629459" cy="918867"/>
        </a:xfrm>
        <a:prstGeom prst="rect">
          <a:avLst/>
        </a:prstGeom>
      </xdr:spPr>
    </xdr:pic>
    <xdr:clientData/>
  </xdr:oneCellAnchor>
  <xdr:oneCellAnchor>
    <xdr:from>
      <xdr:col>13</xdr:col>
      <xdr:colOff>469612</xdr:colOff>
      <xdr:row>21</xdr:row>
      <xdr:rowOff>172569</xdr:rowOff>
    </xdr:from>
    <xdr:ext cx="3554700" cy="1446680"/>
    <xdr:pic>
      <xdr:nvPicPr>
        <xdr:cNvPr id="1988346971" name=""/>
        <xdr:cNvPicPr>
          <a:picLocks noChangeAspect="1"/>
        </xdr:cNvPicPr>
      </xdr:nvPicPr>
      <xdr:blipFill>
        <a:blip r:embed="rId6"/>
        <a:stretch/>
      </xdr:blipFill>
      <xdr:spPr bwMode="auto">
        <a:xfrm flipH="0" flipV="0">
          <a:off x="17959893" y="17115163"/>
          <a:ext cx="3554699" cy="1446680"/>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1127115</xdr:colOff>
      <xdr:row>10</xdr:row>
      <xdr:rowOff>66673</xdr:rowOff>
    </xdr:from>
    <xdr:ext cx="2124000" cy="1366277"/>
    <xdr:pic>
      <xdr:nvPicPr>
        <xdr:cNvPr id="995586930" name=""/>
        <xdr:cNvPicPr>
          <a:picLocks noChangeAspect="1"/>
        </xdr:cNvPicPr>
      </xdr:nvPicPr>
      <xdr:blipFill>
        <a:blip r:embed="rId1"/>
        <a:stretch/>
      </xdr:blipFill>
      <xdr:spPr bwMode="auto">
        <a:xfrm flipH="0" flipV="0">
          <a:off x="7537440" y="2238373"/>
          <a:ext cx="2124000" cy="1366277"/>
        </a:xfrm>
        <a:prstGeom prst="rect">
          <a:avLst/>
        </a:prstGeom>
      </xdr:spPr>
    </xdr:pic>
    <xdr:clientData/>
  </xdr:oneCellAnchor>
  <xdr:oneCellAnchor>
    <xdr:from>
      <xdr:col>4</xdr:col>
      <xdr:colOff>922477</xdr:colOff>
      <xdr:row>13</xdr:row>
      <xdr:rowOff>19046</xdr:rowOff>
    </xdr:from>
    <xdr:ext cx="1790622" cy="1922519"/>
    <xdr:pic>
      <xdr:nvPicPr>
        <xdr:cNvPr id="895680150" name=""/>
        <xdr:cNvPicPr>
          <a:picLocks noChangeAspect="1"/>
        </xdr:cNvPicPr>
      </xdr:nvPicPr>
      <xdr:blipFill>
        <a:blip r:embed="rId2"/>
        <a:stretch/>
      </xdr:blipFill>
      <xdr:spPr bwMode="auto">
        <a:xfrm flipH="0" flipV="0">
          <a:off x="7332802" y="6838946"/>
          <a:ext cx="1790622" cy="1922520"/>
        </a:xfrm>
        <a:prstGeom prst="rect">
          <a:avLst/>
        </a:prstGeom>
      </xdr:spPr>
    </xdr:pic>
    <xdr:clientData/>
  </xdr:oneCellAnchor>
  <xdr:oneCellAnchor>
    <xdr:from>
      <xdr:col>4</xdr:col>
      <xdr:colOff>1143032</xdr:colOff>
      <xdr:row>11</xdr:row>
      <xdr:rowOff>58425</xdr:rowOff>
    </xdr:from>
    <xdr:ext cx="1714572" cy="1398890"/>
    <xdr:pic>
      <xdr:nvPicPr>
        <xdr:cNvPr id="939396355" name=""/>
        <xdr:cNvPicPr>
          <a:picLocks noChangeAspect="1"/>
        </xdr:cNvPicPr>
      </xdr:nvPicPr>
      <xdr:blipFill>
        <a:blip r:embed="rId3"/>
        <a:stretch/>
      </xdr:blipFill>
      <xdr:spPr bwMode="auto">
        <a:xfrm flipH="0" flipV="0">
          <a:off x="7553357" y="3687449"/>
          <a:ext cx="1714572" cy="1398891"/>
        </a:xfrm>
        <a:prstGeom prst="rect">
          <a:avLst/>
        </a:prstGeom>
      </xdr:spPr>
    </xdr:pic>
    <xdr:clientData/>
  </xdr:oneCellAnchor>
  <xdr:oneCellAnchor>
    <xdr:from>
      <xdr:col>4</xdr:col>
      <xdr:colOff>2047982</xdr:colOff>
      <xdr:row>14</xdr:row>
      <xdr:rowOff>109720</xdr:rowOff>
    </xdr:from>
    <xdr:ext cx="1619246" cy="1963818"/>
    <xdr:pic>
      <xdr:nvPicPr>
        <xdr:cNvPr id="1551559850" name=""/>
        <xdr:cNvPicPr>
          <a:picLocks noChangeAspect="1"/>
        </xdr:cNvPicPr>
      </xdr:nvPicPr>
      <xdr:blipFill>
        <a:blip r:embed="rId4"/>
        <a:stretch/>
      </xdr:blipFill>
      <xdr:spPr bwMode="auto">
        <a:xfrm flipH="0" flipV="0">
          <a:off x="8458307" y="8996545"/>
          <a:ext cx="1619246" cy="1963818"/>
        </a:xfrm>
        <a:prstGeom prst="rect">
          <a:avLst/>
        </a:prstGeom>
      </xdr:spPr>
    </xdr:pic>
    <xdr:clientData/>
  </xdr:oneCellAnchor>
  <xdr:oneCellAnchor>
    <xdr:from>
      <xdr:col>4</xdr:col>
      <xdr:colOff>476097</xdr:colOff>
      <xdr:row>14</xdr:row>
      <xdr:rowOff>109720</xdr:rowOff>
    </xdr:from>
    <xdr:ext cx="1250051" cy="1886043"/>
    <xdr:pic>
      <xdr:nvPicPr>
        <xdr:cNvPr id="326874136" name=""/>
        <xdr:cNvPicPr>
          <a:picLocks noChangeAspect="1"/>
        </xdr:cNvPicPr>
      </xdr:nvPicPr>
      <xdr:blipFill>
        <a:blip r:embed="rId5"/>
        <a:stretch/>
      </xdr:blipFill>
      <xdr:spPr bwMode="auto">
        <a:xfrm flipH="0" flipV="0">
          <a:off x="6886422" y="8996545"/>
          <a:ext cx="1250050" cy="1886044"/>
        </a:xfrm>
        <a:prstGeom prst="rect">
          <a:avLst/>
        </a:prstGeom>
      </xdr:spPr>
    </xdr:pic>
    <xdr:clientData/>
  </xdr:oneCellAnchor>
  <xdr:oneCellAnchor>
    <xdr:from>
      <xdr:col>4</xdr:col>
      <xdr:colOff>355662</xdr:colOff>
      <xdr:row>28</xdr:row>
      <xdr:rowOff>276221</xdr:rowOff>
    </xdr:from>
    <xdr:ext cx="4972050" cy="333371"/>
    <xdr:pic>
      <xdr:nvPicPr>
        <xdr:cNvPr id="497261196" name=""/>
        <xdr:cNvPicPr>
          <a:picLocks noChangeAspect="1"/>
        </xdr:cNvPicPr>
      </xdr:nvPicPr>
      <xdr:blipFill>
        <a:blip r:embed="rId6"/>
        <a:stretch/>
      </xdr:blipFill>
      <xdr:spPr bwMode="auto">
        <a:xfrm>
          <a:off x="6765987" y="35766371"/>
          <a:ext cx="4972050" cy="333371"/>
        </a:xfrm>
        <a:prstGeom prst="rect">
          <a:avLst/>
        </a:prstGeom>
      </xdr:spPr>
    </xdr:pic>
    <xdr:clientData/>
  </xdr:oneCellAnchor>
  <xdr:oneCellAnchor>
    <xdr:from>
      <xdr:col>4</xdr:col>
      <xdr:colOff>1001699</xdr:colOff>
      <xdr:row>16</xdr:row>
      <xdr:rowOff>76197</xdr:rowOff>
    </xdr:from>
    <xdr:ext cx="1839988" cy="1378097"/>
    <xdr:pic>
      <xdr:nvPicPr>
        <xdr:cNvPr id="1004542441" name=""/>
        <xdr:cNvPicPr>
          <a:picLocks noChangeAspect="1"/>
        </xdr:cNvPicPr>
      </xdr:nvPicPr>
      <xdr:blipFill>
        <a:blip r:embed="rId7"/>
        <a:stretch/>
      </xdr:blipFill>
      <xdr:spPr bwMode="auto">
        <a:xfrm flipH="0" flipV="0">
          <a:off x="7412024" y="11991972"/>
          <a:ext cx="1839988" cy="1378098"/>
        </a:xfrm>
        <a:prstGeom prst="rect">
          <a:avLst/>
        </a:prstGeom>
      </xdr:spPr>
    </xdr:pic>
    <xdr:clientData/>
  </xdr:oneCellAnchor>
  <xdr:oneCellAnchor>
    <xdr:from>
      <xdr:col>4</xdr:col>
      <xdr:colOff>392512</xdr:colOff>
      <xdr:row>17</xdr:row>
      <xdr:rowOff>323848</xdr:rowOff>
    </xdr:from>
    <xdr:ext cx="3493790" cy="1310169"/>
    <xdr:pic>
      <xdr:nvPicPr>
        <xdr:cNvPr id="710833330" name=""/>
        <xdr:cNvPicPr>
          <a:picLocks noChangeAspect="1"/>
        </xdr:cNvPicPr>
      </xdr:nvPicPr>
      <xdr:blipFill>
        <a:blip r:embed="rId8"/>
        <a:stretch/>
      </xdr:blipFill>
      <xdr:spPr bwMode="auto">
        <a:xfrm flipH="0" flipV="0">
          <a:off x="6802837" y="13811248"/>
          <a:ext cx="3493791" cy="1310169"/>
        </a:xfrm>
        <a:prstGeom prst="rect">
          <a:avLst/>
        </a:prstGeom>
      </xdr:spPr>
    </xdr:pic>
    <xdr:clientData/>
  </xdr:oneCellAnchor>
  <xdr:oneCellAnchor>
    <xdr:from>
      <xdr:col>4</xdr:col>
      <xdr:colOff>1227127</xdr:colOff>
      <xdr:row>18</xdr:row>
      <xdr:rowOff>181000</xdr:rowOff>
    </xdr:from>
    <xdr:ext cx="1514545" cy="1523724"/>
    <xdr:pic>
      <xdr:nvPicPr>
        <xdr:cNvPr id="1221558909" name=""/>
        <xdr:cNvPicPr>
          <a:picLocks noChangeAspect="1"/>
        </xdr:cNvPicPr>
      </xdr:nvPicPr>
      <xdr:blipFill>
        <a:blip r:embed="rId9"/>
        <a:stretch/>
      </xdr:blipFill>
      <xdr:spPr bwMode="auto">
        <a:xfrm flipH="0" flipV="0">
          <a:off x="7637453" y="15906775"/>
          <a:ext cx="1514545" cy="1523723"/>
        </a:xfrm>
        <a:prstGeom prst="rect">
          <a:avLst/>
        </a:prstGeom>
      </xdr:spPr>
    </xdr:pic>
    <xdr:clientData/>
  </xdr:oneCellAnchor>
  <xdr:oneCellAnchor>
    <xdr:from>
      <xdr:col>4</xdr:col>
      <xdr:colOff>1601668</xdr:colOff>
      <xdr:row>22</xdr:row>
      <xdr:rowOff>38097</xdr:rowOff>
    </xdr:from>
    <xdr:ext cx="2089271" cy="1295497"/>
    <xdr:pic>
      <xdr:nvPicPr>
        <xdr:cNvPr id="1172206309" name=""/>
        <xdr:cNvPicPr>
          <a:picLocks noChangeAspect="1"/>
        </xdr:cNvPicPr>
      </xdr:nvPicPr>
      <xdr:blipFill>
        <a:blip r:embed="rId10"/>
        <a:stretch/>
      </xdr:blipFill>
      <xdr:spPr bwMode="auto">
        <a:xfrm flipH="0" flipV="0">
          <a:off x="8011993" y="22555197"/>
          <a:ext cx="2089271" cy="1295497"/>
        </a:xfrm>
        <a:prstGeom prst="rect">
          <a:avLst/>
        </a:prstGeom>
      </xdr:spPr>
    </xdr:pic>
    <xdr:clientData/>
  </xdr:oneCellAnchor>
  <xdr:oneCellAnchor>
    <xdr:from>
      <xdr:col>4</xdr:col>
      <xdr:colOff>1672684</xdr:colOff>
      <xdr:row>20</xdr:row>
      <xdr:rowOff>133347</xdr:rowOff>
    </xdr:from>
    <xdr:ext cx="750594" cy="2133837"/>
    <xdr:pic>
      <xdr:nvPicPr>
        <xdr:cNvPr id="1301695842" name=""/>
        <xdr:cNvPicPr>
          <a:picLocks noChangeAspect="1"/>
        </xdr:cNvPicPr>
      </xdr:nvPicPr>
      <xdr:blipFill>
        <a:blip r:embed="rId11"/>
        <a:stretch/>
      </xdr:blipFill>
      <xdr:spPr bwMode="auto">
        <a:xfrm flipH="0" flipV="0">
          <a:off x="8083009" y="18707098"/>
          <a:ext cx="750594" cy="2133837"/>
        </a:xfrm>
        <a:prstGeom prst="rect">
          <a:avLst/>
        </a:prstGeom>
      </xdr:spPr>
    </xdr:pic>
    <xdr:clientData/>
  </xdr:oneCellAnchor>
  <xdr:oneCellAnchor>
    <xdr:from>
      <xdr:col>4</xdr:col>
      <xdr:colOff>1169741</xdr:colOff>
      <xdr:row>30</xdr:row>
      <xdr:rowOff>130053</xdr:rowOff>
    </xdr:from>
    <xdr:ext cx="1756481" cy="1308017"/>
    <xdr:pic>
      <xdr:nvPicPr>
        <xdr:cNvPr id="698632816" name=""/>
        <xdr:cNvPicPr>
          <a:picLocks noChangeAspect="1"/>
        </xdr:cNvPicPr>
      </xdr:nvPicPr>
      <xdr:blipFill>
        <a:blip r:embed="rId12"/>
        <a:stretch/>
      </xdr:blipFill>
      <xdr:spPr bwMode="auto">
        <a:xfrm flipH="0" flipV="0">
          <a:off x="7580066" y="37944302"/>
          <a:ext cx="1756481" cy="1308017"/>
        </a:xfrm>
        <a:prstGeom prst="rect">
          <a:avLst/>
        </a:prstGeom>
      </xdr:spPr>
    </xdr:pic>
    <xdr:clientData/>
  </xdr:oneCellAnchor>
  <xdr:oneCellAnchor>
    <xdr:from>
      <xdr:col>4</xdr:col>
      <xdr:colOff>1528949</xdr:colOff>
      <xdr:row>12</xdr:row>
      <xdr:rowOff>57150</xdr:rowOff>
    </xdr:from>
    <xdr:ext cx="1117352" cy="1439199"/>
    <xdr:pic>
      <xdr:nvPicPr>
        <xdr:cNvPr id="1635059806" name=""/>
        <xdr:cNvPicPr>
          <a:picLocks noChangeAspect="1"/>
        </xdr:cNvPicPr>
      </xdr:nvPicPr>
      <xdr:blipFill>
        <a:blip r:embed="rId13"/>
        <a:stretch/>
      </xdr:blipFill>
      <xdr:spPr bwMode="auto">
        <a:xfrm flipH="0" flipV="0">
          <a:off x="7939275" y="5238749"/>
          <a:ext cx="1117352" cy="1439199"/>
        </a:xfrm>
        <a:prstGeom prst="rect">
          <a:avLst/>
        </a:prstGeom>
      </xdr:spPr>
    </xdr:pic>
    <xdr:clientData/>
  </xdr:oneCellAnchor>
  <xdr:oneCellAnchor>
    <xdr:from>
      <xdr:col>4</xdr:col>
      <xdr:colOff>432645</xdr:colOff>
      <xdr:row>21</xdr:row>
      <xdr:rowOff>91269</xdr:rowOff>
    </xdr:from>
    <xdr:ext cx="1293503" cy="1423539"/>
    <xdr:pic>
      <xdr:nvPicPr>
        <xdr:cNvPr id="953940559" name=""/>
        <xdr:cNvPicPr>
          <a:picLocks noChangeAspect="1"/>
        </xdr:cNvPicPr>
      </xdr:nvPicPr>
      <xdr:blipFill>
        <a:blip r:embed="rId14"/>
        <a:stretch/>
      </xdr:blipFill>
      <xdr:spPr bwMode="auto">
        <a:xfrm flipH="0" flipV="0">
          <a:off x="6842970" y="20989119"/>
          <a:ext cx="1293504" cy="1423539"/>
        </a:xfrm>
        <a:prstGeom prst="rect">
          <a:avLst/>
        </a:prstGeom>
      </xdr:spPr>
    </xdr:pic>
    <xdr:clientData/>
  </xdr:oneCellAnchor>
  <xdr:oneCellAnchor>
    <xdr:from>
      <xdr:col>13</xdr:col>
      <xdr:colOff>66673</xdr:colOff>
      <xdr:row>16</xdr:row>
      <xdr:rowOff>301626</xdr:rowOff>
    </xdr:from>
    <xdr:ext cx="2908156" cy="927238"/>
    <xdr:pic>
      <xdr:nvPicPr>
        <xdr:cNvPr id="1981351644" name=""/>
        <xdr:cNvPicPr>
          <a:picLocks noChangeAspect="1"/>
        </xdr:cNvPicPr>
      </xdr:nvPicPr>
      <xdr:blipFill>
        <a:blip r:embed="rId15"/>
        <a:stretch/>
      </xdr:blipFill>
      <xdr:spPr bwMode="auto">
        <a:xfrm flipH="0" flipV="0">
          <a:off x="17354549" y="13512801"/>
          <a:ext cx="2908157" cy="927238"/>
        </a:xfrm>
        <a:prstGeom prst="rect">
          <a:avLst/>
        </a:prstGeom>
      </xdr:spPr>
    </xdr:pic>
    <xdr:clientData/>
  </xdr:oneCellAnchor>
  <xdr:oneCellAnchor>
    <xdr:from>
      <xdr:col>13</xdr:col>
      <xdr:colOff>33336</xdr:colOff>
      <xdr:row>16</xdr:row>
      <xdr:rowOff>1333500</xdr:rowOff>
    </xdr:from>
    <xdr:ext cx="2974831" cy="1224929"/>
    <xdr:pic>
      <xdr:nvPicPr>
        <xdr:cNvPr id="351219619" name=""/>
        <xdr:cNvPicPr>
          <a:picLocks noChangeAspect="1"/>
        </xdr:cNvPicPr>
      </xdr:nvPicPr>
      <xdr:blipFill>
        <a:blip r:embed="rId16"/>
        <a:stretch/>
      </xdr:blipFill>
      <xdr:spPr bwMode="auto">
        <a:xfrm flipH="0" flipV="0">
          <a:off x="17321212" y="14544675"/>
          <a:ext cx="2974831" cy="1224930"/>
        </a:xfrm>
        <a:prstGeom prst="rect">
          <a:avLst/>
        </a:prstGeom>
      </xdr:spPr>
    </xdr:pic>
    <xdr:clientData/>
  </xdr:oneCellAnchor>
  <xdr:oneCellAnchor>
    <xdr:from>
      <xdr:col>16</xdr:col>
      <xdr:colOff>614776</xdr:colOff>
      <xdr:row>16</xdr:row>
      <xdr:rowOff>1663913</xdr:rowOff>
    </xdr:from>
    <xdr:ext cx="1581148" cy="1057274"/>
    <xdr:pic>
      <xdr:nvPicPr>
        <xdr:cNvPr id="2029052707" name=""/>
        <xdr:cNvPicPr>
          <a:picLocks noChangeAspect="1"/>
        </xdr:cNvPicPr>
      </xdr:nvPicPr>
      <xdr:blipFill>
        <a:blip r:embed="rId17"/>
        <a:stretch/>
      </xdr:blipFill>
      <xdr:spPr bwMode="auto">
        <a:xfrm>
          <a:off x="24413668" y="15039734"/>
          <a:ext cx="1581149" cy="1057275"/>
        </a:xfrm>
        <a:prstGeom prst="rect">
          <a:avLst/>
        </a:prstGeom>
      </xdr:spPr>
    </xdr:pic>
    <xdr:clientData/>
  </xdr:oneCellAnchor>
  <xdr:oneCellAnchor>
    <xdr:from>
      <xdr:col>13</xdr:col>
      <xdr:colOff>130967</xdr:colOff>
      <xdr:row>20</xdr:row>
      <xdr:rowOff>583406</xdr:rowOff>
    </xdr:from>
    <xdr:ext cx="3046834" cy="1683776"/>
    <xdr:pic>
      <xdr:nvPicPr>
        <xdr:cNvPr id="1213181928" name=""/>
        <xdr:cNvPicPr>
          <a:picLocks noChangeAspect="1"/>
        </xdr:cNvPicPr>
      </xdr:nvPicPr>
      <xdr:blipFill>
        <a:blip r:embed="rId18"/>
        <a:stretch/>
      </xdr:blipFill>
      <xdr:spPr bwMode="auto">
        <a:xfrm flipH="0" flipV="0">
          <a:off x="17418842" y="22767130"/>
          <a:ext cx="3046835" cy="1683777"/>
        </a:xfrm>
        <a:prstGeom prst="rect">
          <a:avLst/>
        </a:prstGeom>
      </xdr:spPr>
    </xdr:pic>
    <xdr:clientData/>
  </xdr:oneCellAnchor>
  <xdr:oneCellAnchor>
    <xdr:from>
      <xdr:col>12</xdr:col>
      <xdr:colOff>95249</xdr:colOff>
      <xdr:row>26</xdr:row>
      <xdr:rowOff>796730</xdr:rowOff>
    </xdr:from>
    <xdr:ext cx="3782939" cy="1348063"/>
    <xdr:pic>
      <xdr:nvPicPr>
        <xdr:cNvPr id="825692197" name=""/>
        <xdr:cNvPicPr>
          <a:picLocks noChangeAspect="1"/>
        </xdr:cNvPicPr>
      </xdr:nvPicPr>
      <xdr:blipFill>
        <a:blip r:embed="rId19"/>
        <a:stretch/>
      </xdr:blipFill>
      <xdr:spPr bwMode="auto">
        <a:xfrm flipH="0" flipV="0">
          <a:off x="16544924" y="33619881"/>
          <a:ext cx="3782939" cy="1348063"/>
        </a:xfrm>
        <a:prstGeom prst="rect">
          <a:avLst/>
        </a:prstGeom>
      </xdr:spPr>
    </xdr:pic>
    <xdr:clientData/>
  </xdr:oneCellAnchor>
  <xdr:oneCellAnchor>
    <xdr:from>
      <xdr:col>11</xdr:col>
      <xdr:colOff>114299</xdr:colOff>
      <xdr:row>26</xdr:row>
      <xdr:rowOff>2276474</xdr:rowOff>
    </xdr:from>
    <xdr:ext cx="7164760" cy="714375"/>
    <xdr:pic>
      <xdr:nvPicPr>
        <xdr:cNvPr id="529881306" name=""/>
        <xdr:cNvPicPr>
          <a:picLocks noChangeAspect="1"/>
        </xdr:cNvPicPr>
      </xdr:nvPicPr>
      <xdr:blipFill>
        <a:blip r:embed="rId20"/>
        <a:stretch/>
      </xdr:blipFill>
      <xdr:spPr bwMode="auto">
        <a:xfrm flipH="0" flipV="0">
          <a:off x="14439899" y="35099624"/>
          <a:ext cx="7164760" cy="714375"/>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603249</xdr:colOff>
      <xdr:row>12</xdr:row>
      <xdr:rowOff>169332</xdr:rowOff>
    </xdr:from>
    <xdr:ext cx="1280580" cy="1645479"/>
    <xdr:pic>
      <xdr:nvPicPr>
        <xdr:cNvPr id="1264803909" name=""/>
        <xdr:cNvPicPr>
          <a:picLocks noChangeAspect="1"/>
        </xdr:cNvPicPr>
      </xdr:nvPicPr>
      <xdr:blipFill>
        <a:blip r:embed="rId1"/>
        <a:stretch/>
      </xdr:blipFill>
      <xdr:spPr bwMode="auto">
        <a:xfrm flipH="0" flipV="0">
          <a:off x="6842124" y="4084107"/>
          <a:ext cx="1280581" cy="1645479"/>
        </a:xfrm>
        <a:prstGeom prst="rect">
          <a:avLst/>
        </a:prstGeom>
      </xdr:spPr>
    </xdr:pic>
    <xdr:clientData/>
  </xdr:oneCellAnchor>
  <xdr:oneCellAnchor>
    <xdr:from>
      <xdr:col>4</xdr:col>
      <xdr:colOff>104775</xdr:colOff>
      <xdr:row>14</xdr:row>
      <xdr:rowOff>114300</xdr:rowOff>
    </xdr:from>
    <xdr:ext cx="2733673" cy="1219199"/>
    <xdr:pic>
      <xdr:nvPicPr>
        <xdr:cNvPr id="851117722" name=""/>
        <xdr:cNvPicPr>
          <a:picLocks noChangeAspect="1"/>
        </xdr:cNvPicPr>
      </xdr:nvPicPr>
      <xdr:blipFill>
        <a:blip r:embed="rId2"/>
        <a:stretch/>
      </xdr:blipFill>
      <xdr:spPr bwMode="auto">
        <a:xfrm>
          <a:off x="6343650" y="6886575"/>
          <a:ext cx="2733674" cy="1219199"/>
        </a:xfrm>
        <a:prstGeom prst="rect">
          <a:avLst/>
        </a:prstGeom>
      </xdr:spPr>
    </xdr:pic>
    <xdr:clientData/>
  </xdr:oneCellAnchor>
  <xdr:oneCellAnchor>
    <xdr:from>
      <xdr:col>4</xdr:col>
      <xdr:colOff>2990849</xdr:colOff>
      <xdr:row>14</xdr:row>
      <xdr:rowOff>57246</xdr:rowOff>
    </xdr:from>
    <xdr:ext cx="2035042" cy="2824434"/>
    <xdr:pic>
      <xdr:nvPicPr>
        <xdr:cNvPr id="1374778647" name=""/>
        <xdr:cNvPicPr>
          <a:picLocks noChangeAspect="1"/>
        </xdr:cNvPicPr>
      </xdr:nvPicPr>
      <xdr:blipFill>
        <a:blip r:embed="rId3"/>
        <a:stretch/>
      </xdr:blipFill>
      <xdr:spPr bwMode="auto">
        <a:xfrm flipH="0" flipV="0">
          <a:off x="9229725" y="6829522"/>
          <a:ext cx="2035042" cy="2824435"/>
        </a:xfrm>
        <a:prstGeom prst="rect">
          <a:avLst/>
        </a:prstGeom>
      </xdr:spPr>
    </xdr:pic>
    <xdr:clientData/>
  </xdr:oneCellAnchor>
  <xdr:oneCellAnchor>
    <xdr:from>
      <xdr:col>4</xdr:col>
      <xdr:colOff>9525</xdr:colOff>
      <xdr:row>15</xdr:row>
      <xdr:rowOff>85822</xdr:rowOff>
    </xdr:from>
    <xdr:ext cx="1811873" cy="1883465"/>
    <xdr:pic>
      <xdr:nvPicPr>
        <xdr:cNvPr id="670344633" name=""/>
        <xdr:cNvPicPr>
          <a:picLocks noChangeAspect="1"/>
        </xdr:cNvPicPr>
      </xdr:nvPicPr>
      <xdr:blipFill>
        <a:blip r:embed="rId4"/>
        <a:stretch/>
      </xdr:blipFill>
      <xdr:spPr bwMode="auto">
        <a:xfrm flipH="0" flipV="0">
          <a:off x="6248400" y="9782272"/>
          <a:ext cx="1811872" cy="1883467"/>
        </a:xfrm>
        <a:prstGeom prst="rect">
          <a:avLst/>
        </a:prstGeom>
      </xdr:spPr>
    </xdr:pic>
    <xdr:clientData/>
  </xdr:oneCellAnchor>
  <xdr:oneCellAnchor>
    <xdr:from>
      <xdr:col>4</xdr:col>
      <xdr:colOff>2061138</xdr:colOff>
      <xdr:row>15</xdr:row>
      <xdr:rowOff>38549</xdr:rowOff>
    </xdr:from>
    <xdr:ext cx="1554623" cy="1978011"/>
    <xdr:pic>
      <xdr:nvPicPr>
        <xdr:cNvPr id="986214718" name=""/>
        <xdr:cNvPicPr>
          <a:picLocks noChangeAspect="1"/>
        </xdr:cNvPicPr>
      </xdr:nvPicPr>
      <xdr:blipFill>
        <a:blip r:embed="rId5"/>
        <a:stretch/>
      </xdr:blipFill>
      <xdr:spPr bwMode="auto">
        <a:xfrm flipH="0" flipV="0">
          <a:off x="8300013" y="9735000"/>
          <a:ext cx="1554624" cy="1978011"/>
        </a:xfrm>
        <a:prstGeom prst="rect">
          <a:avLst/>
        </a:prstGeom>
      </xdr:spPr>
    </xdr:pic>
    <xdr:clientData/>
  </xdr:oneCellAnchor>
  <xdr:oneCellAnchor>
    <xdr:from>
      <xdr:col>4</xdr:col>
      <xdr:colOff>1047749</xdr:colOff>
      <xdr:row>18</xdr:row>
      <xdr:rowOff>152400</xdr:rowOff>
    </xdr:from>
    <xdr:ext cx="1847850" cy="1332513"/>
    <xdr:pic>
      <xdr:nvPicPr>
        <xdr:cNvPr id="1989958090" name=""/>
        <xdr:cNvPicPr>
          <a:picLocks noChangeAspect="1"/>
        </xdr:cNvPicPr>
      </xdr:nvPicPr>
      <xdr:blipFill>
        <a:blip r:embed="rId6"/>
        <a:stretch/>
      </xdr:blipFill>
      <xdr:spPr bwMode="auto">
        <a:xfrm flipH="0" flipV="0">
          <a:off x="7286624" y="13830300"/>
          <a:ext cx="1847850" cy="1332513"/>
        </a:xfrm>
        <a:prstGeom prst="rect">
          <a:avLst/>
        </a:prstGeom>
      </xdr:spPr>
    </xdr:pic>
    <xdr:clientData/>
  </xdr:oneCellAnchor>
  <xdr:oneCellAnchor>
    <xdr:from>
      <xdr:col>4</xdr:col>
      <xdr:colOff>1618838</xdr:colOff>
      <xdr:row>20</xdr:row>
      <xdr:rowOff>114299</xdr:rowOff>
    </xdr:from>
    <xdr:ext cx="750594" cy="2133837"/>
    <xdr:pic>
      <xdr:nvPicPr>
        <xdr:cNvPr id="32840220" name=""/>
        <xdr:cNvPicPr>
          <a:picLocks noChangeAspect="1"/>
        </xdr:cNvPicPr>
      </xdr:nvPicPr>
      <xdr:blipFill>
        <a:blip r:embed="rId7"/>
        <a:stretch/>
      </xdr:blipFill>
      <xdr:spPr bwMode="auto">
        <a:xfrm flipH="0" flipV="0">
          <a:off x="7857713" y="15925799"/>
          <a:ext cx="750594" cy="2133837"/>
        </a:xfrm>
        <a:prstGeom prst="rect">
          <a:avLst/>
        </a:prstGeom>
      </xdr:spPr>
    </xdr:pic>
    <xdr:clientData/>
  </xdr:oneCellAnchor>
  <xdr:oneCellAnchor>
    <xdr:from>
      <xdr:col>4</xdr:col>
      <xdr:colOff>1314450</xdr:colOff>
      <xdr:row>42</xdr:row>
      <xdr:rowOff>66675</xdr:rowOff>
    </xdr:from>
    <xdr:ext cx="1314450" cy="1171575"/>
    <xdr:pic>
      <xdr:nvPicPr>
        <xdr:cNvPr id="1786166421" name=""/>
        <xdr:cNvPicPr>
          <a:picLocks noChangeAspect="1"/>
        </xdr:cNvPicPr>
      </xdr:nvPicPr>
      <xdr:blipFill>
        <a:blip r:embed="rId8"/>
        <a:stretch/>
      </xdr:blipFill>
      <xdr:spPr bwMode="auto">
        <a:xfrm>
          <a:off x="7553325" y="42700575"/>
          <a:ext cx="1314450" cy="1171575"/>
        </a:xfrm>
        <a:prstGeom prst="rect">
          <a:avLst/>
        </a:prstGeom>
      </xdr:spPr>
    </xdr:pic>
    <xdr:clientData/>
  </xdr:oneCellAnchor>
  <xdr:oneCellAnchor>
    <xdr:from>
      <xdr:col>13</xdr:col>
      <xdr:colOff>761999</xdr:colOff>
      <xdr:row>10</xdr:row>
      <xdr:rowOff>461807</xdr:rowOff>
    </xdr:from>
    <xdr:ext cx="1533523" cy="1285037"/>
    <xdr:pic>
      <xdr:nvPicPr>
        <xdr:cNvPr id="1772684991" name=""/>
        <xdr:cNvPicPr>
          <a:picLocks noChangeAspect="1"/>
        </xdr:cNvPicPr>
      </xdr:nvPicPr>
      <xdr:blipFill>
        <a:blip r:embed="rId9"/>
        <a:stretch/>
      </xdr:blipFill>
      <xdr:spPr bwMode="auto">
        <a:xfrm flipH="0" flipV="0">
          <a:off x="17621249" y="3855089"/>
          <a:ext cx="1533525" cy="1285037"/>
        </a:xfrm>
        <a:prstGeom prst="rect">
          <a:avLst/>
        </a:prstGeom>
      </xdr:spPr>
    </xdr:pic>
    <xdr:clientData/>
  </xdr:oneCellAnchor>
  <xdr:oneCellAnchor>
    <xdr:from>
      <xdr:col>4</xdr:col>
      <xdr:colOff>915461</xdr:colOff>
      <xdr:row>46</xdr:row>
      <xdr:rowOff>0</xdr:rowOff>
    </xdr:from>
    <xdr:ext cx="1009649" cy="1104899"/>
    <xdr:pic>
      <xdr:nvPicPr>
        <xdr:cNvPr id="1230508906" name=""/>
        <xdr:cNvPicPr>
          <a:picLocks noChangeAspect="1"/>
        </xdr:cNvPicPr>
      </xdr:nvPicPr>
      <xdr:blipFill>
        <a:blip r:embed="rId10"/>
        <a:stretch/>
      </xdr:blipFill>
      <xdr:spPr bwMode="auto">
        <a:xfrm>
          <a:off x="7154336" y="50225324"/>
          <a:ext cx="1009649" cy="1104899"/>
        </a:xfrm>
        <a:prstGeom prst="rect">
          <a:avLst/>
        </a:prstGeom>
      </xdr:spPr>
    </xdr:pic>
    <xdr:clientData/>
  </xdr:oneCellAnchor>
  <xdr:oneCellAnchor>
    <xdr:from>
      <xdr:col>4</xdr:col>
      <xdr:colOff>104774</xdr:colOff>
      <xdr:row>48</xdr:row>
      <xdr:rowOff>15234</xdr:rowOff>
    </xdr:from>
    <xdr:ext cx="4772024" cy="1112725"/>
    <xdr:pic>
      <xdr:nvPicPr>
        <xdr:cNvPr id="1628054271" name=""/>
        <xdr:cNvPicPr>
          <a:picLocks noChangeAspect="1"/>
        </xdr:cNvPicPr>
      </xdr:nvPicPr>
      <xdr:blipFill>
        <a:blip r:embed="rId11"/>
        <a:stretch/>
      </xdr:blipFill>
      <xdr:spPr bwMode="auto">
        <a:xfrm flipH="0" flipV="0">
          <a:off x="6343649" y="52183659"/>
          <a:ext cx="4772024" cy="1112725"/>
        </a:xfrm>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581099</xdr:colOff>
      <xdr:row>11</xdr:row>
      <xdr:rowOff>123824</xdr:rowOff>
    </xdr:from>
    <xdr:ext cx="2152575" cy="2235721"/>
    <xdr:pic>
      <xdr:nvPicPr>
        <xdr:cNvPr id="2084453080" name=""/>
        <xdr:cNvPicPr>
          <a:picLocks noChangeAspect="1"/>
        </xdr:cNvPicPr>
      </xdr:nvPicPr>
      <xdr:blipFill>
        <a:blip r:embed="rId1"/>
        <a:stretch/>
      </xdr:blipFill>
      <xdr:spPr bwMode="auto">
        <a:xfrm flipH="0" flipV="0">
          <a:off x="6886649" y="2714625"/>
          <a:ext cx="2152575" cy="2235721"/>
        </a:xfrm>
        <a:prstGeom prst="rect">
          <a:avLst/>
        </a:prstGeom>
      </xdr:spPr>
    </xdr:pic>
    <xdr:clientData/>
  </xdr:oneCellAnchor>
  <xdr:oneCellAnchor>
    <xdr:from>
      <xdr:col>4</xdr:col>
      <xdr:colOff>967965</xdr:colOff>
      <xdr:row>39</xdr:row>
      <xdr:rowOff>47625</xdr:rowOff>
    </xdr:from>
    <xdr:ext cx="1213333" cy="1581247"/>
    <xdr:pic>
      <xdr:nvPicPr>
        <xdr:cNvPr id="910227259" name=""/>
        <xdr:cNvPicPr>
          <a:picLocks noChangeAspect="1"/>
        </xdr:cNvPicPr>
      </xdr:nvPicPr>
      <xdr:blipFill>
        <a:blip r:embed="rId2"/>
        <a:stretch/>
      </xdr:blipFill>
      <xdr:spPr bwMode="auto">
        <a:xfrm flipH="0" flipV="0">
          <a:off x="7273515" y="31994475"/>
          <a:ext cx="1213333" cy="1581247"/>
        </a:xfrm>
        <a:prstGeom prst="rect">
          <a:avLst/>
        </a:prstGeom>
      </xdr:spPr>
    </xdr:pic>
    <xdr:clientData/>
  </xdr:oneCellAnchor>
  <xdr:oneCellAnchor>
    <xdr:from>
      <xdr:col>13</xdr:col>
      <xdr:colOff>761999</xdr:colOff>
      <xdr:row>10</xdr:row>
      <xdr:rowOff>552448</xdr:rowOff>
    </xdr:from>
    <xdr:ext cx="1562100" cy="1281087"/>
    <xdr:pic>
      <xdr:nvPicPr>
        <xdr:cNvPr id="1054316627" name=""/>
        <xdr:cNvPicPr>
          <a:picLocks noChangeAspect="1"/>
        </xdr:cNvPicPr>
      </xdr:nvPicPr>
      <xdr:blipFill>
        <a:blip r:embed="rId3"/>
        <a:stretch/>
      </xdr:blipFill>
      <xdr:spPr bwMode="auto">
        <a:xfrm flipH="0" flipV="0">
          <a:off x="17125949" y="4143372"/>
          <a:ext cx="1562100" cy="1281087"/>
        </a:xfrm>
        <a:prstGeom prst="rect">
          <a:avLst/>
        </a:prstGeom>
      </xdr:spPr>
    </xdr:pic>
    <xdr:clientData/>
  </xdr:oneCellAnchor>
  <xdr:oneCellAnchor>
    <xdr:from>
      <xdr:col>13</xdr:col>
      <xdr:colOff>1019175</xdr:colOff>
      <xdr:row>39</xdr:row>
      <xdr:rowOff>347710</xdr:rowOff>
    </xdr:from>
    <xdr:ext cx="1466849" cy="981074"/>
    <xdr:pic>
      <xdr:nvPicPr>
        <xdr:cNvPr id="1669332115" name=""/>
        <xdr:cNvPicPr>
          <a:picLocks noChangeAspect="1"/>
        </xdr:cNvPicPr>
      </xdr:nvPicPr>
      <xdr:blipFill>
        <a:blip r:embed="rId4"/>
        <a:stretch/>
      </xdr:blipFill>
      <xdr:spPr bwMode="auto">
        <a:xfrm>
          <a:off x="17383125" y="37647609"/>
          <a:ext cx="1466849" cy="981073"/>
        </a:xfrm>
        <a:prstGeom prst="rect">
          <a:avLst/>
        </a:prstGeom>
      </xdr:spPr>
    </xdr:pic>
    <xdr:clientData/>
  </xdr:oneCellAnchor>
  <xdr:oneCellAnchor>
    <xdr:from>
      <xdr:col>4</xdr:col>
      <xdr:colOff>1104935</xdr:colOff>
      <xdr:row>48</xdr:row>
      <xdr:rowOff>95250</xdr:rowOff>
    </xdr:from>
    <xdr:ext cx="552449" cy="1171460"/>
    <xdr:pic>
      <xdr:nvPicPr>
        <xdr:cNvPr id="119959745" name=""/>
        <xdr:cNvPicPr>
          <a:picLocks noChangeAspect="1"/>
        </xdr:cNvPicPr>
      </xdr:nvPicPr>
      <xdr:blipFill>
        <a:blip r:embed="rId5"/>
        <a:stretch/>
      </xdr:blipFill>
      <xdr:spPr bwMode="auto">
        <a:xfrm flipH="0" flipV="0">
          <a:off x="7410485" y="44672250"/>
          <a:ext cx="552450" cy="1171460"/>
        </a:xfrm>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757235</xdr:colOff>
      <xdr:row>16</xdr:row>
      <xdr:rowOff>109006</xdr:rowOff>
    </xdr:from>
    <xdr:ext cx="1638297" cy="1838906"/>
    <xdr:pic>
      <xdr:nvPicPr>
        <xdr:cNvPr id="1720566882" name=""/>
        <xdr:cNvPicPr>
          <a:picLocks noChangeAspect="1"/>
        </xdr:cNvPicPr>
      </xdr:nvPicPr>
      <xdr:blipFill>
        <a:blip r:embed="rId1"/>
        <a:stretch/>
      </xdr:blipFill>
      <xdr:spPr bwMode="auto">
        <a:xfrm flipH="0" flipV="0">
          <a:off x="6906152" y="15444256"/>
          <a:ext cx="1638296" cy="1838906"/>
        </a:xfrm>
        <a:prstGeom prst="rect">
          <a:avLst/>
        </a:prstGeom>
      </xdr:spPr>
    </xdr:pic>
    <xdr:clientData/>
  </xdr:oneCellAnchor>
  <xdr:oneCellAnchor>
    <xdr:from>
      <xdr:col>4</xdr:col>
      <xdr:colOff>894233</xdr:colOff>
      <xdr:row>14</xdr:row>
      <xdr:rowOff>66672</xdr:rowOff>
    </xdr:from>
    <xdr:ext cx="1724021" cy="1466847"/>
    <xdr:pic>
      <xdr:nvPicPr>
        <xdr:cNvPr id="879177977" name=""/>
        <xdr:cNvPicPr>
          <a:picLocks noChangeAspect="1"/>
        </xdr:cNvPicPr>
      </xdr:nvPicPr>
      <xdr:blipFill>
        <a:blip r:embed="rId2"/>
        <a:stretch/>
      </xdr:blipFill>
      <xdr:spPr bwMode="auto">
        <a:xfrm>
          <a:off x="7043150" y="11750672"/>
          <a:ext cx="1724022" cy="1466847"/>
        </a:xfrm>
        <a:prstGeom prst="rect">
          <a:avLst/>
        </a:prstGeom>
      </xdr:spPr>
    </xdr:pic>
    <xdr:clientData/>
  </xdr:oneCellAnchor>
  <xdr:oneCellAnchor>
    <xdr:from>
      <xdr:col>4</xdr:col>
      <xdr:colOff>41746</xdr:colOff>
      <xdr:row>11</xdr:row>
      <xdr:rowOff>66672</xdr:rowOff>
    </xdr:from>
    <xdr:ext cx="1704971" cy="2695572"/>
    <xdr:pic>
      <xdr:nvPicPr>
        <xdr:cNvPr id="1241193336" name=""/>
        <xdr:cNvPicPr>
          <a:picLocks noChangeAspect="1"/>
        </xdr:cNvPicPr>
      </xdr:nvPicPr>
      <xdr:blipFill>
        <a:blip r:embed="rId3"/>
        <a:stretch/>
      </xdr:blipFill>
      <xdr:spPr bwMode="auto">
        <a:xfrm>
          <a:off x="6190664" y="2617256"/>
          <a:ext cx="1704971" cy="2695572"/>
        </a:xfrm>
        <a:prstGeom prst="rect">
          <a:avLst/>
        </a:prstGeom>
      </xdr:spPr>
    </xdr:pic>
    <xdr:clientData/>
  </xdr:oneCellAnchor>
  <xdr:oneCellAnchor>
    <xdr:from>
      <xdr:col>4</xdr:col>
      <xdr:colOff>1746721</xdr:colOff>
      <xdr:row>11</xdr:row>
      <xdr:rowOff>66672</xdr:rowOff>
    </xdr:from>
    <xdr:ext cx="1479944" cy="3248022"/>
    <xdr:pic>
      <xdr:nvPicPr>
        <xdr:cNvPr id="68445970" name=""/>
        <xdr:cNvPicPr>
          <a:picLocks noChangeAspect="1"/>
        </xdr:cNvPicPr>
      </xdr:nvPicPr>
      <xdr:blipFill>
        <a:blip r:embed="rId4"/>
        <a:stretch/>
      </xdr:blipFill>
      <xdr:spPr bwMode="auto">
        <a:xfrm flipH="0" flipV="0">
          <a:off x="7895638" y="2617256"/>
          <a:ext cx="1479943" cy="3248021"/>
        </a:xfrm>
        <a:prstGeom prst="rect">
          <a:avLst/>
        </a:prstGeom>
      </xdr:spPr>
    </xdr:pic>
    <xdr:clientData/>
  </xdr:oneCellAnchor>
  <xdr:oneCellAnchor>
    <xdr:from>
      <xdr:col>4</xdr:col>
      <xdr:colOff>1756245</xdr:colOff>
      <xdr:row>13</xdr:row>
      <xdr:rowOff>76198</xdr:rowOff>
    </xdr:from>
    <xdr:ext cx="1190622" cy="1647822"/>
    <xdr:pic>
      <xdr:nvPicPr>
        <xdr:cNvPr id="1263090802" name=""/>
        <xdr:cNvPicPr>
          <a:picLocks noChangeAspect="1"/>
        </xdr:cNvPicPr>
      </xdr:nvPicPr>
      <xdr:blipFill>
        <a:blip r:embed="rId5"/>
        <a:stretch/>
      </xdr:blipFill>
      <xdr:spPr bwMode="auto">
        <a:xfrm>
          <a:off x="7905162" y="9950448"/>
          <a:ext cx="1190622" cy="1647822"/>
        </a:xfrm>
        <a:prstGeom prst="rect">
          <a:avLst/>
        </a:prstGeom>
      </xdr:spPr>
    </xdr:pic>
    <xdr:clientData/>
  </xdr:oneCellAnchor>
  <xdr:oneCellAnchor>
    <xdr:from>
      <xdr:col>4</xdr:col>
      <xdr:colOff>180972</xdr:colOff>
      <xdr:row>13</xdr:row>
      <xdr:rowOff>190498</xdr:rowOff>
    </xdr:from>
    <xdr:ext cx="1343023" cy="1419221"/>
    <xdr:pic>
      <xdr:nvPicPr>
        <xdr:cNvPr id="407708609" name=""/>
        <xdr:cNvPicPr>
          <a:picLocks noChangeAspect="1"/>
        </xdr:cNvPicPr>
      </xdr:nvPicPr>
      <xdr:blipFill>
        <a:blip r:embed="rId6"/>
        <a:stretch/>
      </xdr:blipFill>
      <xdr:spPr bwMode="auto">
        <a:xfrm>
          <a:off x="6329889" y="10064748"/>
          <a:ext cx="1343023" cy="1419222"/>
        </a:xfrm>
        <a:prstGeom prst="rect">
          <a:avLst/>
        </a:prstGeom>
      </xdr:spPr>
    </xdr:pic>
    <xdr:clientData/>
  </xdr:oneCellAnchor>
  <xdr:oneCellAnchor>
    <xdr:from>
      <xdr:col>4</xdr:col>
      <xdr:colOff>419098</xdr:colOff>
      <xdr:row>12</xdr:row>
      <xdr:rowOff>2266949</xdr:rowOff>
    </xdr:from>
    <xdr:ext cx="2567657" cy="1624986"/>
    <xdr:pic>
      <xdr:nvPicPr>
        <xdr:cNvPr id="859885796" name=""/>
        <xdr:cNvPicPr>
          <a:picLocks noChangeAspect="1"/>
        </xdr:cNvPicPr>
      </xdr:nvPicPr>
      <xdr:blipFill>
        <a:blip r:embed="rId7"/>
        <a:stretch/>
      </xdr:blipFill>
      <xdr:spPr bwMode="auto">
        <a:xfrm flipH="0" flipV="0">
          <a:off x="6568015" y="8183033"/>
          <a:ext cx="2567657" cy="1624986"/>
        </a:xfrm>
        <a:prstGeom prst="rect">
          <a:avLst/>
        </a:prstGeom>
      </xdr:spPr>
    </xdr:pic>
    <xdr:clientData/>
  </xdr:oneCellAnchor>
  <xdr:oneCellAnchor>
    <xdr:from>
      <xdr:col>4</xdr:col>
      <xdr:colOff>894232</xdr:colOff>
      <xdr:row>12</xdr:row>
      <xdr:rowOff>216956</xdr:rowOff>
    </xdr:from>
    <xdr:ext cx="2138358" cy="2138358"/>
    <xdr:pic>
      <xdr:nvPicPr>
        <xdr:cNvPr id="328341211" name=""/>
        <xdr:cNvPicPr>
          <a:picLocks noChangeAspect="1"/>
        </xdr:cNvPicPr>
      </xdr:nvPicPr>
      <xdr:blipFill>
        <a:blip r:embed="rId8"/>
        <a:stretch/>
      </xdr:blipFill>
      <xdr:spPr bwMode="auto">
        <a:xfrm flipH="0" flipV="0">
          <a:off x="7041033" y="6566956"/>
          <a:ext cx="2138360" cy="2138360"/>
        </a:xfrm>
        <a:prstGeom prst="rect">
          <a:avLst/>
        </a:prstGeom>
      </xdr:spPr>
    </xdr:pic>
    <xdr:clientData/>
  </xdr:oneCellAnchor>
  <xdr:oneCellAnchor>
    <xdr:from>
      <xdr:col>4</xdr:col>
      <xdr:colOff>234154</xdr:colOff>
      <xdr:row>15</xdr:row>
      <xdr:rowOff>127000</xdr:rowOff>
    </xdr:from>
    <xdr:ext cx="1109599" cy="2442395"/>
    <xdr:pic>
      <xdr:nvPicPr>
        <xdr:cNvPr id="1118853553" name=""/>
        <xdr:cNvPicPr>
          <a:picLocks noChangeAspect="1"/>
        </xdr:cNvPicPr>
      </xdr:nvPicPr>
      <xdr:blipFill>
        <a:blip r:embed="rId9"/>
        <a:stretch/>
      </xdr:blipFill>
      <xdr:spPr bwMode="auto">
        <a:xfrm flipH="0" flipV="0">
          <a:off x="6383071" y="13440833"/>
          <a:ext cx="1109599" cy="2442395"/>
        </a:xfrm>
        <a:prstGeom prst="rect">
          <a:avLst/>
        </a:prstGeom>
      </xdr:spPr>
    </xdr:pic>
    <xdr:clientData/>
  </xdr:oneCellAnchor>
  <xdr:oneCellAnchor>
    <xdr:from>
      <xdr:col>4</xdr:col>
      <xdr:colOff>1343754</xdr:colOff>
      <xdr:row>15</xdr:row>
      <xdr:rowOff>127000</xdr:rowOff>
    </xdr:from>
    <xdr:ext cx="2549001" cy="2136922"/>
    <xdr:pic>
      <xdr:nvPicPr>
        <xdr:cNvPr id="1294401193" name=""/>
        <xdr:cNvPicPr>
          <a:picLocks noChangeAspect="1"/>
        </xdr:cNvPicPr>
      </xdr:nvPicPr>
      <xdr:blipFill>
        <a:blip r:embed="rId10"/>
        <a:stretch/>
      </xdr:blipFill>
      <xdr:spPr bwMode="auto">
        <a:xfrm flipH="0" flipV="0">
          <a:off x="7492671" y="13440833"/>
          <a:ext cx="2549001" cy="2136922"/>
        </a:xfrm>
        <a:prstGeom prst="rect">
          <a:avLst/>
        </a:prstGeom>
      </xdr:spPr>
    </xdr:pic>
    <xdr:clientData/>
  </xdr:oneCellAnchor>
  <xdr:oneCellAnchor>
    <xdr:from>
      <xdr:col>13</xdr:col>
      <xdr:colOff>395108</xdr:colOff>
      <xdr:row>12</xdr:row>
      <xdr:rowOff>1085051</xdr:rowOff>
    </xdr:from>
    <xdr:ext cx="2331863" cy="1910018"/>
    <xdr:pic>
      <xdr:nvPicPr>
        <xdr:cNvPr id="1984849372" name=""/>
        <xdr:cNvPicPr>
          <a:picLocks noChangeAspect="1"/>
        </xdr:cNvPicPr>
      </xdr:nvPicPr>
      <xdr:blipFill>
        <a:blip r:embed="rId11"/>
        <a:stretch/>
      </xdr:blipFill>
      <xdr:spPr bwMode="auto">
        <a:xfrm flipH="0" flipV="0">
          <a:off x="17540109" y="7308051"/>
          <a:ext cx="2331863" cy="1910018"/>
        </a:xfrm>
        <a:prstGeom prst="rect">
          <a:avLst/>
        </a:prstGeom>
      </xdr:spPr>
    </xdr:pic>
    <xdr:clientData/>
  </xdr:oneCellAnchor>
  <xdr:oneCellAnchor>
    <xdr:from>
      <xdr:col>13</xdr:col>
      <xdr:colOff>634999</xdr:colOff>
      <xdr:row>12</xdr:row>
      <xdr:rowOff>2995070</xdr:rowOff>
    </xdr:from>
    <xdr:ext cx="1852083" cy="1555274"/>
    <xdr:pic>
      <xdr:nvPicPr>
        <xdr:cNvPr id="183885318" name=""/>
        <xdr:cNvPicPr>
          <a:picLocks noChangeAspect="1"/>
        </xdr:cNvPicPr>
      </xdr:nvPicPr>
      <xdr:blipFill>
        <a:blip r:embed="rId12"/>
        <a:stretch/>
      </xdr:blipFill>
      <xdr:spPr bwMode="auto">
        <a:xfrm flipH="0" flipV="0">
          <a:off x="17779999" y="9218070"/>
          <a:ext cx="1852083" cy="1555274"/>
        </a:xfrm>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895349</xdr:colOff>
      <xdr:row>10</xdr:row>
      <xdr:rowOff>47623</xdr:rowOff>
    </xdr:from>
    <xdr:ext cx="1190623" cy="1647823"/>
    <xdr:pic>
      <xdr:nvPicPr>
        <xdr:cNvPr id="1485359400" name=""/>
        <xdr:cNvPicPr>
          <a:picLocks noChangeAspect="1"/>
        </xdr:cNvPicPr>
      </xdr:nvPicPr>
      <xdr:blipFill>
        <a:blip r:embed="rId1"/>
        <a:stretch/>
      </xdr:blipFill>
      <xdr:spPr bwMode="auto">
        <a:xfrm>
          <a:off x="7038974" y="1590674"/>
          <a:ext cx="1190623" cy="1647823"/>
        </a:xfrm>
        <a:prstGeom prst="rect">
          <a:avLst/>
        </a:prstGeom>
      </xdr:spPr>
    </xdr:pic>
    <xdr:clientData/>
  </xdr:oneCellAnchor>
  <xdr:oneCellAnchor>
    <xdr:from>
      <xdr:col>4</xdr:col>
      <xdr:colOff>118801</xdr:colOff>
      <xdr:row>11</xdr:row>
      <xdr:rowOff>52916</xdr:rowOff>
    </xdr:from>
    <xdr:ext cx="4590781" cy="2862758"/>
    <xdr:pic>
      <xdr:nvPicPr>
        <xdr:cNvPr id="887548839" name=""/>
        <xdr:cNvPicPr>
          <a:picLocks noChangeAspect="1"/>
        </xdr:cNvPicPr>
      </xdr:nvPicPr>
      <xdr:blipFill>
        <a:blip r:embed="rId2"/>
        <a:stretch/>
      </xdr:blipFill>
      <xdr:spPr bwMode="auto">
        <a:xfrm flipH="0" flipV="0">
          <a:off x="6267718" y="3386666"/>
          <a:ext cx="4590781" cy="2862757"/>
        </a:xfrm>
        <a:prstGeom prst="rect">
          <a:avLst/>
        </a:prstGeom>
      </xdr:spPr>
    </xdr:pic>
    <xdr:clientData/>
  </xdr:oneCellAnchor>
  <xdr:oneCellAnchor>
    <xdr:from>
      <xdr:col>4</xdr:col>
      <xdr:colOff>118801</xdr:colOff>
      <xdr:row>11</xdr:row>
      <xdr:rowOff>2752725</xdr:rowOff>
    </xdr:from>
    <xdr:ext cx="4508499" cy="2369011"/>
    <xdr:pic>
      <xdr:nvPicPr>
        <xdr:cNvPr id="966222303" name=""/>
        <xdr:cNvPicPr>
          <a:picLocks noChangeAspect="1"/>
        </xdr:cNvPicPr>
      </xdr:nvPicPr>
      <xdr:blipFill>
        <a:blip r:embed="rId3"/>
        <a:stretch/>
      </xdr:blipFill>
      <xdr:spPr bwMode="auto">
        <a:xfrm flipH="0" flipV="0">
          <a:off x="6267718" y="6086475"/>
          <a:ext cx="4508499" cy="2369011"/>
        </a:xfrm>
        <a:prstGeom prst="rect">
          <a:avLst/>
        </a:prstGeom>
      </xdr:spPr>
    </xdr:pic>
    <xdr:clientData/>
  </xdr:oneCellAnchor>
  <xdr:oneCellAnchor>
    <xdr:from>
      <xdr:col>3</xdr:col>
      <xdr:colOff>0</xdr:colOff>
      <xdr:row>11</xdr:row>
      <xdr:rowOff>2190335</xdr:rowOff>
    </xdr:from>
    <xdr:ext cx="3376082" cy="2817697"/>
    <xdr:pic>
      <xdr:nvPicPr>
        <xdr:cNvPr id="1202100889" name=""/>
        <xdr:cNvPicPr>
          <a:picLocks noChangeAspect="1"/>
        </xdr:cNvPicPr>
      </xdr:nvPicPr>
      <xdr:blipFill>
        <a:blip r:embed="rId4"/>
        <a:stretch/>
      </xdr:blipFill>
      <xdr:spPr bwMode="auto">
        <a:xfrm flipH="0" flipV="0">
          <a:off x="2582333" y="5524085"/>
          <a:ext cx="3376081" cy="2817697"/>
        </a:xfrm>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48892</xdr:colOff>
      <xdr:row>20</xdr:row>
      <xdr:rowOff>124880</xdr:rowOff>
    </xdr:from>
    <xdr:ext cx="5102857" cy="666747"/>
    <xdr:pic>
      <xdr:nvPicPr>
        <xdr:cNvPr id="1616705042" name=""/>
        <xdr:cNvPicPr>
          <a:picLocks noChangeAspect="1"/>
        </xdr:cNvPicPr>
      </xdr:nvPicPr>
      <xdr:blipFill>
        <a:blip r:embed="rId1"/>
        <a:stretch/>
      </xdr:blipFill>
      <xdr:spPr bwMode="auto">
        <a:xfrm flipH="0" flipV="0">
          <a:off x="6278242" y="11583455"/>
          <a:ext cx="5102858" cy="666748"/>
        </a:xfrm>
        <a:prstGeom prst="rect">
          <a:avLst/>
        </a:prstGeom>
      </xdr:spPr>
    </xdr:pic>
    <xdr:clientData/>
  </xdr:oneCellAnchor>
  <xdr:oneCellAnchor>
    <xdr:from>
      <xdr:col>4</xdr:col>
      <xdr:colOff>1397309</xdr:colOff>
      <xdr:row>13</xdr:row>
      <xdr:rowOff>66673</xdr:rowOff>
    </xdr:from>
    <xdr:ext cx="1323973" cy="1711476"/>
    <xdr:pic>
      <xdr:nvPicPr>
        <xdr:cNvPr id="1970612670" name=""/>
        <xdr:cNvPicPr>
          <a:picLocks noChangeAspect="1"/>
        </xdr:cNvPicPr>
      </xdr:nvPicPr>
      <xdr:blipFill>
        <a:blip r:embed="rId2"/>
        <a:stretch/>
      </xdr:blipFill>
      <xdr:spPr bwMode="auto">
        <a:xfrm flipH="0" flipV="0">
          <a:off x="7626660" y="6486524"/>
          <a:ext cx="1323973" cy="1711478"/>
        </a:xfrm>
        <a:prstGeom prst="rect">
          <a:avLst/>
        </a:prstGeom>
      </xdr:spPr>
    </xdr:pic>
    <xdr:clientData/>
  </xdr:oneCellAnchor>
  <xdr:oneCellAnchor>
    <xdr:from>
      <xdr:col>4</xdr:col>
      <xdr:colOff>103504</xdr:colOff>
      <xdr:row>14</xdr:row>
      <xdr:rowOff>481009</xdr:rowOff>
    </xdr:from>
    <xdr:ext cx="4895847" cy="276223"/>
    <xdr:pic>
      <xdr:nvPicPr>
        <xdr:cNvPr id="2025050434" name=""/>
        <xdr:cNvPicPr>
          <a:picLocks noChangeAspect="1"/>
        </xdr:cNvPicPr>
      </xdr:nvPicPr>
      <xdr:blipFill>
        <a:blip r:embed="rId3"/>
        <a:stretch/>
      </xdr:blipFill>
      <xdr:spPr bwMode="auto">
        <a:xfrm>
          <a:off x="6332854" y="7881934"/>
          <a:ext cx="4895848" cy="276223"/>
        </a:xfrm>
        <a:prstGeom prst="rect">
          <a:avLst/>
        </a:prstGeom>
      </xdr:spPr>
    </xdr:pic>
    <xdr:clientData/>
  </xdr:oneCellAnchor>
  <xdr:oneCellAnchor>
    <xdr:from>
      <xdr:col>4</xdr:col>
      <xdr:colOff>103504</xdr:colOff>
      <xdr:row>10</xdr:row>
      <xdr:rowOff>54691</xdr:rowOff>
    </xdr:from>
    <xdr:ext cx="1698942" cy="1812205"/>
    <xdr:pic>
      <xdr:nvPicPr>
        <xdr:cNvPr id="1764749733" name=""/>
        <xdr:cNvPicPr>
          <a:picLocks noChangeAspect="1"/>
        </xdr:cNvPicPr>
      </xdr:nvPicPr>
      <xdr:blipFill>
        <a:blip r:embed="rId4"/>
        <a:stretch/>
      </xdr:blipFill>
      <xdr:spPr bwMode="auto">
        <a:xfrm flipH="0" flipV="0">
          <a:off x="6332854" y="1721566"/>
          <a:ext cx="1698942" cy="1812205"/>
        </a:xfrm>
        <a:prstGeom prst="rect">
          <a:avLst/>
        </a:prstGeom>
      </xdr:spPr>
    </xdr:pic>
    <xdr:clientData/>
  </xdr:oneCellAnchor>
  <xdr:oneCellAnchor>
    <xdr:from>
      <xdr:col>4</xdr:col>
      <xdr:colOff>1860867</xdr:colOff>
      <xdr:row>10</xdr:row>
      <xdr:rowOff>54691</xdr:rowOff>
    </xdr:from>
    <xdr:ext cx="1720832" cy="1936030"/>
    <xdr:pic>
      <xdr:nvPicPr>
        <xdr:cNvPr id="1899750981" name=""/>
        <xdr:cNvPicPr>
          <a:picLocks noChangeAspect="1"/>
        </xdr:cNvPicPr>
      </xdr:nvPicPr>
      <xdr:blipFill>
        <a:blip r:embed="rId5"/>
        <a:stretch/>
      </xdr:blipFill>
      <xdr:spPr bwMode="auto">
        <a:xfrm flipH="0" flipV="0">
          <a:off x="8090217" y="1721566"/>
          <a:ext cx="1720832" cy="1936030"/>
        </a:xfrm>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495299</xdr:colOff>
      <xdr:row>13</xdr:row>
      <xdr:rowOff>66675</xdr:rowOff>
    </xdr:from>
    <xdr:ext cx="2705100" cy="1221658"/>
    <xdr:pic>
      <xdr:nvPicPr>
        <xdr:cNvPr id="1965842360" name=""/>
        <xdr:cNvPicPr>
          <a:picLocks noChangeAspect="1"/>
        </xdr:cNvPicPr>
      </xdr:nvPicPr>
      <xdr:blipFill>
        <a:blip r:embed="rId1"/>
        <a:stretch/>
      </xdr:blipFill>
      <xdr:spPr bwMode="auto">
        <a:xfrm flipH="0" flipV="0">
          <a:off x="6724649" y="4686300"/>
          <a:ext cx="2705100" cy="1221658"/>
        </a:xfrm>
        <a:prstGeom prst="rect">
          <a:avLst/>
        </a:prstGeom>
      </xdr:spPr>
    </xdr:pic>
    <xdr:clientData/>
  </xdr:oneCellAnchor>
  <xdr:oneCellAnchor>
    <xdr:from>
      <xdr:col>4</xdr:col>
      <xdr:colOff>149691</xdr:colOff>
      <xdr:row>20</xdr:row>
      <xdr:rowOff>573311</xdr:rowOff>
    </xdr:from>
    <xdr:ext cx="1269532" cy="1949001"/>
    <xdr:pic>
      <xdr:nvPicPr>
        <xdr:cNvPr id="295295265" name=""/>
        <xdr:cNvPicPr>
          <a:picLocks noChangeAspect="1"/>
        </xdr:cNvPicPr>
      </xdr:nvPicPr>
      <xdr:blipFill>
        <a:blip r:embed="rId2"/>
        <a:stretch/>
      </xdr:blipFill>
      <xdr:spPr bwMode="auto">
        <a:xfrm flipH="0" flipV="0">
          <a:off x="6379041" y="12336686"/>
          <a:ext cx="1269533" cy="1949001"/>
        </a:xfrm>
        <a:prstGeom prst="rect">
          <a:avLst/>
        </a:prstGeom>
      </xdr:spPr>
    </xdr:pic>
    <xdr:clientData/>
  </xdr:oneCellAnchor>
  <xdr:oneCellAnchor>
    <xdr:from>
      <xdr:col>4</xdr:col>
      <xdr:colOff>1524000</xdr:colOff>
      <xdr:row>20</xdr:row>
      <xdr:rowOff>657225</xdr:rowOff>
    </xdr:from>
    <xdr:ext cx="2028825" cy="1552574"/>
    <xdr:pic>
      <xdr:nvPicPr>
        <xdr:cNvPr id="2056715905" name=""/>
        <xdr:cNvPicPr>
          <a:picLocks noChangeAspect="1"/>
        </xdr:cNvPicPr>
      </xdr:nvPicPr>
      <xdr:blipFill>
        <a:blip r:embed="rId3"/>
        <a:stretch/>
      </xdr:blipFill>
      <xdr:spPr bwMode="auto">
        <a:xfrm>
          <a:off x="7753350" y="12420600"/>
          <a:ext cx="2028825" cy="1552574"/>
        </a:xfrm>
        <a:prstGeom prst="rect">
          <a:avLst/>
        </a:prstGeom>
      </xdr:spPr>
    </xdr:pic>
    <xdr:clientData/>
  </xdr:oneCellAnchor>
  <xdr:oneCellAnchor>
    <xdr:from>
      <xdr:col>4</xdr:col>
      <xdr:colOff>171450</xdr:colOff>
      <xdr:row>20</xdr:row>
      <xdr:rowOff>76200</xdr:rowOff>
    </xdr:from>
    <xdr:ext cx="3381373" cy="409574"/>
    <xdr:pic>
      <xdr:nvPicPr>
        <xdr:cNvPr id="546647423" name=""/>
        <xdr:cNvPicPr>
          <a:picLocks noChangeAspect="1"/>
        </xdr:cNvPicPr>
      </xdr:nvPicPr>
      <xdr:blipFill>
        <a:blip r:embed="rId4"/>
        <a:stretch/>
      </xdr:blipFill>
      <xdr:spPr bwMode="auto">
        <a:xfrm>
          <a:off x="6400800" y="11839575"/>
          <a:ext cx="3381374" cy="409574"/>
        </a:xfrm>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152397</xdr:colOff>
      <xdr:row>10</xdr:row>
      <xdr:rowOff>145217</xdr:rowOff>
    </xdr:from>
    <xdr:ext cx="3438936" cy="1216853"/>
    <xdr:pic>
      <xdr:nvPicPr>
        <xdr:cNvPr id="58779392" name=""/>
        <xdr:cNvPicPr>
          <a:picLocks noChangeAspect="1"/>
        </xdr:cNvPicPr>
      </xdr:nvPicPr>
      <xdr:blipFill>
        <a:blip r:embed="rId1"/>
        <a:stretch/>
      </xdr:blipFill>
      <xdr:spPr bwMode="auto">
        <a:xfrm flipH="0" flipV="0">
          <a:off x="6677022" y="1983542"/>
          <a:ext cx="3438936" cy="1216854"/>
        </a:xfrm>
        <a:prstGeom prst="rect">
          <a:avLst/>
        </a:prstGeom>
      </xdr:spPr>
    </xdr:pic>
    <xdr:clientData/>
  </xdr:oneCellAnchor>
  <xdr:oneCellAnchor>
    <xdr:from>
      <xdr:col>4</xdr:col>
      <xdr:colOff>31636</xdr:colOff>
      <xdr:row>14</xdr:row>
      <xdr:rowOff>63342</xdr:rowOff>
    </xdr:from>
    <xdr:ext cx="2724147" cy="936692"/>
    <xdr:pic>
      <xdr:nvPicPr>
        <xdr:cNvPr id="1154475030" name=""/>
        <xdr:cNvPicPr>
          <a:picLocks noChangeAspect="1"/>
        </xdr:cNvPicPr>
      </xdr:nvPicPr>
      <xdr:blipFill>
        <a:blip r:embed="rId2"/>
        <a:stretch/>
      </xdr:blipFill>
      <xdr:spPr bwMode="auto">
        <a:xfrm flipH="0" flipV="0">
          <a:off x="6556263" y="7216616"/>
          <a:ext cx="2724147" cy="936693"/>
        </a:xfrm>
        <a:prstGeom prst="rect">
          <a:avLst/>
        </a:prstGeom>
      </xdr:spPr>
    </xdr:pic>
    <xdr:clientData/>
  </xdr:oneCellAnchor>
  <xdr:oneCellAnchor>
    <xdr:from>
      <xdr:col>4</xdr:col>
      <xdr:colOff>198697</xdr:colOff>
      <xdr:row>15</xdr:row>
      <xdr:rowOff>209179</xdr:rowOff>
    </xdr:from>
    <xdr:ext cx="4657720" cy="364797"/>
    <xdr:pic>
      <xdr:nvPicPr>
        <xdr:cNvPr id="780449901" name=""/>
        <xdr:cNvPicPr>
          <a:picLocks noChangeAspect="1"/>
        </xdr:cNvPicPr>
      </xdr:nvPicPr>
      <xdr:blipFill>
        <a:blip r:embed="rId3"/>
        <a:stretch/>
      </xdr:blipFill>
      <xdr:spPr bwMode="auto">
        <a:xfrm flipH="0" flipV="0">
          <a:off x="6723322" y="8686429"/>
          <a:ext cx="4657721" cy="364798"/>
        </a:xfrm>
        <a:prstGeom prst="rect">
          <a:avLst/>
        </a:prstGeom>
      </xdr:spPr>
    </xdr:pic>
    <xdr:clientData/>
  </xdr:oneCellAnchor>
  <xdr:oneCellAnchor>
    <xdr:from>
      <xdr:col>4</xdr:col>
      <xdr:colOff>188075</xdr:colOff>
      <xdr:row>17</xdr:row>
      <xdr:rowOff>63499</xdr:rowOff>
    </xdr:from>
    <xdr:ext cx="1683788" cy="1527613"/>
    <xdr:pic>
      <xdr:nvPicPr>
        <xdr:cNvPr id="560853728" name=""/>
        <xdr:cNvPicPr>
          <a:picLocks noChangeAspect="1"/>
        </xdr:cNvPicPr>
      </xdr:nvPicPr>
      <xdr:blipFill>
        <a:blip r:embed="rId4"/>
        <a:stretch/>
      </xdr:blipFill>
      <xdr:spPr bwMode="auto">
        <a:xfrm flipH="0" flipV="0">
          <a:off x="6712700" y="10131424"/>
          <a:ext cx="1683790" cy="1527613"/>
        </a:xfrm>
        <a:prstGeom prst="rect">
          <a:avLst/>
        </a:prstGeom>
      </xdr:spPr>
    </xdr:pic>
    <xdr:clientData/>
  </xdr:oneCellAnchor>
  <xdr:oneCellAnchor>
    <xdr:from>
      <xdr:col>4</xdr:col>
      <xdr:colOff>2070947</xdr:colOff>
      <xdr:row>17</xdr:row>
      <xdr:rowOff>190936</xdr:rowOff>
    </xdr:from>
    <xdr:ext cx="1465954" cy="1400175"/>
    <xdr:pic>
      <xdr:nvPicPr>
        <xdr:cNvPr id="1095499599" name=""/>
        <xdr:cNvPicPr>
          <a:picLocks noChangeAspect="1"/>
        </xdr:cNvPicPr>
      </xdr:nvPicPr>
      <xdr:blipFill>
        <a:blip r:embed="rId5"/>
        <a:stretch/>
      </xdr:blipFill>
      <xdr:spPr bwMode="auto">
        <a:xfrm flipH="0" flipV="0">
          <a:off x="8595572" y="10258861"/>
          <a:ext cx="1465955" cy="1400176"/>
        </a:xfrm>
        <a:prstGeom prst="rect">
          <a:avLst/>
        </a:prstGeom>
      </xdr:spPr>
    </xdr:pic>
    <xdr:clientData/>
  </xdr:oneCellAnchor>
  <xdr:oneCellAnchor>
    <xdr:from>
      <xdr:col>4</xdr:col>
      <xdr:colOff>3048411</xdr:colOff>
      <xdr:row>14</xdr:row>
      <xdr:rowOff>124146</xdr:rowOff>
    </xdr:from>
    <xdr:ext cx="1466847" cy="971548"/>
    <xdr:pic>
      <xdr:nvPicPr>
        <xdr:cNvPr id="658934470" name=""/>
        <xdr:cNvPicPr>
          <a:picLocks noChangeAspect="1"/>
        </xdr:cNvPicPr>
      </xdr:nvPicPr>
      <xdr:blipFill>
        <a:blip r:embed="rId6"/>
        <a:stretch/>
      </xdr:blipFill>
      <xdr:spPr bwMode="auto">
        <a:xfrm>
          <a:off x="9573036" y="7277421"/>
          <a:ext cx="1466847" cy="971548"/>
        </a:xfrm>
        <a:prstGeom prst="rect">
          <a:avLst/>
        </a:prstGeom>
      </xdr:spPr>
    </xdr:pic>
    <xdr:clientData/>
  </xdr:oneCellAnchor>
  <xdr:oneCellAnchor>
    <xdr:from>
      <xdr:col>4</xdr:col>
      <xdr:colOff>894231</xdr:colOff>
      <xdr:row>18</xdr:row>
      <xdr:rowOff>94190</xdr:rowOff>
    </xdr:from>
    <xdr:ext cx="1955271" cy="1123947"/>
    <xdr:pic>
      <xdr:nvPicPr>
        <xdr:cNvPr id="387331609" name=""/>
        <xdr:cNvPicPr>
          <a:picLocks noChangeAspect="1"/>
        </xdr:cNvPicPr>
      </xdr:nvPicPr>
      <xdr:blipFill>
        <a:blip r:embed="rId7"/>
        <a:stretch/>
      </xdr:blipFill>
      <xdr:spPr bwMode="auto">
        <a:xfrm flipH="0" flipV="0">
          <a:off x="7418855" y="11857565"/>
          <a:ext cx="1955271" cy="1123947"/>
        </a:xfrm>
        <a:prstGeom prst="rect">
          <a:avLst/>
        </a:prstGeom>
      </xdr:spPr>
    </xdr:pic>
    <xdr:clientData/>
  </xdr:oneCellAnchor>
  <xdr:oneCellAnchor>
    <xdr:from>
      <xdr:col>4</xdr:col>
      <xdr:colOff>1414395</xdr:colOff>
      <xdr:row>19</xdr:row>
      <xdr:rowOff>77257</xdr:rowOff>
    </xdr:from>
    <xdr:ext cx="956304" cy="996998"/>
    <xdr:pic>
      <xdr:nvPicPr>
        <xdr:cNvPr id="421765036" name=""/>
        <xdr:cNvPicPr>
          <a:picLocks noChangeAspect="1"/>
        </xdr:cNvPicPr>
      </xdr:nvPicPr>
      <xdr:blipFill>
        <a:blip r:embed="rId8"/>
        <a:stretch/>
      </xdr:blipFill>
      <xdr:spPr bwMode="auto">
        <a:xfrm flipH="0" flipV="0">
          <a:off x="7939019" y="13155082"/>
          <a:ext cx="956304" cy="996998"/>
        </a:xfrm>
        <a:prstGeom prst="rect">
          <a:avLst/>
        </a:prstGeom>
      </xdr:spPr>
    </xdr:pic>
    <xdr:clientData/>
  </xdr:oneCellAnchor>
  <xdr:oneCellAnchor>
    <xdr:from>
      <xdr:col>4</xdr:col>
      <xdr:colOff>596163</xdr:colOff>
      <xdr:row>22</xdr:row>
      <xdr:rowOff>122120</xdr:rowOff>
    </xdr:from>
    <xdr:ext cx="1156430" cy="1747217"/>
    <xdr:pic>
      <xdr:nvPicPr>
        <xdr:cNvPr id="1073351146" name=""/>
        <xdr:cNvPicPr>
          <a:picLocks noChangeAspect="1"/>
        </xdr:cNvPicPr>
      </xdr:nvPicPr>
      <xdr:blipFill>
        <a:blip r:embed="rId9"/>
        <a:stretch/>
      </xdr:blipFill>
      <xdr:spPr bwMode="auto">
        <a:xfrm flipH="0" flipV="0">
          <a:off x="7120788" y="16898027"/>
          <a:ext cx="1156430" cy="1747217"/>
        </a:xfrm>
        <a:prstGeom prst="rect">
          <a:avLst/>
        </a:prstGeom>
      </xdr:spPr>
    </xdr:pic>
    <xdr:clientData/>
  </xdr:oneCellAnchor>
  <xdr:oneCellAnchor>
    <xdr:from>
      <xdr:col>4</xdr:col>
      <xdr:colOff>1892546</xdr:colOff>
      <xdr:row>22</xdr:row>
      <xdr:rowOff>122120</xdr:rowOff>
    </xdr:from>
    <xdr:ext cx="1364897" cy="1735870"/>
    <xdr:pic>
      <xdr:nvPicPr>
        <xdr:cNvPr id="1101461796" name=""/>
        <xdr:cNvPicPr>
          <a:picLocks noChangeAspect="1"/>
        </xdr:cNvPicPr>
      </xdr:nvPicPr>
      <xdr:blipFill>
        <a:blip r:embed="rId10"/>
        <a:stretch/>
      </xdr:blipFill>
      <xdr:spPr bwMode="auto">
        <a:xfrm flipH="0" flipV="0">
          <a:off x="8417171" y="16898027"/>
          <a:ext cx="1364897" cy="1735870"/>
        </a:xfrm>
        <a:prstGeom prst="rect">
          <a:avLst/>
        </a:prstGeom>
      </xdr:spPr>
    </xdr:pic>
    <xdr:clientData/>
  </xdr:oneCellAnchor>
  <xdr:oneCellAnchor>
    <xdr:from>
      <xdr:col>4</xdr:col>
      <xdr:colOff>876608</xdr:colOff>
      <xdr:row>23</xdr:row>
      <xdr:rowOff>266178</xdr:rowOff>
    </xdr:from>
    <xdr:ext cx="2108217" cy="1123407"/>
    <xdr:pic>
      <xdr:nvPicPr>
        <xdr:cNvPr id="665120044" name=""/>
        <xdr:cNvPicPr>
          <a:picLocks noChangeAspect="1"/>
        </xdr:cNvPicPr>
      </xdr:nvPicPr>
      <xdr:blipFill>
        <a:blip r:embed="rId11"/>
        <a:stretch/>
      </xdr:blipFill>
      <xdr:spPr bwMode="auto">
        <a:xfrm flipH="0" flipV="0">
          <a:off x="7401233" y="18878028"/>
          <a:ext cx="2108217" cy="1123408"/>
        </a:xfrm>
        <a:prstGeom prst="rect">
          <a:avLst/>
        </a:prstGeom>
      </xdr:spPr>
    </xdr:pic>
    <xdr:clientData/>
  </xdr:oneCellAnchor>
  <xdr:oneCellAnchor>
    <xdr:from>
      <xdr:col>4</xdr:col>
      <xdr:colOff>908141</xdr:colOff>
      <xdr:row>24</xdr:row>
      <xdr:rowOff>93132</xdr:rowOff>
    </xdr:from>
    <xdr:ext cx="2045149" cy="1339515"/>
    <xdr:pic>
      <xdr:nvPicPr>
        <xdr:cNvPr id="480696392" name=""/>
        <xdr:cNvPicPr>
          <a:picLocks noChangeAspect="1"/>
        </xdr:cNvPicPr>
      </xdr:nvPicPr>
      <xdr:blipFill>
        <a:blip r:embed="rId12"/>
        <a:stretch/>
      </xdr:blipFill>
      <xdr:spPr bwMode="auto">
        <a:xfrm flipH="0" flipV="0">
          <a:off x="7432766" y="20219456"/>
          <a:ext cx="2045149" cy="1339515"/>
        </a:xfrm>
        <a:prstGeom prst="rect">
          <a:avLst/>
        </a:prstGeom>
      </xdr:spPr>
    </xdr:pic>
    <xdr:clientData/>
  </xdr:oneCellAnchor>
  <xdr:oneCellAnchor>
    <xdr:from>
      <xdr:col>4</xdr:col>
      <xdr:colOff>198698</xdr:colOff>
      <xdr:row>25</xdr:row>
      <xdr:rowOff>539748</xdr:rowOff>
    </xdr:from>
    <xdr:ext cx="3248023" cy="304797"/>
    <xdr:pic>
      <xdr:nvPicPr>
        <xdr:cNvPr id="313489860" name=""/>
        <xdr:cNvPicPr>
          <a:picLocks noChangeAspect="1"/>
        </xdr:cNvPicPr>
      </xdr:nvPicPr>
      <xdr:blipFill>
        <a:blip r:embed="rId13"/>
        <a:stretch/>
      </xdr:blipFill>
      <xdr:spPr bwMode="auto">
        <a:xfrm>
          <a:off x="6723323" y="22218648"/>
          <a:ext cx="3248023" cy="304796"/>
        </a:xfrm>
        <a:prstGeom prst="rect">
          <a:avLst/>
        </a:prstGeom>
      </xdr:spPr>
    </xdr:pic>
    <xdr:clientData/>
  </xdr:oneCellAnchor>
  <xdr:oneCellAnchor>
    <xdr:from>
      <xdr:col>4</xdr:col>
      <xdr:colOff>1090082</xdr:colOff>
      <xdr:row>19</xdr:row>
      <xdr:rowOff>45507</xdr:rowOff>
    </xdr:from>
    <xdr:ext cx="1693103" cy="1149332"/>
    <xdr:pic>
      <xdr:nvPicPr>
        <xdr:cNvPr id="1691070499" name=""/>
        <xdr:cNvPicPr>
          <a:picLocks noChangeAspect="1"/>
        </xdr:cNvPicPr>
      </xdr:nvPicPr>
      <xdr:blipFill>
        <a:blip r:embed="rId14"/>
        <a:stretch/>
      </xdr:blipFill>
      <xdr:spPr bwMode="auto">
        <a:xfrm flipH="0" flipV="0">
          <a:off x="7614707" y="13123332"/>
          <a:ext cx="1693103" cy="1149332"/>
        </a:xfrm>
        <a:prstGeom prst="rect">
          <a:avLst/>
        </a:prstGeom>
      </xdr:spPr>
    </xdr:pic>
    <xdr:clientData/>
  </xdr:oneCellAnchor>
  <xdr:oneCellAnchor>
    <xdr:from>
      <xdr:col>4</xdr:col>
      <xdr:colOff>596164</xdr:colOff>
      <xdr:row>20</xdr:row>
      <xdr:rowOff>81443</xdr:rowOff>
    </xdr:from>
    <xdr:ext cx="2669104" cy="1263213"/>
    <xdr:pic>
      <xdr:nvPicPr>
        <xdr:cNvPr id="1335988692" name=""/>
        <xdr:cNvPicPr>
          <a:picLocks noChangeAspect="1"/>
        </xdr:cNvPicPr>
      </xdr:nvPicPr>
      <xdr:blipFill>
        <a:blip r:embed="rId15"/>
        <a:stretch/>
      </xdr:blipFill>
      <xdr:spPr bwMode="auto">
        <a:xfrm flipH="0" flipV="0">
          <a:off x="7120789" y="14464193"/>
          <a:ext cx="2669105" cy="1263213"/>
        </a:xfrm>
        <a:prstGeom prst="rect">
          <a:avLst/>
        </a:prstGeom>
      </xdr:spPr>
    </xdr:pic>
    <xdr:clientData/>
  </xdr:oneCellAnchor>
  <xdr:oneCellAnchor>
    <xdr:from>
      <xdr:col>3</xdr:col>
      <xdr:colOff>1115906</xdr:colOff>
      <xdr:row>20</xdr:row>
      <xdr:rowOff>384437</xdr:rowOff>
    </xdr:from>
    <xdr:ext cx="1466848" cy="657224"/>
    <xdr:pic>
      <xdr:nvPicPr>
        <xdr:cNvPr id="1246083365" name=""/>
        <xdr:cNvPicPr>
          <a:picLocks noChangeAspect="1"/>
        </xdr:cNvPicPr>
      </xdr:nvPicPr>
      <xdr:blipFill>
        <a:blip r:embed="rId16"/>
        <a:stretch/>
      </xdr:blipFill>
      <xdr:spPr bwMode="auto">
        <a:xfrm>
          <a:off x="3859106" y="14767187"/>
          <a:ext cx="1466848" cy="657224"/>
        </a:xfrm>
        <a:prstGeom prst="rect">
          <a:avLst/>
        </a:prstGeom>
      </xdr:spPr>
    </xdr:pic>
    <xdr:clientData/>
  </xdr:oneCellAnchor>
  <xdr:oneCellAnchor>
    <xdr:from>
      <xdr:col>4</xdr:col>
      <xdr:colOff>1332315</xdr:colOff>
      <xdr:row>30</xdr:row>
      <xdr:rowOff>27514</xdr:rowOff>
    </xdr:from>
    <xdr:ext cx="1300599" cy="1374259"/>
    <xdr:pic>
      <xdr:nvPicPr>
        <xdr:cNvPr id="1440679035" name=""/>
        <xdr:cNvPicPr>
          <a:picLocks noChangeAspect="1"/>
        </xdr:cNvPicPr>
      </xdr:nvPicPr>
      <xdr:blipFill>
        <a:blip r:embed="rId17"/>
        <a:stretch/>
      </xdr:blipFill>
      <xdr:spPr bwMode="auto">
        <a:xfrm flipH="0" flipV="0">
          <a:off x="7856939" y="26449866"/>
          <a:ext cx="1300599" cy="1374259"/>
        </a:xfrm>
        <a:prstGeom prst="rect">
          <a:avLst/>
        </a:prstGeom>
      </xdr:spPr>
    </xdr:pic>
    <xdr:clientData/>
  </xdr:oneCellAnchor>
  <xdr:oneCellAnchor>
    <xdr:from>
      <xdr:col>4</xdr:col>
      <xdr:colOff>1982614</xdr:colOff>
      <xdr:row>31</xdr:row>
      <xdr:rowOff>58312</xdr:rowOff>
    </xdr:from>
    <xdr:ext cx="1642620" cy="1447798"/>
    <xdr:pic>
      <xdr:nvPicPr>
        <xdr:cNvPr id="2033146162" name=""/>
        <xdr:cNvPicPr>
          <a:picLocks noChangeAspect="1"/>
        </xdr:cNvPicPr>
      </xdr:nvPicPr>
      <xdr:blipFill>
        <a:blip r:embed="rId18"/>
        <a:stretch/>
      </xdr:blipFill>
      <xdr:spPr bwMode="auto">
        <a:xfrm flipH="0" flipV="0">
          <a:off x="8507239" y="28061813"/>
          <a:ext cx="1642620" cy="1447798"/>
        </a:xfrm>
        <a:prstGeom prst="rect">
          <a:avLst/>
        </a:prstGeom>
      </xdr:spPr>
    </xdr:pic>
    <xdr:clientData/>
  </xdr:oneCellAnchor>
  <xdr:oneCellAnchor>
    <xdr:from>
      <xdr:col>4</xdr:col>
      <xdr:colOff>88546</xdr:colOff>
      <xdr:row>31</xdr:row>
      <xdr:rowOff>88898</xdr:rowOff>
    </xdr:from>
    <xdr:ext cx="1689121" cy="1417213"/>
    <xdr:pic>
      <xdr:nvPicPr>
        <xdr:cNvPr id="1792703062" name=""/>
        <xdr:cNvPicPr>
          <a:picLocks noChangeAspect="1"/>
        </xdr:cNvPicPr>
      </xdr:nvPicPr>
      <xdr:blipFill>
        <a:blip r:embed="rId19"/>
        <a:stretch/>
      </xdr:blipFill>
      <xdr:spPr bwMode="auto">
        <a:xfrm flipH="0" flipV="0">
          <a:off x="6613171" y="28092398"/>
          <a:ext cx="1689121" cy="1417213"/>
        </a:xfrm>
        <a:prstGeom prst="rect">
          <a:avLst/>
        </a:prstGeom>
      </xdr:spPr>
    </xdr:pic>
    <xdr:clientData/>
  </xdr:oneCellAnchor>
  <xdr:oneCellAnchor>
    <xdr:from>
      <xdr:col>4</xdr:col>
      <xdr:colOff>88546</xdr:colOff>
      <xdr:row>33</xdr:row>
      <xdr:rowOff>305856</xdr:rowOff>
    </xdr:from>
    <xdr:ext cx="3516692" cy="1276346"/>
    <xdr:pic>
      <xdr:nvPicPr>
        <xdr:cNvPr id="128427764" name=""/>
        <xdr:cNvPicPr>
          <a:picLocks noChangeAspect="1"/>
        </xdr:cNvPicPr>
      </xdr:nvPicPr>
      <xdr:blipFill>
        <a:blip r:embed="rId20"/>
        <a:stretch/>
      </xdr:blipFill>
      <xdr:spPr bwMode="auto">
        <a:xfrm flipH="0" flipV="0">
          <a:off x="6613171" y="31328782"/>
          <a:ext cx="3516692" cy="1276347"/>
        </a:xfrm>
        <a:prstGeom prst="rect">
          <a:avLst/>
        </a:prstGeom>
      </xdr:spPr>
    </xdr:pic>
    <xdr:clientData/>
  </xdr:oneCellAnchor>
  <xdr:oneCellAnchor>
    <xdr:from>
      <xdr:col>4</xdr:col>
      <xdr:colOff>257174</xdr:colOff>
      <xdr:row>32</xdr:row>
      <xdr:rowOff>82386</xdr:rowOff>
    </xdr:from>
    <xdr:ext cx="3257550" cy="1350691"/>
    <xdr:pic>
      <xdr:nvPicPr>
        <xdr:cNvPr id="2053408045" name=""/>
        <xdr:cNvPicPr>
          <a:picLocks noChangeAspect="1"/>
        </xdr:cNvPicPr>
      </xdr:nvPicPr>
      <xdr:blipFill>
        <a:blip r:embed="rId21"/>
        <a:stretch/>
      </xdr:blipFill>
      <xdr:spPr bwMode="auto">
        <a:xfrm flipH="0" flipV="0">
          <a:off x="6781799" y="29638462"/>
          <a:ext cx="3257550" cy="1350691"/>
        </a:xfrm>
        <a:prstGeom prst="rect">
          <a:avLst/>
        </a:prstGeom>
      </xdr:spPr>
    </xdr:pic>
    <xdr:clientData/>
  </xdr:oneCellAnchor>
  <xdr:oneCellAnchor>
    <xdr:from>
      <xdr:col>4</xdr:col>
      <xdr:colOff>171008</xdr:colOff>
      <xdr:row>39</xdr:row>
      <xdr:rowOff>59531</xdr:rowOff>
    </xdr:from>
    <xdr:ext cx="2632912" cy="2016257"/>
    <xdr:pic>
      <xdr:nvPicPr>
        <xdr:cNvPr id="2010721395" name=""/>
        <xdr:cNvPicPr>
          <a:picLocks noChangeAspect="1"/>
        </xdr:cNvPicPr>
      </xdr:nvPicPr>
      <xdr:blipFill>
        <a:blip r:embed="rId22"/>
        <a:stretch/>
      </xdr:blipFill>
      <xdr:spPr bwMode="auto">
        <a:xfrm flipH="0" flipV="0">
          <a:off x="6695634" y="37266562"/>
          <a:ext cx="2632914" cy="2016257"/>
        </a:xfrm>
        <a:prstGeom prst="rect">
          <a:avLst/>
        </a:prstGeom>
      </xdr:spPr>
    </xdr:pic>
    <xdr:clientData/>
  </xdr:oneCellAnchor>
  <xdr:oneCellAnchor>
    <xdr:from>
      <xdr:col>13</xdr:col>
      <xdr:colOff>345281</xdr:colOff>
      <xdr:row>37</xdr:row>
      <xdr:rowOff>40372</xdr:rowOff>
    </xdr:from>
    <xdr:ext cx="2512217" cy="1764614"/>
    <xdr:pic>
      <xdr:nvPicPr>
        <xdr:cNvPr id="1558547092" name=""/>
        <xdr:cNvPicPr>
          <a:picLocks noChangeAspect="1"/>
        </xdr:cNvPicPr>
      </xdr:nvPicPr>
      <xdr:blipFill>
        <a:blip r:embed="rId23"/>
        <a:stretch/>
      </xdr:blipFill>
      <xdr:spPr bwMode="auto">
        <a:xfrm flipH="0" flipV="0">
          <a:off x="17645062" y="36556841"/>
          <a:ext cx="2512218" cy="1764614"/>
        </a:xfrm>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113109</xdr:colOff>
      <xdr:row>17</xdr:row>
      <xdr:rowOff>35718</xdr:rowOff>
    </xdr:from>
    <xdr:ext cx="2536031" cy="1606595"/>
    <xdr:pic>
      <xdr:nvPicPr>
        <xdr:cNvPr id="795176675" name=""/>
        <xdr:cNvPicPr>
          <a:picLocks noChangeAspect="1"/>
        </xdr:cNvPicPr>
      </xdr:nvPicPr>
      <xdr:blipFill>
        <a:blip r:embed="rId1"/>
        <a:stretch/>
      </xdr:blipFill>
      <xdr:spPr bwMode="auto">
        <a:xfrm flipH="0" flipV="0">
          <a:off x="6768703" y="8405812"/>
          <a:ext cx="2536031" cy="1606595"/>
        </a:xfrm>
        <a:prstGeom prst="rect">
          <a:avLst/>
        </a:prstGeom>
      </xdr:spPr>
    </xdr:pic>
    <xdr:clientData/>
  </xdr:oneCellAnchor>
  <xdr:oneCellAnchor>
    <xdr:from>
      <xdr:col>4</xdr:col>
      <xdr:colOff>113109</xdr:colOff>
      <xdr:row>15</xdr:row>
      <xdr:rowOff>83343</xdr:rowOff>
    </xdr:from>
    <xdr:ext cx="1639892" cy="1479602"/>
    <xdr:pic>
      <xdr:nvPicPr>
        <xdr:cNvPr id="866176503" name=""/>
        <xdr:cNvPicPr>
          <a:picLocks noChangeAspect="1"/>
        </xdr:cNvPicPr>
      </xdr:nvPicPr>
      <xdr:blipFill>
        <a:blip r:embed="rId2"/>
        <a:stretch/>
      </xdr:blipFill>
      <xdr:spPr bwMode="auto">
        <a:xfrm flipH="0" flipV="0">
          <a:off x="6768703" y="5036343"/>
          <a:ext cx="1639892" cy="1479602"/>
        </a:xfrm>
        <a:prstGeom prst="rect">
          <a:avLst/>
        </a:prstGeom>
      </xdr:spPr>
    </xdr:pic>
    <xdr:clientData/>
  </xdr:oneCellAnchor>
  <xdr:oneCellAnchor>
    <xdr:from>
      <xdr:col>4</xdr:col>
      <xdr:colOff>2707271</xdr:colOff>
      <xdr:row>15</xdr:row>
      <xdr:rowOff>83343</xdr:rowOff>
    </xdr:from>
    <xdr:ext cx="2224087" cy="1440704"/>
    <xdr:pic>
      <xdr:nvPicPr>
        <xdr:cNvPr id="787149273" name=""/>
        <xdr:cNvPicPr>
          <a:picLocks noChangeAspect="1"/>
        </xdr:cNvPicPr>
      </xdr:nvPicPr>
      <xdr:blipFill>
        <a:blip r:embed="rId3"/>
        <a:stretch/>
      </xdr:blipFill>
      <xdr:spPr bwMode="auto">
        <a:xfrm flipH="0" flipV="0">
          <a:off x="9362864" y="5036343"/>
          <a:ext cx="2224087" cy="1440704"/>
        </a:xfrm>
        <a:prstGeom prst="rect">
          <a:avLst/>
        </a:prstGeom>
      </xdr:spPr>
    </xdr:pic>
    <xdr:clientData/>
  </xdr:oneCellAnchor>
  <xdr:oneCellAnchor>
    <xdr:from>
      <xdr:col>4</xdr:col>
      <xdr:colOff>3116636</xdr:colOff>
      <xdr:row>16</xdr:row>
      <xdr:rowOff>61912</xdr:rowOff>
    </xdr:from>
    <xdr:ext cx="1516306" cy="1748394"/>
    <xdr:pic>
      <xdr:nvPicPr>
        <xdr:cNvPr id="448526603" name=""/>
        <xdr:cNvPicPr>
          <a:picLocks noChangeAspect="1"/>
        </xdr:cNvPicPr>
      </xdr:nvPicPr>
      <xdr:blipFill>
        <a:blip r:embed="rId4"/>
        <a:stretch/>
      </xdr:blipFill>
      <xdr:spPr bwMode="auto">
        <a:xfrm flipH="0" flipV="0">
          <a:off x="9772229" y="6610349"/>
          <a:ext cx="1516306" cy="1748394"/>
        </a:xfrm>
        <a:prstGeom prst="rect">
          <a:avLst/>
        </a:prstGeom>
      </xdr:spPr>
    </xdr:pic>
    <xdr:clientData/>
  </xdr:oneCellAnchor>
  <xdr:oneCellAnchor>
    <xdr:from>
      <xdr:col>4</xdr:col>
      <xdr:colOff>62727</xdr:colOff>
      <xdr:row>16</xdr:row>
      <xdr:rowOff>61912</xdr:rowOff>
    </xdr:from>
    <xdr:ext cx="1997052" cy="1656258"/>
    <xdr:pic>
      <xdr:nvPicPr>
        <xdr:cNvPr id="1522671234" name=""/>
        <xdr:cNvPicPr>
          <a:picLocks noChangeAspect="1"/>
        </xdr:cNvPicPr>
      </xdr:nvPicPr>
      <xdr:blipFill>
        <a:blip r:embed="rId5"/>
        <a:stretch/>
      </xdr:blipFill>
      <xdr:spPr bwMode="auto">
        <a:xfrm flipH="0" flipV="0">
          <a:off x="6718321" y="6610349"/>
          <a:ext cx="1997052" cy="1656258"/>
        </a:xfrm>
        <a:prstGeom prst="rect">
          <a:avLst/>
        </a:prstGeom>
      </xdr:spPr>
    </xdr:pic>
    <xdr:clientData/>
  </xdr:oneCellAnchor>
  <xdr:oneCellAnchor>
    <xdr:from>
      <xdr:col>4</xdr:col>
      <xdr:colOff>81595</xdr:colOff>
      <xdr:row>19</xdr:row>
      <xdr:rowOff>102393</xdr:rowOff>
    </xdr:from>
    <xdr:ext cx="3517196" cy="2707481"/>
    <xdr:pic>
      <xdr:nvPicPr>
        <xdr:cNvPr id="1551283599" name=""/>
        <xdr:cNvPicPr>
          <a:picLocks noChangeAspect="1"/>
        </xdr:cNvPicPr>
      </xdr:nvPicPr>
      <xdr:blipFill>
        <a:blip r:embed="rId6"/>
        <a:stretch/>
      </xdr:blipFill>
      <xdr:spPr bwMode="auto">
        <a:xfrm flipH="0" flipV="0">
          <a:off x="6737188" y="11972924"/>
          <a:ext cx="3517196" cy="2707481"/>
        </a:xfrm>
        <a:prstGeom prst="rect">
          <a:avLst/>
        </a:prstGeom>
      </xdr:spPr>
    </xdr:pic>
    <xdr:clientData/>
  </xdr:oneCellAnchor>
  <xdr:oneCellAnchor>
    <xdr:from>
      <xdr:col>3</xdr:col>
      <xdr:colOff>1220386</xdr:colOff>
      <xdr:row>19</xdr:row>
      <xdr:rowOff>1304922</xdr:rowOff>
    </xdr:from>
    <xdr:ext cx="2619377" cy="1504950"/>
    <xdr:pic>
      <xdr:nvPicPr>
        <xdr:cNvPr id="870583625" name=""/>
        <xdr:cNvPicPr>
          <a:picLocks noChangeAspect="1"/>
        </xdr:cNvPicPr>
      </xdr:nvPicPr>
      <xdr:blipFill>
        <a:blip r:embed="rId7"/>
        <a:stretch/>
      </xdr:blipFill>
      <xdr:spPr bwMode="auto">
        <a:xfrm flipH="0" flipV="0">
          <a:off x="3696886" y="12711110"/>
          <a:ext cx="2619377" cy="1504950"/>
        </a:xfrm>
        <a:prstGeom prst="rect">
          <a:avLst/>
        </a:prstGeom>
      </xdr:spPr>
    </xdr:pic>
    <xdr:clientData/>
  </xdr:oneCellAnchor>
  <xdr:oneCellAnchor>
    <xdr:from>
      <xdr:col>4</xdr:col>
      <xdr:colOff>305206</xdr:colOff>
      <xdr:row>20</xdr:row>
      <xdr:rowOff>0</xdr:rowOff>
    </xdr:from>
    <xdr:ext cx="1512092" cy="2223226"/>
    <xdr:pic>
      <xdr:nvPicPr>
        <xdr:cNvPr id="704391176" name=""/>
        <xdr:cNvPicPr>
          <a:picLocks noChangeAspect="1"/>
        </xdr:cNvPicPr>
      </xdr:nvPicPr>
      <xdr:blipFill>
        <a:blip r:embed="rId8"/>
        <a:stretch/>
      </xdr:blipFill>
      <xdr:spPr bwMode="auto">
        <a:xfrm flipH="0" flipV="0">
          <a:off x="6960801" y="15644812"/>
          <a:ext cx="1512093" cy="2223226"/>
        </a:xfrm>
        <a:prstGeom prst="rect">
          <a:avLst/>
        </a:prstGeom>
      </xdr:spPr>
    </xdr:pic>
    <xdr:clientData/>
  </xdr:oneCellAnchor>
  <xdr:oneCellAnchor>
    <xdr:from>
      <xdr:col>4</xdr:col>
      <xdr:colOff>406404</xdr:colOff>
      <xdr:row>24</xdr:row>
      <xdr:rowOff>83343</xdr:rowOff>
    </xdr:from>
    <xdr:ext cx="2466974" cy="1809749"/>
    <xdr:pic>
      <xdr:nvPicPr>
        <xdr:cNvPr id="1300862153" name=""/>
        <xdr:cNvPicPr>
          <a:picLocks noChangeAspect="1"/>
        </xdr:cNvPicPr>
      </xdr:nvPicPr>
      <xdr:blipFill>
        <a:blip r:embed="rId9"/>
        <a:stretch/>
      </xdr:blipFill>
      <xdr:spPr bwMode="auto">
        <a:xfrm>
          <a:off x="7061998" y="19692937"/>
          <a:ext cx="2466973" cy="1809749"/>
        </a:xfrm>
        <a:prstGeom prst="rect">
          <a:avLst/>
        </a:prstGeom>
      </xdr:spPr>
    </xdr:pic>
    <xdr:clientData/>
  </xdr:oneCellAnchor>
  <xdr:oneCellAnchor>
    <xdr:from>
      <xdr:col>4</xdr:col>
      <xdr:colOff>483773</xdr:colOff>
      <xdr:row>18</xdr:row>
      <xdr:rowOff>23811</xdr:rowOff>
    </xdr:from>
    <xdr:ext cx="1576005" cy="1608975"/>
    <xdr:pic>
      <xdr:nvPicPr>
        <xdr:cNvPr id="497206688" name=""/>
        <xdr:cNvPicPr>
          <a:picLocks noChangeAspect="1"/>
        </xdr:cNvPicPr>
      </xdr:nvPicPr>
      <xdr:blipFill>
        <a:blip r:embed="rId10"/>
        <a:stretch/>
      </xdr:blipFill>
      <xdr:spPr bwMode="auto">
        <a:xfrm flipH="0" flipV="0">
          <a:off x="7139368" y="11430000"/>
          <a:ext cx="1576005" cy="1608976"/>
        </a:xfrm>
        <a:prstGeom prst="rect">
          <a:avLst/>
        </a:prstGeom>
      </xdr:spPr>
    </xdr:pic>
    <xdr:clientData/>
  </xdr:oneCellAnchor>
  <xdr:oneCellAnchor>
    <xdr:from>
      <xdr:col>4</xdr:col>
      <xdr:colOff>1139682</xdr:colOff>
      <xdr:row>27</xdr:row>
      <xdr:rowOff>228795</xdr:rowOff>
    </xdr:from>
    <xdr:ext cx="1840192" cy="1296499"/>
    <xdr:pic>
      <xdr:nvPicPr>
        <xdr:cNvPr id="73282764" name=""/>
        <xdr:cNvPicPr>
          <a:picLocks noChangeAspect="1"/>
        </xdr:cNvPicPr>
      </xdr:nvPicPr>
      <xdr:blipFill>
        <a:blip r:embed="rId11"/>
        <a:stretch/>
      </xdr:blipFill>
      <xdr:spPr bwMode="auto">
        <a:xfrm flipH="0" flipV="0">
          <a:off x="7795276" y="23172139"/>
          <a:ext cx="1840192" cy="1296499"/>
        </a:xfrm>
        <a:prstGeom prst="rect">
          <a:avLst/>
        </a:prstGeom>
      </xdr:spPr>
    </xdr:pic>
    <xdr:clientData/>
  </xdr:oneCellAnchor>
  <xdr:oneCellAnchor>
    <xdr:from>
      <xdr:col>4</xdr:col>
      <xdr:colOff>3271417</xdr:colOff>
      <xdr:row>27</xdr:row>
      <xdr:rowOff>276505</xdr:rowOff>
    </xdr:from>
    <xdr:ext cx="1738033" cy="1201079"/>
    <xdr:pic>
      <xdr:nvPicPr>
        <xdr:cNvPr id="1511389223" name=""/>
        <xdr:cNvPicPr>
          <a:picLocks noChangeAspect="1"/>
        </xdr:cNvPicPr>
      </xdr:nvPicPr>
      <xdr:blipFill>
        <a:blip r:embed="rId12"/>
        <a:stretch/>
      </xdr:blipFill>
      <xdr:spPr bwMode="auto">
        <a:xfrm flipH="0" flipV="0">
          <a:off x="9927010" y="23219848"/>
          <a:ext cx="1738033" cy="1201079"/>
        </a:xfrm>
        <a:prstGeom prst="rect">
          <a:avLst/>
        </a:prstGeom>
      </xdr:spPr>
    </xdr:pic>
    <xdr:clientData/>
  </xdr:oneCellAnchor>
  <xdr:oneCellAnchor>
    <xdr:from>
      <xdr:col>3</xdr:col>
      <xdr:colOff>3341665</xdr:colOff>
      <xdr:row>27</xdr:row>
      <xdr:rowOff>577860</xdr:rowOff>
    </xdr:from>
    <xdr:ext cx="1838045" cy="1112945"/>
    <xdr:pic>
      <xdr:nvPicPr>
        <xdr:cNvPr id="1277011940" name=""/>
        <xdr:cNvPicPr>
          <a:picLocks noChangeAspect="1"/>
        </xdr:cNvPicPr>
      </xdr:nvPicPr>
      <xdr:blipFill>
        <a:blip r:embed="rId13"/>
        <a:stretch/>
      </xdr:blipFill>
      <xdr:spPr bwMode="auto">
        <a:xfrm flipH="0" flipV="0">
          <a:off x="5818165" y="23521203"/>
          <a:ext cx="1838045" cy="1112945"/>
        </a:xfrm>
        <a:prstGeom prst="rect">
          <a:avLst/>
        </a:prstGeom>
      </xdr:spPr>
    </xdr:pic>
    <xdr:clientData/>
  </xdr:oneCellAnchor>
  <xdr:oneCellAnchor>
    <xdr:from>
      <xdr:col>3</xdr:col>
      <xdr:colOff>1799033</xdr:colOff>
      <xdr:row>27</xdr:row>
      <xdr:rowOff>577860</xdr:rowOff>
    </xdr:from>
    <xdr:ext cx="1247773" cy="1023988"/>
    <xdr:pic>
      <xdr:nvPicPr>
        <xdr:cNvPr id="1529851497" name=""/>
        <xdr:cNvPicPr>
          <a:picLocks noChangeAspect="1"/>
        </xdr:cNvPicPr>
      </xdr:nvPicPr>
      <xdr:blipFill>
        <a:blip r:embed="rId14"/>
        <a:stretch/>
      </xdr:blipFill>
      <xdr:spPr bwMode="auto">
        <a:xfrm flipH="0" flipV="0">
          <a:off x="4275533" y="23521203"/>
          <a:ext cx="1247774" cy="1023989"/>
        </a:xfrm>
        <a:prstGeom prst="rect">
          <a:avLst/>
        </a:prstGeom>
      </xdr:spPr>
    </xdr:pic>
    <xdr:clientData/>
  </xdr:oneCellAnchor>
  <xdr:oneCellAnchor>
    <xdr:from>
      <xdr:col>4</xdr:col>
      <xdr:colOff>305205</xdr:colOff>
      <xdr:row>29</xdr:row>
      <xdr:rowOff>56838</xdr:rowOff>
    </xdr:from>
    <xdr:ext cx="4393406" cy="2019609"/>
    <xdr:pic>
      <xdr:nvPicPr>
        <xdr:cNvPr id="2109552416" name=""/>
        <xdr:cNvPicPr>
          <a:picLocks noChangeAspect="1"/>
        </xdr:cNvPicPr>
      </xdr:nvPicPr>
      <xdr:blipFill>
        <a:blip r:embed="rId15"/>
        <a:stretch/>
      </xdr:blipFill>
      <xdr:spPr bwMode="auto">
        <a:xfrm flipH="0" flipV="0">
          <a:off x="6960799" y="26226776"/>
          <a:ext cx="4393406" cy="2019610"/>
        </a:xfrm>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mlns:r="http://schemas.openxmlformats.org/officeDocument/2006/relationships" xmlns:m="http://schemas.openxmlformats.org/officeDocument/2006/math" xmlns:w="http://schemas.openxmlformats.org/wordprocessingml/2006/main">
  <xdr:oneCellAnchor>
    <xdr:from>
      <xdr:col>4</xdr:col>
      <xdr:colOff>224867</xdr:colOff>
      <xdr:row>24</xdr:row>
      <xdr:rowOff>28575</xdr:rowOff>
    </xdr:from>
    <xdr:ext cx="1499153" cy="1438274"/>
    <xdr:pic>
      <xdr:nvPicPr>
        <xdr:cNvPr id="1250393078" name=""/>
        <xdr:cNvPicPr>
          <a:picLocks noChangeAspect="1"/>
        </xdr:cNvPicPr>
      </xdr:nvPicPr>
      <xdr:blipFill>
        <a:blip r:embed="rId1"/>
        <a:stretch/>
      </xdr:blipFill>
      <xdr:spPr bwMode="auto">
        <a:xfrm flipH="0" flipV="0">
          <a:off x="6530421" y="14639925"/>
          <a:ext cx="1499153" cy="1438274"/>
        </a:xfrm>
        <a:prstGeom prst="rect">
          <a:avLst/>
        </a:prstGeom>
      </xdr:spPr>
    </xdr:pic>
    <xdr:clientData/>
  </xdr:oneCellAnchor>
  <xdr:oneCellAnchor>
    <xdr:from>
      <xdr:col>4</xdr:col>
      <xdr:colOff>1853173</xdr:colOff>
      <xdr:row>24</xdr:row>
      <xdr:rowOff>85725</xdr:rowOff>
    </xdr:from>
    <xdr:ext cx="1518676" cy="1323974"/>
    <xdr:pic>
      <xdr:nvPicPr>
        <xdr:cNvPr id="1026273116" name=""/>
        <xdr:cNvPicPr>
          <a:picLocks noChangeAspect="1"/>
        </xdr:cNvPicPr>
      </xdr:nvPicPr>
      <xdr:blipFill>
        <a:blip r:embed="rId2"/>
        <a:stretch/>
      </xdr:blipFill>
      <xdr:spPr bwMode="auto">
        <a:xfrm flipH="0" flipV="0">
          <a:off x="8158723" y="13677900"/>
          <a:ext cx="1518676" cy="1323974"/>
        </a:xfrm>
        <a:prstGeom prst="rect">
          <a:avLst/>
        </a:prstGeom>
      </xdr:spPr>
    </xdr:pic>
    <xdr:clientData/>
  </xdr:oneCellAnchor>
  <xdr:oneCellAnchor>
    <xdr:from>
      <xdr:col>4</xdr:col>
      <xdr:colOff>970157</xdr:colOff>
      <xdr:row>35</xdr:row>
      <xdr:rowOff>66673</xdr:rowOff>
    </xdr:from>
    <xdr:ext cx="1715889" cy="1971673"/>
    <xdr:pic>
      <xdr:nvPicPr>
        <xdr:cNvPr id="1178069804" name=""/>
        <xdr:cNvPicPr>
          <a:picLocks noChangeAspect="1"/>
        </xdr:cNvPicPr>
      </xdr:nvPicPr>
      <xdr:blipFill>
        <a:blip r:embed="rId3"/>
        <a:stretch/>
      </xdr:blipFill>
      <xdr:spPr bwMode="auto">
        <a:xfrm flipH="0" flipV="0">
          <a:off x="7275707" y="23374349"/>
          <a:ext cx="1715889" cy="1971673"/>
        </a:xfrm>
        <a:prstGeom prst="rect">
          <a:avLst/>
        </a:prstGeom>
      </xdr:spPr>
    </xdr:pic>
    <xdr:clientData/>
  </xdr:oneCellAnchor>
  <xdr:oneCellAnchor>
    <xdr:from>
      <xdr:col>4</xdr:col>
      <xdr:colOff>70741</xdr:colOff>
      <xdr:row>36</xdr:row>
      <xdr:rowOff>66673</xdr:rowOff>
    </xdr:from>
    <xdr:ext cx="3514722" cy="1457325"/>
    <xdr:pic>
      <xdr:nvPicPr>
        <xdr:cNvPr id="292899073" name=""/>
        <xdr:cNvPicPr>
          <a:picLocks noChangeAspect="1"/>
        </xdr:cNvPicPr>
      </xdr:nvPicPr>
      <xdr:blipFill>
        <a:blip r:embed="rId4"/>
        <a:stretch/>
      </xdr:blipFill>
      <xdr:spPr bwMode="auto">
        <a:xfrm>
          <a:off x="6376291" y="25536524"/>
          <a:ext cx="3514722" cy="1457325"/>
        </a:xfrm>
        <a:prstGeom prst="rect">
          <a:avLst/>
        </a:prstGeom>
      </xdr:spPr>
    </xdr:pic>
    <xdr:clientData/>
  </xdr:oneCellAnchor>
  <xdr:oneCellAnchor>
    <xdr:from>
      <xdr:col>13</xdr:col>
      <xdr:colOff>333374</xdr:colOff>
      <xdr:row>17</xdr:row>
      <xdr:rowOff>0</xdr:rowOff>
    </xdr:from>
    <xdr:ext cx="1824831" cy="1719261"/>
    <xdr:pic>
      <xdr:nvPicPr>
        <xdr:cNvPr id="253077010" name=""/>
        <xdr:cNvPicPr>
          <a:picLocks noChangeAspect="1"/>
        </xdr:cNvPicPr>
      </xdr:nvPicPr>
      <xdr:blipFill>
        <a:blip r:embed="rId5"/>
        <a:stretch/>
      </xdr:blipFill>
      <xdr:spPr bwMode="auto">
        <a:xfrm flipH="0" flipV="0">
          <a:off x="17430750" y="10060781"/>
          <a:ext cx="1824830" cy="171926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displayName="Table_1" ref="U2:U5" headerRowCount="0">
  <tableColumns count="1">
    <tableColumn id="1" name="Column1"/>
  </tableColumns>
  <tableStyleInfo name="Аналитика по типу замечания-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displayName="Table_2" ref="K25:L25" headerRowCount="0">
  <tableColumns count="2">
    <tableColumn id="1" name="Column1"/>
    <tableColumn id="2" name="Column2"/>
  </tableColumns>
  <tableStyleInfo name="Аналитика по типу замечания-style 2"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displayName="Table_3"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displayName="Table_4" ref="A1:AA154" headerRowCount="0">
  <tableColumns count="27">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s>
  <tableStyleInfo name="3-style"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displayName="Table_5" ref="A1:AN179" headerRowCount="0">
  <tableColumns count="40">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 id="26" name="Column26"/>
    <tableColumn id="27" name="Column27"/>
    <tableColumn id="28" name="Column28"/>
    <tableColumn id="29" name="Column29"/>
    <tableColumn id="30" name="Column30"/>
    <tableColumn id="31" name="Column31"/>
    <tableColumn id="32" name="Column32"/>
    <tableColumn id="33" name="Column33"/>
    <tableColumn id="34" name="Column34"/>
    <tableColumn id="35" name="Column35"/>
    <tableColumn id="36" name="Column36"/>
    <tableColumn id="37" name="Column37"/>
    <tableColumn id="38" name="Column38"/>
    <tableColumn id="39" name="Column39"/>
    <tableColumn id="40" name="Column40"/>
  </tableColumns>
  <tableStyleInfo name="4-style"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displayName="Table_6" ref="A1:X2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8-style" showFirstColumn="1" showLastColumn="1"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displayName="Table_7" ref="A1:Y172"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11-style"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displayName="Table_8" ref="A1:Y161"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15-style" showFirstColumn="1" showLastColumn="1"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displayName="Table_9" ref="A1:Y174"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20-style"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displayName="Table_10"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22-style"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displayName="Table_11" ref="A1:Y169"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28-style"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displayName="Table_12"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29-style"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displayName="Table_13" ref="A1:X2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4-style"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displayName="Table_14" ref="A1:X18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5-style"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displayName="Table_15" ref="A1:Y169" headerRowCount="0">
  <tableColumns count="25">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 id="25" name="Column25"/>
  </tableColumns>
  <tableStyleInfo name="36-style" showFirstColumn="1" showLastColumn="1"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displayName="Table_16" ref="A1:X16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37-style" showFirstColumn="1" showLastColumn="1"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displayName="Table_17"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1-style" showFirstColumn="1" showLastColumn="1"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displayName="Table_18"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2-style" showFirstColumn="1" showLastColumn="1"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displayName="Table_19"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3-style"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displayName="Table_20"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4-style" showFirstColumn="1" showLastColumn="1"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displayName="Table_21" ref="A1:X56"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5-style" showFirstColumn="1" showLastColumn="1"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displayName="Table_22" ref="A1:X4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6-style"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displayName="Table_23" ref="A1:X4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displayName="Таблица1" ref="A1:X5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displayName="Таблица1_2" ref="A1:X67"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displayName="Таблица2_2" ref="A1:X79"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displayName="Таблица3_2" ref="A1:X58"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displayName="Таблица1_7" ref="A1:X180"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displayName="Таблица2_7" ref="A1:X164"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displayName="Таблица3_7" ref="A1:X150"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displayName="Таблица2"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displayName="Таблица3" ref="A1:X166"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displayName="Таблица4" ref="A1:X172"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displayName="Таблица4_7" ref="A1:X172"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displayName="Таблица1_3" ref="A1:X171"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displayName="Таблица1_1" ref="A1:X46"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47-style" showFirstColumn="1" showLastColumn="1"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displayName="Таблица1_102" ref="A1:X169"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displayName="Таблица4_2" ref="A1:X15"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displayName="Таблица5" ref="A1:X15" headerRowCount="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ШАБЛОН!-style" showFirstColumn="1" showLastColumn="1" showRowStripes="1" showColumnStripes="0"/>
</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_rels/sheet2.xml.rels><?xml version="1.0" encoding="UTF-8" standalone="yes"?><Relationships xmlns="http://schemas.openxmlformats.org/package/2006/relationships"><Relationship  Id="rId1" Type="http://schemas.openxmlformats.org/officeDocument/2006/relationships/table" Target="../tables/table3.xml"/></Relationships>
</file>

<file path=xl/worksheets/_rels/sheet3.xml.rels><?xml version="1.0" encoding="UTF-8" standalone="yes"?><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drive.google.com/file/d/10tI1SnBo_Fm31AgivyOrP4FJ7l_UT9mn/view?usp=share_link" TargetMode="External"/><Relationship  Id="rId1" Type="http://schemas.openxmlformats.org/officeDocument/2006/relationships/hyperlink" Target="https://drive.google.com/file/d/1Z1qbhsbZLqOqOXPM0opvJw7tno4BZA6N/view?usp=share_link" TargetMode="External"/></Relationships>
</file>

<file path=xl/worksheets/_rels/sheet4.xml.rels><?xml version="1.0" encoding="UTF-8" standalone="yes"?><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drive.google.com/file/d/10tI1SnBo_Fm31AgivyOrP4FJ7l_UT9mn/view?usp=share_link" TargetMode="External"/><Relationship  Id="rId1" Type="http://schemas.openxmlformats.org/officeDocument/2006/relationships/hyperlink" Target="https://drive.google.com/file/d/1Z1qbhsbZLqOqOXPM0opvJw7tno4BZA6N/view?usp=share_link" TargetMode="External"/></Relationships>
</file>

<file path=xl/worksheets/_rels/sheet5.xml.rels><?xml version="1.0" encoding="UTF-8" standalone="yes"?><Relationships xmlns="http://schemas.openxmlformats.org/package/2006/relationships"><Relationship  Id="rId6" Type="http://schemas.openxmlformats.org/officeDocument/2006/relationships/table" Target="../tables/table4.xml"/><Relationship  Id="rId5" Type="http://schemas.openxmlformats.org/officeDocument/2006/relationships/drawing" Target="../drawings/drawing3.xml"/><Relationship  Id="rId4" Type="http://schemas.openxmlformats.org/officeDocument/2006/relationships/hyperlink" Target="https://drive.google.com/drive/folders/1fa8uNJOlM2l_E1mfqjkY5YJZVcN-1nZ3?usp=share_link" TargetMode="External"/><Relationship  Id="rId3" Type="http://schemas.openxmlformats.org/officeDocument/2006/relationships/hyperlink" Target="https://drive.google.com/drive/folders/17-t8XsfJL7AaEaYw0DWVshOcV2vrNGB4?usp=share_link" TargetMode="External"/><Relationship  Id="rId2" Type="http://schemas.openxmlformats.org/officeDocument/2006/relationships/hyperlink" Target="https://drive.google.com/drive/folders/1uCr3hVXq4rYnPEhqbmhMqz2M8CO9r2_R?usp=share_link" TargetMode="External"/><Relationship  Id="rId1" Type="http://schemas.openxmlformats.org/officeDocument/2006/relationships/hyperlink" Target="https://drive.google.com/drive/folders/1Ei_D3-OFtXDE4ZTYSKK_OeXHfji7Iks5?usp=share_link" TargetMode="External"/></Relationships>
</file>

<file path=xl/worksheets/_rels/sheet6.xml.rels><?xml version="1.0" encoding="UTF-8" standalone="yes"?><Relationships xmlns="http://schemas.openxmlformats.org/package/2006/relationships"><Relationship  Id="rId8" Type="http://schemas.openxmlformats.org/officeDocument/2006/relationships/table" Target="../tables/table5.xml"/><Relationship  Id="rId7" Type="http://schemas.openxmlformats.org/officeDocument/2006/relationships/drawing" Target="../drawings/drawing4.xml"/><Relationship  Id="rId6" Type="http://schemas.openxmlformats.org/officeDocument/2006/relationships/hyperlink" Target="https://mail.google.com/mail/u/0/" TargetMode="External"/><Relationship  Id="rId5" Type="http://schemas.openxmlformats.org/officeDocument/2006/relationships/hyperlink" Target="https://drive.google.com/drive/folders/1mm6zlMKmgWRGW_bSRJKkEwLoXvn8v3PE?usp=share_link" TargetMode="External"/><Relationship  Id="rId4" Type="http://schemas.openxmlformats.org/officeDocument/2006/relationships/hyperlink" Target="https://docs.google.com/spreadsheets/d/1qOz3lPbQt29XdqsB-XhMkSk2x3zSNhSzMDOSxfQQGsE/edit" TargetMode="External"/><Relationship  Id="rId3" Type="http://schemas.openxmlformats.org/officeDocument/2006/relationships/hyperlink" Target="https://drive.google.com/drive/folders/13ATNPgCOAI_G8AskAM5PBFoYF9d-2Q58?usp=share_link" TargetMode="External"/><Relationship  Id="rId2" Type="http://schemas.openxmlformats.org/officeDocument/2006/relationships/hyperlink" Target="https://drive.google.com/drive/folders/1mp3iA3jOwN_ceA8p43I-GAQrJdkoIeka?usp=share_link" TargetMode="External"/><Relationship  Id="rId1" Type="http://schemas.openxmlformats.org/officeDocument/2006/relationships/hyperlink" Target="https://drive.google.com/drive/folders/1CV-q2XcdUz1mP2sJ_SwoBnxV7Ha4OsG4?usp=share_link" TargetMode="Externa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drive.google.com/drive/folders/134nGPXF0xw5MZJ5KNwCCaZmFbiolZ4kK" TargetMode="External"/><Relationship  Id="rId1" Type="http://schemas.openxmlformats.org/officeDocument/2006/relationships/hyperlink" Target="https://drive.google.com/drive/folders/1wh8lZddpXOHSzIUYEFS5-mjlQAcJc5lB" TargetMode="External"/></Relationships>
</file>

<file path=xl/worksheets/_rels/sheet10.xml.rels><?xml version="1.0" encoding="UTF-8" standalone="yes"?><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8.xml"/><Relationship  Id="rId1" Type="http://schemas.openxmlformats.org/officeDocument/2006/relationships/hyperlink" Target="https://drive.google.com/drive/folders/1wh8lZddpXOHSzIUYEFS5-mjlQAcJc5lB" TargetMode="External"/></Relationships>
</file>

<file path=xl/worksheets/_rels/sheet11.xml.rels><?xml version="1.0" encoding="UTF-8" standalone="yes"?><Relationships xmlns="http://schemas.openxmlformats.org/package/2006/relationships"><Relationship  Id="rId2" Type="http://schemas.openxmlformats.org/officeDocument/2006/relationships/drawing" Target="../drawings/drawing9.xml"/><Relationship  Id="rId1" Type="http://schemas.openxmlformats.org/officeDocument/2006/relationships/hyperlink" Target="https://drive.google.com/drive/folders/1wh8lZddpXOHSzIUYEFS5-mjlQAcJc5lB" TargetMode="External"/></Relationships>
</file>

<file path=xl/worksheets/_rels/sheet12.xml.rels><?xml version="1.0" encoding="UTF-8" standalone="yes"?><Relationships xmlns="http://schemas.openxmlformats.org/package/2006/relationships"><Relationship  Id="rId2" Type="http://schemas.openxmlformats.org/officeDocument/2006/relationships/drawing" Target="../drawings/drawing10.xml"/><Relationship  Id="rId1" Type="http://schemas.openxmlformats.org/officeDocument/2006/relationships/hyperlink" Target="https://drive.google.com/drive/folders/1wh8lZddpXOHSzIUYEFS5-mjlQAcJc5lB" TargetMode="External"/></Relationships>
</file>

<file path=xl/worksheets/_rels/sheet13.xml.rels><?xml version="1.0" encoding="UTF-8" standalone="yes"?><Relationships xmlns="http://schemas.openxmlformats.org/package/2006/relationships"><Relationship  Id="rId8" Type="http://schemas.openxmlformats.org/officeDocument/2006/relationships/table" Target="../tables/table7.xml"/><Relationship  Id="rId7" Type="http://schemas.openxmlformats.org/officeDocument/2006/relationships/drawing" Target="../drawings/drawing11.xml"/><Relationship  Id="rId6" Type="http://schemas.openxmlformats.org/officeDocument/2006/relationships/hyperlink" Target="https://info.pik.ru/pik-standart/spaces/pst-std-renovation/pages/19668" TargetMode="External"/><Relationship  Id="rId5" Type="http://schemas.openxmlformats.org/officeDocument/2006/relationships/hyperlink" Target="https://drive.google.com/drive/folders/1OZvLj6AiRfAOWQo9EDjxgo1D9Kdyi64y?usp=share_link" TargetMode="External"/><Relationship  Id="rId4" Type="http://schemas.openxmlformats.org/officeDocument/2006/relationships/hyperlink" Target="https://drive.google.com/drive/folders/1mm6zlMKmgWRGW_bSRJKkEwLoXvn8v3PE?usp=drive_link" TargetMode="External"/><Relationship  Id="rId3" Type="http://schemas.openxmlformats.org/officeDocument/2006/relationships/hyperlink" Target="https://drive.google.com/drive/folders/1mlyRzs9Gp2yaRYtOzoisi_VejqY5u8D2?usp=share_link" TargetMode="External"/><Relationship  Id="rId2" Type="http://schemas.openxmlformats.org/officeDocument/2006/relationships/hyperlink" Target="https://drive.google.com/drive/folders/1mm6zlMKmgWRGW_bSRJKkEwLoXvn8v3PE?usp=share_link" TargetMode="External"/><Relationship  Id="rId1" Type="http://schemas.openxmlformats.org/officeDocument/2006/relationships/hyperlink" Target="https://drive.google.com/drive/folders/1mp3iA3jOwN_ceA8p43I-GAQrJdkoIeka?usp=share_link" TargetMode="External"/></Relationships>
</file>

<file path=xl/worksheets/_rels/sheet14.xml.rels><?xml version="1.0" encoding="UTF-8" standalone="yes"?><Relationships xmlns="http://schemas.openxmlformats.org/package/2006/relationships"><Relationship  Id="rId2" Type="http://schemas.openxmlformats.org/officeDocument/2006/relationships/drawing" Target="../drawings/drawing12.xml"/><Relationship  Id="rId1" Type="http://schemas.openxmlformats.org/officeDocument/2006/relationships/hyperlink" Target="https://drive.google.com/drive/folders/1wh8lZddpXOHSzIUYEFS5-mjlQAcJc5lB" TargetMode="External"/></Relationships>
</file>

<file path=xl/worksheets/_rels/sheet15.xml.rels><?xml version="1.0" encoding="UTF-8" standalone="yes"?><Relationships xmlns="http://schemas.openxmlformats.org/package/2006/relationships"><Relationship  Id="rId2" Type="http://schemas.openxmlformats.org/officeDocument/2006/relationships/drawing" Target="../drawings/drawing13.xml"/><Relationship  Id="rId1" Type="http://schemas.openxmlformats.org/officeDocument/2006/relationships/hyperlink" Target="https://drive.google.com/drive/folders/1wh8lZddpXOHSzIUYEFS5-mjlQAcJc5lB" TargetMode="External"/></Relationships>
</file>

<file path=xl/worksheets/_rels/sheet16.xml.rels><?xml version="1.0" encoding="UTF-8" standalone="yes"?><Relationships xmlns="http://schemas.openxmlformats.org/package/2006/relationships"><Relationship  Id="rId2" Type="http://schemas.openxmlformats.org/officeDocument/2006/relationships/drawing" Target="../drawings/drawing14.xml"/><Relationship  Id="rId1" Type="http://schemas.openxmlformats.org/officeDocument/2006/relationships/hyperlink" Target="https://drive.google.com/drive/folders/1wh8lZddpXOHSzIUYEFS5-mjlQAcJc5lB" TargetMode="External"/></Relationships>
</file>

<file path=xl/worksheets/_rels/sheet17.xml.rels><?xml version="1.0" encoding="UTF-8" standalone="yes"?><Relationships xmlns="http://schemas.openxmlformats.org/package/2006/relationships"><Relationship  Id="rId6" Type="http://schemas.openxmlformats.org/officeDocument/2006/relationships/table" Target="../tables/table8.xml"/><Relationship  Id="rId5" Type="http://schemas.openxmlformats.org/officeDocument/2006/relationships/drawing" Target="../drawings/drawing15.xml"/><Relationship  Id="rId4" Type="http://schemas.openxmlformats.org/officeDocument/2006/relationships/hyperlink" Target="https://drive.google.com/file/d/1oLMAOR7uE6m6b45zdsFMUcu694Xtp0Ci/view?usp=drive_link" TargetMode="External"/><Relationship  Id="rId3" Type="http://schemas.openxmlformats.org/officeDocument/2006/relationships/hyperlink" Target="https://drive.google.com/drive/folders/17-t8XsfJL7AaEaYw0DWVshOcV2vrNGB4?usp=drive_link" TargetMode="External"/><Relationship  Id="rId2" Type="http://schemas.openxmlformats.org/officeDocument/2006/relationships/hyperlink" Target="https://drive.google.com/drive/folders/1mm6zlMKmgWRGW_bSRJKkEwLoXvn8v3PE?usp=drive_link" TargetMode="External"/><Relationship  Id="rId1" Type="http://schemas.openxmlformats.org/officeDocument/2006/relationships/hyperlink" Target="https://drive.google.com/drive/folders/1mlyRzs9Gp2yaRYtOzoisi_VejqY5u8D2?usp=drive_link" TargetMode="External"/></Relationships>
</file>

<file path=xl/worksheets/_rels/sheet18.xml.rels><?xml version="1.0" encoding="UTF-8" standalone="yes"?><Relationships xmlns="http://schemas.openxmlformats.org/package/2006/relationships"><Relationship  Id="rId2" Type="http://schemas.openxmlformats.org/officeDocument/2006/relationships/drawing" Target="../drawings/drawing16.xml"/><Relationship  Id="rId1" Type="http://schemas.openxmlformats.org/officeDocument/2006/relationships/hyperlink" Target="https://drive.google.com/drive/folders/1wh8lZddpXOHSzIUYEFS5-mjlQAcJc5lB" TargetMode="External"/></Relationships>
</file>

<file path=xl/worksheets/_rels/sheet19.xml.rels><?xml version="1.0" encoding="UTF-8" standalone="yes"?><Relationships xmlns="http://schemas.openxmlformats.org/package/2006/relationships"><Relationship  Id="rId2" Type="http://schemas.openxmlformats.org/officeDocument/2006/relationships/drawing" Target="../drawings/drawing17.xml"/><Relationship  Id="rId1" Type="http://schemas.openxmlformats.org/officeDocument/2006/relationships/hyperlink" Target="https://drive.google.com/drive/folders/1wh8lZddpXOHSzIUYEFS5-mjlQAcJc5lB" TargetMode="External"/></Relationships>
</file>

<file path=xl/worksheets/_rels/sheet20.xml.rels><?xml version="1.0" encoding="UTF-8" standalone="yes"?><Relationships xmlns="http://schemas.openxmlformats.org/package/2006/relationships"><Relationship  Id="rId2" Type="http://schemas.openxmlformats.org/officeDocument/2006/relationships/drawing" Target="../drawings/drawing18.xml"/><Relationship  Id="rId1" Type="http://schemas.openxmlformats.org/officeDocument/2006/relationships/hyperlink" Target="https://drive.google.com/drive/folders/1wh8lZddpXOHSzIUYEFS5-mjlQAcJc5lB" TargetMode="External"/></Relationships>
</file>

<file path=xl/worksheets/_rels/sheet21.xml.rels><?xml version="1.0" encoding="UTF-8" standalone="yes"?><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s://drive.google.com/drive/folders/1wh8lZddpXOHSzIUYEFS5-mjlQAcJc5lB" TargetMode="External"/></Relationships>
</file>

<file path=xl/worksheets/_rels/sheet22.xml.rels><?xml version="1.0" encoding="UTF-8" standalone="yes"?><Relationships xmlns="http://schemas.openxmlformats.org/package/2006/relationships"><Relationship  Id="rId6" Type="http://schemas.openxmlformats.org/officeDocument/2006/relationships/table" Target="../tables/table9.xml"/><Relationship  Id="rId5" Type="http://schemas.openxmlformats.org/officeDocument/2006/relationships/drawing" Target="../drawings/drawing20.xml"/><Relationship  Id="rId4" Type="http://schemas.openxmlformats.org/officeDocument/2006/relationships/hyperlink" Target="https://drive.google.com/drive/folders/1mlyRzs9Gp2yaRYtOzoisi_VejqY5u8D2?usp=drive_link" TargetMode="External"/><Relationship  Id="rId3" Type="http://schemas.openxmlformats.org/officeDocument/2006/relationships/hyperlink" Target="https://drive.google.com/drive/folders/1lEt0SvXYzVJ77Y1xbyTusxp-sjN78TRK?usp=drive_link" TargetMode="External"/><Relationship  Id="rId2" Type="http://schemas.openxmlformats.org/officeDocument/2006/relationships/hyperlink" Target="https://drive.google.com/drive/folders/1rXpDnYKpbEOok9ltpWHO2_bYvKJvo-fC?usp=drive_link" TargetMode="External"/><Relationship  Id="rId1" Type="http://schemas.openxmlformats.org/officeDocument/2006/relationships/hyperlink" Target="https://drive.google.com/drive/folders/17-t8XsfJL7AaEaYw0DWVshOcV2vrNGB4?usp=drive_link" TargetMode="External"/></Relationships>
</file>

<file path=xl/worksheets/_rels/sheet23.xml.rels><?xml version="1.0" encoding="UTF-8" standalone="yes"?><Relationships xmlns="http://schemas.openxmlformats.org/package/2006/relationships"><Relationship  Id="rId2" Type="http://schemas.openxmlformats.org/officeDocument/2006/relationships/drawing" Target="../drawings/drawing21.xml"/><Relationship  Id="rId1" Type="http://schemas.openxmlformats.org/officeDocument/2006/relationships/hyperlink" Target="https://drive.google.com/drive/folders/1wh8lZddpXOHSzIUYEFS5-mjlQAcJc5lB" TargetMode="External"/></Relationships>
</file>

<file path=xl/worksheets/_rels/sheet24.xml.rels><?xml version="1.0" encoding="UTF-8" standalone="yes"?><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22.xml"/><Relationship  Id="rId1" Type="http://schemas.openxmlformats.org/officeDocument/2006/relationships/hyperlink" Target="https://info.pik.ru/pik-standart/spaces/pst-std-renovation/pages/19677" TargetMode="External"/></Relationships>
</file>

<file path=xl/worksheets/_rels/sheet25.xml.rels><?xml version="1.0" encoding="UTF-8" standalone="yes"?><Relationships xmlns="http://schemas.openxmlformats.org/package/2006/relationships"><Relationship  Id="rId2" Type="http://schemas.openxmlformats.org/officeDocument/2006/relationships/drawing" Target="../drawings/drawing23.xml"/><Relationship  Id="rId1" Type="http://schemas.openxmlformats.org/officeDocument/2006/relationships/hyperlink" Target="https://drive.google.com/drive/folders/1wh8lZddpXOHSzIUYEFS5-mjlQAcJc5lB" TargetMode="External"/></Relationships>
</file>

<file path=xl/worksheets/_rels/sheet26.xml.rels><?xml version="1.0" encoding="UTF-8" standalone="yes"?><Relationships xmlns="http://schemas.openxmlformats.org/package/2006/relationships"><Relationship  Id="rId1" Type="http://schemas.openxmlformats.org/officeDocument/2006/relationships/drawing" Target="../drawings/drawing24.xml"/></Relationships>
</file>

<file path=xl/worksheets/_rels/sheet27.xml.rels><?xml version="1.0" encoding="UTF-8" standalone="yes"?><Relationships xmlns="http://schemas.openxmlformats.org/package/2006/relationships"><Relationship  Id="rId1" Type="http://schemas.openxmlformats.org/officeDocument/2006/relationships/drawing" Target="../drawings/drawing25.xml"/></Relationships>
</file>

<file path=xl/worksheets/_rels/sheet28.xml.rels><?xml version="1.0" encoding="UTF-8" standalone="yes"?><Relationships xmlns="http://schemas.openxmlformats.org/package/2006/relationships"><Relationship  Id="rId1" Type="http://schemas.openxmlformats.org/officeDocument/2006/relationships/drawing" Target="../drawings/drawing26.xml"/></Relationships>
</file>

<file path=xl/worksheets/_rels/sheet29.xml.rels><?xml version="1.0" encoding="UTF-8" standalone="yes"?><Relationships xmlns="http://schemas.openxmlformats.org/package/2006/relationships"><Relationship  Id="rId1" Type="http://schemas.openxmlformats.org/officeDocument/2006/relationships/drawing" Target="../drawings/drawing27.xml"/></Relationships>
</file>

<file path=xl/worksheets/_rels/sheet30.xml.rels><?xml version="1.0" encoding="UTF-8" standalone="yes"?><Relationships xmlns="http://schemas.openxmlformats.org/package/2006/relationships"><Relationship  Id="rId6" Type="http://schemas.openxmlformats.org/officeDocument/2006/relationships/table" Target="../tables/table11.xml"/><Relationship  Id="rId5" Type="http://schemas.openxmlformats.org/officeDocument/2006/relationships/drawing" Target="../drawings/drawing28.xml"/><Relationship  Id="rId4" Type="http://schemas.openxmlformats.org/officeDocument/2006/relationships/hyperlink" Target="https://info.pik.ru/pik-standart/spaces/pst-std-renovation/pages/19532" TargetMode="External"/><Relationship  Id="rId3" Type="http://schemas.openxmlformats.org/officeDocument/2006/relationships/hyperlink" Target="https://drive.google.com/drive/folders/1R2gv2Z_2unLWC9yrVotJYg2llWkIWvTz" TargetMode="External"/><Relationship  Id="rId2" Type="http://schemas.openxmlformats.org/officeDocument/2006/relationships/hyperlink" Target="https://drive.google.com/drive/folders/16BOB0lOUw7mT5P9Oy3mrsdeM_Ot7MIT-" TargetMode="External"/><Relationship  Id="rId1" Type="http://schemas.openxmlformats.org/officeDocument/2006/relationships/hyperlink" Target="https://info.pik.ru/pik-standart/spaces/pst-std-renovation/pages/19596" TargetMode="External"/></Relationships>
</file>

<file path=xl/worksheets/_rels/sheet31.xml.rels><?xml version="1.0" encoding="UTF-8" standalone="yes"?><Relationships xmlns="http://schemas.openxmlformats.org/package/2006/relationships"><Relationship  Id="rId1" Type="http://schemas.openxmlformats.org/officeDocument/2006/relationships/table" Target="../tables/table12.xml"/></Relationships>
</file>

<file path=xl/worksheets/_rels/sheet32.xml.rels><?xml version="1.0" encoding="UTF-8" standalone="yes"?><Relationships xmlns="http://schemas.openxmlformats.org/package/2006/relationships"><Relationship  Id="rId1" Type="http://schemas.openxmlformats.org/officeDocument/2006/relationships/drawing" Target="../drawings/drawing29.xml"/></Relationships>
</file>

<file path=xl/worksheets/_rels/sheet33.xml.rels><?xml version="1.0" encoding="UTF-8" standalone="yes"?><Relationships xmlns="http://schemas.openxmlformats.org/package/2006/relationships"><Relationship  Id="rId1" Type="http://schemas.openxmlformats.org/officeDocument/2006/relationships/drawing" Target="../drawings/drawing30.xml"/></Relationships>
</file>

<file path=xl/worksheets/_rels/sheet34.xml.rels><?xml version="1.0" encoding="UTF-8" standalone="yes"?><Relationships xmlns="http://schemas.openxmlformats.org/package/2006/relationships"><Relationship  Id="rId2" Type="http://schemas.openxmlformats.org/officeDocument/2006/relationships/drawing" Target="../drawings/drawing31.xml"/><Relationship  Id="rId1" Type="http://schemas.openxmlformats.org/officeDocument/2006/relationships/hyperlink" Target="https://drive.google.com/drive/folders/1wh8lZddpXOHSzIUYEFS5-mjlQAcJc5lB" TargetMode="External"/></Relationships>
</file>

<file path=xl/worksheets/_rels/sheet35.xml.rels><?xml version="1.0" encoding="UTF-8" standalone="yes"?><Relationships xmlns="http://schemas.openxmlformats.org/package/2006/relationships"><Relationship  Id="rId1" Type="http://schemas.openxmlformats.org/officeDocument/2006/relationships/drawing" Target="../drawings/drawing32.xml"/></Relationships>
</file>

<file path=xl/worksheets/_rels/sheet36.xml.rels><?xml version="1.0" encoding="UTF-8" standalone="yes"?><Relationships xmlns="http://schemas.openxmlformats.org/package/2006/relationships"><Relationship  Id="rId2" Type="http://schemas.openxmlformats.org/officeDocument/2006/relationships/table" Target="../tables/table13.xml"/><Relationship  Id="rId1" Type="http://schemas.openxmlformats.org/officeDocument/2006/relationships/drawing" Target="../drawings/drawing33.xml"/></Relationships>
</file>

<file path=xl/worksheets/_rels/sheet37.xml.rels><?xml version="1.0" encoding="UTF-8" standalone="yes"?><Relationships xmlns="http://schemas.openxmlformats.org/package/2006/relationships"><Relationship  Id="rId2" Type="http://schemas.openxmlformats.org/officeDocument/2006/relationships/table" Target="../tables/table14.xml"/><Relationship  Id="rId1" Type="http://schemas.openxmlformats.org/officeDocument/2006/relationships/drawing" Target="../drawings/drawing34.xml"/></Relationships>
</file>

<file path=xl/worksheets/_rels/sheet38.xml.rels><?xml version="1.0" encoding="UTF-8" standalone="yes"?><Relationships xmlns="http://schemas.openxmlformats.org/package/2006/relationships"><Relationship  Id="rId4" Type="http://schemas.openxmlformats.org/officeDocument/2006/relationships/table" Target="../tables/table15.xml"/><Relationship  Id="rId3" Type="http://schemas.openxmlformats.org/officeDocument/2006/relationships/drawing" Target="../drawings/drawing35.xml"/><Relationship  Id="rId2" Type="http://schemas.openxmlformats.org/officeDocument/2006/relationships/hyperlink" Target="https://drive.google.com/drive/folders/1-ky6PW8CDY1M9D1NWqiljeUtYVotjsdC" TargetMode="External"/><Relationship  Id="rId1" Type="http://schemas.openxmlformats.org/officeDocument/2006/relationships/hyperlink" Target="https://drive.google.com/drive/folders/1k_B_zQ5iqQK8h90wbTbuPQoCL8xrMCcy" TargetMode="External"/></Relationships>
</file>

<file path=xl/worksheets/_rels/sheet39.xml.rels><?xml version="1.0" encoding="UTF-8" standalone="yes"?><Relationships xmlns="http://schemas.openxmlformats.org/package/2006/relationships"><Relationship  Id="rId1" Type="http://schemas.openxmlformats.org/officeDocument/2006/relationships/table" Target="../tables/table16.xml"/></Relationships>
</file>

<file path=xl/worksheets/_rels/sheet40.xml.rels><?xml version="1.0" encoding="UTF-8" standalone="yes"?><Relationships xmlns="http://schemas.openxmlformats.org/package/2006/relationships"><Relationship  Id="rId1" Type="http://schemas.openxmlformats.org/officeDocument/2006/relationships/drawing" Target="../drawings/drawing36.xml"/></Relationships>
</file>

<file path=xl/worksheets/_rels/sheet41.xml.rels><?xml version="1.0" encoding="UTF-8" standalone="yes"?><Relationships xmlns="http://schemas.openxmlformats.org/package/2006/relationships"><Relationship  Id="rId1" Type="http://schemas.openxmlformats.org/officeDocument/2006/relationships/drawing" Target="../drawings/drawing37.xml"/></Relationships>
</file>

<file path=xl/worksheets/_rels/sheet42.xml.rels><?xml version="1.0" encoding="UTF-8" standalone="yes"?><Relationships xmlns="http://schemas.openxmlformats.org/package/2006/relationships"><Relationship  Id="rId1" Type="http://schemas.openxmlformats.org/officeDocument/2006/relationships/drawing" Target="../drawings/drawing38.xml"/></Relationships>
</file>

<file path=xl/worksheets/_rels/sheet43.xml.rels><?xml version="1.0" encoding="UTF-8" standalone="yes"?><Relationships xmlns="http://schemas.openxmlformats.org/package/2006/relationships"><Relationship  Id="rId5" Type="http://schemas.openxmlformats.org/officeDocument/2006/relationships/table" Target="../tables/table17.xml"/><Relationship  Id="rId4" Type="http://schemas.openxmlformats.org/officeDocument/2006/relationships/drawing" Target="../drawings/drawing39.xml"/><Relationship  Id="rId3" Type="http://schemas.openxmlformats.org/officeDocument/2006/relationships/hyperlink" Target="https://drive.google.com/drive/folders/1DNmP-ho7pQVga_WZE60h8KmPvp4-jvDu" TargetMode="External"/><Relationship  Id="rId2" Type="http://schemas.openxmlformats.org/officeDocument/2006/relationships/hyperlink" Target="https://drive.google.com/drive/folders/1ceqrw8wMQm4LmlMe01B6Zq6o38ZQQrEZ" TargetMode="External"/><Relationship  Id="rId1" Type="http://schemas.openxmlformats.org/officeDocument/2006/relationships/hyperlink" Target="https://drive.google.com/drive/folders/1i6FuTB-_BPKObl2GeI8Ni3qQH67fUKzE" TargetMode="External"/></Relationships>
</file>

<file path=xl/worksheets/_rels/sheet44.xml.rels><?xml version="1.0" encoding="UTF-8" standalone="yes"?><Relationships xmlns="http://schemas.openxmlformats.org/package/2006/relationships"><Relationship  Id="rId5" Type="http://schemas.openxmlformats.org/officeDocument/2006/relationships/table" Target="../tables/table18.xml"/><Relationship  Id="rId4" Type="http://schemas.openxmlformats.org/officeDocument/2006/relationships/drawing" Target="../drawings/drawing40.xml"/><Relationship  Id="rId3" Type="http://schemas.openxmlformats.org/officeDocument/2006/relationships/hyperlink" Target="https://drive.google.com/drive/folders/1ceqrw8wMQm4LmlMe01B6Zq6o38ZQQrEZ" TargetMode="External"/><Relationship  Id="rId2" Type="http://schemas.openxmlformats.org/officeDocument/2006/relationships/hyperlink" Target="https://drive.google.com/drive/folders/1DNmP-ho7pQVga_WZE60h8KmPvp4-jvDu" TargetMode="External"/><Relationship  Id="rId1" Type="http://schemas.openxmlformats.org/officeDocument/2006/relationships/hyperlink" Target="https://drive.google.com/drive/folders/1i6FuTB-_BPKObl2GeI8Ni3qQH67fUKzE" TargetMode="External"/></Relationships>
</file>

<file path=xl/worksheets/_rels/sheet45.xml.rels><?xml version="1.0" encoding="UTF-8" standalone="yes"?><Relationships xmlns="http://schemas.openxmlformats.org/package/2006/relationships"><Relationship  Id="rId3" Type="http://schemas.openxmlformats.org/officeDocument/2006/relationships/table" Target="../tables/table19.xml"/><Relationship  Id="rId2" Type="http://schemas.openxmlformats.org/officeDocument/2006/relationships/hyperlink" Target="https://docs.google.com/document/d/1XaK_BVCrWLgJyTJHfsdtNwNPbU-s1NGTNiaUClyFgjk/edit" TargetMode="External"/><Relationship  Id="rId1" Type="http://schemas.openxmlformats.org/officeDocument/2006/relationships/hyperlink" Target="https://drive.google.com/drive/folders/1l4J4SYUDeysKwOf2av8ewE1vJJBjoG-V" TargetMode="External"/></Relationships>
</file>

<file path=xl/worksheets/_rels/sheet46.xml.rels><?xml version="1.0" encoding="UTF-8" standalone="yes"?><Relationships xmlns="http://schemas.openxmlformats.org/package/2006/relationships"><Relationship  Id="rId2" Type="http://schemas.openxmlformats.org/officeDocument/2006/relationships/table" Target="../tables/table20.xml"/><Relationship  Id="rId1" Type="http://schemas.openxmlformats.org/officeDocument/2006/relationships/hyperlink" Target="https://docs.google.com/document/d/1XaK_BVCrWLgJyTJHfsdtNwNPbU-s1NGTNiaUClyFgjk/edit" TargetMode="External"/></Relationships>
</file>

<file path=xl/worksheets/_rels/sheet47.xml.rels><?xml version="1.0" encoding="UTF-8" standalone="yes"?><Relationships xmlns="http://schemas.openxmlformats.org/package/2006/relationships"><Relationship  Id="rId1" Type="http://schemas.openxmlformats.org/officeDocument/2006/relationships/table" Target="../tables/table21.xml"/></Relationships>
</file>

<file path=xl/worksheets/_rels/sheet48.xml.rels><?xml version="1.0" encoding="UTF-8" standalone="yes"?><Relationships xmlns="http://schemas.openxmlformats.org/package/2006/relationships"><Relationship  Id="rId1" Type="http://schemas.openxmlformats.org/officeDocument/2006/relationships/table" Target="../tables/table22.xml"/></Relationships>
</file>

<file path=xl/worksheets/_rels/sheet49.xml.rels><?xml version="1.0" encoding="UTF-8" standalone="yes"?><Relationships xmlns="http://schemas.openxmlformats.org/package/2006/relationships"><Relationship  Id="rId1" Type="http://schemas.openxmlformats.org/officeDocument/2006/relationships/table" Target="../tables/table23.xml"/></Relationships>
</file>

<file path=xl/worksheets/_rels/sheet50.xml.rels><?xml version="1.0" encoding="UTF-8" standalone="yes"?><Relationships xmlns="http://schemas.openxmlformats.org/package/2006/relationships"><Relationship  Id="rId2" Type="http://schemas.openxmlformats.org/officeDocument/2006/relationships/table" Target="../tables/table24.xml"/><Relationship  Id="rId1" Type="http://schemas.openxmlformats.org/officeDocument/2006/relationships/drawing" Target="../drawings/drawing41.xml"/></Relationships>
</file>

<file path=xl/worksheets/_rels/sheet51.xml.rels><?xml version="1.0" encoding="UTF-8" standalone="yes"?><Relationships xmlns="http://schemas.openxmlformats.org/package/2006/relationships"><Relationship  Id="rId2" Type="http://schemas.openxmlformats.org/officeDocument/2006/relationships/table" Target="../tables/table25.xml"/><Relationship  Id="rId1" Type="http://schemas.openxmlformats.org/officeDocument/2006/relationships/drawing" Target="../drawings/drawing42.xml"/></Relationships>
</file>

<file path=xl/worksheets/_rels/sheet52.xml.rels><?xml version="1.0" encoding="UTF-8" standalone="yes"?><Relationships xmlns="http://schemas.openxmlformats.org/package/2006/relationships"><Relationship  Id="rId2" Type="http://schemas.openxmlformats.org/officeDocument/2006/relationships/table" Target="../tables/table26.xml"/><Relationship  Id="rId1" Type="http://schemas.openxmlformats.org/officeDocument/2006/relationships/drawing" Target="../drawings/drawing43.xml"/></Relationships>
</file>

<file path=xl/worksheets/_rels/sheet53.xml.rels><?xml version="1.0" encoding="UTF-8" standalone="yes"?><Relationships xmlns="http://schemas.openxmlformats.org/package/2006/relationships"><Relationship  Id="rId2" Type="http://schemas.openxmlformats.org/officeDocument/2006/relationships/table" Target="../tables/table27.xml"/><Relationship  Id="rId1" Type="http://schemas.openxmlformats.org/officeDocument/2006/relationships/drawing" Target="../drawings/drawing44.xml"/></Relationships>
</file>

<file path=xl/worksheets/_rels/sheet54.xml.rels><?xml version="1.0" encoding="UTF-8" standalone="yes"?><Relationships xmlns="http://schemas.openxmlformats.org/package/2006/relationships"><Relationship  Id="rId2" Type="http://schemas.openxmlformats.org/officeDocument/2006/relationships/table" Target="../tables/table28.xml"/><Relationship  Id="rId1" Type="http://schemas.openxmlformats.org/officeDocument/2006/relationships/drawing" Target="../drawings/drawing45.xml"/></Relationships>
</file>

<file path=xl/worksheets/_rels/sheet55.xml.rels><?xml version="1.0" encoding="UTF-8" standalone="yes"?><Relationships xmlns="http://schemas.openxmlformats.org/package/2006/relationships"><Relationship  Id="rId2" Type="http://schemas.openxmlformats.org/officeDocument/2006/relationships/table" Target="../tables/table29.xml"/><Relationship  Id="rId1" Type="http://schemas.openxmlformats.org/officeDocument/2006/relationships/drawing" Target="../drawings/drawing46.xml"/></Relationships>
</file>

<file path=xl/worksheets/_rels/sheet56.xml.rels><?xml version="1.0" encoding="UTF-8" standalone="yes"?><Relationships xmlns="http://schemas.openxmlformats.org/package/2006/relationships"><Relationship  Id="rId2" Type="http://schemas.openxmlformats.org/officeDocument/2006/relationships/table" Target="../tables/table30.xml"/><Relationship  Id="rId1" Type="http://schemas.openxmlformats.org/officeDocument/2006/relationships/drawing" Target="../drawings/drawing47.xml"/></Relationships>
</file>

<file path=xl/worksheets/_rels/sheet57.xml.rels><?xml version="1.0" encoding="UTF-8" standalone="yes"?><Relationships xmlns="http://schemas.openxmlformats.org/package/2006/relationships"><Relationship  Id="rId2" Type="http://schemas.openxmlformats.org/officeDocument/2006/relationships/table" Target="../tables/table31.xml"/><Relationship  Id="rId1" Type="http://schemas.openxmlformats.org/officeDocument/2006/relationships/drawing" Target="../drawings/drawing48.xml"/></Relationships>
</file>

<file path=xl/worksheets/_rels/sheet58.xml.rels><?xml version="1.0" encoding="UTF-8" standalone="yes"?><Relationships xmlns="http://schemas.openxmlformats.org/package/2006/relationships"><Relationship  Id="rId2" Type="http://schemas.openxmlformats.org/officeDocument/2006/relationships/table" Target="../tables/table32.xml"/><Relationship  Id="rId1" Type="http://schemas.openxmlformats.org/officeDocument/2006/relationships/drawing" Target="../drawings/drawing49.xml"/></Relationships>
</file>

<file path=xl/worksheets/_rels/sheet59.xml.rels><?xml version="1.0" encoding="UTF-8" standalone="yes"?><Relationships xmlns="http://schemas.openxmlformats.org/package/2006/relationships"><Relationship  Id="rId2" Type="http://schemas.openxmlformats.org/officeDocument/2006/relationships/table" Target="../tables/table33.xml"/><Relationship  Id="rId1" Type="http://schemas.openxmlformats.org/officeDocument/2006/relationships/drawing" Target="../drawings/drawing50.xml"/></Relationships>
</file>

<file path=xl/worksheets/_rels/sheet60.xml.rels><?xml version="1.0" encoding="UTF-8" standalone="yes"?><Relationships xmlns="http://schemas.openxmlformats.org/package/2006/relationships"><Relationship  Id="rId2" Type="http://schemas.openxmlformats.org/officeDocument/2006/relationships/table" Target="../tables/table34.xml"/><Relationship  Id="rId1" Type="http://schemas.openxmlformats.org/officeDocument/2006/relationships/drawing" Target="../drawings/drawing51.xml"/></Relationships>
</file>

<file path=xl/worksheets/_rels/sheet61.xml.rels><?xml version="1.0" encoding="UTF-8" standalone="yes"?><Relationships xmlns="http://schemas.openxmlformats.org/package/2006/relationships"><Relationship  Id="rId2" Type="http://schemas.openxmlformats.org/officeDocument/2006/relationships/table" Target="../tables/table35.xml"/><Relationship  Id="rId1" Type="http://schemas.openxmlformats.org/officeDocument/2006/relationships/drawing" Target="../drawings/drawing52.xml"/></Relationships>
</file>

<file path=xl/worksheets/_rels/sheet62.xml.rels><?xml version="1.0" encoding="UTF-8" standalone="yes"?><Relationships xmlns="http://schemas.openxmlformats.org/package/2006/relationships"><Relationship  Id="rId2" Type="http://schemas.openxmlformats.org/officeDocument/2006/relationships/table" Target="../tables/table36.xml"/><Relationship  Id="rId1" Type="http://schemas.openxmlformats.org/officeDocument/2006/relationships/drawing" Target="../drawings/drawing53.xml"/></Relationships>
</file>

<file path=xl/worksheets/_rels/sheet63.xml.rels><?xml version="1.0" encoding="UTF-8" standalone="yes"?><Relationships xmlns="http://schemas.openxmlformats.org/package/2006/relationships"><Relationship  Id="rId2" Type="http://schemas.openxmlformats.org/officeDocument/2006/relationships/table" Target="../tables/table37.xml"/><Relationship  Id="rId1" Type="http://schemas.openxmlformats.org/officeDocument/2006/relationships/drawing" Target="../drawings/drawing54.xml"/></Relationships>
</file>

<file path=xl/worksheets/_rels/sheet64.xml.rels><?xml version="1.0" encoding="UTF-8" standalone="yes"?><Relationships xmlns="http://schemas.openxmlformats.org/package/2006/relationships"><Relationship  Id="rId1" Type="http://schemas.openxmlformats.org/officeDocument/2006/relationships/table" Target="../tables/table38.xml"/></Relationships>
</file>

<file path=xl/worksheets/_rels/sheet65.xml.rels><?xml version="1.0" encoding="UTF-8" standalone="yes"?><Relationships xmlns="http://schemas.openxmlformats.org/package/2006/relationships"><Relationship  Id="rId1" Type="http://schemas.openxmlformats.org/officeDocument/2006/relationships/table" Target="../tables/table3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zoomScale="100" workbookViewId="0">
      <pane xSplit="1" ySplit="1" topLeftCell="B2" activePane="bottomRight" state="frozen"/>
      <selection activeCell="B2" activeCellId="0" sqref="B2"/>
    </sheetView>
  </sheetViews>
  <sheetFormatPr defaultColWidth="12.630000000000001" defaultRowHeight="15.75" customHeight="1" outlineLevelRow="1" outlineLevelCol="2"/>
  <cols>
    <col customWidth="1" min="1" max="1" width="10.75"/>
    <col customWidth="1" min="2" max="2" width="26"/>
    <col customWidth="1" min="3" max="3" width="7.5"/>
    <col customWidth="1" min="4" max="4" width="24.8515625"/>
    <col customWidth="1" min="5" max="5" width="15.00390625"/>
    <col customWidth="1" min="6" max="6" width="11.57421875"/>
    <col customWidth="1" min="7" max="7" width="21.5"/>
    <col customWidth="1" min="8" max="8" width="11.57421875"/>
    <col customWidth="1" min="9" max="9" width="13.630000000000001"/>
    <col collapsed="1" min="10" max="10" width="12.630000000000001"/>
    <col collapsed="1" customWidth="1" hidden="1" min="11" max="11" outlineLevel="1" width="10.5"/>
    <col customWidth="1" hidden="1" min="12" max="15" outlineLevel="2" width="10.5"/>
    <col customWidth="1" hidden="1" min="16" max="17" outlineLevel="2" width="8.8800000000000008"/>
    <col customWidth="1" hidden="1" min="18" max="18" outlineLevel="2" width="9.6300000000000008"/>
    <col customWidth="1" hidden="1" min="19" max="19" outlineLevel="2" width="9.25"/>
    <col collapsed="1" customWidth="1" hidden="1" min="20" max="20" outlineLevel="1" width="10.5"/>
    <col customWidth="1" hidden="1" min="21" max="21" outlineLevel="2" width="10.5"/>
    <col collapsed="1" customWidth="1" hidden="1" min="22" max="22" outlineLevel="1" width="10.5"/>
    <col customWidth="1" hidden="1" min="23" max="24" outlineLevel="2" width="10.5"/>
    <col customWidth="1" hidden="1" min="25" max="25" outlineLevel="2" width="9.5"/>
    <col collapsed="1" customWidth="1" hidden="1" min="26" max="26" outlineLevel="1" width="10.130000000000001"/>
    <col customWidth="1" hidden="1" min="27" max="27" outlineLevel="2" width="10.130000000000001"/>
    <col customWidth="1" hidden="1" min="28" max="28" outlineLevel="2" width="10.5"/>
    <col customWidth="1" hidden="1" min="29" max="29" outlineLevel="2" width="10.630000000000001"/>
    <col customWidth="1" hidden="1" min="30" max="30" outlineLevel="2" width="8.75"/>
    <col collapsed="1" customWidth="1" hidden="1" min="31" max="31" outlineLevel="1" width="8.75"/>
    <col customWidth="1" hidden="1" min="32" max="32" outlineLevel="2" width="8.75"/>
    <col customWidth="1" min="33" max="33" width="12.25"/>
    <col customWidth="1" min="34" max="34" width="10"/>
    <col customWidth="1" min="35" max="42" width="11.75"/>
  </cols>
  <sheetData>
    <row r="1">
      <c r="A1" s="1"/>
      <c r="B1" s="2" t="s">
        <v>0</v>
      </c>
      <c r="C1" s="3"/>
      <c r="D1" s="4"/>
      <c r="E1" s="2"/>
      <c r="F1" s="2"/>
      <c r="G1" s="2"/>
      <c r="H1" s="2"/>
      <c r="I1" s="3"/>
      <c r="J1" s="5"/>
      <c r="Y1" s="5"/>
      <c r="Z1" s="5"/>
      <c r="AA1" s="5"/>
      <c r="AB1" s="5"/>
      <c r="AC1" s="5"/>
      <c r="AD1" s="5"/>
      <c r="AE1" s="5"/>
      <c r="AF1" s="5"/>
      <c r="AG1" s="6"/>
      <c r="AH1" s="6"/>
      <c r="AI1" s="7"/>
      <c r="AJ1" s="7"/>
      <c r="AK1" s="7"/>
      <c r="AL1" s="7"/>
      <c r="AM1" s="7"/>
      <c r="AN1" s="8"/>
      <c r="AO1" s="8"/>
      <c r="AP1" s="8"/>
    </row>
    <row r="2" ht="41.25" customHeight="1">
      <c r="A2" s="9" t="s">
        <v>1</v>
      </c>
      <c r="B2" s="9" t="s">
        <v>2</v>
      </c>
      <c r="C2" s="9" t="s">
        <v>3</v>
      </c>
      <c r="D2" s="10">
        <v>54</v>
      </c>
      <c r="E2" s="11" t="s">
        <v>4</v>
      </c>
      <c r="F2" s="12" t="s">
        <v>5</v>
      </c>
      <c r="G2" s="9" t="s">
        <v>6</v>
      </c>
      <c r="H2" s="9" t="s">
        <v>7</v>
      </c>
      <c r="I2" s="13" t="s">
        <v>8</v>
      </c>
      <c r="J2" s="14" t="s">
        <v>9</v>
      </c>
      <c r="K2" s="15" t="s">
        <v>10</v>
      </c>
      <c r="L2" s="16" t="s">
        <v>11</v>
      </c>
      <c r="M2" s="16" t="s">
        <v>12</v>
      </c>
      <c r="N2" s="16" t="s">
        <v>13</v>
      </c>
      <c r="O2" s="16" t="s">
        <v>14</v>
      </c>
      <c r="P2" s="16" t="s">
        <v>15</v>
      </c>
      <c r="Q2" s="16" t="s">
        <v>16</v>
      </c>
      <c r="R2" s="16" t="s">
        <v>17</v>
      </c>
      <c r="S2" s="16" t="s">
        <v>18</v>
      </c>
      <c r="T2" s="15" t="s">
        <v>19</v>
      </c>
      <c r="U2" s="16" t="s">
        <v>20</v>
      </c>
      <c r="V2" s="15" t="s">
        <v>21</v>
      </c>
      <c r="W2" s="16" t="s">
        <v>22</v>
      </c>
      <c r="X2" s="16" t="s">
        <v>23</v>
      </c>
      <c r="Y2" s="16" t="s">
        <v>24</v>
      </c>
      <c r="Z2" s="15" t="s">
        <v>25</v>
      </c>
      <c r="AA2" s="16" t="s">
        <v>26</v>
      </c>
      <c r="AB2" s="16" t="s">
        <v>27</v>
      </c>
      <c r="AC2" s="16" t="s">
        <v>28</v>
      </c>
      <c r="AD2" s="16" t="s">
        <v>29</v>
      </c>
      <c r="AE2" s="15" t="s">
        <v>30</v>
      </c>
      <c r="AF2" s="16" t="s">
        <v>31</v>
      </c>
      <c r="AG2" s="11" t="s">
        <v>32</v>
      </c>
      <c r="AH2" s="11" t="s">
        <v>33</v>
      </c>
      <c r="AI2" s="17" t="s">
        <v>34</v>
      </c>
      <c r="AJ2" s="17" t="s">
        <v>35</v>
      </c>
      <c r="AK2" s="17" t="s">
        <v>36</v>
      </c>
      <c r="AL2" s="17" t="s">
        <v>37</v>
      </c>
      <c r="AM2" s="17" t="s">
        <v>38</v>
      </c>
      <c r="AN2" s="18" t="s">
        <v>39</v>
      </c>
      <c r="AO2" s="18" t="s">
        <v>40</v>
      </c>
      <c r="AP2" s="18" t="s">
        <v>41</v>
      </c>
    </row>
    <row r="3" ht="21" customHeight="1" collapsed="1">
      <c r="A3" s="19" t="s">
        <v>42</v>
      </c>
      <c r="B3" s="20"/>
      <c r="C3" s="20"/>
      <c r="D3" s="21" t="s">
        <v>43</v>
      </c>
      <c r="E3" s="20"/>
      <c r="F3" s="20"/>
      <c r="G3" s="20">
        <f t="shared" ref="G3:G5" si="0">G6</f>
        <v>61</v>
      </c>
      <c r="H3" s="20"/>
      <c r="I3" s="20"/>
      <c r="J3" s="20">
        <f t="shared" ref="J3:AM3" si="1">J6</f>
        <v>1241</v>
      </c>
      <c r="K3" s="20">
        <f t="shared" si="1"/>
        <v>283</v>
      </c>
      <c r="L3" s="20">
        <f t="shared" si="1"/>
        <v>249</v>
      </c>
      <c r="M3" s="20">
        <f t="shared" si="1"/>
        <v>0</v>
      </c>
      <c r="N3" s="20">
        <f t="shared" si="1"/>
        <v>32</v>
      </c>
      <c r="O3" s="20">
        <f t="shared" si="1"/>
        <v>2</v>
      </c>
      <c r="P3" s="20">
        <f t="shared" si="1"/>
        <v>0</v>
      </c>
      <c r="Q3" s="20">
        <f t="shared" si="1"/>
        <v>0</v>
      </c>
      <c r="R3" s="20">
        <f t="shared" si="1"/>
        <v>0</v>
      </c>
      <c r="S3" s="20">
        <f t="shared" si="1"/>
        <v>0</v>
      </c>
      <c r="T3" s="20">
        <f t="shared" si="1"/>
        <v>102</v>
      </c>
      <c r="U3" s="20">
        <f t="shared" si="1"/>
        <v>102</v>
      </c>
      <c r="V3" s="20">
        <f t="shared" si="1"/>
        <v>37</v>
      </c>
      <c r="W3" s="20">
        <f t="shared" si="1"/>
        <v>15</v>
      </c>
      <c r="X3" s="20">
        <f t="shared" si="1"/>
        <v>22</v>
      </c>
      <c r="Y3" s="20">
        <f t="shared" si="1"/>
        <v>0</v>
      </c>
      <c r="Z3" s="20">
        <f t="shared" si="1"/>
        <v>790</v>
      </c>
      <c r="AA3" s="20">
        <f t="shared" si="1"/>
        <v>26</v>
      </c>
      <c r="AB3" s="20">
        <f t="shared" si="1"/>
        <v>80</v>
      </c>
      <c r="AC3" s="20">
        <f t="shared" si="1"/>
        <v>672</v>
      </c>
      <c r="AD3" s="20">
        <f t="shared" si="1"/>
        <v>12</v>
      </c>
      <c r="AE3" s="20">
        <f t="shared" si="1"/>
        <v>29</v>
      </c>
      <c r="AF3" s="20">
        <f t="shared" si="1"/>
        <v>29</v>
      </c>
      <c r="AG3" s="20">
        <f t="shared" si="1"/>
        <v>788</v>
      </c>
      <c r="AH3" s="20">
        <f t="shared" si="1"/>
        <v>333</v>
      </c>
      <c r="AI3" s="22">
        <f t="shared" si="1"/>
        <v>0.80405561828741445</v>
      </c>
      <c r="AJ3" s="22">
        <f t="shared" si="1"/>
        <v>0.0096086757566666674</v>
      </c>
      <c r="AK3" s="22">
        <f t="shared" si="1"/>
        <v>0.62549112768007664</v>
      </c>
      <c r="AL3" s="22">
        <f t="shared" si="1"/>
        <v>0.52263094944074895</v>
      </c>
      <c r="AM3" s="22" t="e">
        <f t="shared" si="1"/>
        <v>#DIV/0!</v>
      </c>
      <c r="AN3" s="23">
        <f t="shared" ref="AN3:AP3" si="2">AN6+AN44</f>
        <v>56.5</v>
      </c>
      <c r="AO3" s="23">
        <f t="shared" si="2"/>
        <v>556</v>
      </c>
      <c r="AP3" s="23">
        <f t="shared" si="2"/>
        <v>265.69999999999999</v>
      </c>
    </row>
    <row r="4" hidden="1" outlineLevel="1">
      <c r="A4" s="24"/>
      <c r="B4" s="25"/>
      <c r="C4" s="26"/>
      <c r="D4" s="21" t="s">
        <v>43</v>
      </c>
      <c r="E4" s="25"/>
      <c r="F4" s="27" t="s">
        <v>44</v>
      </c>
      <c r="G4" s="25">
        <f t="shared" si="0"/>
        <v>47</v>
      </c>
      <c r="H4" s="25"/>
      <c r="I4" s="25"/>
      <c r="J4" s="25"/>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row>
    <row r="5" ht="12.75" hidden="1" customHeight="1" outlineLevel="1">
      <c r="A5" s="24"/>
      <c r="B5" s="25"/>
      <c r="C5" s="26"/>
      <c r="D5" s="28">
        <v>54</v>
      </c>
      <c r="E5" s="25"/>
      <c r="F5" s="27" t="s">
        <v>45</v>
      </c>
      <c r="G5" s="25">
        <f t="shared" si="0"/>
        <v>14</v>
      </c>
      <c r="H5" s="25"/>
      <c r="I5" s="25"/>
      <c r="J5" s="25"/>
      <c r="K5" s="25"/>
      <c r="L5" s="25"/>
      <c r="M5" s="25"/>
      <c r="N5" s="25"/>
      <c r="O5" s="25"/>
      <c r="P5" s="25"/>
      <c r="Q5" s="25"/>
      <c r="R5" s="25"/>
      <c r="S5" s="25"/>
      <c r="T5" s="25"/>
      <c r="U5" s="25"/>
      <c r="V5" s="25"/>
      <c r="W5" s="25"/>
      <c r="X5" s="25"/>
      <c r="Y5" s="25"/>
      <c r="Z5" s="25"/>
      <c r="AA5" s="25"/>
      <c r="AB5" s="25"/>
      <c r="AC5" s="25"/>
      <c r="AD5" s="25"/>
      <c r="AE5" s="25"/>
      <c r="AF5" s="25"/>
      <c r="AG5" s="25"/>
      <c r="AH5" s="25"/>
      <c r="AI5" s="25"/>
      <c r="AJ5" s="25"/>
      <c r="AK5" s="25"/>
      <c r="AL5" s="25"/>
      <c r="AM5" s="25"/>
      <c r="AN5" s="25"/>
      <c r="AO5" s="25"/>
      <c r="AP5" s="25"/>
    </row>
    <row r="6" ht="21" customHeight="1" collapsed="1">
      <c r="A6" s="29" t="s">
        <v>46</v>
      </c>
      <c r="B6" s="30" t="s">
        <v>47</v>
      </c>
      <c r="C6" s="30" t="s">
        <v>47</v>
      </c>
      <c r="D6" s="28" t="s">
        <v>43</v>
      </c>
      <c r="E6" s="31" t="s">
        <v>47</v>
      </c>
      <c r="F6" s="30" t="s">
        <v>47</v>
      </c>
      <c r="G6" s="30">
        <f>SUM(G7:G8)</f>
        <v>61</v>
      </c>
      <c r="H6" s="30" t="s">
        <v>47</v>
      </c>
      <c r="I6" s="30" t="s">
        <v>47</v>
      </c>
      <c r="J6" s="31">
        <f t="shared" ref="J6:AH6" si="3">SUM(J11:J90)</f>
        <v>1241</v>
      </c>
      <c r="K6" s="31">
        <f t="shared" si="3"/>
        <v>283</v>
      </c>
      <c r="L6" s="31">
        <f t="shared" si="3"/>
        <v>249</v>
      </c>
      <c r="M6" s="31">
        <f t="shared" si="3"/>
        <v>0</v>
      </c>
      <c r="N6" s="31">
        <f t="shared" si="3"/>
        <v>32</v>
      </c>
      <c r="O6" s="31">
        <f t="shared" si="3"/>
        <v>2</v>
      </c>
      <c r="P6" s="31">
        <f t="shared" si="3"/>
        <v>0</v>
      </c>
      <c r="Q6" s="31">
        <f t="shared" si="3"/>
        <v>0</v>
      </c>
      <c r="R6" s="31">
        <f t="shared" si="3"/>
        <v>0</v>
      </c>
      <c r="S6" s="31">
        <f t="shared" si="3"/>
        <v>0</v>
      </c>
      <c r="T6" s="31">
        <f t="shared" si="3"/>
        <v>102</v>
      </c>
      <c r="U6" s="31">
        <f t="shared" si="3"/>
        <v>102</v>
      </c>
      <c r="V6" s="31">
        <f t="shared" si="3"/>
        <v>37</v>
      </c>
      <c r="W6" s="31">
        <f t="shared" si="3"/>
        <v>15</v>
      </c>
      <c r="X6" s="31">
        <f t="shared" si="3"/>
        <v>22</v>
      </c>
      <c r="Y6" s="31">
        <f t="shared" si="3"/>
        <v>0</v>
      </c>
      <c r="Z6" s="31">
        <f t="shared" si="3"/>
        <v>790</v>
      </c>
      <c r="AA6" s="31">
        <f t="shared" si="3"/>
        <v>26</v>
      </c>
      <c r="AB6" s="31">
        <f t="shared" si="3"/>
        <v>80</v>
      </c>
      <c r="AC6" s="31">
        <f t="shared" si="3"/>
        <v>672</v>
      </c>
      <c r="AD6" s="31">
        <f t="shared" si="3"/>
        <v>12</v>
      </c>
      <c r="AE6" s="31">
        <f t="shared" si="3"/>
        <v>29</v>
      </c>
      <c r="AF6" s="31">
        <f t="shared" si="3"/>
        <v>29</v>
      </c>
      <c r="AG6" s="31">
        <f t="shared" si="3"/>
        <v>788</v>
      </c>
      <c r="AH6" s="31">
        <f t="shared" si="3"/>
        <v>333</v>
      </c>
      <c r="AI6" s="32">
        <f t="shared" ref="AI6:AM6" si="4">AVERAGE(AI11:AI90)</f>
        <v>0.80405561828741445</v>
      </c>
      <c r="AJ6" s="32">
        <f t="shared" si="4"/>
        <v>0.0096086757566666674</v>
      </c>
      <c r="AK6" s="32">
        <f t="shared" si="4"/>
        <v>0.62549112768007664</v>
      </c>
      <c r="AL6" s="32">
        <f t="shared" si="4"/>
        <v>0.52263094944074895</v>
      </c>
      <c r="AM6" s="32" t="e">
        <f t="shared" si="4"/>
        <v>#DIV/0!</v>
      </c>
      <c r="AN6" s="33">
        <f t="shared" ref="AN6:AP6" si="5">SUM(AN11:AN90)</f>
        <v>56.5</v>
      </c>
      <c r="AO6" s="33">
        <f t="shared" si="5"/>
        <v>556</v>
      </c>
      <c r="AP6" s="33">
        <f t="shared" si="5"/>
        <v>265.69999999999999</v>
      </c>
    </row>
    <row r="7" hidden="1" outlineLevel="1">
      <c r="A7" s="29"/>
      <c r="B7" s="30"/>
      <c r="C7" s="30"/>
      <c r="D7" s="28" t="s">
        <v>43</v>
      </c>
      <c r="E7" s="31"/>
      <c r="F7" s="34" t="s">
        <v>44</v>
      </c>
      <c r="G7" s="30">
        <f>COUNTIF(G11:G90,"согласовано")+COUNTIF(G11:G90,"без замечаний")</f>
        <v>47</v>
      </c>
      <c r="H7" s="30"/>
      <c r="I7" s="30"/>
      <c r="J7" s="31"/>
      <c r="K7" s="31"/>
      <c r="L7" s="31"/>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row>
    <row r="8" ht="11.25" hidden="1" customHeight="1" outlineLevel="1">
      <c r="A8" s="29"/>
      <c r="B8" s="30"/>
      <c r="C8" s="30"/>
      <c r="D8" s="35" t="s">
        <v>48</v>
      </c>
      <c r="E8" s="31"/>
      <c r="F8" s="34" t="s">
        <v>45</v>
      </c>
      <c r="G8" s="30">
        <f>COUNTIF(G11:G90,"выданы замечания")+COUNTIF(G11:G90,"повторные замечания")+COUNTIF(G11:G90,"на повторной проверке")</f>
        <v>14</v>
      </c>
      <c r="H8" s="30"/>
      <c r="I8" s="30"/>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row>
    <row r="9" ht="85.5" customHeight="1">
      <c r="A9" s="36" t="s">
        <v>49</v>
      </c>
      <c r="B9" s="37" t="s">
        <v>50</v>
      </c>
      <c r="C9" s="38" t="s">
        <v>51</v>
      </c>
      <c r="D9" s="35" t="s">
        <v>52</v>
      </c>
      <c r="E9" s="37" t="s">
        <v>48</v>
      </c>
      <c r="F9" s="37" t="s">
        <v>48</v>
      </c>
      <c r="G9" s="39" t="s">
        <v>51</v>
      </c>
      <c r="H9" s="37" t="s">
        <v>48</v>
      </c>
      <c r="I9" s="37" t="s">
        <v>51</v>
      </c>
      <c r="J9" s="40" t="s">
        <v>53</v>
      </c>
      <c r="K9" s="40" t="s">
        <v>53</v>
      </c>
      <c r="L9" s="41" t="s">
        <v>54</v>
      </c>
      <c r="M9" s="41" t="s">
        <v>54</v>
      </c>
      <c r="N9" s="41" t="s">
        <v>54</v>
      </c>
      <c r="O9" s="41" t="s">
        <v>54</v>
      </c>
      <c r="P9" s="41" t="s">
        <v>54</v>
      </c>
      <c r="Q9" s="41" t="s">
        <v>54</v>
      </c>
      <c r="R9" s="41" t="s">
        <v>54</v>
      </c>
      <c r="S9" s="41" t="s">
        <v>54</v>
      </c>
      <c r="T9" s="40" t="s">
        <v>53</v>
      </c>
      <c r="U9" s="41" t="s">
        <v>54</v>
      </c>
      <c r="V9" s="40" t="s">
        <v>53</v>
      </c>
      <c r="W9" s="41" t="s">
        <v>54</v>
      </c>
      <c r="X9" s="41" t="s">
        <v>54</v>
      </c>
      <c r="Y9" s="41" t="s">
        <v>54</v>
      </c>
      <c r="Z9" s="40" t="s">
        <v>53</v>
      </c>
      <c r="AA9" s="41" t="s">
        <v>54</v>
      </c>
      <c r="AB9" s="41" t="s">
        <v>54</v>
      </c>
      <c r="AC9" s="41" t="s">
        <v>54</v>
      </c>
      <c r="AD9" s="41" t="s">
        <v>54</v>
      </c>
      <c r="AE9" s="40" t="s">
        <v>53</v>
      </c>
      <c r="AF9" s="41" t="s">
        <v>54</v>
      </c>
      <c r="AG9" s="41" t="s">
        <v>54</v>
      </c>
      <c r="AH9" s="41" t="s">
        <v>54</v>
      </c>
      <c r="AI9" s="41" t="s">
        <v>54</v>
      </c>
      <c r="AJ9" s="41" t="s">
        <v>54</v>
      </c>
      <c r="AK9" s="41" t="s">
        <v>54</v>
      </c>
      <c r="AL9" s="41" t="s">
        <v>54</v>
      </c>
      <c r="AM9" s="41" t="s">
        <v>54</v>
      </c>
      <c r="AN9" s="41" t="s">
        <v>54</v>
      </c>
      <c r="AO9" s="41" t="s">
        <v>54</v>
      </c>
      <c r="AP9" s="41" t="s">
        <v>54</v>
      </c>
    </row>
    <row r="10" ht="21">
      <c r="A10" s="42" t="s">
        <v>55</v>
      </c>
      <c r="B10" s="37" t="s">
        <v>56</v>
      </c>
      <c r="C10" s="38" t="s">
        <v>57</v>
      </c>
      <c r="D10" s="43"/>
      <c r="E10" s="37" t="str">
        <f>'ШАБЛОН!'!I10</f>
        <v xml:space="preserve">Петров И.И.</v>
      </c>
      <c r="F10" s="44">
        <f>'ШАБЛОН!'!J10</f>
        <v>43903</v>
      </c>
      <c r="G10" s="39" t="s">
        <v>58</v>
      </c>
      <c r="H10" s="44">
        <v>43913</v>
      </c>
      <c r="I10" s="37">
        <v>5</v>
      </c>
      <c r="J10" s="45">
        <f t="shared" ref="J10:J73" si="6">K10+T10+V10+Z10+AE10</f>
        <v>20</v>
      </c>
      <c r="K10" s="40">
        <f t="shared" ref="K10:K73" si="7">SUM(L10:S10)</f>
        <v>8</v>
      </c>
      <c r="L10" s="40">
        <f>'ШАБЛОН!'!H3</f>
        <v>1</v>
      </c>
      <c r="M10" s="40">
        <f>'ШАБЛОН!'!I3</f>
        <v>2</v>
      </c>
      <c r="N10" s="40">
        <f>'ШАБЛОН!'!J3</f>
        <v>1</v>
      </c>
      <c r="O10" s="40">
        <f>'ШАБЛОН!'!L3</f>
        <v>0</v>
      </c>
      <c r="P10" s="40">
        <f>'ШАБЛОН!'!K3</f>
        <v>1</v>
      </c>
      <c r="Q10" s="40">
        <f>'ШАБЛОН!'!M3</f>
        <v>1</v>
      </c>
      <c r="R10" s="40">
        <f>'ШАБЛОН!'!N3</f>
        <v>1</v>
      </c>
      <c r="S10" s="40">
        <f>'ШАБЛОН!'!O3</f>
        <v>1</v>
      </c>
      <c r="T10" s="40">
        <f t="shared" ref="T10:T73" si="8">U10</f>
        <v>1</v>
      </c>
      <c r="U10" s="40">
        <f>'ШАБЛОН!'!P3</f>
        <v>1</v>
      </c>
      <c r="V10" s="40">
        <f t="shared" ref="V10:V73" si="9">SUM(W10:Y10)</f>
        <v>4</v>
      </c>
      <c r="W10" s="40">
        <f>'ШАБЛОН!'!Q3</f>
        <v>2</v>
      </c>
      <c r="X10" s="40">
        <f>'ШАБЛОН!'!R3</f>
        <v>1</v>
      </c>
      <c r="Y10" s="40">
        <f>'ШАБЛОН!'!S3</f>
        <v>1</v>
      </c>
      <c r="Z10" s="40">
        <f t="shared" ref="Z10:Z73" si="10">SUM(AA10:AD10)</f>
        <v>5</v>
      </c>
      <c r="AA10" s="40">
        <f>'ШАБЛОН!'!T3</f>
        <v>2</v>
      </c>
      <c r="AB10" s="40">
        <f>'ШАБЛОН!'!U3</f>
        <v>1</v>
      </c>
      <c r="AC10" s="40">
        <f>'ШАБЛОН!'!V3</f>
        <v>1</v>
      </c>
      <c r="AD10" s="40">
        <f>'ШАБЛОН!'!W3</f>
        <v>1</v>
      </c>
      <c r="AE10" s="40">
        <f t="shared" ref="AE10:AE73" si="11">AF10</f>
        <v>2</v>
      </c>
      <c r="AF10" s="40">
        <f>'ШАБЛОН!'!X3</f>
        <v>2</v>
      </c>
      <c r="AG10" s="46">
        <f>'ШАБЛОН!'!B4</f>
        <v>25</v>
      </c>
      <c r="AH10" s="46">
        <f>'ШАБЛОН!'!C4</f>
        <v>10</v>
      </c>
      <c r="AI10" s="47">
        <f>'ШАБЛОН!'!D4</f>
        <v>0.40000000000000002</v>
      </c>
      <c r="AJ10" s="47">
        <f>'ШАБЛОН!'!A7</f>
        <v>0</v>
      </c>
      <c r="AK10" s="47">
        <f>'ШАБЛОН!'!B7</f>
        <v>0</v>
      </c>
      <c r="AL10" s="47">
        <f>'ШАБЛОН!'!C7</f>
        <v>0.040000000000000001</v>
      </c>
      <c r="AM10" s="47">
        <f>'ШАБЛОН!'!D7</f>
        <v>1</v>
      </c>
      <c r="AN10" s="48">
        <f>'ШАБЛОН!'!G6</f>
        <v>0</v>
      </c>
      <c r="AO10" s="48">
        <f>'ШАБЛОН!'!G7</f>
        <v>0</v>
      </c>
      <c r="AP10" s="48">
        <f>'ШАБЛОН!'!G8</f>
        <v>1</v>
      </c>
    </row>
    <row r="11" ht="63.75">
      <c r="A11" s="49">
        <v>1</v>
      </c>
      <c r="B11" s="50" t="s">
        <v>59</v>
      </c>
      <c r="C11" s="51" t="s">
        <v>57</v>
      </c>
      <c r="D11" s="52" t="s">
        <v>60</v>
      </c>
      <c r="E11" s="53" t="s">
        <v>61</v>
      </c>
      <c r="F11" s="54" t="s">
        <v>62</v>
      </c>
      <c r="G11" s="39" t="s">
        <v>63</v>
      </c>
      <c r="H11" s="54" t="s">
        <v>64</v>
      </c>
      <c r="I11" s="51">
        <v>4</v>
      </c>
      <c r="J11" s="45">
        <f t="shared" si="6"/>
        <v>28</v>
      </c>
      <c r="K11" s="40">
        <f t="shared" si="7"/>
        <v>0</v>
      </c>
      <c r="L11" s="55">
        <f>'1'!H3</f>
        <v>0</v>
      </c>
      <c r="M11" s="55">
        <f>'1'!I3</f>
        <v>0</v>
      </c>
      <c r="N11" s="55">
        <f>'1'!J3</f>
        <v>0</v>
      </c>
      <c r="O11" s="55">
        <f>'1'!L3</f>
        <v>0</v>
      </c>
      <c r="P11" s="55">
        <f>'1'!K3</f>
        <v>0</v>
      </c>
      <c r="Q11" s="55">
        <f>'1'!M3</f>
        <v>0</v>
      </c>
      <c r="R11" s="55">
        <f>'1'!N3</f>
        <v>0</v>
      </c>
      <c r="S11" s="55">
        <f>'1'!O3</f>
        <v>0</v>
      </c>
      <c r="T11" s="40">
        <f t="shared" si="8"/>
        <v>0</v>
      </c>
      <c r="U11" s="55">
        <f>'1'!P3</f>
        <v>0</v>
      </c>
      <c r="V11" s="40">
        <f t="shared" si="9"/>
        <v>0</v>
      </c>
      <c r="W11" s="55">
        <f>'1'!Q3</f>
        <v>0</v>
      </c>
      <c r="X11" s="55">
        <f>'1'!R3</f>
        <v>0</v>
      </c>
      <c r="Y11" s="55">
        <f>'1'!S3</f>
        <v>0</v>
      </c>
      <c r="Z11" s="40">
        <f t="shared" si="10"/>
        <v>28</v>
      </c>
      <c r="AA11" s="55">
        <f>'1'!T3</f>
        <v>0</v>
      </c>
      <c r="AB11" s="55">
        <f>'1'!U3</f>
        <v>1</v>
      </c>
      <c r="AC11" s="55">
        <f>'1'!V3</f>
        <v>27</v>
      </c>
      <c r="AD11" s="55">
        <f>'1'!W3</f>
        <v>0</v>
      </c>
      <c r="AE11" s="40">
        <f t="shared" si="11"/>
        <v>0</v>
      </c>
      <c r="AF11" s="55">
        <f>'1'!X3</f>
        <v>0</v>
      </c>
      <c r="AG11" s="56">
        <f>'1'!B4</f>
        <v>15</v>
      </c>
      <c r="AH11" s="56">
        <f>'1'!C4</f>
        <v>7</v>
      </c>
      <c r="AI11" s="57">
        <f>'1'!D4</f>
        <v>0.46666666670000001</v>
      </c>
      <c r="AJ11" s="57">
        <f>'1'!A7</f>
        <v>0</v>
      </c>
      <c r="AK11" s="57">
        <f>'1'!B7</f>
        <v>0</v>
      </c>
      <c r="AL11" s="57">
        <f>'1'!C7</f>
        <v>0.066666666666666666</v>
      </c>
      <c r="AM11" s="57">
        <f>'1'!D7</f>
        <v>1</v>
      </c>
      <c r="AN11" s="58">
        <f>'1'!G6</f>
        <v>0</v>
      </c>
      <c r="AO11" s="58">
        <f>'1'!G7</f>
        <v>0</v>
      </c>
      <c r="AP11" s="58">
        <f>'1'!G8</f>
        <v>1</v>
      </c>
    </row>
    <row r="12" ht="51">
      <c r="A12" s="59">
        <v>2</v>
      </c>
      <c r="B12" s="50" t="s">
        <v>65</v>
      </c>
      <c r="C12" s="51" t="s">
        <v>57</v>
      </c>
      <c r="D12" s="60" t="s">
        <v>66</v>
      </c>
      <c r="E12" s="53" t="s">
        <v>61</v>
      </c>
      <c r="F12" s="54" t="s">
        <v>67</v>
      </c>
      <c r="G12" s="39" t="s">
        <v>63</v>
      </c>
      <c r="H12" s="54" t="s">
        <v>68</v>
      </c>
      <c r="I12" s="51">
        <v>4</v>
      </c>
      <c r="J12" s="45">
        <f t="shared" si="6"/>
        <v>26</v>
      </c>
      <c r="K12" s="40">
        <f t="shared" si="7"/>
        <v>0</v>
      </c>
      <c r="L12" s="55">
        <f>'2'!H3</f>
        <v>0</v>
      </c>
      <c r="M12" s="55">
        <f>'2'!I3</f>
        <v>0</v>
      </c>
      <c r="N12" s="55">
        <f>'2'!J3</f>
        <v>0</v>
      </c>
      <c r="O12" s="55">
        <f>'2'!L3</f>
        <v>0</v>
      </c>
      <c r="P12" s="55">
        <f>'2'!K3</f>
        <v>0</v>
      </c>
      <c r="Q12" s="55">
        <f>'2'!M3</f>
        <v>0</v>
      </c>
      <c r="R12" s="55">
        <f>'2'!N3</f>
        <v>0</v>
      </c>
      <c r="S12" s="55">
        <f>'2'!O3</f>
        <v>0</v>
      </c>
      <c r="T12" s="40">
        <f t="shared" si="8"/>
        <v>0</v>
      </c>
      <c r="U12" s="55">
        <f>'2'!P3</f>
        <v>0</v>
      </c>
      <c r="V12" s="40">
        <f t="shared" si="9"/>
        <v>0</v>
      </c>
      <c r="W12" s="55">
        <f>'2'!Q3</f>
        <v>0</v>
      </c>
      <c r="X12" s="55">
        <f>'2'!R3</f>
        <v>0</v>
      </c>
      <c r="Y12" s="55">
        <f>'2'!S3</f>
        <v>0</v>
      </c>
      <c r="Z12" s="40">
        <f t="shared" si="10"/>
        <v>26</v>
      </c>
      <c r="AA12" s="55">
        <f>'2'!T3</f>
        <v>0</v>
      </c>
      <c r="AB12" s="55">
        <f>'2'!U3</f>
        <v>0</v>
      </c>
      <c r="AC12" s="55">
        <f>'2'!V3</f>
        <v>26</v>
      </c>
      <c r="AD12" s="55">
        <f>'2'!W3</f>
        <v>0</v>
      </c>
      <c r="AE12" s="40">
        <f t="shared" si="11"/>
        <v>0</v>
      </c>
      <c r="AF12" s="55">
        <f>'2'!X3</f>
        <v>0</v>
      </c>
      <c r="AG12" s="56">
        <f>'2'!B4</f>
        <v>15</v>
      </c>
      <c r="AH12" s="56">
        <f>'2'!C4</f>
        <v>7</v>
      </c>
      <c r="AI12" s="57">
        <f>'2'!D4</f>
        <v>0.46666666670000001</v>
      </c>
      <c r="AJ12" s="57">
        <f>'2'!A7</f>
        <v>0</v>
      </c>
      <c r="AK12" s="57">
        <f>'2'!B7</f>
        <v>0</v>
      </c>
      <c r="AL12" s="57">
        <f>'2'!C7</f>
        <v>0</v>
      </c>
      <c r="AM12" s="57" t="e">
        <f>'2'!D7</f>
        <v>#DIV/0!</v>
      </c>
      <c r="AN12" s="58">
        <f>'2'!G6</f>
        <v>0</v>
      </c>
      <c r="AO12" s="58">
        <f>'2'!G7</f>
        <v>0</v>
      </c>
      <c r="AP12" s="58">
        <f>'2'!G8</f>
        <v>0</v>
      </c>
    </row>
    <row r="13" ht="52.5" customHeight="1">
      <c r="A13" s="61">
        <v>3</v>
      </c>
      <c r="B13" s="50" t="s">
        <v>69</v>
      </c>
      <c r="C13" s="51" t="s">
        <v>57</v>
      </c>
      <c r="D13" s="60" t="s">
        <v>70</v>
      </c>
      <c r="E13" s="53" t="s">
        <v>61</v>
      </c>
      <c r="F13" s="54" t="s">
        <v>71</v>
      </c>
      <c r="G13" s="39" t="s">
        <v>63</v>
      </c>
      <c r="H13" s="62">
        <v>45275</v>
      </c>
      <c r="I13" s="51">
        <v>2</v>
      </c>
      <c r="J13" s="45">
        <f t="shared" si="6"/>
        <v>14</v>
      </c>
      <c r="K13" s="40">
        <f t="shared" si="7"/>
        <v>4</v>
      </c>
      <c r="L13" s="55">
        <f>'3'!H3</f>
        <v>4</v>
      </c>
      <c r="M13" s="55">
        <f>'3'!I3</f>
        <v>0</v>
      </c>
      <c r="N13" s="55">
        <f>'3'!J3</f>
        <v>0</v>
      </c>
      <c r="O13" s="55">
        <f>'3'!L3</f>
        <v>0</v>
      </c>
      <c r="P13" s="55">
        <f>'3'!K3</f>
        <v>0</v>
      </c>
      <c r="Q13" s="55">
        <f>'3'!M3</f>
        <v>0</v>
      </c>
      <c r="R13" s="55">
        <f>'3'!N3</f>
        <v>0</v>
      </c>
      <c r="S13" s="55">
        <f>'3'!O3</f>
        <v>0</v>
      </c>
      <c r="T13" s="40">
        <f t="shared" si="8"/>
        <v>1</v>
      </c>
      <c r="U13" s="55">
        <f>'3'!S3</f>
        <v>1</v>
      </c>
      <c r="V13" s="40">
        <f t="shared" si="9"/>
        <v>1</v>
      </c>
      <c r="W13" s="55">
        <f>'3'!T3</f>
        <v>1</v>
      </c>
      <c r="X13" s="55">
        <f>'3'!U3</f>
        <v>0</v>
      </c>
      <c r="Y13" s="55">
        <f>'3'!V3</f>
        <v>0</v>
      </c>
      <c r="Z13" s="40">
        <f t="shared" si="10"/>
        <v>8</v>
      </c>
      <c r="AA13" s="55">
        <f>'3'!W3</f>
        <v>0</v>
      </c>
      <c r="AB13" s="55">
        <f>'3'!X3</f>
        <v>3</v>
      </c>
      <c r="AC13" s="55">
        <f>'3'!Y3</f>
        <v>5</v>
      </c>
      <c r="AD13" s="55">
        <f>'3'!Z3</f>
        <v>0</v>
      </c>
      <c r="AE13" s="40">
        <f t="shared" si="11"/>
        <v>0</v>
      </c>
      <c r="AF13" s="55">
        <f>'3'!AA3</f>
        <v>0</v>
      </c>
      <c r="AG13" s="56">
        <f>'3'!B4</f>
        <v>19</v>
      </c>
      <c r="AH13" s="56">
        <f>'3'!C4</f>
        <v>19</v>
      </c>
      <c r="AI13" s="57">
        <f>'3'!D4</f>
        <v>1</v>
      </c>
      <c r="AJ13" s="57">
        <f>'3'!A7</f>
        <v>0.021052631580000002</v>
      </c>
      <c r="AK13" s="57">
        <f>'3'!B7</f>
        <v>0.26315789470000001</v>
      </c>
      <c r="AL13" s="57">
        <f>'3'!C7</f>
        <v>0.1052631579</v>
      </c>
      <c r="AM13" s="57">
        <f>'3'!D7</f>
        <v>0.52857142859999995</v>
      </c>
      <c r="AN13" s="58">
        <f>'3'!G6</f>
        <v>2</v>
      </c>
      <c r="AO13" s="58">
        <f>'3'!G7</f>
        <v>10</v>
      </c>
      <c r="AP13" s="58">
        <f>'3'!G8</f>
        <v>2</v>
      </c>
    </row>
    <row r="14" ht="114.75">
      <c r="A14" s="61">
        <v>4</v>
      </c>
      <c r="B14" s="50" t="s">
        <v>72</v>
      </c>
      <c r="C14" s="51" t="s">
        <v>57</v>
      </c>
      <c r="D14" s="63" t="s">
        <v>73</v>
      </c>
      <c r="E14" s="53" t="s">
        <v>74</v>
      </c>
      <c r="F14" s="54" t="s">
        <v>75</v>
      </c>
      <c r="G14" s="39" t="s">
        <v>63</v>
      </c>
      <c r="H14" s="62">
        <v>45289</v>
      </c>
      <c r="I14" s="51">
        <v>10</v>
      </c>
      <c r="J14" s="45">
        <f t="shared" si="6"/>
        <v>29</v>
      </c>
      <c r="K14" s="40">
        <f t="shared" si="7"/>
        <v>4</v>
      </c>
      <c r="L14" s="55">
        <f>'4'!H3</f>
        <v>4</v>
      </c>
      <c r="M14" s="55">
        <f>'4'!I3</f>
        <v>0</v>
      </c>
      <c r="N14" s="55">
        <f>'4'!J3</f>
        <v>0</v>
      </c>
      <c r="O14" s="55">
        <f>'4'!L3</f>
        <v>0</v>
      </c>
      <c r="P14" s="55">
        <f>'4'!K3</f>
        <v>0</v>
      </c>
      <c r="Q14" s="55">
        <f>'4'!M3</f>
        <v>0</v>
      </c>
      <c r="R14" s="55">
        <f>'4'!O3</f>
        <v>0</v>
      </c>
      <c r="S14" s="55">
        <f>'4'!P3</f>
        <v>0</v>
      </c>
      <c r="T14" s="40">
        <f t="shared" si="8"/>
        <v>7</v>
      </c>
      <c r="U14" s="55">
        <f>'4'!Q3</f>
        <v>7</v>
      </c>
      <c r="V14" s="40">
        <f t="shared" si="9"/>
        <v>3</v>
      </c>
      <c r="W14" s="55">
        <f>'4'!R3</f>
        <v>1</v>
      </c>
      <c r="X14" s="55">
        <f>'4'!S3</f>
        <v>2</v>
      </c>
      <c r="Y14" s="55">
        <f>'4'!T3</f>
        <v>0</v>
      </c>
      <c r="Z14" s="40">
        <f t="shared" si="10"/>
        <v>15</v>
      </c>
      <c r="AA14" s="55">
        <f>'4'!U3</f>
        <v>0</v>
      </c>
      <c r="AB14" s="55">
        <f>'4'!V3</f>
        <v>2</v>
      </c>
      <c r="AC14" s="55">
        <f>'4'!W3</f>
        <v>13</v>
      </c>
      <c r="AD14" s="55">
        <f>'4'!X3</f>
        <v>0</v>
      </c>
      <c r="AE14" s="40">
        <f t="shared" si="11"/>
        <v>0</v>
      </c>
      <c r="AF14" s="55">
        <f>'4'!Y3</f>
        <v>0</v>
      </c>
      <c r="AG14" s="64">
        <f>'4'!B4</f>
        <v>52</v>
      </c>
      <c r="AH14" s="65" t="str">
        <f>'4'!C4</f>
        <v>52</v>
      </c>
      <c r="AI14" s="57">
        <f>'4'!D4</f>
        <v>1</v>
      </c>
      <c r="AJ14" s="57">
        <f>'4'!A7</f>
        <v>0</v>
      </c>
      <c r="AK14" s="57">
        <f>'4'!B7</f>
        <v>0.1346153846</v>
      </c>
      <c r="AL14" s="57">
        <f>'4'!C7</f>
        <v>0.2884615385</v>
      </c>
      <c r="AM14" s="57">
        <f>'4'!D7</f>
        <v>0.75862068969999996</v>
      </c>
      <c r="AN14" s="58">
        <f>'4'!G6</f>
        <v>0</v>
      </c>
      <c r="AO14" s="58">
        <f>'4'!G7</f>
        <v>14</v>
      </c>
      <c r="AP14" s="58">
        <f>'4'!G8</f>
        <v>15</v>
      </c>
    </row>
    <row r="15" ht="51">
      <c r="A15" s="59">
        <v>5</v>
      </c>
      <c r="B15" s="66" t="s">
        <v>76</v>
      </c>
      <c r="C15" s="51" t="s">
        <v>57</v>
      </c>
      <c r="D15" s="67" t="s">
        <v>77</v>
      </c>
      <c r="E15" s="53" t="s">
        <v>78</v>
      </c>
      <c r="F15" s="54" t="s">
        <v>79</v>
      </c>
      <c r="G15" s="39" t="s">
        <v>63</v>
      </c>
      <c r="H15" s="62">
        <v>45289</v>
      </c>
      <c r="I15" s="51">
        <v>4</v>
      </c>
      <c r="J15" s="45">
        <f t="shared" si="6"/>
        <v>12</v>
      </c>
      <c r="K15" s="40">
        <f t="shared" si="7"/>
        <v>2</v>
      </c>
      <c r="L15" s="68">
        <f>'5'!H3</f>
        <v>2</v>
      </c>
      <c r="M15" s="68">
        <f>'5'!I3</f>
        <v>0</v>
      </c>
      <c r="N15" s="68">
        <f>'5'!J3</f>
        <v>0</v>
      </c>
      <c r="O15" s="68">
        <f>'5'!L3</f>
        <v>0</v>
      </c>
      <c r="P15" s="68">
        <f>'5'!K3</f>
        <v>0</v>
      </c>
      <c r="Q15" s="68">
        <f>'5'!M3</f>
        <v>0</v>
      </c>
      <c r="R15" s="68">
        <f>'5'!N3</f>
        <v>0</v>
      </c>
      <c r="S15" s="68">
        <f>'5'!O3</f>
        <v>0</v>
      </c>
      <c r="T15" s="40">
        <f t="shared" si="8"/>
        <v>0</v>
      </c>
      <c r="U15" s="68">
        <f>'5'!P3</f>
        <v>0</v>
      </c>
      <c r="V15" s="40">
        <f t="shared" si="9"/>
        <v>1</v>
      </c>
      <c r="W15" s="68">
        <f>'5'!Q3</f>
        <v>1</v>
      </c>
      <c r="X15" s="68">
        <f>'5'!R3</f>
        <v>0</v>
      </c>
      <c r="Y15" s="68">
        <f>'5'!S3</f>
        <v>0</v>
      </c>
      <c r="Z15" s="40">
        <f t="shared" si="10"/>
        <v>8</v>
      </c>
      <c r="AA15" s="68">
        <f>'5'!T3</f>
        <v>0</v>
      </c>
      <c r="AB15" s="68">
        <f>'5'!U3</f>
        <v>1</v>
      </c>
      <c r="AC15" s="68">
        <f>'5'!V3</f>
        <v>7</v>
      </c>
      <c r="AD15" s="68">
        <f>'5'!W3</f>
        <v>0</v>
      </c>
      <c r="AE15" s="40">
        <f t="shared" si="11"/>
        <v>1</v>
      </c>
      <c r="AF15" s="68">
        <f>'5'!X3</f>
        <v>1</v>
      </c>
      <c r="AG15" s="51">
        <f>'5'!B4</f>
        <v>9</v>
      </c>
      <c r="AH15" s="51">
        <f>'5'!C4</f>
        <v>9</v>
      </c>
      <c r="AI15" s="69">
        <f>'5'!D4</f>
        <v>1</v>
      </c>
      <c r="AJ15" s="69">
        <f>'5'!A7</f>
        <v>0.022222222220000001</v>
      </c>
      <c r="AK15" s="69">
        <f>'5'!B7</f>
        <v>0.44444444440000003</v>
      </c>
      <c r="AL15" s="69">
        <f>'5'!C7</f>
        <v>0.33333333329999998</v>
      </c>
      <c r="AM15" s="69">
        <f>'5'!D7</f>
        <v>0.59999999999999998</v>
      </c>
      <c r="AN15" s="70">
        <f>'5'!G6</f>
        <v>1</v>
      </c>
      <c r="AO15" s="70">
        <f>'5'!G7</f>
        <v>8</v>
      </c>
      <c r="AP15" s="70">
        <f>'5'!G8</f>
        <v>3</v>
      </c>
    </row>
    <row r="16" ht="45">
      <c r="A16" s="59">
        <v>6</v>
      </c>
      <c r="B16" s="66" t="s">
        <v>80</v>
      </c>
      <c r="C16" s="51" t="s">
        <v>57</v>
      </c>
      <c r="D16" s="71" t="s">
        <v>81</v>
      </c>
      <c r="E16" s="53" t="s">
        <v>78</v>
      </c>
      <c r="F16" s="54" t="s">
        <v>82</v>
      </c>
      <c r="G16" s="39" t="s">
        <v>63</v>
      </c>
      <c r="H16" s="72">
        <v>45233</v>
      </c>
      <c r="I16" s="51">
        <v>3</v>
      </c>
      <c r="J16" s="45">
        <f t="shared" si="6"/>
        <v>5</v>
      </c>
      <c r="K16" s="40">
        <f t="shared" si="7"/>
        <v>0</v>
      </c>
      <c r="L16" s="68">
        <f>'6'!H3</f>
        <v>0</v>
      </c>
      <c r="M16" s="68">
        <f>'6'!I3</f>
        <v>0</v>
      </c>
      <c r="N16" s="68">
        <f>'6'!J3</f>
        <v>0</v>
      </c>
      <c r="O16" s="68">
        <f>'6'!L3</f>
        <v>0</v>
      </c>
      <c r="P16" s="68">
        <f>'6'!K3</f>
        <v>0</v>
      </c>
      <c r="Q16" s="68">
        <f>'6'!M3</f>
        <v>0</v>
      </c>
      <c r="R16" s="68">
        <f>'6'!N3</f>
        <v>0</v>
      </c>
      <c r="S16" s="68">
        <f>'6'!O3</f>
        <v>0</v>
      </c>
      <c r="T16" s="40">
        <f t="shared" si="8"/>
        <v>0</v>
      </c>
      <c r="U16" s="68">
        <f>'6'!P3</f>
        <v>0</v>
      </c>
      <c r="V16" s="40">
        <f t="shared" si="9"/>
        <v>0</v>
      </c>
      <c r="W16" s="68">
        <f>'6'!Q3</f>
        <v>0</v>
      </c>
      <c r="X16" s="68">
        <f>'6'!R3</f>
        <v>0</v>
      </c>
      <c r="Y16" s="68">
        <f>'6'!S3</f>
        <v>0</v>
      </c>
      <c r="Z16" s="40">
        <f t="shared" si="10"/>
        <v>5</v>
      </c>
      <c r="AA16" s="68">
        <f>'6'!T3</f>
        <v>0</v>
      </c>
      <c r="AB16" s="68">
        <f>'6'!U3</f>
        <v>0</v>
      </c>
      <c r="AC16" s="68">
        <f>'6'!V3</f>
        <v>5</v>
      </c>
      <c r="AD16" s="68">
        <f>'6'!W3</f>
        <v>0</v>
      </c>
      <c r="AE16" s="40">
        <f t="shared" si="11"/>
        <v>0</v>
      </c>
      <c r="AF16" s="68">
        <f>'6'!X3</f>
        <v>0</v>
      </c>
      <c r="AG16" s="51">
        <f>'6'!B4</f>
        <v>20</v>
      </c>
      <c r="AH16" s="51">
        <f>'6'!C4</f>
        <v>6</v>
      </c>
      <c r="AI16" s="69">
        <f>'6'!D4</f>
        <v>0.29999999999999999</v>
      </c>
      <c r="AJ16" s="69">
        <f>'6'!A7</f>
        <v>0</v>
      </c>
      <c r="AK16" s="69">
        <f>'6'!B7</f>
        <v>0.10000000000000001</v>
      </c>
      <c r="AL16" s="69">
        <f>'6'!C7</f>
        <v>0.050000000000000003</v>
      </c>
      <c r="AM16" s="69">
        <f>'6'!D7</f>
        <v>0.59999999999999998</v>
      </c>
      <c r="AN16" s="70">
        <f>'6'!G6</f>
        <v>0</v>
      </c>
      <c r="AO16" s="70">
        <f>'6'!G7</f>
        <v>4</v>
      </c>
      <c r="AP16" s="70">
        <f>'6'!G8</f>
        <v>1</v>
      </c>
    </row>
    <row r="17" ht="63.75">
      <c r="A17" s="59">
        <v>7</v>
      </c>
      <c r="B17" s="66" t="s">
        <v>83</v>
      </c>
      <c r="C17" s="51" t="s">
        <v>57</v>
      </c>
      <c r="D17" s="73" t="s">
        <v>84</v>
      </c>
      <c r="E17" s="53" t="s">
        <v>78</v>
      </c>
      <c r="F17" s="54" t="s">
        <v>85</v>
      </c>
      <c r="G17" s="39" t="s">
        <v>63</v>
      </c>
      <c r="H17" s="74">
        <v>45285</v>
      </c>
      <c r="I17" s="51">
        <v>4</v>
      </c>
      <c r="J17" s="45">
        <f t="shared" si="6"/>
        <v>60</v>
      </c>
      <c r="K17" s="40">
        <f t="shared" si="7"/>
        <v>6</v>
      </c>
      <c r="L17" s="68">
        <f>'7'!H3</f>
        <v>4</v>
      </c>
      <c r="M17" s="68">
        <f>'7'!I3</f>
        <v>0</v>
      </c>
      <c r="N17" s="68">
        <f>'7'!J3</f>
        <v>2</v>
      </c>
      <c r="O17" s="68">
        <f>'7'!L3</f>
        <v>0</v>
      </c>
      <c r="P17" s="68">
        <f>'7'!K3</f>
        <v>0</v>
      </c>
      <c r="Q17" s="68">
        <f>'7'!M3</f>
        <v>0</v>
      </c>
      <c r="R17" s="68">
        <f>'7'!N3</f>
        <v>0</v>
      </c>
      <c r="S17" s="68">
        <f>'7'!O3</f>
        <v>0</v>
      </c>
      <c r="T17" s="40">
        <f t="shared" si="8"/>
        <v>5</v>
      </c>
      <c r="U17" s="68">
        <f>'7'!P3</f>
        <v>5</v>
      </c>
      <c r="V17" s="40">
        <f t="shared" si="9"/>
        <v>1</v>
      </c>
      <c r="W17" s="68">
        <f>'7'!Q3</f>
        <v>1</v>
      </c>
      <c r="X17" s="68">
        <f>'7'!R3</f>
        <v>0</v>
      </c>
      <c r="Y17" s="68">
        <f>'7'!S3</f>
        <v>0</v>
      </c>
      <c r="Z17" s="40">
        <f t="shared" si="10"/>
        <v>43</v>
      </c>
      <c r="AA17" s="68">
        <f>'7'!T3</f>
        <v>3</v>
      </c>
      <c r="AB17" s="68">
        <f>'7'!U3</f>
        <v>6</v>
      </c>
      <c r="AC17" s="68">
        <f>'7'!V3</f>
        <v>32</v>
      </c>
      <c r="AD17" s="68">
        <f>'7'!W3</f>
        <v>2</v>
      </c>
      <c r="AE17" s="40">
        <f t="shared" si="11"/>
        <v>5</v>
      </c>
      <c r="AF17" s="68">
        <f>'7'!X3</f>
        <v>5</v>
      </c>
      <c r="AG17" s="51">
        <f>'7'!B4</f>
        <v>19</v>
      </c>
      <c r="AH17" s="51">
        <f>'7'!C4</f>
        <v>18</v>
      </c>
      <c r="AI17" s="69">
        <f>'7'!D4</f>
        <v>0.94736842109999997</v>
      </c>
      <c r="AJ17" s="69">
        <f>'7'!A7</f>
        <v>0.042105263160000003</v>
      </c>
      <c r="AK17" s="69">
        <f>'7'!B7</f>
        <v>1.1315789469999999</v>
      </c>
      <c r="AL17" s="69">
        <f>'7'!C7</f>
        <v>0.68421052630000001</v>
      </c>
      <c r="AM17" s="69">
        <f>'7'!D7</f>
        <v>0.58833333330000004</v>
      </c>
      <c r="AN17" s="70">
        <f>'7'!G6</f>
        <v>4</v>
      </c>
      <c r="AO17" s="70">
        <f>'7'!G7</f>
        <v>43</v>
      </c>
      <c r="AP17" s="70">
        <f>'7'!G8</f>
        <v>13</v>
      </c>
    </row>
    <row r="18" ht="45">
      <c r="A18" s="59">
        <v>8</v>
      </c>
      <c r="B18" s="66" t="s">
        <v>86</v>
      </c>
      <c r="C18" s="51" t="s">
        <v>57</v>
      </c>
      <c r="D18" s="60" t="s">
        <v>87</v>
      </c>
      <c r="E18" s="53" t="s">
        <v>78</v>
      </c>
      <c r="F18" s="54" t="s">
        <v>88</v>
      </c>
      <c r="G18" s="39" t="s">
        <v>63</v>
      </c>
      <c r="H18" s="72">
        <v>45237</v>
      </c>
      <c r="I18" s="51">
        <v>2</v>
      </c>
      <c r="J18" s="45">
        <f t="shared" si="6"/>
        <v>13</v>
      </c>
      <c r="K18" s="40">
        <f t="shared" si="7"/>
        <v>0</v>
      </c>
      <c r="L18" s="68">
        <f>'8'!H3</f>
        <v>0</v>
      </c>
      <c r="M18" s="68">
        <f>'8'!I3</f>
        <v>0</v>
      </c>
      <c r="N18" s="68">
        <f>'8'!J3</f>
        <v>0</v>
      </c>
      <c r="O18" s="68">
        <f>'8'!L3</f>
        <v>0</v>
      </c>
      <c r="P18" s="68">
        <f>'8'!K3</f>
        <v>0</v>
      </c>
      <c r="Q18" s="68">
        <f>'8'!M3</f>
        <v>0</v>
      </c>
      <c r="R18" s="68">
        <f>'8'!N3</f>
        <v>0</v>
      </c>
      <c r="S18" s="68">
        <f>'8'!O3</f>
        <v>0</v>
      </c>
      <c r="T18" s="40">
        <f t="shared" si="8"/>
        <v>0</v>
      </c>
      <c r="U18" s="68">
        <f>'8'!P3</f>
        <v>0</v>
      </c>
      <c r="V18" s="40">
        <f t="shared" si="9"/>
        <v>0</v>
      </c>
      <c r="W18" s="68">
        <f>'8'!Q3</f>
        <v>0</v>
      </c>
      <c r="X18" s="68">
        <f>'8'!R3</f>
        <v>0</v>
      </c>
      <c r="Y18" s="68">
        <f>'8'!S3</f>
        <v>0</v>
      </c>
      <c r="Z18" s="40">
        <f t="shared" si="10"/>
        <v>13</v>
      </c>
      <c r="AA18" s="68">
        <f>'8'!T3</f>
        <v>2</v>
      </c>
      <c r="AB18" s="68">
        <f>'8'!U3</f>
        <v>0</v>
      </c>
      <c r="AC18" s="68">
        <f>'8'!V3</f>
        <v>4</v>
      </c>
      <c r="AD18" s="68">
        <f>'8'!W3</f>
        <v>7</v>
      </c>
      <c r="AE18" s="40">
        <f t="shared" si="11"/>
        <v>0</v>
      </c>
      <c r="AF18" s="68">
        <f>'8'!X3</f>
        <v>0</v>
      </c>
      <c r="AG18" s="51">
        <f>'8'!B4</f>
        <v>2</v>
      </c>
      <c r="AH18" s="51">
        <f>'8'!C4</f>
        <v>1</v>
      </c>
      <c r="AI18" s="69">
        <f>'8'!D4</f>
        <v>0.5</v>
      </c>
      <c r="AJ18" s="69">
        <f>'8'!A7</f>
        <v>0.20000000000000001</v>
      </c>
      <c r="AK18" s="69">
        <f>'8'!B7</f>
        <v>1.5</v>
      </c>
      <c r="AL18" s="69">
        <f>'8'!C7</f>
        <v>2.5</v>
      </c>
      <c r="AM18" s="69">
        <f>'8'!D7</f>
        <v>0.64615384620000005</v>
      </c>
      <c r="AN18" s="70">
        <f>'8'!G6</f>
        <v>2</v>
      </c>
      <c r="AO18" s="70">
        <f>'8'!G7</f>
        <v>6</v>
      </c>
      <c r="AP18" s="70">
        <f>'8'!G8</f>
        <v>5</v>
      </c>
    </row>
    <row r="19" ht="25.5">
      <c r="A19" s="59">
        <v>9</v>
      </c>
      <c r="B19" s="66" t="s">
        <v>89</v>
      </c>
      <c r="C19" s="51" t="s">
        <v>57</v>
      </c>
      <c r="D19" s="60" t="s">
        <v>90</v>
      </c>
      <c r="E19" s="53" t="s">
        <v>78</v>
      </c>
      <c r="F19" s="54" t="s">
        <v>91</v>
      </c>
      <c r="G19" s="39" t="s">
        <v>63</v>
      </c>
      <c r="H19" s="62">
        <v>45216</v>
      </c>
      <c r="I19" s="51">
        <v>2</v>
      </c>
      <c r="J19" s="45">
        <f t="shared" si="6"/>
        <v>3</v>
      </c>
      <c r="K19" s="40">
        <f t="shared" si="7"/>
        <v>2</v>
      </c>
      <c r="L19" s="68">
        <f>'9'!H3</f>
        <v>0</v>
      </c>
      <c r="M19" s="68">
        <f>'9'!I3</f>
        <v>0</v>
      </c>
      <c r="N19" s="68">
        <f>'9'!J3</f>
        <v>2</v>
      </c>
      <c r="O19" s="68">
        <f>'9'!L3</f>
        <v>0</v>
      </c>
      <c r="P19" s="68">
        <f>'9'!K3</f>
        <v>0</v>
      </c>
      <c r="Q19" s="68">
        <f>'9'!M3</f>
        <v>0</v>
      </c>
      <c r="R19" s="68">
        <f>'9'!N3</f>
        <v>0</v>
      </c>
      <c r="S19" s="68">
        <f>'9'!O3</f>
        <v>0</v>
      </c>
      <c r="T19" s="40">
        <f t="shared" si="8"/>
        <v>0</v>
      </c>
      <c r="U19" s="68">
        <f>'9'!P3</f>
        <v>0</v>
      </c>
      <c r="V19" s="40">
        <f t="shared" si="9"/>
        <v>0</v>
      </c>
      <c r="W19" s="68">
        <f>'9'!Q3</f>
        <v>0</v>
      </c>
      <c r="X19" s="68">
        <f>'9'!R3</f>
        <v>0</v>
      </c>
      <c r="Y19" s="68">
        <f>'9'!S3</f>
        <v>0</v>
      </c>
      <c r="Z19" s="40">
        <f t="shared" si="10"/>
        <v>0</v>
      </c>
      <c r="AA19" s="68">
        <f>'9'!T3</f>
        <v>0</v>
      </c>
      <c r="AB19" s="68">
        <f>'9'!U3</f>
        <v>0</v>
      </c>
      <c r="AC19" s="68">
        <f>'9'!V3</f>
        <v>0</v>
      </c>
      <c r="AD19" s="68">
        <f>'9'!W3</f>
        <v>0</v>
      </c>
      <c r="AE19" s="40">
        <f t="shared" si="11"/>
        <v>1</v>
      </c>
      <c r="AF19" s="68">
        <f>'9'!X3</f>
        <v>1</v>
      </c>
      <c r="AG19" s="51">
        <f>'9'!B4</f>
        <v>8</v>
      </c>
      <c r="AH19" s="51">
        <f>'9'!C4</f>
        <v>1</v>
      </c>
      <c r="AI19" s="69">
        <f>'9'!D4</f>
        <v>0.125</v>
      </c>
      <c r="AJ19" s="69">
        <f>'9'!A7</f>
        <v>0</v>
      </c>
      <c r="AK19" s="69">
        <f>'9'!B7</f>
        <v>0.1875</v>
      </c>
      <c r="AL19" s="69">
        <f>'9'!C7</f>
        <v>0</v>
      </c>
      <c r="AM19" s="69">
        <f>'9'!D7</f>
        <v>0.5</v>
      </c>
      <c r="AN19" s="70">
        <f>'9'!G6</f>
        <v>0</v>
      </c>
      <c r="AO19" s="70">
        <f>'9'!G7</f>
        <v>3</v>
      </c>
      <c r="AP19" s="70">
        <f>'9'!G8</f>
        <v>0</v>
      </c>
    </row>
    <row r="20" ht="25.5">
      <c r="A20" s="59">
        <v>10</v>
      </c>
      <c r="B20" s="66" t="s">
        <v>92</v>
      </c>
      <c r="C20" s="51" t="s">
        <v>57</v>
      </c>
      <c r="D20" s="75" t="s">
        <v>93</v>
      </c>
      <c r="E20" s="53" t="s">
        <v>78</v>
      </c>
      <c r="F20" s="72">
        <v>45049</v>
      </c>
      <c r="G20" s="39" t="s">
        <v>63</v>
      </c>
      <c r="H20" s="54" t="s">
        <v>94</v>
      </c>
      <c r="I20" s="51">
        <v>3</v>
      </c>
      <c r="J20" s="45">
        <f t="shared" si="6"/>
        <v>13</v>
      </c>
      <c r="K20" s="40">
        <f t="shared" si="7"/>
        <v>1</v>
      </c>
      <c r="L20" s="68">
        <f>'10'!H3</f>
        <v>1</v>
      </c>
      <c r="M20" s="68">
        <f>'10'!I3</f>
        <v>0</v>
      </c>
      <c r="N20" s="68">
        <f>'10'!J3</f>
        <v>0</v>
      </c>
      <c r="O20" s="68">
        <f>'10'!L3</f>
        <v>0</v>
      </c>
      <c r="P20" s="68">
        <f>'10'!K3</f>
        <v>0</v>
      </c>
      <c r="Q20" s="68">
        <f>'10'!M3</f>
        <v>0</v>
      </c>
      <c r="R20" s="68">
        <f>'10'!N3</f>
        <v>0</v>
      </c>
      <c r="S20" s="68">
        <f>'10'!O3</f>
        <v>0</v>
      </c>
      <c r="T20" s="40">
        <f t="shared" si="8"/>
        <v>0</v>
      </c>
      <c r="U20" s="68">
        <f>'10'!P3</f>
        <v>0</v>
      </c>
      <c r="V20" s="40">
        <f t="shared" si="9"/>
        <v>0</v>
      </c>
      <c r="W20" s="68">
        <f>'10'!Q3</f>
        <v>0</v>
      </c>
      <c r="X20" s="68">
        <f>'10'!R3</f>
        <v>0</v>
      </c>
      <c r="Y20" s="68">
        <f>'10'!S3</f>
        <v>0</v>
      </c>
      <c r="Z20" s="40">
        <f t="shared" si="10"/>
        <v>11</v>
      </c>
      <c r="AA20" s="68">
        <f>'10'!T3</f>
        <v>4</v>
      </c>
      <c r="AB20" s="68">
        <f>'10'!U3</f>
        <v>0</v>
      </c>
      <c r="AC20" s="68">
        <f>'10'!V3</f>
        <v>7</v>
      </c>
      <c r="AD20" s="68">
        <f>'10'!W3</f>
        <v>0</v>
      </c>
      <c r="AE20" s="40">
        <f t="shared" si="11"/>
        <v>1</v>
      </c>
      <c r="AF20" s="68">
        <f>'10'!X3</f>
        <v>1</v>
      </c>
      <c r="AG20" s="51">
        <f>'10'!B4</f>
        <v>8</v>
      </c>
      <c r="AH20" s="51">
        <f>'10'!C4</f>
        <v>3</v>
      </c>
      <c r="AI20" s="69">
        <f>'10'!D4</f>
        <v>0.375</v>
      </c>
      <c r="AJ20" s="69">
        <f>'10'!A7</f>
        <v>0</v>
      </c>
      <c r="AK20" s="69">
        <f>'10'!B7</f>
        <v>0.75</v>
      </c>
      <c r="AL20" s="69">
        <f>'10'!C7</f>
        <v>0.125</v>
      </c>
      <c r="AM20" s="69">
        <f>'10'!D7</f>
        <v>0.5384615385</v>
      </c>
      <c r="AN20" s="70">
        <f>'10'!G6</f>
        <v>0</v>
      </c>
      <c r="AO20" s="70">
        <f>'10'!G7</f>
        <v>12</v>
      </c>
      <c r="AP20" s="70">
        <f>'10'!G8</f>
        <v>1</v>
      </c>
    </row>
    <row r="21" ht="42">
      <c r="A21" s="76">
        <v>11</v>
      </c>
      <c r="B21" s="50" t="s">
        <v>95</v>
      </c>
      <c r="C21" s="51" t="s">
        <v>57</v>
      </c>
      <c r="D21" s="77" t="s">
        <v>96</v>
      </c>
      <c r="E21" s="54" t="s">
        <v>97</v>
      </c>
      <c r="F21" s="54" t="s">
        <v>98</v>
      </c>
      <c r="G21" s="39" t="s">
        <v>63</v>
      </c>
      <c r="H21" s="62">
        <v>45289</v>
      </c>
      <c r="I21" s="51">
        <v>4</v>
      </c>
      <c r="J21" s="45">
        <f t="shared" si="6"/>
        <v>41</v>
      </c>
      <c r="K21" s="40">
        <f t="shared" si="7"/>
        <v>6</v>
      </c>
      <c r="L21" s="68">
        <f>'11'!H3</f>
        <v>6</v>
      </c>
      <c r="M21" s="68">
        <f>'11'!I3</f>
        <v>0</v>
      </c>
      <c r="N21" s="68">
        <f>'11'!J3</f>
        <v>0</v>
      </c>
      <c r="O21" s="68">
        <f>'11'!L3</f>
        <v>0</v>
      </c>
      <c r="P21" s="68">
        <f>'11'!K3</f>
        <v>0</v>
      </c>
      <c r="Q21" s="68">
        <f>'11'!M3</f>
        <v>0</v>
      </c>
      <c r="R21" s="68">
        <f>'11'!N3</f>
        <v>0</v>
      </c>
      <c r="S21" s="68">
        <f>'11'!P3</f>
        <v>0</v>
      </c>
      <c r="T21" s="40">
        <f t="shared" si="8"/>
        <v>13</v>
      </c>
      <c r="U21" s="68">
        <f>'11'!Q3</f>
        <v>13</v>
      </c>
      <c r="V21" s="40">
        <f t="shared" si="9"/>
        <v>3</v>
      </c>
      <c r="W21" s="68">
        <f>'11'!R3</f>
        <v>0</v>
      </c>
      <c r="X21" s="68">
        <f>'11'!S3</f>
        <v>3</v>
      </c>
      <c r="Y21" s="68">
        <f>'11'!T3</f>
        <v>0</v>
      </c>
      <c r="Z21" s="40">
        <f t="shared" si="10"/>
        <v>19</v>
      </c>
      <c r="AA21" s="68">
        <f>'11'!U3</f>
        <v>0</v>
      </c>
      <c r="AB21" s="68">
        <f>'11'!V3</f>
        <v>1</v>
      </c>
      <c r="AC21" s="68">
        <f>'11'!W3</f>
        <v>18</v>
      </c>
      <c r="AD21" s="68">
        <f>'11'!X3</f>
        <v>0</v>
      </c>
      <c r="AE21" s="40">
        <f t="shared" si="11"/>
        <v>0</v>
      </c>
      <c r="AF21" s="68">
        <f>'11'!Y3</f>
        <v>0</v>
      </c>
      <c r="AG21" s="51">
        <f>'11'!B4</f>
        <v>56</v>
      </c>
      <c r="AH21" s="51">
        <f>'11'!C4</f>
        <v>56</v>
      </c>
      <c r="AI21" s="69">
        <f>'11'!D4</f>
        <v>1</v>
      </c>
      <c r="AJ21" s="69">
        <f>'11'!A7</f>
        <v>0</v>
      </c>
      <c r="AK21" s="69">
        <f>'11'!B7</f>
        <v>0.1875</v>
      </c>
      <c r="AL21" s="69">
        <f>'11'!C7</f>
        <v>0.35714285709999999</v>
      </c>
      <c r="AM21" s="69">
        <f>'11'!D7</f>
        <v>0.74390243899999997</v>
      </c>
      <c r="AN21" s="70">
        <f>'11'!G6</f>
        <v>0</v>
      </c>
      <c r="AO21" s="70">
        <f>'11'!G7</f>
        <v>21</v>
      </c>
      <c r="AP21" s="70">
        <f>'11'!G8</f>
        <v>20</v>
      </c>
    </row>
    <row r="22" ht="51">
      <c r="A22" s="59">
        <v>12</v>
      </c>
      <c r="B22" s="66" t="s">
        <v>99</v>
      </c>
      <c r="C22" s="78" t="s">
        <v>57</v>
      </c>
      <c r="D22" s="75" t="s">
        <v>100</v>
      </c>
      <c r="E22" s="53" t="s">
        <v>78</v>
      </c>
      <c r="F22" s="54" t="s">
        <v>101</v>
      </c>
      <c r="G22" s="39" t="s">
        <v>63</v>
      </c>
      <c r="H22" s="72" t="s">
        <v>102</v>
      </c>
      <c r="I22" s="51">
        <v>6</v>
      </c>
      <c r="J22" s="45">
        <f t="shared" si="6"/>
        <v>23</v>
      </c>
      <c r="K22" s="40">
        <f t="shared" si="7"/>
        <v>11</v>
      </c>
      <c r="L22" s="68">
        <f>'12'!H3</f>
        <v>11</v>
      </c>
      <c r="M22" s="68">
        <f>'12'!I3</f>
        <v>0</v>
      </c>
      <c r="N22" s="68">
        <f>'12'!J3</f>
        <v>0</v>
      </c>
      <c r="O22" s="68">
        <f>'12'!L3</f>
        <v>0</v>
      </c>
      <c r="P22" s="68">
        <f>'12'!K3</f>
        <v>0</v>
      </c>
      <c r="Q22" s="68">
        <f>'12'!M3</f>
        <v>0</v>
      </c>
      <c r="R22" s="68">
        <f>'12'!N3</f>
        <v>0</v>
      </c>
      <c r="S22" s="68">
        <f>'12'!O3</f>
        <v>0</v>
      </c>
      <c r="T22" s="40">
        <f t="shared" si="8"/>
        <v>0</v>
      </c>
      <c r="U22" s="68">
        <f>'12'!P3</f>
        <v>0</v>
      </c>
      <c r="V22" s="40">
        <f t="shared" si="9"/>
        <v>0</v>
      </c>
      <c r="W22" s="68">
        <f>'12'!Q3</f>
        <v>0</v>
      </c>
      <c r="X22" s="68">
        <f>'12'!R3</f>
        <v>0</v>
      </c>
      <c r="Y22" s="68">
        <f>'12'!S3</f>
        <v>0</v>
      </c>
      <c r="Z22" s="40">
        <f t="shared" si="10"/>
        <v>10</v>
      </c>
      <c r="AA22" s="68">
        <f>'12'!T3</f>
        <v>0</v>
      </c>
      <c r="AB22" s="68">
        <f>'12'!U3</f>
        <v>0</v>
      </c>
      <c r="AC22" s="68">
        <f>'12'!V3</f>
        <v>10</v>
      </c>
      <c r="AD22" s="68">
        <f>'12'!W3</f>
        <v>0</v>
      </c>
      <c r="AE22" s="40">
        <f t="shared" si="11"/>
        <v>2</v>
      </c>
      <c r="AF22" s="68">
        <f>'12'!X3</f>
        <v>2</v>
      </c>
      <c r="AG22" s="51">
        <f>'12'!B4</f>
        <v>6</v>
      </c>
      <c r="AH22" s="51">
        <f>'12'!C4</f>
        <v>5</v>
      </c>
      <c r="AI22" s="69">
        <f>'12'!D4</f>
        <v>0.83333333330000003</v>
      </c>
      <c r="AJ22" s="69">
        <f>'12'!A7</f>
        <v>0</v>
      </c>
      <c r="AK22" s="69">
        <f>'12'!B7</f>
        <v>0</v>
      </c>
      <c r="AL22" s="69">
        <f>'12'!C7</f>
        <v>1.5</v>
      </c>
      <c r="AM22" s="69">
        <f>'12'!D7</f>
        <v>1</v>
      </c>
      <c r="AN22" s="70">
        <f>'12'!G6</f>
        <v>0</v>
      </c>
      <c r="AO22" s="70">
        <f>'12'!G7</f>
        <v>0</v>
      </c>
      <c r="AP22" s="70">
        <f>'12'!G8</f>
        <v>9</v>
      </c>
    </row>
    <row r="23" ht="76.5">
      <c r="A23" s="59">
        <v>13</v>
      </c>
      <c r="B23" s="66" t="s">
        <v>103</v>
      </c>
      <c r="C23" s="51" t="s">
        <v>57</v>
      </c>
      <c r="D23" s="75" t="s">
        <v>104</v>
      </c>
      <c r="E23" s="54" t="s">
        <v>78</v>
      </c>
      <c r="F23" s="54" t="s">
        <v>105</v>
      </c>
      <c r="G23" s="39" t="s">
        <v>63</v>
      </c>
      <c r="H23" s="72" t="s">
        <v>102</v>
      </c>
      <c r="I23" s="51">
        <v>8</v>
      </c>
      <c r="J23" s="45">
        <f t="shared" si="6"/>
        <v>25</v>
      </c>
      <c r="K23" s="40">
        <f t="shared" si="7"/>
        <v>11</v>
      </c>
      <c r="L23" s="68">
        <f>'13'!H3</f>
        <v>11</v>
      </c>
      <c r="M23" s="68">
        <f>'13'!I3</f>
        <v>0</v>
      </c>
      <c r="N23" s="68">
        <f>'13'!J3</f>
        <v>0</v>
      </c>
      <c r="O23" s="68">
        <f>'13'!L3</f>
        <v>0</v>
      </c>
      <c r="P23" s="68">
        <f>'13'!K3</f>
        <v>0</v>
      </c>
      <c r="Q23" s="68">
        <f>'13'!M3</f>
        <v>0</v>
      </c>
      <c r="R23" s="68" t="str">
        <f>'13'!O3</f>
        <v/>
      </c>
      <c r="S23" s="68">
        <f>'13'!P3</f>
        <v>0</v>
      </c>
      <c r="T23" s="40">
        <f t="shared" si="8"/>
        <v>2</v>
      </c>
      <c r="U23" s="68">
        <f>'13'!Q3</f>
        <v>2</v>
      </c>
      <c r="V23" s="40">
        <f t="shared" si="9"/>
        <v>0</v>
      </c>
      <c r="W23" s="68">
        <f>'13'!R3</f>
        <v>0</v>
      </c>
      <c r="X23" s="68">
        <f>'13'!S3</f>
        <v>0</v>
      </c>
      <c r="Y23" s="68">
        <f>'13'!T3</f>
        <v>0</v>
      </c>
      <c r="Z23" s="40">
        <f t="shared" si="10"/>
        <v>11</v>
      </c>
      <c r="AA23" s="68">
        <f>'13'!U3</f>
        <v>0</v>
      </c>
      <c r="AB23" s="68">
        <f>'13'!V3</f>
        <v>2</v>
      </c>
      <c r="AC23" s="68">
        <f>'13'!W3</f>
        <v>9</v>
      </c>
      <c r="AD23" s="68">
        <f>'13'!X3</f>
        <v>0</v>
      </c>
      <c r="AE23" s="40">
        <f t="shared" si="11"/>
        <v>1</v>
      </c>
      <c r="AF23" s="68">
        <f>'13'!Y3</f>
        <v>1</v>
      </c>
      <c r="AG23" s="51">
        <f>'13'!B4</f>
        <v>6</v>
      </c>
      <c r="AH23" s="51">
        <f>'13'!C4</f>
        <v>5</v>
      </c>
      <c r="AI23" s="69">
        <f>'13'!D4</f>
        <v>0.83333333330000003</v>
      </c>
      <c r="AJ23" s="69">
        <f>'13'!A7</f>
        <v>0</v>
      </c>
      <c r="AK23" s="69">
        <f>'13'!B7</f>
        <v>0</v>
      </c>
      <c r="AL23" s="69">
        <f>'13'!C7</f>
        <v>2</v>
      </c>
      <c r="AM23" s="69">
        <f>'13'!D7</f>
        <v>1</v>
      </c>
      <c r="AN23" s="70">
        <f>'13'!G6</f>
        <v>0</v>
      </c>
      <c r="AO23" s="70">
        <f>'13'!G7</f>
        <v>0</v>
      </c>
      <c r="AP23" s="70">
        <f>'13'!G8</f>
        <v>12</v>
      </c>
    </row>
    <row r="24" ht="51">
      <c r="A24" s="59">
        <v>14</v>
      </c>
      <c r="B24" s="66" t="s">
        <v>106</v>
      </c>
      <c r="C24" s="51" t="s">
        <v>57</v>
      </c>
      <c r="D24" s="77" t="s">
        <v>107</v>
      </c>
      <c r="E24" s="54" t="s">
        <v>78</v>
      </c>
      <c r="F24" s="54" t="s">
        <v>108</v>
      </c>
      <c r="G24" s="39" t="s">
        <v>63</v>
      </c>
      <c r="H24" s="72" t="s">
        <v>102</v>
      </c>
      <c r="I24" s="51">
        <v>6</v>
      </c>
      <c r="J24" s="45">
        <f t="shared" si="6"/>
        <v>21</v>
      </c>
      <c r="K24" s="40">
        <f t="shared" si="7"/>
        <v>12</v>
      </c>
      <c r="L24" s="68">
        <f>'14'!H3</f>
        <v>12</v>
      </c>
      <c r="M24" s="68">
        <f>'14'!I3</f>
        <v>0</v>
      </c>
      <c r="N24" s="68">
        <f>'14'!J3</f>
        <v>0</v>
      </c>
      <c r="O24" s="68">
        <f>'14'!L3</f>
        <v>0</v>
      </c>
      <c r="P24" s="68">
        <f>'14'!K3</f>
        <v>0</v>
      </c>
      <c r="Q24" s="68">
        <f>'14'!M3</f>
        <v>0</v>
      </c>
      <c r="R24" s="68">
        <f>'14'!N3</f>
        <v>0</v>
      </c>
      <c r="S24" s="68">
        <f>'14'!O3</f>
        <v>0</v>
      </c>
      <c r="T24" s="40">
        <f t="shared" si="8"/>
        <v>0</v>
      </c>
      <c r="U24" s="68">
        <f>'14'!P3</f>
        <v>0</v>
      </c>
      <c r="V24" s="40">
        <f t="shared" si="9"/>
        <v>0</v>
      </c>
      <c r="W24" s="68">
        <f>'14'!Q3</f>
        <v>0</v>
      </c>
      <c r="X24" s="68">
        <f>'14'!R3</f>
        <v>0</v>
      </c>
      <c r="Y24" s="68">
        <f>'14'!S3</f>
        <v>0</v>
      </c>
      <c r="Z24" s="40">
        <f t="shared" si="10"/>
        <v>7</v>
      </c>
      <c r="AA24" s="68">
        <f>'14'!T3</f>
        <v>0</v>
      </c>
      <c r="AB24" s="68">
        <f>'14'!U3</f>
        <v>0</v>
      </c>
      <c r="AC24" s="68">
        <f>'14'!V3</f>
        <v>7</v>
      </c>
      <c r="AD24" s="68">
        <f>'14'!W3</f>
        <v>0</v>
      </c>
      <c r="AE24" s="40">
        <f t="shared" si="11"/>
        <v>2</v>
      </c>
      <c r="AF24" s="68">
        <f>'14'!X3</f>
        <v>2</v>
      </c>
      <c r="AG24" s="51">
        <f>'14'!B4</f>
        <v>6</v>
      </c>
      <c r="AH24" s="51">
        <f>'14'!C4</f>
        <v>5</v>
      </c>
      <c r="AI24" s="69">
        <f>'14'!D4</f>
        <v>0.83333333333333337</v>
      </c>
      <c r="AJ24" s="69">
        <f>'14'!A7</f>
        <v>0</v>
      </c>
      <c r="AK24" s="69">
        <f>'14'!B7</f>
        <v>0</v>
      </c>
      <c r="AL24" s="69">
        <f>'14'!C7</f>
        <v>1.5</v>
      </c>
      <c r="AM24" s="69">
        <f>'14'!D7</f>
        <v>1</v>
      </c>
      <c r="AN24" s="70">
        <f>'14'!G6</f>
        <v>0</v>
      </c>
      <c r="AO24" s="70">
        <f>'14'!G7</f>
        <v>0</v>
      </c>
      <c r="AP24" s="70">
        <f>'14'!G8</f>
        <v>9</v>
      </c>
    </row>
    <row r="25" ht="45">
      <c r="A25" s="61">
        <v>15</v>
      </c>
      <c r="B25" s="66" t="s">
        <v>109</v>
      </c>
      <c r="C25" s="51" t="s">
        <v>57</v>
      </c>
      <c r="D25" s="77" t="s">
        <v>110</v>
      </c>
      <c r="E25" s="54" t="s">
        <v>97</v>
      </c>
      <c r="F25" s="54" t="s">
        <v>111</v>
      </c>
      <c r="G25" s="39" t="s">
        <v>63</v>
      </c>
      <c r="H25" s="62">
        <v>45289</v>
      </c>
      <c r="I25" s="51">
        <v>3</v>
      </c>
      <c r="J25" s="45">
        <f t="shared" si="6"/>
        <v>11</v>
      </c>
      <c r="K25" s="40">
        <f t="shared" si="7"/>
        <v>0</v>
      </c>
      <c r="L25" s="79">
        <f>'15'!H3</f>
        <v>0</v>
      </c>
      <c r="M25" s="68">
        <f>'15'!I3</f>
        <v>0</v>
      </c>
      <c r="N25" s="68">
        <f>'15'!J3</f>
        <v>0</v>
      </c>
      <c r="O25" s="68">
        <f>'15'!L3</f>
        <v>0</v>
      </c>
      <c r="P25" s="68">
        <f>'15'!K3</f>
        <v>0</v>
      </c>
      <c r="Q25" s="68">
        <f>'15'!M3</f>
        <v>0</v>
      </c>
      <c r="R25" s="68">
        <f>'15'!N3</f>
        <v>0</v>
      </c>
      <c r="S25" s="68">
        <f>'15'!O3</f>
        <v>0</v>
      </c>
      <c r="T25" s="40">
        <f t="shared" si="8"/>
        <v>8</v>
      </c>
      <c r="U25" s="68">
        <f>'15'!P3</f>
        <v>8</v>
      </c>
      <c r="V25" s="40">
        <f t="shared" si="9"/>
        <v>0</v>
      </c>
      <c r="W25" s="68">
        <f>'15'!Q3</f>
        <v>0</v>
      </c>
      <c r="X25" s="68">
        <f>'15'!S3</f>
        <v>0</v>
      </c>
      <c r="Y25" s="68">
        <f>'15'!T3</f>
        <v>0</v>
      </c>
      <c r="Z25" s="40">
        <f t="shared" si="10"/>
        <v>3</v>
      </c>
      <c r="AA25" s="68">
        <f>'15'!U3</f>
        <v>1</v>
      </c>
      <c r="AB25" s="68">
        <f>'15'!V3</f>
        <v>0</v>
      </c>
      <c r="AC25" s="68">
        <f>'15'!W3</f>
        <v>2</v>
      </c>
      <c r="AD25" s="68">
        <f>'15'!X3</f>
        <v>0</v>
      </c>
      <c r="AE25" s="40">
        <f t="shared" si="11"/>
        <v>0</v>
      </c>
      <c r="AF25" s="68">
        <f>'13'!X3</f>
        <v>0</v>
      </c>
      <c r="AG25" s="51">
        <f>'15'!B4</f>
        <v>10</v>
      </c>
      <c r="AH25" s="80" t="str">
        <f>'15'!C4</f>
        <v>10</v>
      </c>
      <c r="AI25" s="69">
        <f>'15'!D4</f>
        <v>1</v>
      </c>
      <c r="AJ25" s="69">
        <f>'15'!A7</f>
        <v>0</v>
      </c>
      <c r="AK25" s="69">
        <f>'15'!B7</f>
        <v>0</v>
      </c>
      <c r="AL25" s="81">
        <f>'15'!C7</f>
        <v>0.80000000000000004</v>
      </c>
      <c r="AM25" s="69">
        <f>'15'!D7</f>
        <v>1</v>
      </c>
      <c r="AN25" s="70">
        <f>'15'!G6</f>
        <v>0</v>
      </c>
      <c r="AO25" s="70">
        <f>'15'!G7</f>
        <v>0</v>
      </c>
      <c r="AP25" s="70">
        <f>'15'!G8</f>
        <v>8</v>
      </c>
    </row>
    <row r="26">
      <c r="A26" s="82">
        <v>16</v>
      </c>
      <c r="B26" s="66" t="s">
        <v>112</v>
      </c>
      <c r="C26" s="51" t="s">
        <v>57</v>
      </c>
      <c r="D26" s="77" t="s">
        <v>113</v>
      </c>
      <c r="E26" s="54" t="s">
        <v>78</v>
      </c>
      <c r="F26" s="72">
        <v>45110</v>
      </c>
      <c r="G26" s="39" t="s">
        <v>63</v>
      </c>
      <c r="H26" s="62">
        <v>45225</v>
      </c>
      <c r="I26" s="51">
        <v>2</v>
      </c>
      <c r="J26" s="45">
        <f t="shared" si="6"/>
        <v>10</v>
      </c>
      <c r="K26" s="40">
        <f t="shared" si="7"/>
        <v>0</v>
      </c>
      <c r="L26" s="68">
        <f>'16'!H3</f>
        <v>0</v>
      </c>
      <c r="M26" s="68">
        <f>'16'!I3</f>
        <v>0</v>
      </c>
      <c r="N26" s="68">
        <f>'16'!J3</f>
        <v>0</v>
      </c>
      <c r="O26" s="68">
        <f>'16'!L3</f>
        <v>0</v>
      </c>
      <c r="P26" s="68">
        <f>'16'!K3</f>
        <v>0</v>
      </c>
      <c r="Q26" s="68">
        <f>'16'!M3</f>
        <v>0</v>
      </c>
      <c r="R26" s="68">
        <f>'16'!N3</f>
        <v>0</v>
      </c>
      <c r="S26" s="68">
        <f>'16'!O3</f>
        <v>0</v>
      </c>
      <c r="T26" s="40">
        <f t="shared" si="8"/>
        <v>0</v>
      </c>
      <c r="U26" s="68">
        <f>'16'!P3</f>
        <v>0</v>
      </c>
      <c r="V26" s="40">
        <f t="shared" si="9"/>
        <v>0</v>
      </c>
      <c r="W26" s="68">
        <f>'16'!Q3</f>
        <v>0</v>
      </c>
      <c r="X26" s="68">
        <f>'16'!R3</f>
        <v>0</v>
      </c>
      <c r="Y26" s="68">
        <f>'16'!S3</f>
        <v>0</v>
      </c>
      <c r="Z26" s="40">
        <f t="shared" si="10"/>
        <v>10</v>
      </c>
      <c r="AA26" s="68">
        <f>'16'!T3</f>
        <v>0</v>
      </c>
      <c r="AB26" s="68">
        <f>'16'!U3</f>
        <v>2</v>
      </c>
      <c r="AC26" s="68">
        <f>'16'!V3</f>
        <v>7</v>
      </c>
      <c r="AD26" s="68">
        <f>'16'!W3</f>
        <v>1</v>
      </c>
      <c r="AE26" s="40">
        <f t="shared" si="11"/>
        <v>0</v>
      </c>
      <c r="AF26" s="68">
        <f>'16'!X3</f>
        <v>0</v>
      </c>
      <c r="AG26" s="51">
        <f>'16'!B4</f>
        <v>10</v>
      </c>
      <c r="AH26" s="51">
        <f>'16'!C4</f>
        <v>10</v>
      </c>
      <c r="AI26" s="69">
        <f>'16'!D4</f>
        <v>1</v>
      </c>
      <c r="AJ26" s="69">
        <f>'16'!A7</f>
        <v>0.02</v>
      </c>
      <c r="AK26" s="69">
        <f>'16'!B7</f>
        <v>0.34999999999999998</v>
      </c>
      <c r="AL26" s="69">
        <f>'16'!C7</f>
        <v>0.20000000000000001</v>
      </c>
      <c r="AM26" s="69">
        <f>'16'!D7</f>
        <v>0.56999999999999995</v>
      </c>
      <c r="AN26" s="70">
        <f>'16'!G6</f>
        <v>1</v>
      </c>
      <c r="AO26" s="70">
        <f>'16'!G7</f>
        <v>7</v>
      </c>
      <c r="AP26" s="70">
        <f>'16'!G8</f>
        <v>2</v>
      </c>
    </row>
    <row r="27" ht="45">
      <c r="A27" s="59">
        <v>17</v>
      </c>
      <c r="B27" s="66" t="s">
        <v>114</v>
      </c>
      <c r="C27" s="51" t="s">
        <v>57</v>
      </c>
      <c r="D27" s="77" t="s">
        <v>115</v>
      </c>
      <c r="E27" s="54" t="s">
        <v>78</v>
      </c>
      <c r="F27" s="54" t="s">
        <v>116</v>
      </c>
      <c r="G27" s="39" t="s">
        <v>63</v>
      </c>
      <c r="H27" s="72">
        <v>45323</v>
      </c>
      <c r="I27" s="51">
        <v>3</v>
      </c>
      <c r="J27" s="45">
        <f t="shared" si="6"/>
        <v>20</v>
      </c>
      <c r="K27" s="40">
        <f t="shared" si="7"/>
        <v>8</v>
      </c>
      <c r="L27" s="68">
        <f>'17'!H3</f>
        <v>8</v>
      </c>
      <c r="M27" s="68">
        <f>'17'!I3</f>
        <v>0</v>
      </c>
      <c r="N27" s="68">
        <f>'17'!J3</f>
        <v>0</v>
      </c>
      <c r="O27" s="68">
        <f>'17'!L3</f>
        <v>0</v>
      </c>
      <c r="P27" s="68">
        <f>'17'!K3</f>
        <v>0</v>
      </c>
      <c r="Q27" s="68">
        <f>'17'!M3</f>
        <v>0</v>
      </c>
      <c r="R27" s="68">
        <f>'17'!N3</f>
        <v>0</v>
      </c>
      <c r="S27" s="68">
        <f>'17'!O3</f>
        <v>0</v>
      </c>
      <c r="T27" s="40">
        <f t="shared" si="8"/>
        <v>0</v>
      </c>
      <c r="U27" s="68">
        <f>'17'!P3</f>
        <v>0</v>
      </c>
      <c r="V27" s="40">
        <f t="shared" si="9"/>
        <v>0</v>
      </c>
      <c r="W27" s="68">
        <f>'17'!Q3</f>
        <v>0</v>
      </c>
      <c r="X27" s="68">
        <f>'17'!R3</f>
        <v>0</v>
      </c>
      <c r="Y27" s="68">
        <f>'17'!S3</f>
        <v>0</v>
      </c>
      <c r="Z27" s="40">
        <f t="shared" si="10"/>
        <v>12</v>
      </c>
      <c r="AA27" s="68">
        <f>'17'!T3</f>
        <v>0</v>
      </c>
      <c r="AB27" s="68">
        <f>'17'!U3</f>
        <v>0</v>
      </c>
      <c r="AC27" s="68">
        <f>'17'!V3</f>
        <v>12</v>
      </c>
      <c r="AD27" s="68">
        <f>'17'!W3</f>
        <v>0</v>
      </c>
      <c r="AE27" s="40">
        <f t="shared" si="11"/>
        <v>0</v>
      </c>
      <c r="AF27" s="68">
        <f>'17'!X3</f>
        <v>0</v>
      </c>
      <c r="AG27" s="51">
        <f>'17'!B4</f>
        <v>5</v>
      </c>
      <c r="AH27" s="51">
        <f>'17'!C4</f>
        <v>4</v>
      </c>
      <c r="AI27" s="69">
        <f>'17'!D4</f>
        <v>0.80000000000000004</v>
      </c>
      <c r="AJ27" s="69">
        <f>'17'!A7</f>
        <v>0</v>
      </c>
      <c r="AK27" s="69">
        <f>'17'!B7</f>
        <v>1.8999999999999999</v>
      </c>
      <c r="AL27" s="69">
        <f>'17'!C7</f>
        <v>0.20000000000000001</v>
      </c>
      <c r="AM27" s="69">
        <f>'17'!D7</f>
        <v>0.52500000000000002</v>
      </c>
      <c r="AN27" s="70">
        <f>'17'!G6</f>
        <v>0</v>
      </c>
      <c r="AO27" s="70">
        <f>'17'!G7</f>
        <v>19</v>
      </c>
      <c r="AP27" s="70">
        <f>'17'!G8</f>
        <v>1</v>
      </c>
    </row>
    <row r="28" ht="45">
      <c r="A28" s="59">
        <v>18</v>
      </c>
      <c r="B28" s="66" t="s">
        <v>117</v>
      </c>
      <c r="C28" s="51" t="s">
        <v>57</v>
      </c>
      <c r="D28" s="77" t="s">
        <v>118</v>
      </c>
      <c r="E28" s="54" t="s">
        <v>78</v>
      </c>
      <c r="F28" s="54" t="s">
        <v>119</v>
      </c>
      <c r="G28" s="39" t="s">
        <v>63</v>
      </c>
      <c r="H28" s="72">
        <v>45323</v>
      </c>
      <c r="I28" s="51">
        <v>3</v>
      </c>
      <c r="J28" s="45">
        <f t="shared" si="6"/>
        <v>23</v>
      </c>
      <c r="K28" s="40">
        <f t="shared" si="7"/>
        <v>11</v>
      </c>
      <c r="L28" s="68">
        <f>'18'!H3</f>
        <v>11</v>
      </c>
      <c r="M28" s="68">
        <f>'18'!I3</f>
        <v>0</v>
      </c>
      <c r="N28" s="68">
        <f>'18'!J3</f>
        <v>0</v>
      </c>
      <c r="O28" s="68">
        <f>'18'!L3</f>
        <v>0</v>
      </c>
      <c r="P28" s="68">
        <f>'18'!K3</f>
        <v>0</v>
      </c>
      <c r="Q28" s="68">
        <f>'18'!M3</f>
        <v>0</v>
      </c>
      <c r="R28" s="68">
        <f>'18'!N3</f>
        <v>0</v>
      </c>
      <c r="S28" s="68">
        <f>'18'!O3</f>
        <v>0</v>
      </c>
      <c r="T28" s="40">
        <f t="shared" si="8"/>
        <v>0</v>
      </c>
      <c r="U28" s="68">
        <f>'18'!P3</f>
        <v>0</v>
      </c>
      <c r="V28" s="40">
        <f t="shared" si="9"/>
        <v>0</v>
      </c>
      <c r="W28" s="68">
        <f>'18'!Q3</f>
        <v>0</v>
      </c>
      <c r="X28" s="68">
        <f>'18'!R3</f>
        <v>0</v>
      </c>
      <c r="Y28" s="68">
        <f>'18'!S3</f>
        <v>0</v>
      </c>
      <c r="Z28" s="40">
        <f t="shared" si="10"/>
        <v>11</v>
      </c>
      <c r="AA28" s="68">
        <f>'18'!T3</f>
        <v>0</v>
      </c>
      <c r="AB28" s="68">
        <f>'18'!U3</f>
        <v>0</v>
      </c>
      <c r="AC28" s="68">
        <f>'18'!V3</f>
        <v>11</v>
      </c>
      <c r="AD28" s="68">
        <f>'18'!W3</f>
        <v>0</v>
      </c>
      <c r="AE28" s="40">
        <f t="shared" si="11"/>
        <v>1</v>
      </c>
      <c r="AF28" s="68">
        <f>'18'!X3</f>
        <v>1</v>
      </c>
      <c r="AG28" s="51">
        <f>'18'!B4</f>
        <v>5</v>
      </c>
      <c r="AH28" s="51">
        <f>'18'!C4</f>
        <v>4</v>
      </c>
      <c r="AI28" s="69">
        <f>'18'!D4</f>
        <v>0.80000000000000004</v>
      </c>
      <c r="AJ28" s="69">
        <f>'18'!A7</f>
        <v>0</v>
      </c>
      <c r="AK28" s="69">
        <f>'18'!B7</f>
        <v>2.2000000000000002</v>
      </c>
      <c r="AL28" s="69">
        <f>'18'!C7</f>
        <v>0.20000000000000001</v>
      </c>
      <c r="AM28" s="69">
        <f>'18'!D7</f>
        <v>0.52173913039999997</v>
      </c>
      <c r="AN28" s="70">
        <f>'18'!G6</f>
        <v>0</v>
      </c>
      <c r="AO28" s="70">
        <f>'18'!G7</f>
        <v>22</v>
      </c>
      <c r="AP28" s="70">
        <f>'18'!G8</f>
        <v>1</v>
      </c>
    </row>
    <row r="29" ht="45">
      <c r="A29" s="59">
        <v>19</v>
      </c>
      <c r="B29" s="66" t="s">
        <v>120</v>
      </c>
      <c r="C29" s="51" t="s">
        <v>57</v>
      </c>
      <c r="D29" s="77" t="s">
        <v>121</v>
      </c>
      <c r="E29" s="54" t="s">
        <v>78</v>
      </c>
      <c r="F29" s="54" t="s">
        <v>122</v>
      </c>
      <c r="G29" s="39" t="s">
        <v>63</v>
      </c>
      <c r="H29" s="72">
        <v>45329</v>
      </c>
      <c r="I29" s="51">
        <v>3</v>
      </c>
      <c r="J29" s="45">
        <f t="shared" si="6"/>
        <v>22</v>
      </c>
      <c r="K29" s="40">
        <f t="shared" si="7"/>
        <v>11</v>
      </c>
      <c r="L29" s="68">
        <f>'19'!H3</f>
        <v>11</v>
      </c>
      <c r="M29" s="68">
        <f>'19'!I3</f>
        <v>0</v>
      </c>
      <c r="N29" s="68">
        <f>'19'!J3</f>
        <v>0</v>
      </c>
      <c r="O29" s="68">
        <f>'19'!L3</f>
        <v>0</v>
      </c>
      <c r="P29" s="68">
        <f>'19'!K3</f>
        <v>0</v>
      </c>
      <c r="Q29" s="68">
        <f>'19'!M3</f>
        <v>0</v>
      </c>
      <c r="R29" s="68">
        <f>'19'!N3</f>
        <v>0</v>
      </c>
      <c r="S29" s="68">
        <f>'19'!O3</f>
        <v>0</v>
      </c>
      <c r="T29" s="40">
        <f t="shared" si="8"/>
        <v>0</v>
      </c>
      <c r="U29" s="68">
        <f>'19'!P3</f>
        <v>0</v>
      </c>
      <c r="V29" s="40">
        <f t="shared" si="9"/>
        <v>0</v>
      </c>
      <c r="W29" s="68">
        <f>'19'!Q3</f>
        <v>0</v>
      </c>
      <c r="X29" s="68">
        <f>'19'!R3</f>
        <v>0</v>
      </c>
      <c r="Y29" s="68">
        <f>'19'!S3</f>
        <v>0</v>
      </c>
      <c r="Z29" s="40">
        <f t="shared" si="10"/>
        <v>11</v>
      </c>
      <c r="AA29" s="68">
        <f>'19'!T3</f>
        <v>0</v>
      </c>
      <c r="AB29" s="68">
        <f>'19'!U3</f>
        <v>0</v>
      </c>
      <c r="AC29" s="68">
        <f>'19'!V3</f>
        <v>11</v>
      </c>
      <c r="AD29" s="68">
        <f>'19'!W3</f>
        <v>0</v>
      </c>
      <c r="AE29" s="40">
        <f t="shared" si="11"/>
        <v>0</v>
      </c>
      <c r="AF29" s="68">
        <f>'19'!X3</f>
        <v>0</v>
      </c>
      <c r="AG29" s="51">
        <f>'19'!B4</f>
        <v>7</v>
      </c>
      <c r="AH29" s="51">
        <f>'19'!C4</f>
        <v>6</v>
      </c>
      <c r="AI29" s="69">
        <f>'19'!D4</f>
        <v>0.85714285710000004</v>
      </c>
      <c r="AJ29" s="69">
        <f>'19'!A7</f>
        <v>0</v>
      </c>
      <c r="AK29" s="69">
        <f>'19'!B7</f>
        <v>1.3571428569999999</v>
      </c>
      <c r="AL29" s="69">
        <f>'19'!C7</f>
        <v>0.42857142860000003</v>
      </c>
      <c r="AM29" s="69">
        <f>'19'!D7</f>
        <v>0.56818181820000002</v>
      </c>
      <c r="AN29" s="70">
        <f>'19'!G6</f>
        <v>0</v>
      </c>
      <c r="AO29" s="70">
        <f>'19'!G7</f>
        <v>19</v>
      </c>
      <c r="AP29" s="70">
        <f>'19'!G8</f>
        <v>3</v>
      </c>
    </row>
    <row r="30" ht="51">
      <c r="A30" s="59">
        <v>20</v>
      </c>
      <c r="B30" s="66" t="s">
        <v>123</v>
      </c>
      <c r="C30" s="51" t="s">
        <v>57</v>
      </c>
      <c r="D30" s="77" t="s">
        <v>124</v>
      </c>
      <c r="E30" s="54" t="s">
        <v>74</v>
      </c>
      <c r="F30" s="54" t="s">
        <v>125</v>
      </c>
      <c r="G30" s="39" t="s">
        <v>63</v>
      </c>
      <c r="H30" s="72">
        <v>45330</v>
      </c>
      <c r="I30" s="51">
        <v>4</v>
      </c>
      <c r="J30" s="45">
        <f t="shared" si="6"/>
        <v>16</v>
      </c>
      <c r="K30" s="40">
        <f t="shared" si="7"/>
        <v>1</v>
      </c>
      <c r="L30" s="68">
        <f>'20'!H3</f>
        <v>1</v>
      </c>
      <c r="M30" s="68">
        <f>'20'!I3</f>
        <v>0</v>
      </c>
      <c r="N30" s="68">
        <f>'20'!J3</f>
        <v>0</v>
      </c>
      <c r="O30" s="68">
        <f>'20'!L3</f>
        <v>0</v>
      </c>
      <c r="P30" s="68">
        <f>'20'!K3</f>
        <v>0</v>
      </c>
      <c r="Q30" s="68">
        <f>'20'!M3</f>
        <v>0</v>
      </c>
      <c r="R30" s="68">
        <f>'20'!N3</f>
        <v>0</v>
      </c>
      <c r="S30" s="68">
        <f>'20'!P3</f>
        <v>0</v>
      </c>
      <c r="T30" s="40">
        <f t="shared" si="8"/>
        <v>6</v>
      </c>
      <c r="U30" s="68">
        <f>'20'!Q3</f>
        <v>6</v>
      </c>
      <c r="V30" s="40">
        <f t="shared" si="9"/>
        <v>0</v>
      </c>
      <c r="W30" s="68">
        <f>'20'!R3</f>
        <v>0</v>
      </c>
      <c r="X30" s="68">
        <f>'20'!S3</f>
        <v>0</v>
      </c>
      <c r="Y30" s="68">
        <f>'20'!T3</f>
        <v>0</v>
      </c>
      <c r="Z30" s="40">
        <f t="shared" si="10"/>
        <v>9</v>
      </c>
      <c r="AA30" s="68">
        <f>'20'!U3</f>
        <v>0</v>
      </c>
      <c r="AB30" s="68">
        <f>'20'!V3</f>
        <v>0</v>
      </c>
      <c r="AC30" s="68">
        <f>'20'!W3</f>
        <v>9</v>
      </c>
      <c r="AD30" s="68">
        <f>'20'!X3</f>
        <v>0</v>
      </c>
      <c r="AE30" s="40">
        <f t="shared" si="11"/>
        <v>0</v>
      </c>
      <c r="AF30" s="68">
        <f>'20'!Y3</f>
        <v>0</v>
      </c>
      <c r="AG30" s="51">
        <f>'20'!B4</f>
        <v>5</v>
      </c>
      <c r="AH30" s="51">
        <f>'20'!C4</f>
        <v>5</v>
      </c>
      <c r="AI30" s="69">
        <f>'20'!D4</f>
        <v>1</v>
      </c>
      <c r="AJ30" s="69">
        <f>'20'!A7</f>
        <v>0</v>
      </c>
      <c r="AK30" s="69">
        <f>'20'!B7</f>
        <v>1</v>
      </c>
      <c r="AL30" s="69">
        <f>'20'!C7</f>
        <v>1.2</v>
      </c>
      <c r="AM30" s="69">
        <f>'20'!D7</f>
        <v>0.6875</v>
      </c>
      <c r="AN30" s="70">
        <f>'20'!G6</f>
        <v>0</v>
      </c>
      <c r="AO30" s="70">
        <f>'20'!G7</f>
        <v>10</v>
      </c>
      <c r="AP30" s="70">
        <f>'20'!G8</f>
        <v>6</v>
      </c>
    </row>
    <row r="31" ht="45">
      <c r="A31" s="59">
        <v>21</v>
      </c>
      <c r="B31" s="66" t="s">
        <v>126</v>
      </c>
      <c r="C31" s="51" t="s">
        <v>57</v>
      </c>
      <c r="D31" s="77" t="s">
        <v>127</v>
      </c>
      <c r="E31" s="54" t="s">
        <v>78</v>
      </c>
      <c r="F31" s="54" t="s">
        <v>128</v>
      </c>
      <c r="G31" s="39" t="s">
        <v>63</v>
      </c>
      <c r="H31" s="72">
        <v>45323</v>
      </c>
      <c r="I31" s="51">
        <v>3</v>
      </c>
      <c r="J31" s="45">
        <f t="shared" si="6"/>
        <v>21</v>
      </c>
      <c r="K31" s="40">
        <f t="shared" si="7"/>
        <v>10</v>
      </c>
      <c r="L31" s="68">
        <f>'21'!H3</f>
        <v>10</v>
      </c>
      <c r="M31" s="68">
        <f>'21'!I3</f>
        <v>0</v>
      </c>
      <c r="N31" s="68">
        <f>'21'!J3</f>
        <v>0</v>
      </c>
      <c r="O31" s="68">
        <f>'21'!L3</f>
        <v>0</v>
      </c>
      <c r="P31" s="68">
        <f>'21'!K3</f>
        <v>0</v>
      </c>
      <c r="Q31" s="68">
        <f>'21'!M3</f>
        <v>0</v>
      </c>
      <c r="R31" s="68">
        <f>'21'!N3</f>
        <v>0</v>
      </c>
      <c r="S31" s="68">
        <f>'21'!O3</f>
        <v>0</v>
      </c>
      <c r="T31" s="40">
        <f t="shared" si="8"/>
        <v>0</v>
      </c>
      <c r="U31" s="68">
        <f>'21'!P3</f>
        <v>0</v>
      </c>
      <c r="V31" s="40">
        <f t="shared" si="9"/>
        <v>0</v>
      </c>
      <c r="W31" s="68">
        <f>'21'!Q3</f>
        <v>0</v>
      </c>
      <c r="X31" s="68">
        <f>'21'!R3</f>
        <v>0</v>
      </c>
      <c r="Y31" s="68">
        <f>'21'!S3</f>
        <v>0</v>
      </c>
      <c r="Z31" s="40">
        <f t="shared" si="10"/>
        <v>11</v>
      </c>
      <c r="AA31" s="68">
        <f>'21'!T3</f>
        <v>0</v>
      </c>
      <c r="AB31" s="68">
        <f>'21'!U3</f>
        <v>0</v>
      </c>
      <c r="AC31" s="68">
        <f>'21'!V3</f>
        <v>11</v>
      </c>
      <c r="AD31" s="68">
        <f>'21'!W3</f>
        <v>0</v>
      </c>
      <c r="AE31" s="40">
        <f t="shared" si="11"/>
        <v>0</v>
      </c>
      <c r="AF31" s="68">
        <f>'21'!X3</f>
        <v>0</v>
      </c>
      <c r="AG31" s="51">
        <f>'21'!B4</f>
        <v>5</v>
      </c>
      <c r="AH31" s="51">
        <f>'21'!C4</f>
        <v>4</v>
      </c>
      <c r="AI31" s="69">
        <f>'21'!D4</f>
        <v>0.80000000000000004</v>
      </c>
      <c r="AJ31" s="69">
        <f>'21'!A7</f>
        <v>0</v>
      </c>
      <c r="AK31" s="69">
        <f>'21'!B7</f>
        <v>0</v>
      </c>
      <c r="AL31" s="69">
        <f>'21'!C7</f>
        <v>0.20000000000000001</v>
      </c>
      <c r="AM31" s="69">
        <f>'21'!D7</f>
        <v>1</v>
      </c>
      <c r="AN31" s="70">
        <f>'21'!G6</f>
        <v>0</v>
      </c>
      <c r="AO31" s="70">
        <f>'21'!G7</f>
        <v>0</v>
      </c>
      <c r="AP31" s="70">
        <f>'21'!G8</f>
        <v>1</v>
      </c>
    </row>
    <row r="32" ht="48" customHeight="1">
      <c r="A32" s="59">
        <v>22</v>
      </c>
      <c r="B32" s="66" t="s">
        <v>129</v>
      </c>
      <c r="C32" s="51" t="s">
        <v>130</v>
      </c>
      <c r="D32" s="77" t="s">
        <v>131</v>
      </c>
      <c r="E32" s="54" t="s">
        <v>132</v>
      </c>
      <c r="F32" s="72" t="s">
        <v>133</v>
      </c>
      <c r="G32" s="39" t="s">
        <v>63</v>
      </c>
      <c r="H32" s="74">
        <v>45448</v>
      </c>
      <c r="I32" s="51">
        <v>2</v>
      </c>
      <c r="J32" s="45">
        <f t="shared" si="6"/>
        <v>15</v>
      </c>
      <c r="K32" s="40">
        <f t="shared" si="7"/>
        <v>0</v>
      </c>
      <c r="L32" s="68">
        <f>'22'!H3</f>
        <v>0</v>
      </c>
      <c r="M32" s="68">
        <f>'22'!I3</f>
        <v>0</v>
      </c>
      <c r="N32" s="68">
        <f>'22'!J3</f>
        <v>0</v>
      </c>
      <c r="O32" s="68">
        <f>'22'!L3</f>
        <v>0</v>
      </c>
      <c r="P32" s="68">
        <f>'22'!K3</f>
        <v>0</v>
      </c>
      <c r="Q32" s="68">
        <f>'22'!M3</f>
        <v>0</v>
      </c>
      <c r="R32" s="68">
        <f>'22'!N3</f>
        <v>0</v>
      </c>
      <c r="S32" s="68">
        <f>'22'!O3</f>
        <v>0</v>
      </c>
      <c r="T32" s="40">
        <f t="shared" si="8"/>
        <v>0</v>
      </c>
      <c r="U32" s="68">
        <f>'22'!P3</f>
        <v>0</v>
      </c>
      <c r="V32" s="40">
        <f t="shared" si="9"/>
        <v>2</v>
      </c>
      <c r="W32" s="68">
        <f>'22'!Q3</f>
        <v>1</v>
      </c>
      <c r="X32" s="68">
        <f>'22'!R3</f>
        <v>1</v>
      </c>
      <c r="Y32" s="68">
        <f>'22'!S3</f>
        <v>0</v>
      </c>
      <c r="Z32" s="40">
        <f t="shared" si="10"/>
        <v>13</v>
      </c>
      <c r="AA32" s="68">
        <f>'22'!T3</f>
        <v>0</v>
      </c>
      <c r="AB32" s="68">
        <f>'22'!U3</f>
        <v>5</v>
      </c>
      <c r="AC32" s="68">
        <f>'22'!V3</f>
        <v>8</v>
      </c>
      <c r="AD32" s="68">
        <f>'22'!W3</f>
        <v>0</v>
      </c>
      <c r="AE32" s="40">
        <f t="shared" si="11"/>
        <v>0</v>
      </c>
      <c r="AF32" s="68">
        <f>'22'!X3</f>
        <v>0</v>
      </c>
      <c r="AG32" s="51">
        <f>'22'!B4</f>
        <v>10</v>
      </c>
      <c r="AH32" s="51">
        <f>'22'!C4</f>
        <v>6</v>
      </c>
      <c r="AI32" s="69">
        <f>'22'!D4</f>
        <v>0.59999999999999998</v>
      </c>
      <c r="AJ32" s="69">
        <f>'22'!A7</f>
        <v>0</v>
      </c>
      <c r="AK32" s="69">
        <f>'22'!B7</f>
        <v>0</v>
      </c>
      <c r="AL32" s="69">
        <f>'22'!C7</f>
        <v>0.69999999999999996</v>
      </c>
      <c r="AM32" s="69">
        <f>'22'!D7</f>
        <v>1</v>
      </c>
      <c r="AN32" s="70">
        <f>'22'!G6</f>
        <v>0</v>
      </c>
      <c r="AO32" s="70">
        <f>'22'!G7</f>
        <v>0</v>
      </c>
      <c r="AP32" s="70">
        <f>'22'!G8</f>
        <v>7</v>
      </c>
    </row>
    <row r="33" ht="51">
      <c r="A33" s="59">
        <v>23</v>
      </c>
      <c r="B33" s="66" t="s">
        <v>134</v>
      </c>
      <c r="C33" s="51" t="s">
        <v>57</v>
      </c>
      <c r="D33" s="77" t="s">
        <v>135</v>
      </c>
      <c r="E33" s="54" t="s">
        <v>78</v>
      </c>
      <c r="F33" s="54" t="s">
        <v>136</v>
      </c>
      <c r="G33" s="39" t="s">
        <v>63</v>
      </c>
      <c r="H33" s="74">
        <v>45390</v>
      </c>
      <c r="I33" s="51">
        <v>4</v>
      </c>
      <c r="J33" s="45">
        <f t="shared" si="6"/>
        <v>44</v>
      </c>
      <c r="K33" s="40">
        <f t="shared" si="7"/>
        <v>6</v>
      </c>
      <c r="L33" s="68">
        <f>'23'!H3</f>
        <v>6</v>
      </c>
      <c r="M33" s="68">
        <f>'23'!I3</f>
        <v>0</v>
      </c>
      <c r="N33" s="68">
        <f>'23'!J3</f>
        <v>0</v>
      </c>
      <c r="O33" s="68">
        <f>'23'!L3</f>
        <v>0</v>
      </c>
      <c r="P33" s="68">
        <f>'23'!K3</f>
        <v>0</v>
      </c>
      <c r="Q33" s="68">
        <f>'23'!M3</f>
        <v>0</v>
      </c>
      <c r="R33" s="68">
        <f>'23'!N3</f>
        <v>0</v>
      </c>
      <c r="S33" s="68">
        <f>'23'!O3</f>
        <v>0</v>
      </c>
      <c r="T33" s="40">
        <f t="shared" si="8"/>
        <v>0</v>
      </c>
      <c r="U33" s="68">
        <f>'23'!P3</f>
        <v>0</v>
      </c>
      <c r="V33" s="40">
        <f t="shared" si="9"/>
        <v>0</v>
      </c>
      <c r="W33" s="68">
        <f>'23'!Q3</f>
        <v>0</v>
      </c>
      <c r="X33" s="68">
        <f>'23'!R3</f>
        <v>0</v>
      </c>
      <c r="Y33" s="68">
        <f>'23'!S3</f>
        <v>0</v>
      </c>
      <c r="Z33" s="40">
        <f t="shared" si="10"/>
        <v>37</v>
      </c>
      <c r="AA33" s="68">
        <f>'23'!T3</f>
        <v>3</v>
      </c>
      <c r="AB33" s="68">
        <f>'23'!U3</f>
        <v>1</v>
      </c>
      <c r="AC33" s="68">
        <f>'23'!V3</f>
        <v>33</v>
      </c>
      <c r="AD33" s="68">
        <f>'23'!W3</f>
        <v>0</v>
      </c>
      <c r="AE33" s="40">
        <f t="shared" si="11"/>
        <v>1</v>
      </c>
      <c r="AF33" s="68">
        <f>'23'!X3</f>
        <v>1</v>
      </c>
      <c r="AG33" s="51">
        <f>'23'!B4</f>
        <v>10</v>
      </c>
      <c r="AH33" s="51">
        <f>'23'!C4</f>
        <v>10</v>
      </c>
      <c r="AI33" s="69">
        <f>'23'!D4</f>
        <v>1</v>
      </c>
      <c r="AJ33" s="69">
        <f>'23'!A7</f>
        <v>0</v>
      </c>
      <c r="AK33" s="69">
        <f>'23'!B7</f>
        <v>0</v>
      </c>
      <c r="AL33" s="69">
        <f>'23'!C7</f>
        <v>0.80000000000000004</v>
      </c>
      <c r="AM33" s="69">
        <f>'23'!D7</f>
        <v>1</v>
      </c>
      <c r="AN33" s="70">
        <f>'23'!G6</f>
        <v>0</v>
      </c>
      <c r="AO33" s="70">
        <f>'23'!G7</f>
        <v>0</v>
      </c>
      <c r="AP33" s="70">
        <f>'23'!G8</f>
        <v>8</v>
      </c>
    </row>
    <row r="34" ht="22.5">
      <c r="A34" s="59">
        <v>24</v>
      </c>
      <c r="B34" s="66" t="s">
        <v>137</v>
      </c>
      <c r="C34" s="51" t="s">
        <v>57</v>
      </c>
      <c r="D34" s="77" t="s">
        <v>138</v>
      </c>
      <c r="E34" s="54" t="s">
        <v>78</v>
      </c>
      <c r="F34" s="72">
        <v>45187</v>
      </c>
      <c r="G34" s="39" t="s">
        <v>63</v>
      </c>
      <c r="H34" s="72">
        <v>45232</v>
      </c>
      <c r="I34" s="51">
        <v>1</v>
      </c>
      <c r="J34" s="45">
        <f t="shared" si="6"/>
        <v>4</v>
      </c>
      <c r="K34" s="40">
        <f t="shared" si="7"/>
        <v>0</v>
      </c>
      <c r="L34" s="68">
        <f>'24'!H3</f>
        <v>0</v>
      </c>
      <c r="M34" s="68">
        <f>'24'!I3</f>
        <v>0</v>
      </c>
      <c r="N34" s="68">
        <f>'24'!J3</f>
        <v>0</v>
      </c>
      <c r="O34" s="68">
        <f>'24'!L3</f>
        <v>0</v>
      </c>
      <c r="P34" s="68">
        <f>'24'!K3</f>
        <v>0</v>
      </c>
      <c r="Q34" s="68">
        <f>'24'!M3</f>
        <v>0</v>
      </c>
      <c r="R34" s="68">
        <f>'24'!N3</f>
        <v>0</v>
      </c>
      <c r="S34" s="68">
        <f>'24'!O3</f>
        <v>0</v>
      </c>
      <c r="T34" s="40">
        <f t="shared" si="8"/>
        <v>0</v>
      </c>
      <c r="U34" s="68">
        <f>'24'!P3</f>
        <v>0</v>
      </c>
      <c r="V34" s="40">
        <f t="shared" si="9"/>
        <v>0</v>
      </c>
      <c r="W34" s="68">
        <f>'24'!Q3</f>
        <v>0</v>
      </c>
      <c r="X34" s="68">
        <f>'24'!R3</f>
        <v>0</v>
      </c>
      <c r="Y34" s="68">
        <f>'24'!S3</f>
        <v>0</v>
      </c>
      <c r="Z34" s="40">
        <f t="shared" si="10"/>
        <v>4</v>
      </c>
      <c r="AA34" s="68">
        <f>'24'!T3</f>
        <v>0</v>
      </c>
      <c r="AB34" s="68">
        <f>'24'!U3</f>
        <v>0</v>
      </c>
      <c r="AC34" s="68">
        <f>'24'!V3</f>
        <v>4</v>
      </c>
      <c r="AD34" s="68">
        <f>'24'!W3</f>
        <v>0</v>
      </c>
      <c r="AE34" s="40">
        <f t="shared" si="11"/>
        <v>0</v>
      </c>
      <c r="AF34" s="68">
        <f>'24'!X3</f>
        <v>0</v>
      </c>
      <c r="AG34" s="51">
        <f>'24'!B4</f>
        <v>2</v>
      </c>
      <c r="AH34" s="51">
        <f>'24'!C4</f>
        <v>2</v>
      </c>
      <c r="AI34" s="69">
        <f>'24'!D4</f>
        <v>1</v>
      </c>
      <c r="AJ34" s="69">
        <f>'24'!A7</f>
        <v>0</v>
      </c>
      <c r="AK34" s="69">
        <f>'24'!B7</f>
        <v>1</v>
      </c>
      <c r="AL34" s="69">
        <f>'24'!C7</f>
        <v>0</v>
      </c>
      <c r="AM34" s="83">
        <f>'24'!D7</f>
        <v>0.5</v>
      </c>
      <c r="AN34" s="70">
        <f>'24'!G6</f>
        <v>0</v>
      </c>
      <c r="AO34" s="70">
        <f>'24'!G7</f>
        <v>4</v>
      </c>
      <c r="AP34" s="70">
        <f>'24'!G8</f>
        <v>0</v>
      </c>
    </row>
    <row r="35" ht="49.5" customHeight="1">
      <c r="A35" s="59">
        <v>25</v>
      </c>
      <c r="B35" s="66" t="s">
        <v>139</v>
      </c>
      <c r="C35" s="51" t="s">
        <v>57</v>
      </c>
      <c r="D35" s="77" t="s">
        <v>140</v>
      </c>
      <c r="E35" s="54" t="s">
        <v>78</v>
      </c>
      <c r="F35" s="72">
        <v>45188</v>
      </c>
      <c r="G35" s="39" t="s">
        <v>63</v>
      </c>
      <c r="H35" s="72">
        <v>45198</v>
      </c>
      <c r="I35" s="51">
        <v>1</v>
      </c>
      <c r="J35" s="45">
        <f t="shared" si="6"/>
        <v>8</v>
      </c>
      <c r="K35" s="40">
        <f t="shared" si="7"/>
        <v>3</v>
      </c>
      <c r="L35" s="68">
        <f>'25'!H3</f>
        <v>3</v>
      </c>
      <c r="M35" s="68">
        <f>'25'!I3</f>
        <v>0</v>
      </c>
      <c r="N35" s="68">
        <f>'25'!J3</f>
        <v>0</v>
      </c>
      <c r="O35" s="68">
        <f>'25'!L3</f>
        <v>0</v>
      </c>
      <c r="P35" s="68">
        <f>'25'!K3</f>
        <v>0</v>
      </c>
      <c r="Q35" s="68">
        <f>'25'!M3</f>
        <v>0</v>
      </c>
      <c r="R35" s="68">
        <f>'25'!N3</f>
        <v>0</v>
      </c>
      <c r="S35" s="68">
        <f>'25'!O3</f>
        <v>0</v>
      </c>
      <c r="T35" s="40">
        <f t="shared" si="8"/>
        <v>0</v>
      </c>
      <c r="U35" s="68">
        <f>'25'!P3</f>
        <v>0</v>
      </c>
      <c r="V35" s="40">
        <f t="shared" si="9"/>
        <v>3</v>
      </c>
      <c r="W35" s="68">
        <f>'25'!Q3</f>
        <v>3</v>
      </c>
      <c r="X35" s="68">
        <f>'25'!R3</f>
        <v>0</v>
      </c>
      <c r="Y35" s="68">
        <f>'25'!S3</f>
        <v>0</v>
      </c>
      <c r="Z35" s="40">
        <f t="shared" si="10"/>
        <v>2</v>
      </c>
      <c r="AA35" s="68">
        <f>'25'!T3</f>
        <v>0</v>
      </c>
      <c r="AB35" s="68">
        <f>'25'!U3</f>
        <v>0</v>
      </c>
      <c r="AC35" s="68">
        <f>'25'!V3</f>
        <v>2</v>
      </c>
      <c r="AD35" s="68">
        <f>'25'!W3</f>
        <v>0</v>
      </c>
      <c r="AE35" s="40">
        <f t="shared" si="11"/>
        <v>0</v>
      </c>
      <c r="AF35" s="68">
        <f>'25'!X3</f>
        <v>0</v>
      </c>
      <c r="AG35" s="51">
        <f>'25'!B4</f>
        <v>12</v>
      </c>
      <c r="AH35" s="51">
        <f>'25'!C4</f>
        <v>11</v>
      </c>
      <c r="AI35" s="69">
        <f>'25'!D4</f>
        <v>0.91666666669999997</v>
      </c>
      <c r="AJ35" s="69">
        <f>'25'!A7</f>
        <v>0</v>
      </c>
      <c r="AK35" s="69">
        <f>'25'!B7</f>
        <v>0.25</v>
      </c>
      <c r="AL35" s="69">
        <f>'25'!C7</f>
        <v>0.16666666669999999</v>
      </c>
      <c r="AM35" s="83">
        <f>'25'!D7</f>
        <v>0.625</v>
      </c>
      <c r="AN35" s="70">
        <f>'25'!G6</f>
        <v>0</v>
      </c>
      <c r="AO35" s="70">
        <f>'25'!G7</f>
        <v>6</v>
      </c>
      <c r="AP35" s="70">
        <f>'25'!G8</f>
        <v>2</v>
      </c>
    </row>
    <row r="36" ht="38.25">
      <c r="A36" s="82">
        <v>26</v>
      </c>
      <c r="B36" s="66" t="s">
        <v>141</v>
      </c>
      <c r="C36" s="51" t="s">
        <v>57</v>
      </c>
      <c r="D36" s="77" t="s">
        <v>142</v>
      </c>
      <c r="E36" s="54" t="s">
        <v>78</v>
      </c>
      <c r="F36" s="54" t="s">
        <v>143</v>
      </c>
      <c r="G36" s="39" t="s">
        <v>63</v>
      </c>
      <c r="H36" s="72">
        <v>45233</v>
      </c>
      <c r="I36" s="51">
        <v>3</v>
      </c>
      <c r="J36" s="45">
        <f t="shared" si="6"/>
        <v>13</v>
      </c>
      <c r="K36" s="40">
        <f t="shared" si="7"/>
        <v>0</v>
      </c>
      <c r="L36" s="68">
        <f>'26'!H3</f>
        <v>0</v>
      </c>
      <c r="M36" s="68">
        <f>'26'!I3</f>
        <v>0</v>
      </c>
      <c r="N36" s="68">
        <f>'26'!J3</f>
        <v>0</v>
      </c>
      <c r="O36" s="68">
        <f>'26'!L3</f>
        <v>0</v>
      </c>
      <c r="P36" s="68">
        <f>'26'!K3</f>
        <v>0</v>
      </c>
      <c r="Q36" s="68">
        <f>'26'!M3</f>
        <v>0</v>
      </c>
      <c r="R36" s="68">
        <f>'26'!N3</f>
        <v>0</v>
      </c>
      <c r="S36" s="68">
        <f>'26'!O3</f>
        <v>0</v>
      </c>
      <c r="T36" s="40">
        <f t="shared" si="8"/>
        <v>0</v>
      </c>
      <c r="U36" s="68">
        <f>'26'!P3</f>
        <v>0</v>
      </c>
      <c r="V36" s="40">
        <f t="shared" si="9"/>
        <v>1</v>
      </c>
      <c r="W36" s="68">
        <f>'26'!Q3</f>
        <v>1</v>
      </c>
      <c r="X36" s="68">
        <f>'26'!R3</f>
        <v>0</v>
      </c>
      <c r="Y36" s="68">
        <f>'26'!S3</f>
        <v>0</v>
      </c>
      <c r="Z36" s="40">
        <f t="shared" si="10"/>
        <v>12</v>
      </c>
      <c r="AA36" s="68">
        <f>'26'!T3</f>
        <v>0</v>
      </c>
      <c r="AB36" s="68">
        <f>'26'!U3</f>
        <v>0</v>
      </c>
      <c r="AC36" s="68">
        <f>'26'!V3</f>
        <v>12</v>
      </c>
      <c r="AD36" s="68">
        <f>'26'!W3</f>
        <v>0</v>
      </c>
      <c r="AE36" s="40">
        <f t="shared" si="11"/>
        <v>0</v>
      </c>
      <c r="AF36" s="68">
        <f>'26'!X3</f>
        <v>0</v>
      </c>
      <c r="AG36" s="51">
        <f>'26'!B4</f>
        <v>13</v>
      </c>
      <c r="AH36" s="51">
        <f>'26'!C4</f>
        <v>4</v>
      </c>
      <c r="AI36" s="69">
        <f>'26'!D4</f>
        <v>0.3076923077</v>
      </c>
      <c r="AJ36" s="69">
        <f>'26'!A7</f>
        <v>0.061538461539999999</v>
      </c>
      <c r="AK36" s="69">
        <f>'26'!B7</f>
        <v>0.3076923077</v>
      </c>
      <c r="AL36" s="69">
        <f>'26'!C7</f>
        <v>0.07692307692</v>
      </c>
      <c r="AM36" s="69">
        <f>'26'!D7</f>
        <v>0.44615384619999998</v>
      </c>
      <c r="AN36" s="70">
        <f>'26'!G6</f>
        <v>4</v>
      </c>
      <c r="AO36" s="70">
        <f>'26'!G7</f>
        <v>8</v>
      </c>
      <c r="AP36" s="70">
        <f>'26'!G8</f>
        <v>1</v>
      </c>
    </row>
    <row r="37" ht="45" customHeight="1">
      <c r="A37" s="84">
        <v>27</v>
      </c>
      <c r="B37" s="66" t="s">
        <v>144</v>
      </c>
      <c r="C37" s="51" t="s">
        <v>57</v>
      </c>
      <c r="D37" s="85" t="s">
        <v>145</v>
      </c>
      <c r="E37" s="54" t="s">
        <v>78</v>
      </c>
      <c r="F37" s="54" t="s">
        <v>146</v>
      </c>
      <c r="G37" s="39" t="s">
        <v>63</v>
      </c>
      <c r="H37" s="72">
        <v>45302</v>
      </c>
      <c r="I37" s="51">
        <v>2</v>
      </c>
      <c r="J37" s="45">
        <f t="shared" si="6"/>
        <v>21</v>
      </c>
      <c r="K37" s="40">
        <f t="shared" si="7"/>
        <v>5</v>
      </c>
      <c r="L37" s="68">
        <f>'27'!H3</f>
        <v>5</v>
      </c>
      <c r="M37" s="68">
        <f>'27'!I3</f>
        <v>0</v>
      </c>
      <c r="N37" s="68">
        <f>'27'!J3</f>
        <v>0</v>
      </c>
      <c r="O37" s="68">
        <f>'27'!L3</f>
        <v>0</v>
      </c>
      <c r="P37" s="68">
        <f>'27'!K3</f>
        <v>0</v>
      </c>
      <c r="Q37" s="68">
        <f>'27'!M3</f>
        <v>0</v>
      </c>
      <c r="R37" s="68">
        <f>'27'!N3</f>
        <v>0</v>
      </c>
      <c r="S37" s="68">
        <f>'27'!O3</f>
        <v>0</v>
      </c>
      <c r="T37" s="40">
        <f t="shared" si="8"/>
        <v>0</v>
      </c>
      <c r="U37" s="68">
        <f>'27'!P3</f>
        <v>0</v>
      </c>
      <c r="V37" s="40">
        <f t="shared" si="9"/>
        <v>0</v>
      </c>
      <c r="W37" s="68">
        <f>'27'!Q3</f>
        <v>0</v>
      </c>
      <c r="X37" s="68">
        <f>'27'!R3</f>
        <v>0</v>
      </c>
      <c r="Y37" s="68">
        <f>'27'!S3</f>
        <v>0</v>
      </c>
      <c r="Z37" s="40">
        <f t="shared" si="10"/>
        <v>15</v>
      </c>
      <c r="AA37" s="68">
        <f>'27'!T3</f>
        <v>0</v>
      </c>
      <c r="AB37" s="68">
        <f>'27'!U3</f>
        <v>0</v>
      </c>
      <c r="AC37" s="68">
        <f>'27'!V3</f>
        <v>15</v>
      </c>
      <c r="AD37" s="68">
        <f>'27'!W3</f>
        <v>0</v>
      </c>
      <c r="AE37" s="40">
        <f t="shared" si="11"/>
        <v>1</v>
      </c>
      <c r="AF37" s="68">
        <f>'27'!X3</f>
        <v>1</v>
      </c>
      <c r="AG37" s="51">
        <f>'27'!B4</f>
        <v>7</v>
      </c>
      <c r="AH37" s="51">
        <f>'27'!C4</f>
        <v>7</v>
      </c>
      <c r="AI37" s="69">
        <f>'27'!D4</f>
        <v>1</v>
      </c>
      <c r="AJ37" s="69">
        <f>'27'!A7</f>
        <v>0</v>
      </c>
      <c r="AK37" s="69">
        <f>'27'!B7</f>
        <v>1.5</v>
      </c>
      <c r="AL37" s="69">
        <f>'27'!C7</f>
        <v>0</v>
      </c>
      <c r="AM37" s="69">
        <f>'27'!D7</f>
        <v>0.5</v>
      </c>
      <c r="AN37" s="70">
        <f>'27'!G6</f>
        <v>0</v>
      </c>
      <c r="AO37" s="70">
        <f>'27'!G7</f>
        <v>21</v>
      </c>
      <c r="AP37" s="70">
        <f>'27'!G8</f>
        <v>0</v>
      </c>
    </row>
    <row r="38" ht="38.25">
      <c r="A38" s="59">
        <v>28</v>
      </c>
      <c r="B38" s="66" t="s">
        <v>147</v>
      </c>
      <c r="C38" s="51" t="s">
        <v>57</v>
      </c>
      <c r="D38" s="77" t="s">
        <v>148</v>
      </c>
      <c r="E38" s="54" t="s">
        <v>97</v>
      </c>
      <c r="F38" s="54" t="s">
        <v>149</v>
      </c>
      <c r="G38" s="39" t="s">
        <v>63</v>
      </c>
      <c r="H38" s="72">
        <v>45329</v>
      </c>
      <c r="I38" s="51">
        <v>3</v>
      </c>
      <c r="J38" s="45">
        <f t="shared" si="6"/>
        <v>16</v>
      </c>
      <c r="K38" s="40">
        <f t="shared" si="7"/>
        <v>0</v>
      </c>
      <c r="L38" s="68">
        <f>'28'!H3</f>
        <v>0</v>
      </c>
      <c r="M38" s="68">
        <f>'28'!I3</f>
        <v>0</v>
      </c>
      <c r="N38" s="68">
        <f>'28'!J3</f>
        <v>0</v>
      </c>
      <c r="O38" s="68">
        <f>'28'!L3</f>
        <v>0</v>
      </c>
      <c r="P38" s="68">
        <f>'28'!K3</f>
        <v>0</v>
      </c>
      <c r="Q38" s="68">
        <f>'28'!M3</f>
        <v>0</v>
      </c>
      <c r="R38" s="68">
        <f>'28'!N3</f>
        <v>0</v>
      </c>
      <c r="S38" s="68">
        <f>'28'!P3</f>
        <v>0</v>
      </c>
      <c r="T38" s="40">
        <f t="shared" si="8"/>
        <v>7</v>
      </c>
      <c r="U38" s="68">
        <f>'28'!Q3</f>
        <v>7</v>
      </c>
      <c r="V38" s="40">
        <f t="shared" si="9"/>
        <v>0</v>
      </c>
      <c r="W38" s="68">
        <f>'28'!R3</f>
        <v>0</v>
      </c>
      <c r="X38" s="68">
        <f>'28'!S3</f>
        <v>0</v>
      </c>
      <c r="Y38" s="68">
        <f>'28'!T3</f>
        <v>0</v>
      </c>
      <c r="Z38" s="40">
        <f t="shared" si="10"/>
        <v>9</v>
      </c>
      <c r="AA38" s="68">
        <f>'28'!U3</f>
        <v>0</v>
      </c>
      <c r="AB38" s="68">
        <f>'28'!V3</f>
        <v>0</v>
      </c>
      <c r="AC38" s="68">
        <f>'28'!W3</f>
        <v>9</v>
      </c>
      <c r="AD38" s="68">
        <f>'28'!X3</f>
        <v>0</v>
      </c>
      <c r="AE38" s="40">
        <f t="shared" si="11"/>
        <v>0</v>
      </c>
      <c r="AF38" s="68">
        <f>'28'!Y3</f>
        <v>0</v>
      </c>
      <c r="AG38" s="51">
        <f>'28'!B4</f>
        <v>6</v>
      </c>
      <c r="AH38" s="51">
        <f>'28'!C4</f>
        <v>5</v>
      </c>
      <c r="AI38" s="69">
        <f>'28'!D4</f>
        <v>0.83333333330000003</v>
      </c>
      <c r="AJ38" s="69">
        <f>'28'!A7</f>
        <v>0</v>
      </c>
      <c r="AK38" s="69">
        <f>'28'!B7</f>
        <v>0.91666666669999997</v>
      </c>
      <c r="AL38" s="69">
        <f>'28'!C7</f>
        <v>0.83333333330000003</v>
      </c>
      <c r="AM38" s="69">
        <f>'28'!D7</f>
        <v>0.65625</v>
      </c>
      <c r="AN38" s="70">
        <f>'28'!G6</f>
        <v>0</v>
      </c>
      <c r="AO38" s="70">
        <f>'28'!G7</f>
        <v>11</v>
      </c>
      <c r="AP38" s="70">
        <f>'28'!G8</f>
        <v>5</v>
      </c>
    </row>
    <row r="39" ht="38.25">
      <c r="A39" s="86">
        <v>29</v>
      </c>
      <c r="B39" s="66" t="s">
        <v>150</v>
      </c>
      <c r="C39" s="51" t="s">
        <v>57</v>
      </c>
      <c r="D39" s="85" t="s">
        <v>151</v>
      </c>
      <c r="E39" s="54" t="s">
        <v>97</v>
      </c>
      <c r="F39" s="54" t="s">
        <v>152</v>
      </c>
      <c r="G39" s="39" t="s">
        <v>63</v>
      </c>
      <c r="H39" s="54" t="s">
        <v>153</v>
      </c>
      <c r="I39" s="51">
        <v>2</v>
      </c>
      <c r="J39" s="45">
        <f t="shared" si="6"/>
        <v>0</v>
      </c>
      <c r="K39" s="40">
        <f t="shared" si="7"/>
        <v>0</v>
      </c>
      <c r="L39" s="68">
        <f>'29'!H3</f>
        <v>0</v>
      </c>
      <c r="M39" s="68">
        <f>'29'!I3</f>
        <v>0</v>
      </c>
      <c r="N39" s="68">
        <f>'29'!J3</f>
        <v>0</v>
      </c>
      <c r="O39" s="68">
        <f>'29'!L3</f>
        <v>0</v>
      </c>
      <c r="P39" s="68">
        <f>'29'!K3</f>
        <v>0</v>
      </c>
      <c r="Q39" s="68">
        <f>'29'!M3</f>
        <v>0</v>
      </c>
      <c r="R39" s="68">
        <f>'29'!N3</f>
        <v>0</v>
      </c>
      <c r="S39" s="68">
        <f>'29'!O3</f>
        <v>0</v>
      </c>
      <c r="T39" s="40">
        <f t="shared" si="8"/>
        <v>0</v>
      </c>
      <c r="U39" s="68">
        <f>'29'!P3</f>
        <v>0</v>
      </c>
      <c r="V39" s="40">
        <f t="shared" si="9"/>
        <v>0</v>
      </c>
      <c r="W39" s="68">
        <f>'29'!Q3</f>
        <v>0</v>
      </c>
      <c r="X39" s="68">
        <f>'29'!R3</f>
        <v>0</v>
      </c>
      <c r="Y39" s="68">
        <f>'29'!S3</f>
        <v>0</v>
      </c>
      <c r="Z39" s="40">
        <f t="shared" si="10"/>
        <v>0</v>
      </c>
      <c r="AA39" s="68">
        <f>'29'!T3</f>
        <v>0</v>
      </c>
      <c r="AB39" s="68">
        <f>'29'!U3</f>
        <v>0</v>
      </c>
      <c r="AC39" s="68">
        <f>'29'!V3</f>
        <v>0</v>
      </c>
      <c r="AD39" s="68">
        <f>'29'!W3</f>
        <v>0</v>
      </c>
      <c r="AE39" s="40">
        <f t="shared" si="11"/>
        <v>0</v>
      </c>
      <c r="AF39" s="68">
        <f>'29'!X3</f>
        <v>0</v>
      </c>
      <c r="AG39" s="51"/>
      <c r="AH39" s="51"/>
      <c r="AI39" s="68"/>
      <c r="AJ39" s="68"/>
      <c r="AK39" s="68"/>
      <c r="AL39" s="68"/>
      <c r="AM39" s="68"/>
      <c r="AN39" s="51"/>
      <c r="AO39" s="51"/>
      <c r="AP39" s="51"/>
    </row>
    <row r="40" ht="45">
      <c r="A40" s="59">
        <v>30</v>
      </c>
      <c r="B40" s="66" t="s">
        <v>154</v>
      </c>
      <c r="C40" s="51" t="s">
        <v>57</v>
      </c>
      <c r="D40" s="85" t="s">
        <v>155</v>
      </c>
      <c r="E40" s="54" t="s">
        <v>78</v>
      </c>
      <c r="F40" s="54" t="s">
        <v>156</v>
      </c>
      <c r="G40" s="39" t="s">
        <v>63</v>
      </c>
      <c r="H40" s="62">
        <v>45289</v>
      </c>
      <c r="I40" s="51">
        <v>3</v>
      </c>
      <c r="J40" s="45">
        <f t="shared" si="6"/>
        <v>7</v>
      </c>
      <c r="K40" s="40">
        <f t="shared" si="7"/>
        <v>2</v>
      </c>
      <c r="L40" s="68">
        <f>'30'!H3</f>
        <v>2</v>
      </c>
      <c r="M40" s="68">
        <f>'30'!I3</f>
        <v>0</v>
      </c>
      <c r="N40" s="68">
        <f>'30'!J3</f>
        <v>0</v>
      </c>
      <c r="O40" s="68">
        <f>'30'!L3</f>
        <v>0</v>
      </c>
      <c r="P40" s="68">
        <f>'30'!K3</f>
        <v>0</v>
      </c>
      <c r="Q40" s="68">
        <f>'30'!M3</f>
        <v>0</v>
      </c>
      <c r="R40" s="68">
        <f>'30'!N3</f>
        <v>0</v>
      </c>
      <c r="S40" s="68">
        <f>'30'!O3</f>
        <v>0</v>
      </c>
      <c r="T40" s="40">
        <f t="shared" si="8"/>
        <v>0</v>
      </c>
      <c r="U40" s="68">
        <f>'30'!P3</f>
        <v>0</v>
      </c>
      <c r="V40" s="40">
        <f t="shared" si="9"/>
        <v>1</v>
      </c>
      <c r="W40" s="68">
        <f>'30'!Q3</f>
        <v>1</v>
      </c>
      <c r="X40" s="68">
        <f>'30'!R3</f>
        <v>0</v>
      </c>
      <c r="Y40" s="68">
        <f>'30'!S3</f>
        <v>0</v>
      </c>
      <c r="Z40" s="40">
        <f t="shared" si="10"/>
        <v>4</v>
      </c>
      <c r="AA40" s="68">
        <f>'30'!T3</f>
        <v>0</v>
      </c>
      <c r="AB40" s="68">
        <f>'30'!U3</f>
        <v>0</v>
      </c>
      <c r="AC40" s="68">
        <f>'30'!V3</f>
        <v>4</v>
      </c>
      <c r="AD40" s="68">
        <f>'30'!W3</f>
        <v>0</v>
      </c>
      <c r="AE40" s="40">
        <f t="shared" si="11"/>
        <v>0</v>
      </c>
      <c r="AF40" s="68">
        <f>'30'!X3</f>
        <v>0</v>
      </c>
      <c r="AG40" s="51">
        <f>'30'!B4</f>
        <v>34</v>
      </c>
      <c r="AH40" s="51">
        <f>'30'!C4</f>
        <v>33</v>
      </c>
      <c r="AI40" s="69">
        <f>'30'!D4</f>
        <v>0.97058823530000005</v>
      </c>
      <c r="AJ40" s="69">
        <f>'30'!A7</f>
        <v>0</v>
      </c>
      <c r="AK40" s="69">
        <f>'30'!B7</f>
        <v>0.1029411765</v>
      </c>
      <c r="AL40" s="87">
        <f>'30'!C7</f>
        <v>0</v>
      </c>
      <c r="AM40" s="69">
        <f>'30'!D7</f>
        <v>0.5</v>
      </c>
      <c r="AN40" s="70">
        <f>'30'!G6</f>
        <v>0</v>
      </c>
      <c r="AO40" s="70">
        <f>'30'!G7</f>
        <v>7</v>
      </c>
      <c r="AP40" s="70">
        <f>'30'!G8</f>
        <v>0</v>
      </c>
    </row>
    <row r="41" ht="33.75">
      <c r="A41" s="84">
        <v>31</v>
      </c>
      <c r="B41" s="66" t="s">
        <v>157</v>
      </c>
      <c r="C41" s="51" t="s">
        <v>57</v>
      </c>
      <c r="D41" s="85" t="s">
        <v>158</v>
      </c>
      <c r="E41" s="54" t="s">
        <v>78</v>
      </c>
      <c r="F41" s="54" t="s">
        <v>159</v>
      </c>
      <c r="G41" s="39" t="s">
        <v>63</v>
      </c>
      <c r="H41" s="72">
        <v>45302</v>
      </c>
      <c r="I41" s="51">
        <v>2</v>
      </c>
      <c r="J41" s="45">
        <f t="shared" si="6"/>
        <v>17</v>
      </c>
      <c r="K41" s="40">
        <f t="shared" si="7"/>
        <v>5</v>
      </c>
      <c r="L41" s="68">
        <f>'31'!H3</f>
        <v>5</v>
      </c>
      <c r="M41" s="68">
        <f>'31'!I3</f>
        <v>0</v>
      </c>
      <c r="N41" s="68">
        <f>'31'!J3</f>
        <v>0</v>
      </c>
      <c r="O41" s="68">
        <f>'31'!L3</f>
        <v>0</v>
      </c>
      <c r="P41" s="68">
        <f>'31'!K3</f>
        <v>0</v>
      </c>
      <c r="Q41" s="68">
        <f>'31'!M3</f>
        <v>0</v>
      </c>
      <c r="R41" s="68">
        <f>'31'!N3</f>
        <v>0</v>
      </c>
      <c r="S41" s="68">
        <f>'31'!O3</f>
        <v>0</v>
      </c>
      <c r="T41" s="40">
        <f t="shared" si="8"/>
        <v>0</v>
      </c>
      <c r="U41" s="68">
        <f>'31'!P3</f>
        <v>0</v>
      </c>
      <c r="V41" s="40">
        <f t="shared" si="9"/>
        <v>0</v>
      </c>
      <c r="W41" s="68">
        <f>'31'!Q3</f>
        <v>0</v>
      </c>
      <c r="X41" s="68">
        <f>'31'!R3</f>
        <v>0</v>
      </c>
      <c r="Y41" s="68">
        <f>'31'!S3</f>
        <v>0</v>
      </c>
      <c r="Z41" s="40">
        <f t="shared" si="10"/>
        <v>11</v>
      </c>
      <c r="AA41" s="68">
        <f>'31'!T3</f>
        <v>0</v>
      </c>
      <c r="AB41" s="68">
        <f>'31'!U3</f>
        <v>0</v>
      </c>
      <c r="AC41" s="68">
        <f>'31'!V3</f>
        <v>11</v>
      </c>
      <c r="AD41" s="68">
        <f>'31'!W3</f>
        <v>0</v>
      </c>
      <c r="AE41" s="40">
        <f t="shared" si="11"/>
        <v>1</v>
      </c>
      <c r="AF41" s="68">
        <f>'31'!X3</f>
        <v>1</v>
      </c>
      <c r="AG41" s="51">
        <f>'31'!B4</f>
        <v>6</v>
      </c>
      <c r="AH41" s="51">
        <f>'31'!C4</f>
        <v>6</v>
      </c>
      <c r="AI41" s="69">
        <f>'31'!D4</f>
        <v>1</v>
      </c>
      <c r="AJ41" s="69">
        <f>'31'!A7</f>
        <v>0</v>
      </c>
      <c r="AK41" s="69">
        <f>'31'!B7</f>
        <v>1.4166666670000001</v>
      </c>
      <c r="AL41" s="69">
        <f>'31'!C7</f>
        <v>0</v>
      </c>
      <c r="AM41" s="69">
        <f>'31'!D7</f>
        <v>0.5</v>
      </c>
      <c r="AN41" s="70">
        <f>'31'!G6</f>
        <v>0</v>
      </c>
      <c r="AO41" s="70">
        <f>'31'!G7</f>
        <v>17</v>
      </c>
      <c r="AP41" s="70">
        <f>'31'!G8</f>
        <v>0</v>
      </c>
    </row>
    <row r="42" ht="22.5">
      <c r="A42" s="59">
        <v>32</v>
      </c>
      <c r="B42" s="66" t="s">
        <v>160</v>
      </c>
      <c r="C42" s="51" t="s">
        <v>57</v>
      </c>
      <c r="D42" s="77" t="s">
        <v>161</v>
      </c>
      <c r="E42" s="54" t="s">
        <v>78</v>
      </c>
      <c r="F42" s="72">
        <v>45237</v>
      </c>
      <c r="G42" s="39" t="s">
        <v>63</v>
      </c>
      <c r="H42" s="74" t="s">
        <v>162</v>
      </c>
      <c r="I42" s="51">
        <v>1</v>
      </c>
      <c r="J42" s="45">
        <f t="shared" si="6"/>
        <v>22</v>
      </c>
      <c r="K42" s="40">
        <f t="shared" si="7"/>
        <v>0</v>
      </c>
      <c r="L42" s="68">
        <f>'32'!H3</f>
        <v>0</v>
      </c>
      <c r="M42" s="68">
        <f>'32'!I3</f>
        <v>0</v>
      </c>
      <c r="N42" s="68">
        <f>'32'!J3</f>
        <v>0</v>
      </c>
      <c r="O42" s="68">
        <f>'32'!L3</f>
        <v>0</v>
      </c>
      <c r="P42" s="68">
        <f>'32'!K3</f>
        <v>0</v>
      </c>
      <c r="Q42" s="68">
        <f>'32'!M3</f>
        <v>0</v>
      </c>
      <c r="R42" s="68">
        <f>'32'!N3</f>
        <v>0</v>
      </c>
      <c r="S42" s="68">
        <f>'32'!O3</f>
        <v>0</v>
      </c>
      <c r="T42" s="40">
        <f t="shared" si="8"/>
        <v>0</v>
      </c>
      <c r="U42" s="68">
        <f>'32'!P3</f>
        <v>0</v>
      </c>
      <c r="V42" s="40">
        <f t="shared" si="9"/>
        <v>0</v>
      </c>
      <c r="W42" s="68">
        <f>'32'!Q3</f>
        <v>0</v>
      </c>
      <c r="X42" s="68">
        <f>'32'!R3</f>
        <v>0</v>
      </c>
      <c r="Y42" s="68">
        <f>'32'!S3</f>
        <v>0</v>
      </c>
      <c r="Z42" s="40">
        <f t="shared" si="10"/>
        <v>22</v>
      </c>
      <c r="AA42" s="68">
        <f>'32'!T3</f>
        <v>3</v>
      </c>
      <c r="AB42" s="68">
        <f>'32'!U3</f>
        <v>0</v>
      </c>
      <c r="AC42" s="68">
        <f>'32'!V3</f>
        <v>19</v>
      </c>
      <c r="AD42" s="68">
        <f>'32'!W3</f>
        <v>0</v>
      </c>
      <c r="AE42" s="40">
        <f t="shared" si="11"/>
        <v>0</v>
      </c>
      <c r="AF42" s="68">
        <f>'32'!X3</f>
        <v>0</v>
      </c>
      <c r="AG42" s="51">
        <f>'32'!B4</f>
        <v>8</v>
      </c>
      <c r="AH42" s="51">
        <f>'32'!C4</f>
        <v>8</v>
      </c>
      <c r="AI42" s="69">
        <f>'32'!D4</f>
        <v>1</v>
      </c>
      <c r="AJ42" s="69">
        <f>'32'!A7</f>
        <v>0</v>
      </c>
      <c r="AK42" s="69">
        <f>'32'!B7</f>
        <v>1.1875</v>
      </c>
      <c r="AL42" s="69">
        <f>'32'!C7</f>
        <v>0.375</v>
      </c>
      <c r="AM42" s="69">
        <f>'32'!D7</f>
        <v>0.56818181820000002</v>
      </c>
      <c r="AN42" s="70">
        <f>'32'!G6</f>
        <v>0</v>
      </c>
      <c r="AO42" s="70">
        <f>'32'!G7</f>
        <v>19</v>
      </c>
      <c r="AP42" s="70">
        <f>'32'!G8</f>
        <v>3</v>
      </c>
    </row>
    <row r="43" ht="25.5">
      <c r="A43" s="59">
        <v>33</v>
      </c>
      <c r="B43" s="54" t="s">
        <v>163</v>
      </c>
      <c r="C43" s="51" t="s">
        <v>164</v>
      </c>
      <c r="D43" s="77" t="s">
        <v>165</v>
      </c>
      <c r="E43" s="54" t="s">
        <v>166</v>
      </c>
      <c r="F43" s="54" t="s">
        <v>167</v>
      </c>
      <c r="G43" s="39" t="s">
        <v>63</v>
      </c>
      <c r="H43" s="72">
        <v>45261</v>
      </c>
      <c r="I43" s="51">
        <v>2</v>
      </c>
      <c r="J43" s="45">
        <f t="shared" si="6"/>
        <v>13</v>
      </c>
      <c r="K43" s="40">
        <f t="shared" si="7"/>
        <v>1</v>
      </c>
      <c r="L43" s="68">
        <f>'33'!H3</f>
        <v>1</v>
      </c>
      <c r="M43" s="68">
        <f>'33'!I3</f>
        <v>0</v>
      </c>
      <c r="N43" s="68">
        <f>'33'!J3</f>
        <v>0</v>
      </c>
      <c r="O43" s="68">
        <f>'33'!L3</f>
        <v>0</v>
      </c>
      <c r="P43" s="68">
        <f>'33'!K3</f>
        <v>0</v>
      </c>
      <c r="Q43" s="68">
        <f>'33'!M3</f>
        <v>0</v>
      </c>
      <c r="R43" s="68">
        <f>'33'!N3</f>
        <v>0</v>
      </c>
      <c r="S43" s="68">
        <f>'33'!O3</f>
        <v>0</v>
      </c>
      <c r="T43" s="40">
        <f t="shared" si="8"/>
        <v>0</v>
      </c>
      <c r="U43" s="68">
        <f>'33'!P3</f>
        <v>0</v>
      </c>
      <c r="V43" s="40">
        <f t="shared" si="9"/>
        <v>1</v>
      </c>
      <c r="W43" s="68">
        <f>'33'!Q3</f>
        <v>0</v>
      </c>
      <c r="X43" s="68">
        <f>'33'!R3</f>
        <v>1</v>
      </c>
      <c r="Y43" s="68">
        <f>'33'!S3</f>
        <v>0</v>
      </c>
      <c r="Z43" s="40">
        <f t="shared" si="10"/>
        <v>11</v>
      </c>
      <c r="AA43" s="68">
        <f>'33'!T3</f>
        <v>3</v>
      </c>
      <c r="AB43" s="68">
        <f>'33'!U3</f>
        <v>2</v>
      </c>
      <c r="AC43" s="68">
        <f>'33'!V3</f>
        <v>6</v>
      </c>
      <c r="AD43" s="68">
        <f>'33'!W3</f>
        <v>0</v>
      </c>
      <c r="AE43" s="40">
        <f t="shared" si="11"/>
        <v>0</v>
      </c>
      <c r="AF43" s="68">
        <f>'33'!X3</f>
        <v>0</v>
      </c>
      <c r="AG43" s="51">
        <f>'33'!B4</f>
        <v>3</v>
      </c>
      <c r="AH43" s="51">
        <f>'33'!C4</f>
        <v>3</v>
      </c>
      <c r="AI43" s="69">
        <f>'33'!D4</f>
        <v>1</v>
      </c>
      <c r="AJ43" s="69">
        <f>'33'!A7</f>
        <v>0</v>
      </c>
      <c r="AK43" s="69">
        <f>'33'!B7</f>
        <v>1.6666666666666667</v>
      </c>
      <c r="AL43" s="69">
        <f>'33'!C7</f>
        <v>1</v>
      </c>
      <c r="AM43" s="69">
        <f>'33'!D7</f>
        <v>0.61538461538461542</v>
      </c>
      <c r="AN43" s="70">
        <f>'33'!G6</f>
        <v>0</v>
      </c>
      <c r="AO43" s="70">
        <f>'33'!G7</f>
        <v>10</v>
      </c>
      <c r="AP43" s="70">
        <f>'33'!G8</f>
        <v>3</v>
      </c>
    </row>
    <row r="44" ht="22.5">
      <c r="A44" s="59">
        <v>34</v>
      </c>
      <c r="B44" s="66" t="s">
        <v>168</v>
      </c>
      <c r="C44" s="51" t="s">
        <v>57</v>
      </c>
      <c r="D44" s="88" t="s">
        <v>169</v>
      </c>
      <c r="E44" s="54" t="s">
        <v>78</v>
      </c>
      <c r="F44" s="72">
        <v>45240</v>
      </c>
      <c r="G44" s="39" t="s">
        <v>170</v>
      </c>
      <c r="H44" s="54"/>
      <c r="I44" s="51">
        <v>0</v>
      </c>
      <c r="J44" s="45">
        <f t="shared" si="6"/>
        <v>0</v>
      </c>
      <c r="K44" s="40">
        <f t="shared" si="7"/>
        <v>0</v>
      </c>
      <c r="L44" s="68"/>
      <c r="M44" s="68"/>
      <c r="N44" s="68"/>
      <c r="O44" s="68"/>
      <c r="P44" s="68"/>
      <c r="Q44" s="68"/>
      <c r="R44" s="68"/>
      <c r="S44" s="68"/>
      <c r="T44" s="40">
        <f t="shared" si="8"/>
        <v>0</v>
      </c>
      <c r="U44" s="68"/>
      <c r="V44" s="40">
        <f t="shared" si="9"/>
        <v>0</v>
      </c>
      <c r="W44" s="68"/>
      <c r="X44" s="68"/>
      <c r="Y44" s="68"/>
      <c r="Z44" s="40">
        <f t="shared" si="10"/>
        <v>0</v>
      </c>
      <c r="AA44" s="68"/>
      <c r="AB44" s="68"/>
      <c r="AC44" s="68"/>
      <c r="AD44" s="68"/>
      <c r="AE44" s="40">
        <f t="shared" si="11"/>
        <v>0</v>
      </c>
      <c r="AF44" s="68"/>
      <c r="AG44" s="51"/>
      <c r="AH44" s="51"/>
      <c r="AI44" s="68"/>
      <c r="AJ44" s="68"/>
      <c r="AK44" s="68"/>
      <c r="AL44" s="68"/>
      <c r="AM44" s="68"/>
      <c r="AN44" s="51"/>
      <c r="AO44" s="51"/>
      <c r="AP44" s="51"/>
    </row>
    <row r="45" ht="51">
      <c r="A45" s="59">
        <v>35</v>
      </c>
      <c r="B45" s="66" t="s">
        <v>171</v>
      </c>
      <c r="C45" s="51" t="s">
        <v>164</v>
      </c>
      <c r="D45" s="88" t="s">
        <v>172</v>
      </c>
      <c r="E45" s="54" t="s">
        <v>173</v>
      </c>
      <c r="F45" s="54" t="s">
        <v>174</v>
      </c>
      <c r="G45" s="39" t="s">
        <v>175</v>
      </c>
      <c r="H45" s="54"/>
      <c r="I45" s="51">
        <v>3</v>
      </c>
      <c r="J45" s="45">
        <f t="shared" si="6"/>
        <v>20</v>
      </c>
      <c r="K45" s="40">
        <f t="shared" si="7"/>
        <v>0</v>
      </c>
      <c r="L45" s="68">
        <f>'35'!H3</f>
        <v>0</v>
      </c>
      <c r="M45" s="68">
        <f>'35'!I3</f>
        <v>0</v>
      </c>
      <c r="N45" s="68">
        <f>'35'!J3</f>
        <v>0</v>
      </c>
      <c r="O45" s="68">
        <f>'35'!L3</f>
        <v>0</v>
      </c>
      <c r="P45" s="68">
        <f>'35'!K3</f>
        <v>0</v>
      </c>
      <c r="Q45" s="68">
        <f>'35'!M3</f>
        <v>0</v>
      </c>
      <c r="R45" s="68">
        <f>'35'!N3</f>
        <v>0</v>
      </c>
      <c r="S45" s="68">
        <f>'35'!O3</f>
        <v>0</v>
      </c>
      <c r="T45" s="40">
        <f t="shared" si="8"/>
        <v>0</v>
      </c>
      <c r="U45" s="68">
        <f>'35'!P3</f>
        <v>0</v>
      </c>
      <c r="V45" s="40">
        <f t="shared" si="9"/>
        <v>10</v>
      </c>
      <c r="W45" s="68">
        <f>'35'!Q3</f>
        <v>0</v>
      </c>
      <c r="X45" s="68">
        <f>'35'!R3</f>
        <v>10</v>
      </c>
      <c r="Y45" s="68">
        <f>'35'!S3</f>
        <v>0</v>
      </c>
      <c r="Z45" s="40">
        <f t="shared" si="10"/>
        <v>10</v>
      </c>
      <c r="AA45" s="68">
        <f>'35'!T3</f>
        <v>3</v>
      </c>
      <c r="AB45" s="68">
        <f>'35'!U3</f>
        <v>0</v>
      </c>
      <c r="AC45" s="68">
        <f>'35'!V3</f>
        <v>7</v>
      </c>
      <c r="AD45" s="68">
        <f>'35'!W3</f>
        <v>0</v>
      </c>
      <c r="AE45" s="40">
        <f t="shared" si="11"/>
        <v>0</v>
      </c>
      <c r="AF45" s="68">
        <f>'35'!X3</f>
        <v>0</v>
      </c>
      <c r="AG45" s="51">
        <f>'35'!B4</f>
        <v>16</v>
      </c>
      <c r="AH45" s="51">
        <f>'35'!C4</f>
        <v>10</v>
      </c>
      <c r="AI45" s="69">
        <f>'35'!D4</f>
        <v>0.625</v>
      </c>
      <c r="AJ45" s="69">
        <f>'35'!A7</f>
        <v>0.025000000000000001</v>
      </c>
      <c r="AK45" s="69">
        <f>'35'!B7</f>
        <v>0.40625</v>
      </c>
      <c r="AL45" s="69">
        <f>'35'!C7</f>
        <v>0.3125</v>
      </c>
      <c r="AM45" s="69">
        <f>'35'!D7</f>
        <v>0.59499999999999997</v>
      </c>
      <c r="AN45" s="70">
        <f>'35'!G6</f>
        <v>2</v>
      </c>
      <c r="AO45" s="70">
        <f>'35'!G7</f>
        <v>13</v>
      </c>
      <c r="AP45" s="70">
        <f>'35'!G8</f>
        <v>5</v>
      </c>
    </row>
    <row r="46" ht="33.75">
      <c r="A46" s="59">
        <v>36</v>
      </c>
      <c r="B46" s="66" t="s">
        <v>176</v>
      </c>
      <c r="C46" s="51" t="s">
        <v>164</v>
      </c>
      <c r="D46" s="88" t="s">
        <v>177</v>
      </c>
      <c r="E46" s="54" t="s">
        <v>173</v>
      </c>
      <c r="F46" s="54" t="s">
        <v>178</v>
      </c>
      <c r="G46" s="39" t="s">
        <v>63</v>
      </c>
      <c r="H46" s="72">
        <v>45267</v>
      </c>
      <c r="I46" s="51">
        <v>1</v>
      </c>
      <c r="J46" s="45">
        <f t="shared" si="6"/>
        <v>5</v>
      </c>
      <c r="K46" s="40">
        <f t="shared" si="7"/>
        <v>0</v>
      </c>
      <c r="L46" s="68">
        <f>'36'!H3</f>
        <v>0</v>
      </c>
      <c r="M46" s="68">
        <f>'36'!I3</f>
        <v>0</v>
      </c>
      <c r="N46" s="68">
        <f>'36'!J3</f>
        <v>0</v>
      </c>
      <c r="O46" s="68">
        <f>'36'!L3</f>
        <v>0</v>
      </c>
      <c r="P46" s="68">
        <f>'36'!K3</f>
        <v>0</v>
      </c>
      <c r="Q46" s="68">
        <f>'36'!M3</f>
        <v>0</v>
      </c>
      <c r="R46" s="68">
        <f>'36'!N3</f>
        <v>0</v>
      </c>
      <c r="S46" s="68">
        <f>'36'!P3</f>
        <v>0</v>
      </c>
      <c r="T46" s="40">
        <f t="shared" si="8"/>
        <v>0</v>
      </c>
      <c r="U46" s="68">
        <f>'36'!Q3</f>
        <v>0</v>
      </c>
      <c r="V46" s="40">
        <f t="shared" si="9"/>
        <v>0</v>
      </c>
      <c r="W46" s="68">
        <f>'36'!R3</f>
        <v>0</v>
      </c>
      <c r="X46" s="68">
        <f>'36'!S3</f>
        <v>0</v>
      </c>
      <c r="Y46" s="68">
        <f>'36'!T3</f>
        <v>0</v>
      </c>
      <c r="Z46" s="40">
        <f t="shared" si="10"/>
        <v>5</v>
      </c>
      <c r="AA46" s="68">
        <f>'36'!U3</f>
        <v>1</v>
      </c>
      <c r="AB46" s="68">
        <f>'36'!V3</f>
        <v>0</v>
      </c>
      <c r="AC46" s="68">
        <f>'36'!W3</f>
        <v>4</v>
      </c>
      <c r="AD46" s="68">
        <f>'36'!X3</f>
        <v>0</v>
      </c>
      <c r="AE46" s="40">
        <f t="shared" si="11"/>
        <v>0</v>
      </c>
      <c r="AF46" s="68">
        <f>'36'!Y3</f>
        <v>0</v>
      </c>
      <c r="AG46" s="51">
        <f>'36'!B4</f>
        <v>3</v>
      </c>
      <c r="AH46" s="51">
        <f>'36'!C4</f>
        <v>2</v>
      </c>
      <c r="AI46" s="69">
        <f>'35'!D4</f>
        <v>0.625</v>
      </c>
      <c r="AJ46" s="69">
        <f>'36'!A7</f>
        <v>0.066666666669999999</v>
      </c>
      <c r="AK46" s="69">
        <f>'36'!B7</f>
        <v>0.66666666669999997</v>
      </c>
      <c r="AL46" s="69">
        <f>'36'!C7</f>
        <v>0</v>
      </c>
      <c r="AM46" s="69">
        <f>'36'!D7</f>
        <v>0.44</v>
      </c>
      <c r="AN46" s="70">
        <f>'36'!G6</f>
        <v>1</v>
      </c>
      <c r="AO46" s="70">
        <f>'36'!G7</f>
        <v>4</v>
      </c>
      <c r="AP46" s="70">
        <f>'36'!G8</f>
        <v>0</v>
      </c>
    </row>
    <row r="47" ht="45">
      <c r="A47" s="86">
        <v>37</v>
      </c>
      <c r="B47" s="66" t="s">
        <v>179</v>
      </c>
      <c r="C47" s="51" t="s">
        <v>57</v>
      </c>
      <c r="D47" s="88" t="s">
        <v>180</v>
      </c>
      <c r="E47" s="54" t="s">
        <v>74</v>
      </c>
      <c r="F47" s="54" t="s">
        <v>152</v>
      </c>
      <c r="G47" s="39" t="s">
        <v>63</v>
      </c>
      <c r="H47" s="54" t="s">
        <v>181</v>
      </c>
      <c r="I47" s="51">
        <v>0</v>
      </c>
      <c r="J47" s="45">
        <f t="shared" si="6"/>
        <v>0</v>
      </c>
      <c r="K47" s="40">
        <f t="shared" si="7"/>
        <v>0</v>
      </c>
      <c r="L47" s="68"/>
      <c r="M47" s="68"/>
      <c r="N47" s="68"/>
      <c r="O47" s="68"/>
      <c r="P47" s="68"/>
      <c r="Q47" s="68"/>
      <c r="R47" s="68"/>
      <c r="S47" s="68"/>
      <c r="T47" s="40">
        <f t="shared" si="8"/>
        <v>0</v>
      </c>
      <c r="U47" s="68"/>
      <c r="V47" s="40">
        <f t="shared" si="9"/>
        <v>0</v>
      </c>
      <c r="W47" s="68"/>
      <c r="X47" s="68"/>
      <c r="Y47" s="68"/>
      <c r="Z47" s="40">
        <f t="shared" si="10"/>
        <v>0</v>
      </c>
      <c r="AA47" s="68"/>
      <c r="AB47" s="68"/>
      <c r="AC47" s="68"/>
      <c r="AD47" s="68"/>
      <c r="AE47" s="40">
        <f t="shared" si="11"/>
        <v>0</v>
      </c>
      <c r="AF47" s="68"/>
      <c r="AG47" s="51"/>
      <c r="AH47" s="51"/>
      <c r="AI47" s="68"/>
      <c r="AJ47" s="68"/>
      <c r="AK47" s="68"/>
      <c r="AL47" s="68"/>
      <c r="AM47" s="68"/>
      <c r="AN47" s="51"/>
      <c r="AO47" s="51"/>
      <c r="AP47" s="51"/>
    </row>
    <row r="48" ht="25.5">
      <c r="A48" s="59">
        <v>38</v>
      </c>
      <c r="B48" s="66" t="s">
        <v>182</v>
      </c>
      <c r="C48" s="51" t="s">
        <v>57</v>
      </c>
      <c r="D48" s="77" t="s">
        <v>183</v>
      </c>
      <c r="E48" s="54" t="s">
        <v>78</v>
      </c>
      <c r="F48" s="54" t="s">
        <v>184</v>
      </c>
      <c r="G48" s="39" t="s">
        <v>63</v>
      </c>
      <c r="H48" s="72">
        <v>45358</v>
      </c>
      <c r="I48" s="51">
        <v>2</v>
      </c>
      <c r="J48" s="45">
        <f t="shared" si="6"/>
        <v>49</v>
      </c>
      <c r="K48" s="40">
        <f t="shared" si="7"/>
        <v>5</v>
      </c>
      <c r="L48" s="68">
        <f>'38'!H3</f>
        <v>5</v>
      </c>
      <c r="M48" s="68">
        <f>'38'!I3</f>
        <v>0</v>
      </c>
      <c r="N48" s="68">
        <f>'38'!J3</f>
        <v>0</v>
      </c>
      <c r="O48" s="68">
        <f>'38'!L3</f>
        <v>0</v>
      </c>
      <c r="P48" s="68">
        <f>'38'!K3</f>
        <v>0</v>
      </c>
      <c r="Q48" s="68">
        <f>'38'!M3</f>
        <v>0</v>
      </c>
      <c r="R48" s="68">
        <f>'38'!N3</f>
        <v>0</v>
      </c>
      <c r="S48" s="68">
        <f>'38'!O3</f>
        <v>0</v>
      </c>
      <c r="T48" s="40">
        <f t="shared" si="8"/>
        <v>0</v>
      </c>
      <c r="U48" s="68">
        <f>'38'!P3</f>
        <v>0</v>
      </c>
      <c r="V48" s="40">
        <f t="shared" si="9"/>
        <v>0</v>
      </c>
      <c r="W48" s="68">
        <f>'38'!Q3</f>
        <v>0</v>
      </c>
      <c r="X48" s="68">
        <f>'38'!R3</f>
        <v>0</v>
      </c>
      <c r="Y48" s="68">
        <f>'38'!S3</f>
        <v>0</v>
      </c>
      <c r="Z48" s="40">
        <f t="shared" si="10"/>
        <v>41</v>
      </c>
      <c r="AA48" s="68">
        <f>'38'!T3</f>
        <v>0</v>
      </c>
      <c r="AB48" s="68">
        <f>'38'!U3</f>
        <v>0</v>
      </c>
      <c r="AC48" s="68">
        <f>'38'!V3</f>
        <v>41</v>
      </c>
      <c r="AD48" s="68">
        <f>'38'!W3</f>
        <v>0</v>
      </c>
      <c r="AE48" s="40">
        <f t="shared" si="11"/>
        <v>3</v>
      </c>
      <c r="AF48" s="68">
        <f>'38'!X3</f>
        <v>3</v>
      </c>
      <c r="AG48" s="51">
        <f>'38'!B4</f>
        <v>7</v>
      </c>
      <c r="AH48" s="51">
        <f>'38'!C4</f>
        <v>7</v>
      </c>
      <c r="AI48" s="69">
        <f>'38'!D4</f>
        <v>1</v>
      </c>
      <c r="AJ48" s="69">
        <f>'38'!A7</f>
        <v>0</v>
      </c>
      <c r="AK48" s="69">
        <f>'38'!B7</f>
        <v>3.5</v>
      </c>
      <c r="AL48" s="69">
        <f>'38'!C7</f>
        <v>0</v>
      </c>
      <c r="AM48" s="69">
        <f>'38'!D7</f>
        <v>0.5</v>
      </c>
      <c r="AN48" s="70">
        <f>'38'!G6</f>
        <v>0</v>
      </c>
      <c r="AO48" s="70">
        <f>'38'!G7</f>
        <v>49</v>
      </c>
      <c r="AP48" s="70">
        <f>'38'!G8</f>
        <v>0</v>
      </c>
    </row>
    <row r="49" ht="25.5">
      <c r="A49" s="59">
        <v>39</v>
      </c>
      <c r="B49" s="66" t="s">
        <v>185</v>
      </c>
      <c r="C49" s="51" t="s">
        <v>57</v>
      </c>
      <c r="D49" s="77" t="s">
        <v>186</v>
      </c>
      <c r="E49" s="54" t="s">
        <v>78</v>
      </c>
      <c r="F49" s="54" t="s">
        <v>187</v>
      </c>
      <c r="G49" s="39" t="s">
        <v>63</v>
      </c>
      <c r="H49" s="72">
        <v>45362</v>
      </c>
      <c r="I49" s="51">
        <v>2</v>
      </c>
      <c r="J49" s="45">
        <f t="shared" si="6"/>
        <v>26</v>
      </c>
      <c r="K49" s="40">
        <f t="shared" si="7"/>
        <v>3</v>
      </c>
      <c r="L49" s="68">
        <f>'39'!H3</f>
        <v>3</v>
      </c>
      <c r="M49" s="68">
        <f>'39'!I3</f>
        <v>0</v>
      </c>
      <c r="N49" s="68">
        <f>'39'!J3</f>
        <v>0</v>
      </c>
      <c r="O49" s="68">
        <f>'39'!L3</f>
        <v>0</v>
      </c>
      <c r="P49" s="68">
        <f>'39'!K3</f>
        <v>0</v>
      </c>
      <c r="Q49" s="68">
        <f>'39'!M3</f>
        <v>0</v>
      </c>
      <c r="R49" s="68">
        <f>'39'!N3</f>
        <v>0</v>
      </c>
      <c r="S49" s="68">
        <f>'39'!O3</f>
        <v>0</v>
      </c>
      <c r="T49" s="40">
        <f t="shared" si="8"/>
        <v>0</v>
      </c>
      <c r="U49" s="68">
        <f>'39'!P3</f>
        <v>0</v>
      </c>
      <c r="V49" s="40">
        <f t="shared" si="9"/>
        <v>0</v>
      </c>
      <c r="W49" s="68">
        <f>'39'!Q3</f>
        <v>0</v>
      </c>
      <c r="X49" s="68">
        <f>'39'!R3</f>
        <v>0</v>
      </c>
      <c r="Y49" s="68">
        <f>'39'!S3</f>
        <v>0</v>
      </c>
      <c r="Z49" s="40">
        <f t="shared" si="10"/>
        <v>21</v>
      </c>
      <c r="AA49" s="68">
        <f>'39'!T3</f>
        <v>0</v>
      </c>
      <c r="AB49" s="68">
        <f>'39'!U3</f>
        <v>0</v>
      </c>
      <c r="AC49" s="68">
        <f>'39'!V3</f>
        <v>21</v>
      </c>
      <c r="AD49" s="68">
        <f>'39'!W3</f>
        <v>0</v>
      </c>
      <c r="AE49" s="40">
        <f t="shared" si="11"/>
        <v>2</v>
      </c>
      <c r="AF49" s="68">
        <f>'39'!X3</f>
        <v>2</v>
      </c>
      <c r="AG49" s="51">
        <f>'39'!B4</f>
        <v>5</v>
      </c>
      <c r="AH49" s="51">
        <f>'39'!C4</f>
        <v>5</v>
      </c>
      <c r="AI49" s="69">
        <f>'39'!D4</f>
        <v>1</v>
      </c>
      <c r="AJ49" s="69">
        <f>'39'!A7</f>
        <v>0</v>
      </c>
      <c r="AK49" s="69">
        <f>'39'!B7</f>
        <v>2.6000000000000001</v>
      </c>
      <c r="AL49" s="69">
        <f>'39'!C7</f>
        <v>0</v>
      </c>
      <c r="AM49" s="69">
        <f>'39'!D7</f>
        <v>0.5</v>
      </c>
      <c r="AN49" s="70">
        <f>'39'!G6</f>
        <v>0</v>
      </c>
      <c r="AO49" s="70">
        <f>'39'!G7</f>
        <v>26</v>
      </c>
      <c r="AP49" s="70">
        <f>'39'!G8</f>
        <v>0</v>
      </c>
    </row>
    <row r="50" ht="25.5">
      <c r="A50" s="59">
        <v>40</v>
      </c>
      <c r="B50" s="66" t="s">
        <v>188</v>
      </c>
      <c r="C50" s="51" t="s">
        <v>57</v>
      </c>
      <c r="D50" s="88" t="s">
        <v>189</v>
      </c>
      <c r="E50" s="54" t="s">
        <v>78</v>
      </c>
      <c r="F50" s="54" t="s">
        <v>190</v>
      </c>
      <c r="G50" s="39" t="s">
        <v>63</v>
      </c>
      <c r="H50" s="72">
        <v>45362</v>
      </c>
      <c r="I50" s="51">
        <v>2</v>
      </c>
      <c r="J50" s="45">
        <f t="shared" si="6"/>
        <v>53</v>
      </c>
      <c r="K50" s="40">
        <f t="shared" si="7"/>
        <v>6</v>
      </c>
      <c r="L50" s="68">
        <f>'40'!H3</f>
        <v>6</v>
      </c>
      <c r="M50" s="68">
        <f>'40'!I3</f>
        <v>0</v>
      </c>
      <c r="N50" s="68">
        <f>'40'!J3</f>
        <v>0</v>
      </c>
      <c r="O50" s="68">
        <f>'40'!L3</f>
        <v>0</v>
      </c>
      <c r="P50" s="68">
        <f>'40'!K3</f>
        <v>0</v>
      </c>
      <c r="Q50" s="68">
        <f>'40'!M3</f>
        <v>0</v>
      </c>
      <c r="R50" s="68">
        <f>'40'!N3</f>
        <v>0</v>
      </c>
      <c r="S50" s="68">
        <f>'40'!O3</f>
        <v>0</v>
      </c>
      <c r="T50" s="40">
        <f t="shared" si="8"/>
        <v>0</v>
      </c>
      <c r="U50" s="68">
        <f>'40'!P3</f>
        <v>0</v>
      </c>
      <c r="V50" s="40">
        <f t="shared" si="9"/>
        <v>0</v>
      </c>
      <c r="W50" s="68">
        <f>'40'!Q3</f>
        <v>0</v>
      </c>
      <c r="X50" s="68">
        <f>'40'!R3</f>
        <v>0</v>
      </c>
      <c r="Y50" s="68">
        <f>'40'!S3</f>
        <v>0</v>
      </c>
      <c r="Z50" s="40">
        <f t="shared" si="10"/>
        <v>46</v>
      </c>
      <c r="AA50" s="68">
        <f>'40'!T3</f>
        <v>0</v>
      </c>
      <c r="AB50" s="68">
        <f>'40'!U3</f>
        <v>0</v>
      </c>
      <c r="AC50" s="68">
        <f>'40'!V3</f>
        <v>46</v>
      </c>
      <c r="AD50" s="68">
        <f>'40'!W3</f>
        <v>0</v>
      </c>
      <c r="AE50" s="40">
        <f t="shared" si="11"/>
        <v>1</v>
      </c>
      <c r="AF50" s="68">
        <f>'40'!X3</f>
        <v>1</v>
      </c>
      <c r="AG50" s="51">
        <f>'40'!B4</f>
        <v>10</v>
      </c>
      <c r="AH50" s="51">
        <f>'40'!C4</f>
        <v>10</v>
      </c>
      <c r="AI50" s="69">
        <f>'40'!D4</f>
        <v>1</v>
      </c>
      <c r="AJ50" s="69">
        <f>'40'!A7</f>
        <v>0</v>
      </c>
      <c r="AK50" s="69">
        <f>'40'!B7</f>
        <v>2.6499999999999999</v>
      </c>
      <c r="AL50" s="69">
        <f>'40'!C7</f>
        <v>0</v>
      </c>
      <c r="AM50" s="69">
        <f>'40'!D7</f>
        <v>0.5</v>
      </c>
      <c r="AN50" s="70">
        <f>'40'!G6</f>
        <v>0</v>
      </c>
      <c r="AO50" s="70">
        <f>'40'!G7</f>
        <v>53</v>
      </c>
      <c r="AP50" s="70">
        <f>'40'!G8</f>
        <v>0</v>
      </c>
    </row>
    <row r="51" ht="22.5">
      <c r="A51" s="59">
        <v>41</v>
      </c>
      <c r="B51" s="66" t="s">
        <v>191</v>
      </c>
      <c r="C51" s="51" t="s">
        <v>57</v>
      </c>
      <c r="D51" s="88" t="s">
        <v>192</v>
      </c>
      <c r="E51" s="54" t="s">
        <v>173</v>
      </c>
      <c r="F51" s="62">
        <v>45279</v>
      </c>
      <c r="G51" s="39" t="s">
        <v>63</v>
      </c>
      <c r="H51" s="72">
        <v>45308</v>
      </c>
      <c r="I51" s="51">
        <v>1</v>
      </c>
      <c r="J51" s="45">
        <f t="shared" si="6"/>
        <v>13</v>
      </c>
      <c r="K51" s="40">
        <f t="shared" si="7"/>
        <v>0</v>
      </c>
      <c r="L51" s="68">
        <f>'41'!I3</f>
        <v>0</v>
      </c>
      <c r="M51" s="68">
        <f>'41'!I3</f>
        <v>0</v>
      </c>
      <c r="N51" s="68">
        <f>'41'!J3</f>
        <v>0</v>
      </c>
      <c r="O51" s="68">
        <f>'41'!L3</f>
        <v>0</v>
      </c>
      <c r="P51" s="68">
        <f>'41'!K3</f>
        <v>0</v>
      </c>
      <c r="Q51" s="68">
        <f>'41'!M3</f>
        <v>0</v>
      </c>
      <c r="R51" s="68">
        <f>'41'!N3</f>
        <v>0</v>
      </c>
      <c r="S51" s="68">
        <f>'41'!O3</f>
        <v>0</v>
      </c>
      <c r="T51" s="40">
        <f t="shared" si="8"/>
        <v>4</v>
      </c>
      <c r="U51" s="68">
        <f>'41'!P3</f>
        <v>4</v>
      </c>
      <c r="V51" s="40">
        <f t="shared" si="9"/>
        <v>3</v>
      </c>
      <c r="W51" s="68">
        <f>'41'!Q3</f>
        <v>0</v>
      </c>
      <c r="X51" s="68">
        <f>'41'!R3</f>
        <v>3</v>
      </c>
      <c r="Y51" s="68">
        <f>'41'!S3</f>
        <v>0</v>
      </c>
      <c r="Z51" s="40">
        <f t="shared" si="10"/>
        <v>6</v>
      </c>
      <c r="AA51" s="68">
        <f>'41'!T3</f>
        <v>2</v>
      </c>
      <c r="AB51" s="68">
        <f>'41'!U3</f>
        <v>1</v>
      </c>
      <c r="AC51" s="68">
        <f>'41'!V3</f>
        <v>2</v>
      </c>
      <c r="AD51" s="68">
        <f>'41'!W3</f>
        <v>1</v>
      </c>
      <c r="AE51" s="40">
        <f t="shared" si="11"/>
        <v>0</v>
      </c>
      <c r="AF51" s="68">
        <f>'41'!X3</f>
        <v>0</v>
      </c>
      <c r="AG51" s="51">
        <f>'41'!B4</f>
        <v>12</v>
      </c>
      <c r="AH51" s="51">
        <f>'41'!C4</f>
        <v>11</v>
      </c>
      <c r="AI51" s="69">
        <f>'41'!D4</f>
        <v>0.91666666669999997</v>
      </c>
      <c r="AJ51" s="69">
        <f>'41'!A7</f>
        <v>0.01666666667</v>
      </c>
      <c r="AK51" s="69">
        <f>'41'!B7</f>
        <v>0.20833333330000001</v>
      </c>
      <c r="AL51" s="69">
        <f>'41'!C7</f>
        <v>0.58333333330000003</v>
      </c>
      <c r="AM51" s="69">
        <f>'41'!D7</f>
        <v>0.74615384620000003</v>
      </c>
      <c r="AN51" s="70">
        <f>'41'!G6</f>
        <v>1</v>
      </c>
      <c r="AO51" s="70">
        <f>'41'!G7</f>
        <v>5</v>
      </c>
      <c r="AP51" s="70">
        <f>'41'!G8</f>
        <v>7</v>
      </c>
    </row>
    <row r="52" ht="22.5">
      <c r="A52" s="59">
        <v>42</v>
      </c>
      <c r="B52" s="66" t="s">
        <v>193</v>
      </c>
      <c r="C52" s="51" t="s">
        <v>57</v>
      </c>
      <c r="D52" s="88" t="s">
        <v>194</v>
      </c>
      <c r="E52" s="54" t="s">
        <v>173</v>
      </c>
      <c r="F52" s="62">
        <v>45279</v>
      </c>
      <c r="G52" s="39" t="s">
        <v>63</v>
      </c>
      <c r="H52" s="72">
        <v>45308</v>
      </c>
      <c r="I52" s="51">
        <v>1</v>
      </c>
      <c r="J52" s="45">
        <f t="shared" si="6"/>
        <v>10</v>
      </c>
      <c r="K52" s="40">
        <f t="shared" si="7"/>
        <v>0</v>
      </c>
      <c r="L52" s="68">
        <f>'42'!I3</f>
        <v>0</v>
      </c>
      <c r="M52" s="68">
        <f>'42'!I3</f>
        <v>0</v>
      </c>
      <c r="N52" s="68">
        <f>'42'!J3</f>
        <v>0</v>
      </c>
      <c r="O52" s="68">
        <f>'42'!L3</f>
        <v>0</v>
      </c>
      <c r="P52" s="68">
        <f>'42'!K3</f>
        <v>0</v>
      </c>
      <c r="Q52" s="68">
        <f>'42'!M3</f>
        <v>0</v>
      </c>
      <c r="R52" s="68">
        <f>'42'!N3</f>
        <v>0</v>
      </c>
      <c r="S52" s="68">
        <f>'42'!O3</f>
        <v>0</v>
      </c>
      <c r="T52" s="40">
        <f t="shared" si="8"/>
        <v>4</v>
      </c>
      <c r="U52" s="68">
        <f>'42'!P3</f>
        <v>4</v>
      </c>
      <c r="V52" s="40">
        <f t="shared" si="9"/>
        <v>2</v>
      </c>
      <c r="W52" s="68">
        <f>'42'!Q3</f>
        <v>0</v>
      </c>
      <c r="X52" s="68">
        <f>'42'!R3</f>
        <v>2</v>
      </c>
      <c r="Y52" s="68">
        <f>'42'!S3</f>
        <v>0</v>
      </c>
      <c r="Z52" s="40">
        <f t="shared" si="10"/>
        <v>4</v>
      </c>
      <c r="AA52" s="68">
        <f>'42'!T3</f>
        <v>1</v>
      </c>
      <c r="AB52" s="68">
        <f>'42'!U3</f>
        <v>1</v>
      </c>
      <c r="AC52" s="68">
        <f>'42'!V3</f>
        <v>1</v>
      </c>
      <c r="AD52" s="68">
        <f>'42'!W3</f>
        <v>1</v>
      </c>
      <c r="AE52" s="40">
        <f t="shared" si="11"/>
        <v>0</v>
      </c>
      <c r="AF52" s="68">
        <f>'42'!X3</f>
        <v>0</v>
      </c>
      <c r="AG52" s="51">
        <f>'42'!B4</f>
        <v>13</v>
      </c>
      <c r="AH52" s="51">
        <f>'42'!AI52</f>
        <v>0</v>
      </c>
      <c r="AI52" s="69">
        <f>'42'!D4</f>
        <v>0.8461538462</v>
      </c>
      <c r="AJ52" s="69">
        <f>'42'!A7</f>
        <v>0.015384615379999999</v>
      </c>
      <c r="AK52" s="69">
        <f>'42'!B7</f>
        <v>0.1153846154</v>
      </c>
      <c r="AL52" s="69">
        <f>'42'!C7</f>
        <v>0.4615384615</v>
      </c>
      <c r="AM52" s="69">
        <f>'42'!D7</f>
        <v>0.77000000000000002</v>
      </c>
      <c r="AN52" s="70">
        <f>'42'!G6</f>
        <v>1</v>
      </c>
      <c r="AO52" s="70">
        <f>'42'!G7</f>
        <v>3</v>
      </c>
      <c r="AP52" s="70">
        <f>'40'!G8</f>
        <v>0</v>
      </c>
    </row>
    <row r="53" ht="22.5">
      <c r="A53" s="59">
        <v>43</v>
      </c>
      <c r="B53" s="66" t="s">
        <v>195</v>
      </c>
      <c r="C53" s="51" t="s">
        <v>57</v>
      </c>
      <c r="D53" s="88" t="s">
        <v>196</v>
      </c>
      <c r="E53" s="54"/>
      <c r="F53" s="89"/>
      <c r="G53" s="39" t="s">
        <v>58</v>
      </c>
      <c r="H53" s="54"/>
      <c r="I53" s="51">
        <v>0</v>
      </c>
      <c r="J53" s="45">
        <f t="shared" si="6"/>
        <v>0</v>
      </c>
      <c r="K53" s="40">
        <f t="shared" si="7"/>
        <v>0</v>
      </c>
      <c r="L53" s="68"/>
      <c r="M53" s="68"/>
      <c r="N53" s="68"/>
      <c r="O53" s="68"/>
      <c r="P53" s="68"/>
      <c r="Q53" s="68"/>
      <c r="R53" s="68"/>
      <c r="S53" s="68"/>
      <c r="T53" s="40">
        <f t="shared" si="8"/>
        <v>0</v>
      </c>
      <c r="U53" s="68"/>
      <c r="V53" s="40">
        <f t="shared" si="9"/>
        <v>0</v>
      </c>
      <c r="W53" s="68"/>
      <c r="X53" s="68"/>
      <c r="Y53" s="68"/>
      <c r="Z53" s="40">
        <f t="shared" si="10"/>
        <v>0</v>
      </c>
      <c r="AA53" s="68"/>
      <c r="AB53" s="68"/>
      <c r="AC53" s="68"/>
      <c r="AD53" s="68"/>
      <c r="AE53" s="40">
        <f t="shared" si="11"/>
        <v>0</v>
      </c>
      <c r="AF53" s="68"/>
      <c r="AG53" s="51"/>
      <c r="AH53" s="51"/>
      <c r="AI53" s="68"/>
      <c r="AJ53" s="68"/>
      <c r="AK53" s="68"/>
      <c r="AL53" s="68"/>
      <c r="AM53" s="68"/>
      <c r="AN53" s="51"/>
      <c r="AO53" s="51"/>
      <c r="AP53" s="51"/>
    </row>
    <row r="54" ht="22.5">
      <c r="A54" s="51">
        <v>44</v>
      </c>
      <c r="B54" s="66" t="s">
        <v>197</v>
      </c>
      <c r="C54" s="51" t="s">
        <v>57</v>
      </c>
      <c r="D54" s="88" t="s">
        <v>198</v>
      </c>
      <c r="E54" s="54"/>
      <c r="F54" s="89"/>
      <c r="G54" s="39" t="s">
        <v>58</v>
      </c>
      <c r="H54" s="54"/>
      <c r="I54" s="51">
        <v>0</v>
      </c>
      <c r="J54" s="45">
        <f t="shared" si="6"/>
        <v>0</v>
      </c>
      <c r="K54" s="40">
        <f t="shared" si="7"/>
        <v>0</v>
      </c>
      <c r="L54" s="68"/>
      <c r="M54" s="68"/>
      <c r="N54" s="68"/>
      <c r="O54" s="68"/>
      <c r="P54" s="68"/>
      <c r="Q54" s="68"/>
      <c r="R54" s="68"/>
      <c r="S54" s="68"/>
      <c r="T54" s="40">
        <f t="shared" si="8"/>
        <v>0</v>
      </c>
      <c r="U54" s="68"/>
      <c r="V54" s="40">
        <f t="shared" si="9"/>
        <v>0</v>
      </c>
      <c r="W54" s="68"/>
      <c r="X54" s="68"/>
      <c r="Y54" s="68"/>
      <c r="Z54" s="40">
        <f t="shared" si="10"/>
        <v>0</v>
      </c>
      <c r="AA54" s="68"/>
      <c r="AB54" s="68"/>
      <c r="AC54" s="68"/>
      <c r="AD54" s="68"/>
      <c r="AE54" s="40">
        <f t="shared" si="11"/>
        <v>0</v>
      </c>
      <c r="AF54" s="68"/>
      <c r="AG54" s="51"/>
      <c r="AH54" s="51"/>
      <c r="AI54" s="68"/>
      <c r="AJ54" s="68"/>
      <c r="AK54" s="68"/>
      <c r="AL54" s="68"/>
      <c r="AM54" s="68"/>
      <c r="AN54" s="51"/>
      <c r="AO54" s="51"/>
      <c r="AP54" s="51"/>
    </row>
    <row r="55" ht="33.75">
      <c r="A55" s="59">
        <v>45</v>
      </c>
      <c r="B55" s="66" t="s">
        <v>199</v>
      </c>
      <c r="C55" s="51" t="s">
        <v>57</v>
      </c>
      <c r="D55" s="88" t="s">
        <v>200</v>
      </c>
      <c r="E55" s="54" t="s">
        <v>201</v>
      </c>
      <c r="F55" s="72">
        <v>45366</v>
      </c>
      <c r="G55" s="39" t="s">
        <v>63</v>
      </c>
      <c r="H55" s="74">
        <v>45390</v>
      </c>
      <c r="I55" s="51">
        <v>1</v>
      </c>
      <c r="J55" s="45">
        <f t="shared" si="6"/>
        <v>23</v>
      </c>
      <c r="K55" s="40">
        <f t="shared" si="7"/>
        <v>10</v>
      </c>
      <c r="L55" s="68">
        <f>'45'!H3</f>
        <v>10</v>
      </c>
      <c r="M55" s="68">
        <f>'45'!I3</f>
        <v>0</v>
      </c>
      <c r="N55" s="68">
        <f>'45'!J3</f>
        <v>0</v>
      </c>
      <c r="O55" s="68">
        <f>'45'!L3</f>
        <v>0</v>
      </c>
      <c r="P55" s="68">
        <f>'45'!K3</f>
        <v>0</v>
      </c>
      <c r="Q55" s="68">
        <f>'45'!M3</f>
        <v>0</v>
      </c>
      <c r="R55" s="68">
        <f>'45'!N3</f>
        <v>0</v>
      </c>
      <c r="S55" s="68">
        <f>'45'!O3</f>
        <v>0</v>
      </c>
      <c r="T55" s="40">
        <f t="shared" si="8"/>
        <v>0</v>
      </c>
      <c r="U55" s="68">
        <f>'45'!P3</f>
        <v>0</v>
      </c>
      <c r="V55" s="40">
        <f t="shared" si="9"/>
        <v>0</v>
      </c>
      <c r="W55" s="68">
        <f>'45'!Q3</f>
        <v>0</v>
      </c>
      <c r="X55" s="68">
        <f>'45'!R3</f>
        <v>0</v>
      </c>
      <c r="Y55" s="68">
        <f>'45'!S3</f>
        <v>0</v>
      </c>
      <c r="Z55" s="40">
        <f t="shared" si="10"/>
        <v>12</v>
      </c>
      <c r="AA55" s="68">
        <f>'45'!T3</f>
        <v>0</v>
      </c>
      <c r="AB55" s="68">
        <f>'45'!U3</f>
        <v>0</v>
      </c>
      <c r="AC55" s="68">
        <f>'45'!V3</f>
        <v>12</v>
      </c>
      <c r="AD55" s="68">
        <f>'45'!W3</f>
        <v>0</v>
      </c>
      <c r="AE55" s="40">
        <f t="shared" si="11"/>
        <v>1</v>
      </c>
      <c r="AF55" s="68">
        <f>'45'!X3</f>
        <v>1</v>
      </c>
      <c r="AG55" s="51">
        <f>'45'!B4</f>
        <v>6</v>
      </c>
      <c r="AH55" s="51">
        <f>'45'!C4</f>
        <v>6</v>
      </c>
      <c r="AI55" s="69">
        <f>'45'!D4</f>
        <v>1</v>
      </c>
      <c r="AJ55" s="69">
        <f>'45'!A7</f>
        <v>0.033333333333333333</v>
      </c>
      <c r="AK55" s="69">
        <f>'45'!B7</f>
        <v>1.8333333333333333</v>
      </c>
      <c r="AL55" s="69">
        <f>'45'!C7</f>
        <v>0</v>
      </c>
      <c r="AM55" s="69">
        <f>'45'!D7</f>
        <v>0.4869565217391304</v>
      </c>
      <c r="AN55" s="70">
        <f>'45'!G6</f>
        <v>1</v>
      </c>
      <c r="AO55" s="70">
        <f>'45'!G7</f>
        <v>22</v>
      </c>
      <c r="AP55" s="70">
        <f>'45'!G8</f>
        <v>0</v>
      </c>
    </row>
    <row r="56" ht="33.75">
      <c r="A56" s="59">
        <v>46</v>
      </c>
      <c r="B56" s="66" t="s">
        <v>202</v>
      </c>
      <c r="C56" s="51" t="s">
        <v>57</v>
      </c>
      <c r="D56" s="77" t="s">
        <v>203</v>
      </c>
      <c r="E56" s="54" t="s">
        <v>201</v>
      </c>
      <c r="F56" s="72">
        <v>45366</v>
      </c>
      <c r="G56" s="39" t="s">
        <v>63</v>
      </c>
      <c r="H56" s="74">
        <v>45390</v>
      </c>
      <c r="I56" s="51">
        <v>1</v>
      </c>
      <c r="J56" s="45">
        <f t="shared" si="6"/>
        <v>23</v>
      </c>
      <c r="K56" s="40">
        <f t="shared" si="7"/>
        <v>10</v>
      </c>
      <c r="L56" s="68">
        <f>'46'!H3</f>
        <v>10</v>
      </c>
      <c r="M56" s="68">
        <f>'46'!I3</f>
        <v>0</v>
      </c>
      <c r="N56" s="68">
        <f>'46'!J3</f>
        <v>0</v>
      </c>
      <c r="O56" s="68">
        <f>'46'!L3</f>
        <v>0</v>
      </c>
      <c r="P56" s="68">
        <f>'46'!K3</f>
        <v>0</v>
      </c>
      <c r="Q56" s="68">
        <f>'46'!M3</f>
        <v>0</v>
      </c>
      <c r="R56" s="68">
        <f>'46'!N3</f>
        <v>0</v>
      </c>
      <c r="S56" s="68">
        <f>'46'!O3</f>
        <v>0</v>
      </c>
      <c r="T56" s="40">
        <f t="shared" si="8"/>
        <v>0</v>
      </c>
      <c r="U56" s="68">
        <f>'46'!P3</f>
        <v>0</v>
      </c>
      <c r="V56" s="40">
        <f t="shared" si="9"/>
        <v>0</v>
      </c>
      <c r="W56" s="68">
        <f>'46'!Q3</f>
        <v>0</v>
      </c>
      <c r="X56" s="68">
        <f>'46'!R3</f>
        <v>0</v>
      </c>
      <c r="Y56" s="68">
        <f>'46'!S3</f>
        <v>0</v>
      </c>
      <c r="Z56" s="40">
        <f t="shared" si="10"/>
        <v>12</v>
      </c>
      <c r="AA56" s="68">
        <f>'46'!T3</f>
        <v>0</v>
      </c>
      <c r="AB56" s="68">
        <f>'46'!U3</f>
        <v>0</v>
      </c>
      <c r="AC56" s="68">
        <f>'46'!V3</f>
        <v>12</v>
      </c>
      <c r="AD56" s="68">
        <f>'46'!W3</f>
        <v>0</v>
      </c>
      <c r="AE56" s="40">
        <f t="shared" si="11"/>
        <v>1</v>
      </c>
      <c r="AF56" s="68">
        <f>'46'!X3</f>
        <v>1</v>
      </c>
      <c r="AG56" s="51">
        <f>'46'!B4</f>
        <v>6</v>
      </c>
      <c r="AH56" s="51">
        <f>'46'!C4</f>
        <v>6</v>
      </c>
      <c r="AI56" s="69">
        <f>'46'!D4</f>
        <v>1</v>
      </c>
      <c r="AJ56" s="69">
        <f>'46'!A7</f>
        <v>0.033333333333333333</v>
      </c>
      <c r="AK56" s="69">
        <f>'46'!B7</f>
        <v>1.8333333333333333</v>
      </c>
      <c r="AL56" s="69">
        <f>'46'!C7</f>
        <v>0</v>
      </c>
      <c r="AM56" s="69">
        <f>'46'!D7</f>
        <v>0.4869565217391304</v>
      </c>
      <c r="AN56" s="70">
        <f>'46'!G6</f>
        <v>1</v>
      </c>
      <c r="AO56" s="70">
        <f>'46'!G7</f>
        <v>22</v>
      </c>
      <c r="AP56" s="70">
        <f>'46'!G8</f>
        <v>0</v>
      </c>
    </row>
    <row r="57" ht="33.75">
      <c r="A57" s="59">
        <v>47</v>
      </c>
      <c r="B57" s="66" t="s">
        <v>204</v>
      </c>
      <c r="C57" s="51" t="s">
        <v>57</v>
      </c>
      <c r="D57" s="77" t="s">
        <v>205</v>
      </c>
      <c r="E57" s="54" t="s">
        <v>201</v>
      </c>
      <c r="F57" s="72">
        <v>45366</v>
      </c>
      <c r="G57" s="39" t="s">
        <v>63</v>
      </c>
      <c r="H57" s="74">
        <v>45390</v>
      </c>
      <c r="I57" s="51">
        <v>1</v>
      </c>
      <c r="J57" s="45">
        <f t="shared" si="6"/>
        <v>23</v>
      </c>
      <c r="K57" s="40">
        <f t="shared" si="7"/>
        <v>10</v>
      </c>
      <c r="L57" s="68">
        <f>'47'!H3</f>
        <v>10</v>
      </c>
      <c r="M57" s="68">
        <f>'47'!I3</f>
        <v>0</v>
      </c>
      <c r="N57" s="68">
        <f>'47'!J3</f>
        <v>0</v>
      </c>
      <c r="O57" s="68">
        <f>'47'!L3</f>
        <v>0</v>
      </c>
      <c r="P57" s="68">
        <f>'47'!K3</f>
        <v>0</v>
      </c>
      <c r="Q57" s="68">
        <f>'47'!M3</f>
        <v>0</v>
      </c>
      <c r="R57" s="68">
        <f>'47'!N3</f>
        <v>0</v>
      </c>
      <c r="S57" s="68">
        <f>'47'!O3</f>
        <v>0</v>
      </c>
      <c r="T57" s="40">
        <f t="shared" si="8"/>
        <v>0</v>
      </c>
      <c r="U57" s="68">
        <f>'47'!P3</f>
        <v>0</v>
      </c>
      <c r="V57" s="40">
        <f t="shared" si="9"/>
        <v>0</v>
      </c>
      <c r="W57" s="68">
        <f>'47'!Q3</f>
        <v>0</v>
      </c>
      <c r="X57" s="68">
        <f>'47'!R3</f>
        <v>0</v>
      </c>
      <c r="Y57" s="68">
        <f>'47'!S3</f>
        <v>0</v>
      </c>
      <c r="Z57" s="40">
        <f t="shared" si="10"/>
        <v>12</v>
      </c>
      <c r="AA57" s="68">
        <f>'47'!T3</f>
        <v>0</v>
      </c>
      <c r="AB57" s="68">
        <f>'47'!U3</f>
        <v>0</v>
      </c>
      <c r="AC57" s="68">
        <f>'47'!V3</f>
        <v>12</v>
      </c>
      <c r="AD57" s="68">
        <f>'47'!W3</f>
        <v>0</v>
      </c>
      <c r="AE57" s="40">
        <f t="shared" si="11"/>
        <v>1</v>
      </c>
      <c r="AF57" s="68">
        <f>'47'!X3</f>
        <v>1</v>
      </c>
      <c r="AG57" s="51">
        <f>'47'!B4</f>
        <v>6</v>
      </c>
      <c r="AH57" s="51">
        <f>'47'!C4</f>
        <v>6</v>
      </c>
      <c r="AI57" s="69">
        <f>'47'!D4</f>
        <v>1</v>
      </c>
      <c r="AJ57" s="69">
        <f>'47'!A7</f>
        <v>0</v>
      </c>
      <c r="AK57" s="69">
        <f>'47'!B7</f>
        <v>1.8333333333333333</v>
      </c>
      <c r="AL57" s="69">
        <f>'47'!C7</f>
        <v>0</v>
      </c>
      <c r="AM57" s="69">
        <f>'47'!D7</f>
        <v>0.5</v>
      </c>
      <c r="AN57" s="70">
        <f>'47'!G6</f>
        <v>0</v>
      </c>
      <c r="AO57" s="70">
        <f>'47'!G7</f>
        <v>22</v>
      </c>
      <c r="AP57" s="70">
        <f>'47'!G8</f>
        <v>0</v>
      </c>
    </row>
    <row r="58" ht="45" customHeight="1">
      <c r="A58" s="59">
        <v>48</v>
      </c>
      <c r="B58" s="66" t="s">
        <v>206</v>
      </c>
      <c r="C58" s="51" t="s">
        <v>130</v>
      </c>
      <c r="D58" s="88" t="s">
        <v>207</v>
      </c>
      <c r="E58" s="54" t="s">
        <v>201</v>
      </c>
      <c r="F58" s="72" t="s">
        <v>208</v>
      </c>
      <c r="G58" s="39" t="s">
        <v>175</v>
      </c>
      <c r="H58" s="54"/>
      <c r="I58" s="51">
        <v>2</v>
      </c>
      <c r="J58" s="90">
        <f t="shared" si="6"/>
        <v>41</v>
      </c>
      <c r="K58" s="91">
        <f t="shared" si="7"/>
        <v>21</v>
      </c>
      <c r="L58" s="92">
        <f>'48'!H3</f>
        <v>5</v>
      </c>
      <c r="M58" s="92">
        <f>'48'!I3</f>
        <v>0</v>
      </c>
      <c r="N58" s="92">
        <f>'48'!J3</f>
        <v>16</v>
      </c>
      <c r="O58" s="92">
        <f>'48'!L3</f>
        <v>0</v>
      </c>
      <c r="P58" s="92">
        <f>'48'!K3</f>
        <v>0</v>
      </c>
      <c r="Q58" s="92">
        <f>'48'!M3</f>
        <v>0</v>
      </c>
      <c r="R58" s="92">
        <f>'48'!N3</f>
        <v>0</v>
      </c>
      <c r="S58" s="92">
        <f>'48'!O3</f>
        <v>0</v>
      </c>
      <c r="T58" s="91">
        <f t="shared" si="8"/>
        <v>0</v>
      </c>
      <c r="U58" s="92">
        <f>'48'!P3</f>
        <v>0</v>
      </c>
      <c r="V58" s="91">
        <f t="shared" si="9"/>
        <v>0</v>
      </c>
      <c r="W58" s="92">
        <f>'48'!Q3</f>
        <v>0</v>
      </c>
      <c r="X58" s="92">
        <f>'48'!R3</f>
        <v>0</v>
      </c>
      <c r="Y58" s="92">
        <f>'48'!S3</f>
        <v>0</v>
      </c>
      <c r="Z58" s="91">
        <f t="shared" si="10"/>
        <v>20</v>
      </c>
      <c r="AA58" s="92">
        <f>'48'!T3</f>
        <v>0</v>
      </c>
      <c r="AB58" s="92">
        <f>'48'!U3</f>
        <v>3</v>
      </c>
      <c r="AC58" s="92">
        <f>'48'!V3</f>
        <v>17</v>
      </c>
      <c r="AD58" s="92">
        <f>'48'!W3</f>
        <v>0</v>
      </c>
      <c r="AE58" s="91">
        <f t="shared" si="11"/>
        <v>0</v>
      </c>
      <c r="AF58" s="92">
        <f>'48'!X3</f>
        <v>0</v>
      </c>
      <c r="AG58" s="51">
        <f>'48'!B4</f>
        <v>45</v>
      </c>
      <c r="AH58" s="80" t="str">
        <f>'48'!C4</f>
        <v>42</v>
      </c>
      <c r="AI58" s="93">
        <f>'48'!D4</f>
        <v>0.93333333333333335</v>
      </c>
      <c r="AJ58" s="93">
        <f>'48'!A7</f>
        <v>0</v>
      </c>
      <c r="AK58" s="93">
        <f>'48'!B7</f>
        <v>0.3888888888888889</v>
      </c>
      <c r="AL58" s="93">
        <f>'48'!C7</f>
        <v>0.022222222222222223</v>
      </c>
      <c r="AM58" s="93">
        <f>'48'!D7</f>
        <v>0.51388888888888884</v>
      </c>
      <c r="AN58" s="70">
        <f>'48'!G7</f>
        <v>35</v>
      </c>
      <c r="AO58" s="70">
        <f>'48'!G8</f>
        <v>1</v>
      </c>
      <c r="AP58" s="70">
        <f>'48'!G9</f>
        <v>0</v>
      </c>
    </row>
    <row r="59" ht="25.5">
      <c r="A59" s="59">
        <v>49</v>
      </c>
      <c r="B59" s="66" t="s">
        <v>209</v>
      </c>
      <c r="C59" s="51" t="s">
        <v>57</v>
      </c>
      <c r="D59" s="77" t="s">
        <v>210</v>
      </c>
      <c r="E59" s="54" t="s">
        <v>201</v>
      </c>
      <c r="F59" s="72" t="s">
        <v>211</v>
      </c>
      <c r="G59" s="39" t="s">
        <v>175</v>
      </c>
      <c r="H59" s="54"/>
      <c r="I59" s="51">
        <v>1</v>
      </c>
      <c r="J59" s="90">
        <f t="shared" si="6"/>
        <v>40</v>
      </c>
      <c r="K59" s="91">
        <f t="shared" si="7"/>
        <v>19</v>
      </c>
      <c r="L59" s="92">
        <f>'49'!H3</f>
        <v>17</v>
      </c>
      <c r="M59" s="92">
        <f>'49'!I3</f>
        <v>0</v>
      </c>
      <c r="N59" s="92">
        <f>'49'!J3</f>
        <v>2</v>
      </c>
      <c r="O59" s="92" t="str">
        <f>'49'!L3</f>
        <v>с</v>
      </c>
      <c r="P59" s="92">
        <f>'49'!K3</f>
        <v>0</v>
      </c>
      <c r="Q59" s="92">
        <f>'49'!M3</f>
        <v>0</v>
      </c>
      <c r="R59" s="92">
        <f>'49'!N3</f>
        <v>0</v>
      </c>
      <c r="S59" s="92">
        <f>'49'!O3</f>
        <v>0</v>
      </c>
      <c r="T59" s="91">
        <f t="shared" si="8"/>
        <v>0</v>
      </c>
      <c r="U59" s="92">
        <f>'49'!P3</f>
        <v>0</v>
      </c>
      <c r="V59" s="91">
        <f t="shared" si="9"/>
        <v>1</v>
      </c>
      <c r="W59" s="92">
        <f>'49'!Q3</f>
        <v>1</v>
      </c>
      <c r="X59" s="92">
        <f>'49'!R3</f>
        <v>0</v>
      </c>
      <c r="Y59" s="92">
        <f>'49'!S3</f>
        <v>0</v>
      </c>
      <c r="Z59" s="91">
        <f t="shared" si="10"/>
        <v>19</v>
      </c>
      <c r="AA59" s="92">
        <f>'49'!T3</f>
        <v>0</v>
      </c>
      <c r="AB59" s="92">
        <f>'49'!U3</f>
        <v>3</v>
      </c>
      <c r="AC59" s="92">
        <f>'49'!V3</f>
        <v>16</v>
      </c>
      <c r="AD59" s="92">
        <f>'40'!W3</f>
        <v>0</v>
      </c>
      <c r="AE59" s="91">
        <f t="shared" si="11"/>
        <v>1</v>
      </c>
      <c r="AF59" s="92">
        <f>'49'!X3</f>
        <v>1</v>
      </c>
      <c r="AG59" s="51">
        <f>'49'!B4</f>
        <v>9</v>
      </c>
      <c r="AH59" s="80" t="str">
        <f>'49'!C4</f>
        <v>8</v>
      </c>
      <c r="AI59" s="93">
        <f>'49'!D4</f>
        <v>0.88888888888888884</v>
      </c>
      <c r="AJ59" s="93">
        <f>'49'!A7</f>
        <v>0</v>
      </c>
      <c r="AK59" s="93">
        <f>'49'!B7</f>
        <v>0</v>
      </c>
      <c r="AL59" s="93">
        <f>'49'!C7</f>
        <v>0.1111111111111111</v>
      </c>
      <c r="AM59" s="93">
        <f>'49'!D7</f>
        <v>1</v>
      </c>
      <c r="AN59" s="70">
        <f>'49'!G6</f>
        <v>0</v>
      </c>
      <c r="AO59" s="70">
        <f>'49'!G7</f>
        <v>0</v>
      </c>
      <c r="AP59" s="70">
        <f>'49'!G8</f>
        <v>1</v>
      </c>
    </row>
    <row r="60" ht="25.5">
      <c r="A60" s="59">
        <v>50</v>
      </c>
      <c r="B60" s="66" t="s">
        <v>212</v>
      </c>
      <c r="C60" s="94" t="s">
        <v>57</v>
      </c>
      <c r="D60" s="88" t="s">
        <v>213</v>
      </c>
      <c r="E60" s="54" t="s">
        <v>201</v>
      </c>
      <c r="F60" s="72" t="s">
        <v>211</v>
      </c>
      <c r="G60" s="39" t="s">
        <v>175</v>
      </c>
      <c r="H60" s="54"/>
      <c r="I60" s="51">
        <v>1</v>
      </c>
      <c r="J60" s="90">
        <f t="shared" si="6"/>
        <v>40</v>
      </c>
      <c r="K60" s="91">
        <f t="shared" si="7"/>
        <v>19</v>
      </c>
      <c r="L60" s="92">
        <f>'50'!H3</f>
        <v>17</v>
      </c>
      <c r="M60" s="92">
        <f>'50'!I3</f>
        <v>0</v>
      </c>
      <c r="N60" s="92">
        <f>'50'!J3</f>
        <v>2</v>
      </c>
      <c r="O60" s="92">
        <f>'50'!L3</f>
        <v>0</v>
      </c>
      <c r="P60" s="92">
        <f>'50'!K3</f>
        <v>0</v>
      </c>
      <c r="Q60" s="92">
        <f>'50'!M3</f>
        <v>0</v>
      </c>
      <c r="R60" s="92">
        <f>'50'!N3</f>
        <v>0</v>
      </c>
      <c r="S60" s="92">
        <f>'50'!O3</f>
        <v>0</v>
      </c>
      <c r="T60" s="91">
        <f t="shared" si="8"/>
        <v>0</v>
      </c>
      <c r="U60" s="92">
        <f>'50'!P3</f>
        <v>0</v>
      </c>
      <c r="V60" s="91">
        <f t="shared" si="9"/>
        <v>1</v>
      </c>
      <c r="W60" s="92">
        <f>'50'!Q3</f>
        <v>1</v>
      </c>
      <c r="X60" s="92">
        <f>'50'!R3</f>
        <v>0</v>
      </c>
      <c r="Y60" s="92">
        <f>'50'!S3</f>
        <v>0</v>
      </c>
      <c r="Z60" s="91">
        <f t="shared" si="10"/>
        <v>19</v>
      </c>
      <c r="AA60" s="92">
        <f>'50'!T3</f>
        <v>0</v>
      </c>
      <c r="AB60" s="92">
        <f>'50'!U3</f>
        <v>3</v>
      </c>
      <c r="AC60" s="92">
        <f>'50'!V3</f>
        <v>16</v>
      </c>
      <c r="AD60" s="92">
        <f>'50'!W3</f>
        <v>0</v>
      </c>
      <c r="AE60" s="91">
        <f t="shared" si="11"/>
        <v>1</v>
      </c>
      <c r="AF60" s="92">
        <f>'50'!X3</f>
        <v>1</v>
      </c>
      <c r="AG60" s="51">
        <f>'50'!B4</f>
        <v>8</v>
      </c>
      <c r="AH60" s="80" t="str">
        <f>'50'!C4</f>
        <v>7</v>
      </c>
      <c r="AI60" s="93">
        <f>'50'!D4</f>
        <v>0.875</v>
      </c>
      <c r="AJ60" s="93">
        <f>'50'!A7</f>
        <v>0</v>
      </c>
      <c r="AK60" s="93">
        <f>'50'!B7</f>
        <v>0</v>
      </c>
      <c r="AL60" s="93">
        <f>'50'!C7</f>
        <v>0.125</v>
      </c>
      <c r="AM60" s="93">
        <f>'50'!D7</f>
        <v>1</v>
      </c>
      <c r="AN60" s="70">
        <f>'50'!G9</f>
        <v>0</v>
      </c>
      <c r="AO60" s="70">
        <f>'50'!G7</f>
        <v>0</v>
      </c>
      <c r="AP60" s="70">
        <f>'50'!G11</f>
        <v>0.20000000000000001</v>
      </c>
    </row>
    <row r="61" ht="25.5">
      <c r="A61" s="59">
        <v>51</v>
      </c>
      <c r="B61" s="66" t="s">
        <v>214</v>
      </c>
      <c r="C61" s="95" t="s">
        <v>57</v>
      </c>
      <c r="D61" s="88" t="s">
        <v>215</v>
      </c>
      <c r="E61" s="54" t="s">
        <v>201</v>
      </c>
      <c r="F61" s="72" t="s">
        <v>216</v>
      </c>
      <c r="G61" s="39" t="s">
        <v>175</v>
      </c>
      <c r="H61" s="54"/>
      <c r="I61" s="51">
        <v>1</v>
      </c>
      <c r="J61" s="90">
        <f t="shared" si="6"/>
        <v>42</v>
      </c>
      <c r="K61" s="91">
        <f t="shared" si="7"/>
        <v>19</v>
      </c>
      <c r="L61" s="92">
        <f>'51'!H3</f>
        <v>17</v>
      </c>
      <c r="M61" s="92">
        <f>'51'!I3</f>
        <v>0</v>
      </c>
      <c r="N61" s="92">
        <f>'51'!J3</f>
        <v>2</v>
      </c>
      <c r="O61" s="92">
        <f>'51'!L3</f>
        <v>0</v>
      </c>
      <c r="P61" s="92">
        <f>'51'!K3</f>
        <v>0</v>
      </c>
      <c r="Q61" s="92">
        <f>'51'!M3</f>
        <v>0</v>
      </c>
      <c r="R61" s="92">
        <f>'51'!N3</f>
        <v>0</v>
      </c>
      <c r="S61" s="92">
        <f>'51'!O3</f>
        <v>0</v>
      </c>
      <c r="T61" s="91">
        <f t="shared" si="8"/>
        <v>0</v>
      </c>
      <c r="U61" s="92">
        <f>'51'!P3</f>
        <v>0</v>
      </c>
      <c r="V61" s="91">
        <f t="shared" si="9"/>
        <v>1</v>
      </c>
      <c r="W61" s="92">
        <f>'51'!Q3</f>
        <v>1</v>
      </c>
      <c r="X61" s="92">
        <f>'51'!R3</f>
        <v>0</v>
      </c>
      <c r="Y61" s="92">
        <f>'51'!S3</f>
        <v>0</v>
      </c>
      <c r="Z61" s="91">
        <f t="shared" si="10"/>
        <v>22</v>
      </c>
      <c r="AA61" s="92">
        <f>'51'!T3</f>
        <v>0</v>
      </c>
      <c r="AB61" s="92">
        <f>'51'!U3</f>
        <v>3</v>
      </c>
      <c r="AC61" s="92">
        <f>'51'!V3</f>
        <v>19</v>
      </c>
      <c r="AD61" s="92">
        <f>'51'!W3</f>
        <v>0</v>
      </c>
      <c r="AE61" s="91">
        <f t="shared" si="11"/>
        <v>0</v>
      </c>
      <c r="AF61" s="92">
        <f>'51'!X3</f>
        <v>0</v>
      </c>
      <c r="AG61" s="51">
        <f>'51'!B4</f>
        <v>8</v>
      </c>
      <c r="AH61" s="80" t="str">
        <f>'51'!C4</f>
        <v>7</v>
      </c>
      <c r="AI61" s="93">
        <f>'51'!D4</f>
        <v>0.875</v>
      </c>
      <c r="AJ61" s="93">
        <f>'51'!A7</f>
        <v>0</v>
      </c>
      <c r="AK61" s="93">
        <f>'51'!B7</f>
        <v>0</v>
      </c>
      <c r="AL61" s="93">
        <f>'51'!C7</f>
        <v>0.125</v>
      </c>
      <c r="AM61" s="93">
        <f>'51'!D7</f>
        <v>1</v>
      </c>
      <c r="AN61" s="70">
        <f>'51'!G10</f>
        <v>0.5</v>
      </c>
      <c r="AO61" s="70">
        <f>'51'!G7</f>
        <v>0</v>
      </c>
      <c r="AP61" s="70">
        <f>'51'!G12</f>
        <v>0.5</v>
      </c>
    </row>
    <row r="62" ht="25.5">
      <c r="A62" s="96">
        <v>52</v>
      </c>
      <c r="B62" s="66" t="s">
        <v>217</v>
      </c>
      <c r="C62" s="94" t="s">
        <v>57</v>
      </c>
      <c r="D62" s="77" t="s">
        <v>218</v>
      </c>
      <c r="E62" s="54" t="s">
        <v>74</v>
      </c>
      <c r="F62" s="72" t="s">
        <v>219</v>
      </c>
      <c r="G62" s="39" t="s">
        <v>175</v>
      </c>
      <c r="H62" s="54"/>
      <c r="I62" s="51">
        <v>1</v>
      </c>
      <c r="J62" s="90">
        <f t="shared" si="6"/>
        <v>36</v>
      </c>
      <c r="K62" s="91">
        <f t="shared" si="7"/>
        <v>1</v>
      </c>
      <c r="L62" s="92">
        <f>'52'!H3</f>
        <v>1</v>
      </c>
      <c r="M62" s="92">
        <f>'52'!I3</f>
        <v>0</v>
      </c>
      <c r="N62" s="92">
        <f>'52'!J3</f>
        <v>0</v>
      </c>
      <c r="O62" s="92">
        <f>'52'!L3</f>
        <v>0</v>
      </c>
      <c r="P62" s="92">
        <f>'52'!K3</f>
        <v>0</v>
      </c>
      <c r="Q62" s="92">
        <f>'52'!M3</f>
        <v>0</v>
      </c>
      <c r="R62" s="92">
        <f>'52'!N3</f>
        <v>0</v>
      </c>
      <c r="S62" s="92">
        <f>'52'!O3</f>
        <v>0</v>
      </c>
      <c r="T62" s="91">
        <f t="shared" si="8"/>
        <v>14</v>
      </c>
      <c r="U62" s="92">
        <f>'52'!P3</f>
        <v>14</v>
      </c>
      <c r="V62" s="91">
        <f t="shared" si="9"/>
        <v>1</v>
      </c>
      <c r="W62" s="92">
        <f>'52'!Q3</f>
        <v>1</v>
      </c>
      <c r="X62" s="92">
        <f>'52'!R3</f>
        <v>0</v>
      </c>
      <c r="Y62" s="92">
        <f>'52'!S3</f>
        <v>0</v>
      </c>
      <c r="Z62" s="91">
        <f t="shared" si="10"/>
        <v>20</v>
      </c>
      <c r="AA62" s="92">
        <f>'52'!T3</f>
        <v>0</v>
      </c>
      <c r="AB62" s="92">
        <f>'52'!U3</f>
        <v>3</v>
      </c>
      <c r="AC62" s="92">
        <f>'52'!V3</f>
        <v>17</v>
      </c>
      <c r="AD62" s="92">
        <f>'52'!W3</f>
        <v>0</v>
      </c>
      <c r="AE62" s="91">
        <f t="shared" si="11"/>
        <v>0</v>
      </c>
      <c r="AF62" s="92">
        <f>'52'!X3</f>
        <v>0</v>
      </c>
      <c r="AG62" s="51">
        <f>'52'!B4</f>
        <v>9</v>
      </c>
      <c r="AH62" s="51">
        <f>'52'!AI4</f>
        <v>0</v>
      </c>
      <c r="AI62" s="93">
        <f>'52'!D4</f>
        <v>1</v>
      </c>
      <c r="AJ62" s="93">
        <f>'52'!A7</f>
        <v>0</v>
      </c>
      <c r="AK62" s="93">
        <f>'52'!B7</f>
        <v>0</v>
      </c>
      <c r="AL62" s="93">
        <f>'52'!C7</f>
        <v>2.1111111111111112</v>
      </c>
      <c r="AM62" s="93">
        <f>'52'!D7</f>
        <v>1</v>
      </c>
      <c r="AN62" s="70">
        <f>'52'!G6</f>
        <v>0</v>
      </c>
      <c r="AO62" s="70">
        <f>'52'!G7</f>
        <v>0</v>
      </c>
      <c r="AP62" s="70">
        <f>'52'!G8</f>
        <v>19</v>
      </c>
    </row>
    <row r="63" ht="25.5">
      <c r="A63" s="96">
        <v>53</v>
      </c>
      <c r="B63" s="66" t="s">
        <v>220</v>
      </c>
      <c r="C63" s="94" t="s">
        <v>57</v>
      </c>
      <c r="D63" s="88" t="s">
        <v>221</v>
      </c>
      <c r="E63" s="54" t="s">
        <v>74</v>
      </c>
      <c r="F63" s="72" t="s">
        <v>222</v>
      </c>
      <c r="G63" s="39" t="s">
        <v>175</v>
      </c>
      <c r="H63" s="54"/>
      <c r="I63" s="51">
        <v>1</v>
      </c>
      <c r="J63" s="90">
        <f t="shared" si="6"/>
        <v>38</v>
      </c>
      <c r="K63" s="91">
        <f t="shared" si="7"/>
        <v>1</v>
      </c>
      <c r="L63" s="92">
        <f>'53'!H3</f>
        <v>1</v>
      </c>
      <c r="M63" s="92">
        <f>'53'!I3</f>
        <v>0</v>
      </c>
      <c r="N63" s="92">
        <f>'53'!J3</f>
        <v>0</v>
      </c>
      <c r="O63" s="92">
        <f>'53'!L3</f>
        <v>0</v>
      </c>
      <c r="P63" s="92">
        <f>'53'!K3</f>
        <v>0</v>
      </c>
      <c r="Q63" s="92">
        <f>'53'!M3</f>
        <v>0</v>
      </c>
      <c r="R63" s="92">
        <f>'53'!N3</f>
        <v>0</v>
      </c>
      <c r="S63" s="92">
        <f>'53'!O3</f>
        <v>0</v>
      </c>
      <c r="T63" s="91">
        <f t="shared" si="8"/>
        <v>13</v>
      </c>
      <c r="U63" s="92">
        <f>'53'!P3</f>
        <v>13</v>
      </c>
      <c r="V63" s="91">
        <f t="shared" si="9"/>
        <v>1</v>
      </c>
      <c r="W63" s="92">
        <f>'53'!Q3</f>
        <v>1</v>
      </c>
      <c r="X63" s="92">
        <f>'53'!R3</f>
        <v>0</v>
      </c>
      <c r="Y63" s="92">
        <f>'53'!S3</f>
        <v>0</v>
      </c>
      <c r="Z63" s="91">
        <f t="shared" si="10"/>
        <v>23</v>
      </c>
      <c r="AA63" s="92">
        <f>'53'!T3</f>
        <v>0</v>
      </c>
      <c r="AB63" s="92">
        <f>'53'!U3</f>
        <v>6</v>
      </c>
      <c r="AC63" s="92">
        <f>'53'!V3</f>
        <v>17</v>
      </c>
      <c r="AD63" s="92">
        <f>'53'!W3</f>
        <v>0</v>
      </c>
      <c r="AE63" s="91">
        <f t="shared" si="11"/>
        <v>0</v>
      </c>
      <c r="AF63" s="92">
        <f>'53'!X3</f>
        <v>0</v>
      </c>
      <c r="AG63" s="51">
        <f>'53'!B4</f>
        <v>8</v>
      </c>
      <c r="AH63" s="51">
        <f>'53'!AI4</f>
        <v>0</v>
      </c>
      <c r="AI63" s="93">
        <f>'53'!D4</f>
        <v>1</v>
      </c>
      <c r="AJ63" s="93">
        <f>'53'!A7</f>
        <v>0</v>
      </c>
      <c r="AK63" s="93">
        <f>'53'!B7</f>
        <v>0</v>
      </c>
      <c r="AL63" s="93">
        <f>'53'!C7</f>
        <v>2.625</v>
      </c>
      <c r="AM63" s="93">
        <f>'53'!D7</f>
        <v>1</v>
      </c>
      <c r="AN63" s="70">
        <f>'53'!G6</f>
        <v>0</v>
      </c>
      <c r="AO63" s="70">
        <f>'53'!G7</f>
        <v>0</v>
      </c>
      <c r="AP63" s="70">
        <f>'53'!G8</f>
        <v>21</v>
      </c>
    </row>
    <row r="64" ht="25.5">
      <c r="A64" s="96">
        <v>54</v>
      </c>
      <c r="B64" s="66" t="s">
        <v>223</v>
      </c>
      <c r="C64" s="97" t="s">
        <v>57</v>
      </c>
      <c r="D64" s="98" t="s">
        <v>224</v>
      </c>
      <c r="E64" s="53" t="s">
        <v>74</v>
      </c>
      <c r="F64" s="72" t="s">
        <v>225</v>
      </c>
      <c r="G64" s="39" t="s">
        <v>175</v>
      </c>
      <c r="H64" s="54"/>
      <c r="I64" s="51">
        <v>1</v>
      </c>
      <c r="J64" s="90">
        <f t="shared" si="6"/>
        <v>31</v>
      </c>
      <c r="K64" s="91">
        <f t="shared" si="7"/>
        <v>3</v>
      </c>
      <c r="L64" s="92">
        <f>'54'!H3</f>
        <v>3</v>
      </c>
      <c r="M64" s="92">
        <f>'54'!I3</f>
        <v>0</v>
      </c>
      <c r="N64" s="92">
        <f>'54'!J3</f>
        <v>0</v>
      </c>
      <c r="O64" s="92">
        <f>'54'!L3</f>
        <v>0</v>
      </c>
      <c r="P64" s="92">
        <f>'54'!K3</f>
        <v>0</v>
      </c>
      <c r="Q64" s="92">
        <f>'54'!M3</f>
        <v>0</v>
      </c>
      <c r="R64" s="92">
        <f>'54'!N3</f>
        <v>0</v>
      </c>
      <c r="S64" s="92">
        <f>'54'!O3</f>
        <v>0</v>
      </c>
      <c r="T64" s="91">
        <f t="shared" si="8"/>
        <v>11</v>
      </c>
      <c r="U64" s="92">
        <f>'54'!P3</f>
        <v>11</v>
      </c>
      <c r="V64" s="91">
        <f t="shared" si="9"/>
        <v>0</v>
      </c>
      <c r="W64" s="92">
        <f>'54'!Q3</f>
        <v>0</v>
      </c>
      <c r="X64" s="92">
        <f>'54'!R3</f>
        <v>0</v>
      </c>
      <c r="Y64" s="92">
        <f>'54'!S3</f>
        <v>0</v>
      </c>
      <c r="Z64" s="91">
        <f t="shared" si="10"/>
        <v>17</v>
      </c>
      <c r="AA64" s="92">
        <f>'54'!T3</f>
        <v>0</v>
      </c>
      <c r="AB64" s="92">
        <f>'54'!U3</f>
        <v>2</v>
      </c>
      <c r="AC64" s="92">
        <f>'54'!V3</f>
        <v>15</v>
      </c>
      <c r="AD64" s="92">
        <f>'54'!W3</f>
        <v>0</v>
      </c>
      <c r="AE64" s="91">
        <f t="shared" si="11"/>
        <v>0</v>
      </c>
      <c r="AF64" s="92">
        <f>'54'!X3</f>
        <v>0</v>
      </c>
      <c r="AG64" s="51">
        <f>'54'!B4</f>
        <v>8</v>
      </c>
      <c r="AH64" s="51">
        <f>'54'!AI4</f>
        <v>0</v>
      </c>
      <c r="AI64" s="93">
        <f>'54'!D4</f>
        <v>1</v>
      </c>
      <c r="AJ64" s="93">
        <f>'54'!A7</f>
        <v>0</v>
      </c>
      <c r="AK64" s="93">
        <f>'54'!B7</f>
        <v>0</v>
      </c>
      <c r="AL64" s="93">
        <f>'54'!C7</f>
        <v>2</v>
      </c>
      <c r="AM64" s="93">
        <f>'54'!D7</f>
        <v>1</v>
      </c>
      <c r="AN64" s="70">
        <f>'54'!G6</f>
        <v>0</v>
      </c>
      <c r="AO64" s="70">
        <f>'54'!G7</f>
        <v>0</v>
      </c>
      <c r="AP64" s="70">
        <f>'54'!G8</f>
        <v>16</v>
      </c>
    </row>
    <row r="65">
      <c r="A65" s="96">
        <v>55</v>
      </c>
      <c r="B65" s="66" t="s">
        <v>226</v>
      </c>
      <c r="C65" s="94" t="s">
        <v>57</v>
      </c>
      <c r="D65" s="99" t="s">
        <v>227</v>
      </c>
      <c r="E65" s="54" t="s">
        <v>74</v>
      </c>
      <c r="F65" s="74" t="s">
        <v>228</v>
      </c>
      <c r="G65" s="39" t="s">
        <v>63</v>
      </c>
      <c r="H65" s="74">
        <v>45474</v>
      </c>
      <c r="I65" s="51">
        <v>2</v>
      </c>
      <c r="J65" s="90">
        <f t="shared" si="6"/>
        <v>7</v>
      </c>
      <c r="K65" s="91">
        <f t="shared" si="7"/>
        <v>0</v>
      </c>
      <c r="L65" s="92">
        <f>'55'!H3</f>
        <v>0</v>
      </c>
      <c r="M65" s="92">
        <f>'55'!I3</f>
        <v>0</v>
      </c>
      <c r="N65" s="92">
        <f>'55'!J3</f>
        <v>0</v>
      </c>
      <c r="O65" s="92">
        <f>'55'!L3</f>
        <v>0</v>
      </c>
      <c r="P65" s="92">
        <f>'55'!K3</f>
        <v>0</v>
      </c>
      <c r="Q65" s="92">
        <f>'55'!M3</f>
        <v>0</v>
      </c>
      <c r="R65" s="92">
        <f>'55'!N3</f>
        <v>0</v>
      </c>
      <c r="S65" s="92">
        <f>'55'!O3</f>
        <v>0</v>
      </c>
      <c r="T65" s="91">
        <f t="shared" si="8"/>
        <v>0</v>
      </c>
      <c r="U65" s="92">
        <f>'55'!P3</f>
        <v>0</v>
      </c>
      <c r="V65" s="91">
        <f t="shared" si="9"/>
        <v>0</v>
      </c>
      <c r="W65" s="92">
        <f>'55'!Q3</f>
        <v>0</v>
      </c>
      <c r="X65" s="92">
        <f>'55'!R3</f>
        <v>0</v>
      </c>
      <c r="Y65" s="92">
        <f>'55'!S3</f>
        <v>0</v>
      </c>
      <c r="Z65" s="91">
        <f t="shared" si="10"/>
        <v>7</v>
      </c>
      <c r="AA65" s="92">
        <f>'55'!T3</f>
        <v>0</v>
      </c>
      <c r="AB65" s="92">
        <f>'55'!U3</f>
        <v>7</v>
      </c>
      <c r="AC65" s="92">
        <f>'55'!V3</f>
        <v>0</v>
      </c>
      <c r="AD65" s="92">
        <f>'55'!W3</f>
        <v>0</v>
      </c>
      <c r="AE65" s="91">
        <f t="shared" si="11"/>
        <v>0</v>
      </c>
      <c r="AF65" s="92">
        <f>'55'!X3</f>
        <v>0</v>
      </c>
      <c r="AG65" s="51">
        <f>'55'!B4</f>
        <v>3</v>
      </c>
      <c r="AH65" s="51">
        <f>'55'!AI4</f>
        <v>0</v>
      </c>
      <c r="AI65" s="93">
        <f>'55'!D4</f>
        <v>1</v>
      </c>
      <c r="AJ65" s="93">
        <f>'55'!A7</f>
        <v>0</v>
      </c>
      <c r="AK65" s="93">
        <f>'55'!B7</f>
        <v>0</v>
      </c>
      <c r="AL65" s="93">
        <f>'55'!C7</f>
        <v>2.3333333333333335</v>
      </c>
      <c r="AM65" s="93">
        <f>'55'!D7</f>
        <v>1</v>
      </c>
      <c r="AN65" s="70">
        <f>'55'!G6</f>
        <v>0</v>
      </c>
      <c r="AO65" s="70">
        <f>'55'!G7</f>
        <v>0</v>
      </c>
      <c r="AP65" s="70">
        <f>'55'!G8</f>
        <v>7</v>
      </c>
    </row>
    <row r="66">
      <c r="A66" s="96">
        <v>56</v>
      </c>
      <c r="B66" s="54" t="s">
        <v>229</v>
      </c>
      <c r="C66" s="94" t="s">
        <v>57</v>
      </c>
      <c r="D66" s="100" t="s">
        <v>230</v>
      </c>
      <c r="E66" s="54" t="s">
        <v>74</v>
      </c>
      <c r="F66" s="74">
        <v>45415</v>
      </c>
      <c r="G66" s="39" t="s">
        <v>63</v>
      </c>
      <c r="H66" s="74">
        <v>45469</v>
      </c>
      <c r="I66" s="51">
        <v>1</v>
      </c>
      <c r="J66" s="90">
        <f t="shared" si="6"/>
        <v>3</v>
      </c>
      <c r="K66" s="91">
        <f t="shared" si="7"/>
        <v>0</v>
      </c>
      <c r="L66" s="92">
        <f>'56'!H3</f>
        <v>0</v>
      </c>
      <c r="M66" s="92">
        <f>'56'!I3</f>
        <v>0</v>
      </c>
      <c r="N66" s="92">
        <f>'56'!J3</f>
        <v>0</v>
      </c>
      <c r="O66" s="92">
        <f>'56'!L3</f>
        <v>0</v>
      </c>
      <c r="P66" s="92">
        <f>'56'!K3</f>
        <v>0</v>
      </c>
      <c r="Q66" s="92">
        <f>'56'!M3</f>
        <v>0</v>
      </c>
      <c r="R66" s="92">
        <f>'56'!N3</f>
        <v>0</v>
      </c>
      <c r="S66" s="92">
        <f>'56'!O3</f>
        <v>0</v>
      </c>
      <c r="T66" s="91">
        <f t="shared" si="8"/>
        <v>0</v>
      </c>
      <c r="U66" s="92">
        <f>'56'!P3</f>
        <v>0</v>
      </c>
      <c r="V66" s="91">
        <f t="shared" si="9"/>
        <v>0</v>
      </c>
      <c r="W66" s="92">
        <f>'56'!Q3</f>
        <v>0</v>
      </c>
      <c r="X66" s="92">
        <f>'56'!R3</f>
        <v>0</v>
      </c>
      <c r="Y66" s="92">
        <f>'56'!S3</f>
        <v>0</v>
      </c>
      <c r="Z66" s="91">
        <f t="shared" si="10"/>
        <v>3</v>
      </c>
      <c r="AA66" s="92">
        <f>'56'!T3</f>
        <v>0</v>
      </c>
      <c r="AB66" s="92">
        <f>'56'!U3</f>
        <v>3</v>
      </c>
      <c r="AC66" s="92">
        <f>'56'!V3</f>
        <v>0</v>
      </c>
      <c r="AD66" s="92">
        <f>'56'!W3</f>
        <v>0</v>
      </c>
      <c r="AE66" s="91">
        <f t="shared" si="11"/>
        <v>0</v>
      </c>
      <c r="AF66" s="92">
        <f>'56'!X3</f>
        <v>0</v>
      </c>
      <c r="AG66" s="51">
        <f>'56'!B4</f>
        <v>3</v>
      </c>
      <c r="AH66" s="51">
        <f>'56'!AI4</f>
        <v>0</v>
      </c>
      <c r="AI66" s="93">
        <f>'56'!D4</f>
        <v>1</v>
      </c>
      <c r="AJ66" s="93">
        <f>'56'!A7</f>
        <v>0</v>
      </c>
      <c r="AK66" s="93">
        <f>'56'!B7</f>
        <v>0</v>
      </c>
      <c r="AL66" s="93">
        <f>'56'!C7</f>
        <v>1</v>
      </c>
      <c r="AM66" s="93">
        <f>'56'!D7</f>
        <v>1</v>
      </c>
      <c r="AN66" s="70">
        <f>'56'!G6</f>
        <v>0</v>
      </c>
      <c r="AO66" s="70">
        <f>'56'!G7</f>
        <v>0</v>
      </c>
      <c r="AP66" s="101">
        <f>'56'!G8</f>
        <v>3</v>
      </c>
      <c r="AQ66" s="102"/>
    </row>
    <row r="67">
      <c r="A67" s="96">
        <v>57</v>
      </c>
      <c r="B67" s="50" t="s">
        <v>231</v>
      </c>
      <c r="C67" s="51" t="s">
        <v>130</v>
      </c>
      <c r="D67" s="103" t="s">
        <v>232</v>
      </c>
      <c r="E67" s="54" t="s">
        <v>74</v>
      </c>
      <c r="F67" s="74" t="s">
        <v>233</v>
      </c>
      <c r="G67" s="39" t="s">
        <v>175</v>
      </c>
      <c r="H67" s="54"/>
      <c r="I67" s="51">
        <v>1</v>
      </c>
      <c r="J67" s="90">
        <f t="shared" si="6"/>
        <v>12</v>
      </c>
      <c r="K67" s="91">
        <f t="shared" si="7"/>
        <v>3</v>
      </c>
      <c r="L67" s="92">
        <f>'57'!H3</f>
        <v>3</v>
      </c>
      <c r="M67" s="92">
        <f>'57'!I3</f>
        <v>0</v>
      </c>
      <c r="N67" s="92">
        <f>'57'!J3</f>
        <v>0</v>
      </c>
      <c r="O67" s="92">
        <f>'57'!L3</f>
        <v>0</v>
      </c>
      <c r="P67" s="92">
        <f>'57'!K3</f>
        <v>0</v>
      </c>
      <c r="Q67" s="92">
        <f>'57'!M3</f>
        <v>0</v>
      </c>
      <c r="R67" s="92">
        <f>'57'!N3</f>
        <v>0</v>
      </c>
      <c r="S67" s="92">
        <f>'57'!O3</f>
        <v>0</v>
      </c>
      <c r="T67" s="91">
        <f t="shared" si="8"/>
        <v>0</v>
      </c>
      <c r="U67" s="92">
        <f>'57'!P3</f>
        <v>0</v>
      </c>
      <c r="V67" s="91">
        <f t="shared" si="9"/>
        <v>0</v>
      </c>
      <c r="W67" s="92">
        <f>'57'!Q3</f>
        <v>0</v>
      </c>
      <c r="X67" s="92">
        <f>'57'!R3</f>
        <v>0</v>
      </c>
      <c r="Y67" s="92">
        <f>'57'!S3</f>
        <v>0</v>
      </c>
      <c r="Z67" s="91">
        <f t="shared" si="10"/>
        <v>9</v>
      </c>
      <c r="AA67" s="92">
        <f>'57'!T3</f>
        <v>0</v>
      </c>
      <c r="AB67" s="92">
        <f>'57'!U3</f>
        <v>3</v>
      </c>
      <c r="AC67" s="92">
        <f>'57'!V3</f>
        <v>6</v>
      </c>
      <c r="AD67" s="92">
        <f>'57'!W3</f>
        <v>0</v>
      </c>
      <c r="AE67" s="91">
        <f t="shared" si="11"/>
        <v>0</v>
      </c>
      <c r="AF67" s="92">
        <f>'57'!X3</f>
        <v>0</v>
      </c>
      <c r="AG67" s="51">
        <f>'57'!B4</f>
        <v>12</v>
      </c>
      <c r="AH67" s="51">
        <f>'57'!AI4</f>
        <v>0</v>
      </c>
      <c r="AI67" s="93">
        <f>'57'!D4</f>
        <v>0.83333333333333337</v>
      </c>
      <c r="AJ67" s="93">
        <f>'57'!A7</f>
        <v>0</v>
      </c>
      <c r="AK67" s="93">
        <f>'57'!B7</f>
        <v>0</v>
      </c>
      <c r="AL67" s="93">
        <f>'57'!C7</f>
        <v>0.5</v>
      </c>
      <c r="AM67" s="93">
        <f>'57'!D7</f>
        <v>1</v>
      </c>
      <c r="AN67" s="70">
        <f>'57'!G6</f>
        <v>0</v>
      </c>
      <c r="AO67" s="70">
        <f>'57'!G7</f>
        <v>0</v>
      </c>
      <c r="AP67" s="70">
        <f>'57'!G8</f>
        <v>6</v>
      </c>
    </row>
    <row r="68">
      <c r="A68" s="96">
        <v>58</v>
      </c>
      <c r="B68" s="50" t="s">
        <v>234</v>
      </c>
      <c r="C68" s="78" t="s">
        <v>130</v>
      </c>
      <c r="D68" s="104" t="s">
        <v>235</v>
      </c>
      <c r="E68" s="53" t="s">
        <v>74</v>
      </c>
      <c r="F68" s="74" t="s">
        <v>233</v>
      </c>
      <c r="G68" s="39" t="s">
        <v>175</v>
      </c>
      <c r="H68" s="54"/>
      <c r="I68" s="51">
        <v>0</v>
      </c>
      <c r="J68" s="90">
        <f t="shared" si="6"/>
        <v>12</v>
      </c>
      <c r="K68" s="91">
        <f t="shared" si="7"/>
        <v>4</v>
      </c>
      <c r="L68" s="92">
        <f>'58'!H3</f>
        <v>4</v>
      </c>
      <c r="M68" s="92">
        <f>'58'!I3</f>
        <v>0</v>
      </c>
      <c r="N68" s="92">
        <f>'58'!J3</f>
        <v>0</v>
      </c>
      <c r="O68" s="92">
        <f>'58'!L3</f>
        <v>0</v>
      </c>
      <c r="P68" s="92">
        <f>'58'!K3</f>
        <v>0</v>
      </c>
      <c r="Q68" s="92">
        <f>'58'!M3</f>
        <v>0</v>
      </c>
      <c r="R68" s="92">
        <f>'58'!N3</f>
        <v>0</v>
      </c>
      <c r="S68" s="92">
        <f>'58'!O3</f>
        <v>0</v>
      </c>
      <c r="T68" s="91">
        <f t="shared" si="8"/>
        <v>0</v>
      </c>
      <c r="U68" s="92">
        <f>'58'!P3</f>
        <v>0</v>
      </c>
      <c r="V68" s="91">
        <f t="shared" si="9"/>
        <v>0</v>
      </c>
      <c r="W68" s="92">
        <f>'58'!Q3</f>
        <v>0</v>
      </c>
      <c r="X68" s="92">
        <f>'58'!R3</f>
        <v>0</v>
      </c>
      <c r="Y68" s="92">
        <f>'58'!S3</f>
        <v>0</v>
      </c>
      <c r="Z68" s="91">
        <f t="shared" si="10"/>
        <v>8</v>
      </c>
      <c r="AA68" s="92">
        <f>'58'!T3</f>
        <v>0</v>
      </c>
      <c r="AB68" s="92">
        <f>'58'!U3</f>
        <v>3</v>
      </c>
      <c r="AC68" s="92">
        <f>'58'!V3</f>
        <v>5</v>
      </c>
      <c r="AD68" s="92">
        <f>'58'!W3</f>
        <v>0</v>
      </c>
      <c r="AE68" s="91">
        <f t="shared" si="11"/>
        <v>0</v>
      </c>
      <c r="AF68" s="92">
        <f>'58'!X3</f>
        <v>0</v>
      </c>
      <c r="AG68" s="51">
        <f>'58'!B4</f>
        <v>12</v>
      </c>
      <c r="AH68" s="51">
        <f>'58'!AI4</f>
        <v>0</v>
      </c>
      <c r="AI68" s="93">
        <f>'58'!D4</f>
        <v>0.83333333333333337</v>
      </c>
      <c r="AJ68" s="93">
        <f>'58'!A7</f>
        <v>0</v>
      </c>
      <c r="AK68" s="93">
        <f>'58'!B7</f>
        <v>0</v>
      </c>
      <c r="AL68" s="93">
        <f>'58'!C7</f>
        <v>0.58333333333333337</v>
      </c>
      <c r="AM68" s="93">
        <f>'58'!D7</f>
        <v>1</v>
      </c>
      <c r="AN68" s="70">
        <f>'58'!G6</f>
        <v>0</v>
      </c>
      <c r="AO68" s="70">
        <f>'58'!G7</f>
        <v>0</v>
      </c>
      <c r="AP68" s="70">
        <f>'58'!G8</f>
        <v>7</v>
      </c>
    </row>
    <row r="69">
      <c r="A69" s="96">
        <v>59</v>
      </c>
      <c r="B69" s="50" t="s">
        <v>236</v>
      </c>
      <c r="C69" s="78" t="s">
        <v>130</v>
      </c>
      <c r="D69" s="104" t="s">
        <v>237</v>
      </c>
      <c r="E69" s="53" t="s">
        <v>74</v>
      </c>
      <c r="F69" s="74" t="s">
        <v>238</v>
      </c>
      <c r="G69" s="39" t="s">
        <v>175</v>
      </c>
      <c r="H69" s="54"/>
      <c r="I69" s="51">
        <v>1</v>
      </c>
      <c r="J69" s="90">
        <f t="shared" si="6"/>
        <v>29</v>
      </c>
      <c r="K69" s="91">
        <f t="shared" si="7"/>
        <v>10</v>
      </c>
      <c r="L69" s="92">
        <f>'59'!H3</f>
        <v>10</v>
      </c>
      <c r="M69" s="92">
        <f>'59'!I3</f>
        <v>0</v>
      </c>
      <c r="N69" s="92">
        <f>'59'!J3</f>
        <v>0</v>
      </c>
      <c r="O69" s="92">
        <f>'59'!L3</f>
        <v>0</v>
      </c>
      <c r="P69" s="92">
        <f>'59'!K3</f>
        <v>0</v>
      </c>
      <c r="Q69" s="92">
        <f>'59'!M3</f>
        <v>0</v>
      </c>
      <c r="R69" s="92">
        <f>'59'!N3</f>
        <v>0</v>
      </c>
      <c r="S69" s="92">
        <f>'59'!O3</f>
        <v>0</v>
      </c>
      <c r="T69" s="91">
        <f t="shared" si="8"/>
        <v>3</v>
      </c>
      <c r="U69" s="92">
        <f>'59'!P3</f>
        <v>3</v>
      </c>
      <c r="V69" s="91">
        <f t="shared" si="9"/>
        <v>0</v>
      </c>
      <c r="W69" s="92">
        <f>'59'!Q3</f>
        <v>0</v>
      </c>
      <c r="X69" s="92">
        <f>'59'!R3</f>
        <v>0</v>
      </c>
      <c r="Y69" s="92">
        <f>'59'!S3</f>
        <v>0</v>
      </c>
      <c r="Z69" s="91">
        <f t="shared" si="10"/>
        <v>16</v>
      </c>
      <c r="AA69" s="92">
        <f>'59'!T3</f>
        <v>0</v>
      </c>
      <c r="AB69" s="92">
        <f>'59'!U3</f>
        <v>6</v>
      </c>
      <c r="AC69" s="92">
        <f>'59'!V3</f>
        <v>10</v>
      </c>
      <c r="AD69" s="92">
        <f>'59'!W3</f>
        <v>0</v>
      </c>
      <c r="AE69" s="91">
        <f t="shared" si="11"/>
        <v>0</v>
      </c>
      <c r="AF69" s="92">
        <f>'59'!X3</f>
        <v>0</v>
      </c>
      <c r="AG69" s="51">
        <f>'59'!B4</f>
        <v>39</v>
      </c>
      <c r="AH69" s="51">
        <f>'59'!AI4</f>
        <v>0</v>
      </c>
      <c r="AI69" s="93">
        <f>'59'!D4</f>
        <v>0.66666666666666663</v>
      </c>
      <c r="AJ69" s="93">
        <f>'59'!A7</f>
        <v>0</v>
      </c>
      <c r="AK69" s="93">
        <f>'59'!B7</f>
        <v>0</v>
      </c>
      <c r="AL69" s="93">
        <f>'59'!C7</f>
        <v>0.35897435897435898</v>
      </c>
      <c r="AM69" s="93">
        <f>'59'!D7</f>
        <v>1</v>
      </c>
      <c r="AN69" s="70">
        <f>'59'!G6</f>
        <v>0</v>
      </c>
      <c r="AO69" s="70">
        <f>'59'!G7</f>
        <v>0</v>
      </c>
      <c r="AP69" s="70">
        <f>'59'!G8</f>
        <v>14</v>
      </c>
    </row>
    <row r="70">
      <c r="A70" s="105">
        <v>60</v>
      </c>
      <c r="B70" s="66" t="s">
        <v>239</v>
      </c>
      <c r="C70" s="78" t="s">
        <v>130</v>
      </c>
      <c r="D70" s="104" t="s">
        <v>240</v>
      </c>
      <c r="E70" s="53" t="s">
        <v>201</v>
      </c>
      <c r="F70" s="54" t="s">
        <v>241</v>
      </c>
      <c r="G70" s="39" t="s">
        <v>175</v>
      </c>
      <c r="H70" s="54"/>
      <c r="I70" s="51">
        <v>1</v>
      </c>
      <c r="J70" s="45">
        <f t="shared" si="6"/>
        <v>19</v>
      </c>
      <c r="K70" s="40">
        <f t="shared" si="7"/>
        <v>11</v>
      </c>
      <c r="L70" s="68">
        <f>'60'!H3</f>
        <v>3</v>
      </c>
      <c r="M70" s="68">
        <f>'60'!I3</f>
        <v>0</v>
      </c>
      <c r="N70" s="68">
        <f>'60'!J3</f>
        <v>6</v>
      </c>
      <c r="O70" s="68">
        <f>'60'!L3</f>
        <v>2</v>
      </c>
      <c r="P70" s="68">
        <f>'60'!K3</f>
        <v>0</v>
      </c>
      <c r="Q70" s="68">
        <f>'60'!M3</f>
        <v>0</v>
      </c>
      <c r="R70" s="68">
        <f>'60'!N3</f>
        <v>0</v>
      </c>
      <c r="S70" s="68">
        <f>'60'!O3</f>
        <v>0</v>
      </c>
      <c r="T70" s="40">
        <f t="shared" si="8"/>
        <v>0</v>
      </c>
      <c r="U70" s="68">
        <f>'60'!P3</f>
        <v>0</v>
      </c>
      <c r="V70" s="40">
        <f t="shared" si="9"/>
        <v>0</v>
      </c>
      <c r="W70" s="68">
        <f>'60'!Q3</f>
        <v>0</v>
      </c>
      <c r="X70" s="68">
        <f>'60'!R3</f>
        <v>0</v>
      </c>
      <c r="Y70" s="68">
        <f>'60'!S3</f>
        <v>0</v>
      </c>
      <c r="Z70" s="40">
        <f t="shared" si="10"/>
        <v>7</v>
      </c>
      <c r="AA70" s="68">
        <f>'60'!T3</f>
        <v>0</v>
      </c>
      <c r="AB70" s="68">
        <f>'60'!U3</f>
        <v>0</v>
      </c>
      <c r="AC70" s="68">
        <f>'60'!V3</f>
        <v>7</v>
      </c>
      <c r="AD70" s="68">
        <f>'60'!W3</f>
        <v>0</v>
      </c>
      <c r="AE70" s="40">
        <f t="shared" si="11"/>
        <v>1</v>
      </c>
      <c r="AF70" s="68">
        <f>'60'!X3</f>
        <v>1</v>
      </c>
      <c r="AG70" s="51">
        <f>'60'!B4</f>
        <v>45</v>
      </c>
      <c r="AH70" s="51">
        <f>'60'!AI4</f>
        <v>0</v>
      </c>
      <c r="AI70" s="69">
        <f>'60'!D4</f>
        <v>0.93333333333333335</v>
      </c>
      <c r="AJ70" s="69">
        <f>'60'!A7</f>
        <v>0</v>
      </c>
      <c r="AK70" s="69">
        <f>'60'!B7</f>
        <v>0.3888888888888889</v>
      </c>
      <c r="AL70" s="69">
        <f>'60'!C7</f>
        <v>0</v>
      </c>
      <c r="AM70" s="69">
        <f>'60'!D7</f>
        <v>0.5</v>
      </c>
      <c r="AN70" s="70">
        <f>'60'!G6</f>
        <v>0</v>
      </c>
      <c r="AO70" s="70">
        <f>'60'!G7</f>
        <v>35</v>
      </c>
      <c r="AP70" s="70">
        <f>'60'!G8</f>
        <v>0</v>
      </c>
    </row>
    <row r="71">
      <c r="A71" s="96">
        <v>61</v>
      </c>
      <c r="B71" s="106" t="s">
        <v>242</v>
      </c>
      <c r="C71" s="78" t="s">
        <v>130</v>
      </c>
      <c r="D71" s="104" t="s">
        <v>243</v>
      </c>
      <c r="E71" s="53" t="s">
        <v>74</v>
      </c>
      <c r="F71" s="74" t="s">
        <v>238</v>
      </c>
      <c r="G71" s="39" t="s">
        <v>175</v>
      </c>
      <c r="H71" s="54"/>
      <c r="I71" s="51">
        <v>1</v>
      </c>
      <c r="J71" s="45">
        <f t="shared" si="6"/>
        <v>30</v>
      </c>
      <c r="K71" s="91">
        <f t="shared" si="7"/>
        <v>6</v>
      </c>
      <c r="L71" s="92">
        <f>'61'!H3</f>
        <v>6</v>
      </c>
      <c r="M71" s="92">
        <f>'61'!I3</f>
        <v>0</v>
      </c>
      <c r="N71" s="92">
        <f>'61'!J3</f>
        <v>0</v>
      </c>
      <c r="O71" s="92">
        <f>'61'!L3</f>
        <v>0</v>
      </c>
      <c r="P71" s="92">
        <f>'61'!K3</f>
        <v>0</v>
      </c>
      <c r="Q71" s="92">
        <f>'61'!M3</f>
        <v>0</v>
      </c>
      <c r="R71" s="92">
        <f>'61'!N3</f>
        <v>0</v>
      </c>
      <c r="S71" s="92">
        <f>'61'!O3</f>
        <v>0</v>
      </c>
      <c r="T71" s="91">
        <f t="shared" si="8"/>
        <v>4</v>
      </c>
      <c r="U71" s="92">
        <f>'61'!P3</f>
        <v>4</v>
      </c>
      <c r="V71" s="91">
        <f t="shared" si="9"/>
        <v>0</v>
      </c>
      <c r="W71" s="92">
        <f>'61'!Q3</f>
        <v>0</v>
      </c>
      <c r="X71" s="92">
        <f>'61'!R3</f>
        <v>0</v>
      </c>
      <c r="Y71" s="92">
        <f>'61'!S3</f>
        <v>0</v>
      </c>
      <c r="Z71" s="91">
        <f t="shared" si="10"/>
        <v>20</v>
      </c>
      <c r="AA71" s="92">
        <f>'61'!T3</f>
        <v>0</v>
      </c>
      <c r="AB71" s="92">
        <f>'61'!U3</f>
        <v>7</v>
      </c>
      <c r="AC71" s="92">
        <f>'61'!V3</f>
        <v>13</v>
      </c>
      <c r="AD71" s="92">
        <f>'61'!W3</f>
        <v>0</v>
      </c>
      <c r="AE71" s="91">
        <f t="shared" si="11"/>
        <v>0</v>
      </c>
      <c r="AF71" s="92">
        <f>'61'!X3</f>
        <v>0</v>
      </c>
      <c r="AG71" s="51">
        <f>'61'!B4</f>
        <v>46</v>
      </c>
      <c r="AH71" s="51">
        <f>'61'!AI4</f>
        <v>0</v>
      </c>
      <c r="AI71" s="93">
        <f>'61'!D4</f>
        <v>0.21739130434782608</v>
      </c>
      <c r="AJ71" s="93">
        <f>'61'!A7</f>
        <v>0</v>
      </c>
      <c r="AK71" s="93">
        <f>'61'!B7</f>
        <v>0</v>
      </c>
      <c r="AL71" s="93">
        <f>'61'!C7</f>
        <v>0.36956521739130432</v>
      </c>
      <c r="AM71" s="93">
        <f>'61'!D7</f>
        <v>1</v>
      </c>
      <c r="AN71" s="70">
        <f>'61'!G6</f>
        <v>0</v>
      </c>
      <c r="AO71" s="70">
        <f>'61'!G7</f>
        <v>0</v>
      </c>
      <c r="AP71" s="70">
        <f>'61'!G8</f>
        <v>17</v>
      </c>
    </row>
    <row r="72">
      <c r="A72" s="105">
        <v>62</v>
      </c>
      <c r="B72" s="66" t="s">
        <v>244</v>
      </c>
      <c r="C72" s="78" t="s">
        <v>57</v>
      </c>
      <c r="D72" s="104" t="s">
        <v>245</v>
      </c>
      <c r="E72" s="53" t="s">
        <v>201</v>
      </c>
      <c r="F72" s="54"/>
      <c r="G72" s="39" t="s">
        <v>152</v>
      </c>
      <c r="H72" s="54" t="s">
        <v>68</v>
      </c>
      <c r="I72" s="51">
        <v>0</v>
      </c>
      <c r="J72" s="45">
        <f t="shared" si="6"/>
        <v>0</v>
      </c>
      <c r="K72" s="40">
        <f t="shared" si="7"/>
        <v>0</v>
      </c>
      <c r="L72" s="68">
        <f>'62'!H3</f>
        <v>0</v>
      </c>
      <c r="M72" s="68">
        <f>'62'!I3</f>
        <v>0</v>
      </c>
      <c r="N72" s="68">
        <f>'62'!J3</f>
        <v>0</v>
      </c>
      <c r="O72" s="68">
        <f>'62'!L3</f>
        <v>0</v>
      </c>
      <c r="P72" s="68">
        <f>'62'!K3</f>
        <v>0</v>
      </c>
      <c r="Q72" s="68">
        <f>'62'!M3</f>
        <v>0</v>
      </c>
      <c r="R72" s="68">
        <f>'62'!N3</f>
        <v>0</v>
      </c>
      <c r="S72" s="68">
        <f>'62'!O3</f>
        <v>0</v>
      </c>
      <c r="T72" s="40">
        <f t="shared" si="8"/>
        <v>0</v>
      </c>
      <c r="U72" s="68">
        <f>'62'!P3</f>
        <v>0</v>
      </c>
      <c r="V72" s="40">
        <f t="shared" si="9"/>
        <v>0</v>
      </c>
      <c r="W72" s="68">
        <f>'62'!Q3</f>
        <v>0</v>
      </c>
      <c r="X72" s="68">
        <f>'62'!R3</f>
        <v>0</v>
      </c>
      <c r="Y72" s="68">
        <f>'62'!S3</f>
        <v>0</v>
      </c>
      <c r="Z72" s="40">
        <f t="shared" si="10"/>
        <v>0</v>
      </c>
      <c r="AA72" s="68">
        <f>'62'!T3</f>
        <v>0</v>
      </c>
      <c r="AB72" s="68">
        <f>'62'!U3</f>
        <v>0</v>
      </c>
      <c r="AC72" s="68">
        <f>'62'!V3</f>
        <v>0</v>
      </c>
      <c r="AD72" s="68">
        <f>'62'!W3</f>
        <v>0</v>
      </c>
      <c r="AE72" s="40">
        <f t="shared" si="11"/>
        <v>0</v>
      </c>
      <c r="AF72" s="68">
        <f>'62'!X3</f>
        <v>0</v>
      </c>
      <c r="AG72" s="51">
        <f>'62'!B4</f>
        <v>25</v>
      </c>
      <c r="AH72" s="51">
        <f>'62'!AI4</f>
        <v>0</v>
      </c>
      <c r="AI72" s="69">
        <f>'62'!D4</f>
        <v>0</v>
      </c>
      <c r="AJ72" s="69">
        <f>'62'!A7</f>
        <v>0</v>
      </c>
      <c r="AK72" s="69">
        <f>'62'!B7</f>
        <v>0</v>
      </c>
      <c r="AL72" s="69">
        <f>'62'!C7</f>
        <v>0</v>
      </c>
      <c r="AM72" s="69" t="e">
        <f>'62'!D7</f>
        <v>#DIV/0!</v>
      </c>
      <c r="AN72" s="70">
        <f>'62'!G6</f>
        <v>0</v>
      </c>
      <c r="AO72" s="70">
        <f>'62'!G7</f>
        <v>0</v>
      </c>
      <c r="AP72" s="70">
        <f>'62'!G8</f>
        <v>0</v>
      </c>
    </row>
    <row r="73">
      <c r="A73" s="105">
        <v>63</v>
      </c>
      <c r="B73" s="66" t="s">
        <v>246</v>
      </c>
      <c r="C73" s="78" t="s">
        <v>57</v>
      </c>
      <c r="D73" s="104" t="s">
        <v>247</v>
      </c>
      <c r="E73" s="53" t="s">
        <v>201</v>
      </c>
      <c r="F73" s="54"/>
      <c r="G73" s="39" t="s">
        <v>152</v>
      </c>
      <c r="H73" s="54" t="s">
        <v>68</v>
      </c>
      <c r="I73" s="51">
        <v>0</v>
      </c>
      <c r="J73" s="45">
        <f t="shared" si="6"/>
        <v>0</v>
      </c>
      <c r="K73" s="40">
        <f t="shared" si="7"/>
        <v>0</v>
      </c>
      <c r="L73" s="68">
        <f>'63'!H3</f>
        <v>0</v>
      </c>
      <c r="M73" s="68">
        <f>'63'!I3</f>
        <v>0</v>
      </c>
      <c r="N73" s="68">
        <f>'63'!J3</f>
        <v>0</v>
      </c>
      <c r="O73" s="68">
        <f>'63'!L3</f>
        <v>0</v>
      </c>
      <c r="P73" s="68">
        <f>'63'!K3</f>
        <v>0</v>
      </c>
      <c r="Q73" s="68">
        <f>'63'!M3</f>
        <v>0</v>
      </c>
      <c r="R73" s="68">
        <f>'63'!N3</f>
        <v>0</v>
      </c>
      <c r="S73" s="68">
        <f>'63'!O3</f>
        <v>0</v>
      </c>
      <c r="T73" s="40">
        <f t="shared" si="8"/>
        <v>0</v>
      </c>
      <c r="U73" s="68">
        <f>'63'!P3</f>
        <v>0</v>
      </c>
      <c r="V73" s="40">
        <f t="shared" si="9"/>
        <v>0</v>
      </c>
      <c r="W73" s="68">
        <f>'63'!Q3</f>
        <v>0</v>
      </c>
      <c r="X73" s="68">
        <f>'63'!R3</f>
        <v>0</v>
      </c>
      <c r="Y73" s="68">
        <f>'63'!S3</f>
        <v>0</v>
      </c>
      <c r="Z73" s="40">
        <f t="shared" si="10"/>
        <v>0</v>
      </c>
      <c r="AA73" s="68">
        <f>'62'!T3</f>
        <v>0</v>
      </c>
      <c r="AB73" s="68">
        <f>'62'!U3</f>
        <v>0</v>
      </c>
      <c r="AC73" s="68">
        <f>'62'!V3</f>
        <v>0</v>
      </c>
      <c r="AD73" s="68">
        <f>'62'!W3</f>
        <v>0</v>
      </c>
      <c r="AE73" s="40">
        <f t="shared" si="11"/>
        <v>0</v>
      </c>
      <c r="AF73" s="68">
        <f>'63'!X3</f>
        <v>0</v>
      </c>
      <c r="AG73" s="51">
        <f>'63'!B4</f>
        <v>25</v>
      </c>
      <c r="AH73" s="51">
        <f>'63'!AI4</f>
        <v>0</v>
      </c>
      <c r="AI73" s="69">
        <f>'63'!D4</f>
        <v>0</v>
      </c>
      <c r="AJ73" s="69">
        <f>'63'!A7</f>
        <v>0</v>
      </c>
      <c r="AK73" s="69">
        <f>'63'!B7</f>
        <v>0</v>
      </c>
      <c r="AL73" s="69">
        <f>'63'!C7</f>
        <v>0</v>
      </c>
      <c r="AM73" s="69" t="e">
        <f>'63'!D7</f>
        <v>#DIV/0!</v>
      </c>
      <c r="AN73" s="70">
        <f>'63'!G6</f>
        <v>0</v>
      </c>
      <c r="AO73" s="70">
        <f>'63'!G7</f>
        <v>0</v>
      </c>
      <c r="AP73" s="70">
        <f>'63'!G8</f>
        <v>0</v>
      </c>
    </row>
    <row r="74">
      <c r="A74" s="51"/>
      <c r="B74" s="54"/>
      <c r="C74" s="51"/>
      <c r="D74" s="107"/>
      <c r="E74" s="54"/>
      <c r="F74" s="54"/>
      <c r="G74" s="39"/>
      <c r="H74" s="54"/>
      <c r="I74" s="51"/>
      <c r="J74" s="45">
        <f t="shared" ref="J74:J90" si="12">K74+T74+V74+Z74+AE74</f>
        <v>0</v>
      </c>
      <c r="K74" s="40">
        <f t="shared" ref="K74:K90" si="13">SUM(L74:S74)</f>
        <v>0</v>
      </c>
      <c r="L74" s="68"/>
      <c r="M74" s="68"/>
      <c r="N74" s="68"/>
      <c r="O74" s="68"/>
      <c r="P74" s="68"/>
      <c r="Q74" s="68"/>
      <c r="R74" s="68"/>
      <c r="S74" s="68"/>
      <c r="T74" s="40">
        <f t="shared" ref="T74:T90" si="14">U74</f>
        <v>0</v>
      </c>
      <c r="U74" s="68"/>
      <c r="V74" s="40">
        <f t="shared" ref="V74:V90" si="15">SUM(W74:Y74)</f>
        <v>0</v>
      </c>
      <c r="W74" s="68"/>
      <c r="X74" s="68"/>
      <c r="Y74" s="68"/>
      <c r="Z74" s="40">
        <f t="shared" ref="Z74:Z90" si="16">SUM(AA74:AD74)</f>
        <v>0</v>
      </c>
      <c r="AA74" s="68"/>
      <c r="AB74" s="68"/>
      <c r="AC74" s="68"/>
      <c r="AD74" s="68"/>
      <c r="AE74" s="40">
        <f t="shared" ref="AE74:AE90" si="17">AF74</f>
        <v>0</v>
      </c>
      <c r="AF74" s="68"/>
      <c r="AG74" s="51"/>
      <c r="AH74" s="51"/>
      <c r="AI74" s="68"/>
      <c r="AJ74" s="68"/>
      <c r="AK74" s="68"/>
      <c r="AL74" s="68"/>
      <c r="AM74" s="68"/>
      <c r="AN74" s="51"/>
      <c r="AO74" s="51"/>
      <c r="AP74" s="51"/>
    </row>
    <row r="75">
      <c r="A75" s="51"/>
      <c r="B75" s="54"/>
      <c r="C75" s="51"/>
      <c r="D75" s="94"/>
      <c r="E75" s="54"/>
      <c r="F75" s="54"/>
      <c r="G75" s="39"/>
      <c r="H75" s="54"/>
      <c r="I75" s="51"/>
      <c r="J75" s="45">
        <f t="shared" si="12"/>
        <v>0</v>
      </c>
      <c r="K75" s="40">
        <f t="shared" si="13"/>
        <v>0</v>
      </c>
      <c r="L75" s="68"/>
      <c r="M75" s="68"/>
      <c r="N75" s="68"/>
      <c r="O75" s="68"/>
      <c r="P75" s="68"/>
      <c r="Q75" s="68"/>
      <c r="R75" s="68"/>
      <c r="S75" s="68"/>
      <c r="T75" s="40">
        <f t="shared" si="14"/>
        <v>0</v>
      </c>
      <c r="U75" s="68"/>
      <c r="V75" s="40">
        <f t="shared" si="15"/>
        <v>0</v>
      </c>
      <c r="W75" s="68"/>
      <c r="X75" s="68"/>
      <c r="Y75" s="68"/>
      <c r="Z75" s="40">
        <f t="shared" si="16"/>
        <v>0</v>
      </c>
      <c r="AA75" s="68"/>
      <c r="AB75" s="68"/>
      <c r="AC75" s="68"/>
      <c r="AD75" s="68"/>
      <c r="AE75" s="40">
        <f t="shared" si="17"/>
        <v>0</v>
      </c>
      <c r="AF75" s="68"/>
      <c r="AG75" s="51"/>
      <c r="AH75" s="51"/>
      <c r="AI75" s="68"/>
      <c r="AJ75" s="68"/>
      <c r="AK75" s="68"/>
      <c r="AL75" s="68"/>
      <c r="AM75" s="68"/>
      <c r="AN75" s="51"/>
      <c r="AO75" s="51"/>
      <c r="AP75" s="51"/>
    </row>
    <row r="76">
      <c r="A76" s="51"/>
      <c r="B76" s="54"/>
      <c r="C76" s="51"/>
      <c r="D76" s="94"/>
      <c r="E76" s="54"/>
      <c r="F76" s="54"/>
      <c r="G76" s="39"/>
      <c r="H76" s="54"/>
      <c r="I76" s="51"/>
      <c r="J76" s="45">
        <f t="shared" si="12"/>
        <v>0</v>
      </c>
      <c r="K76" s="40">
        <f t="shared" si="13"/>
        <v>0</v>
      </c>
      <c r="L76" s="68"/>
      <c r="M76" s="68"/>
      <c r="N76" s="68"/>
      <c r="O76" s="68"/>
      <c r="P76" s="68"/>
      <c r="Q76" s="68"/>
      <c r="R76" s="68"/>
      <c r="S76" s="68"/>
      <c r="T76" s="40">
        <f t="shared" si="14"/>
        <v>0</v>
      </c>
      <c r="U76" s="68"/>
      <c r="V76" s="40">
        <f t="shared" si="15"/>
        <v>0</v>
      </c>
      <c r="W76" s="68"/>
      <c r="X76" s="68"/>
      <c r="Y76" s="68"/>
      <c r="Z76" s="40">
        <f t="shared" si="16"/>
        <v>0</v>
      </c>
      <c r="AA76" s="68"/>
      <c r="AB76" s="68"/>
      <c r="AC76" s="68"/>
      <c r="AD76" s="68"/>
      <c r="AE76" s="40">
        <f t="shared" si="17"/>
        <v>0</v>
      </c>
      <c r="AF76" s="68"/>
      <c r="AG76" s="51"/>
      <c r="AH76" s="51"/>
      <c r="AI76" s="68"/>
      <c r="AJ76" s="68"/>
      <c r="AK76" s="68"/>
      <c r="AL76" s="68"/>
      <c r="AM76" s="68"/>
      <c r="AN76" s="51"/>
      <c r="AO76" s="51"/>
      <c r="AP76" s="51"/>
    </row>
    <row r="77">
      <c r="A77" s="51"/>
      <c r="B77" s="54"/>
      <c r="C77" s="51"/>
      <c r="D77" s="64"/>
      <c r="E77" s="54"/>
      <c r="F77" s="54"/>
      <c r="G77" s="39"/>
      <c r="H77" s="54"/>
      <c r="I77" s="51"/>
      <c r="J77" s="45">
        <f t="shared" si="12"/>
        <v>0</v>
      </c>
      <c r="K77" s="40">
        <f t="shared" si="13"/>
        <v>0</v>
      </c>
      <c r="L77" s="68"/>
      <c r="M77" s="68"/>
      <c r="N77" s="68"/>
      <c r="O77" s="68"/>
      <c r="P77" s="68"/>
      <c r="Q77" s="68"/>
      <c r="R77" s="68"/>
      <c r="S77" s="68"/>
      <c r="T77" s="40">
        <f t="shared" si="14"/>
        <v>0</v>
      </c>
      <c r="U77" s="68"/>
      <c r="V77" s="40">
        <f t="shared" si="15"/>
        <v>0</v>
      </c>
      <c r="W77" s="68"/>
      <c r="X77" s="68"/>
      <c r="Y77" s="68"/>
      <c r="Z77" s="40">
        <f t="shared" si="16"/>
        <v>0</v>
      </c>
      <c r="AA77" s="68"/>
      <c r="AB77" s="68"/>
      <c r="AC77" s="68"/>
      <c r="AD77" s="68"/>
      <c r="AE77" s="40">
        <f t="shared" si="17"/>
        <v>0</v>
      </c>
      <c r="AF77" s="68"/>
      <c r="AG77" s="51"/>
      <c r="AH77" s="51"/>
      <c r="AI77" s="68"/>
      <c r="AJ77" s="68"/>
      <c r="AK77" s="68"/>
      <c r="AL77" s="68"/>
      <c r="AM77" s="68"/>
      <c r="AN77" s="51"/>
      <c r="AO77" s="51"/>
      <c r="AP77" s="51"/>
    </row>
    <row r="78">
      <c r="A78" s="51"/>
      <c r="B78" s="54"/>
      <c r="C78" s="51"/>
      <c r="D78" s="108"/>
      <c r="E78" s="54"/>
      <c r="F78" s="54"/>
      <c r="G78" s="39"/>
      <c r="H78" s="54"/>
      <c r="I78" s="51"/>
      <c r="J78" s="45">
        <f t="shared" si="12"/>
        <v>0</v>
      </c>
      <c r="K78" s="40">
        <f t="shared" si="13"/>
        <v>0</v>
      </c>
      <c r="L78" s="68"/>
      <c r="M78" s="68"/>
      <c r="N78" s="68"/>
      <c r="O78" s="68"/>
      <c r="P78" s="68"/>
      <c r="Q78" s="68"/>
      <c r="R78" s="68"/>
      <c r="S78" s="68"/>
      <c r="T78" s="40">
        <f t="shared" si="14"/>
        <v>0</v>
      </c>
      <c r="U78" s="68"/>
      <c r="V78" s="40">
        <f t="shared" si="15"/>
        <v>0</v>
      </c>
      <c r="W78" s="68"/>
      <c r="X78" s="68"/>
      <c r="Y78" s="68"/>
      <c r="Z78" s="40">
        <f t="shared" si="16"/>
        <v>0</v>
      </c>
      <c r="AA78" s="68"/>
      <c r="AB78" s="68"/>
      <c r="AC78" s="68"/>
      <c r="AD78" s="68"/>
      <c r="AE78" s="40">
        <f t="shared" si="17"/>
        <v>0</v>
      </c>
      <c r="AF78" s="68"/>
      <c r="AG78" s="51"/>
      <c r="AH78" s="51"/>
      <c r="AI78" s="68"/>
      <c r="AJ78" s="68"/>
      <c r="AK78" s="68"/>
      <c r="AL78" s="68"/>
      <c r="AM78" s="68"/>
      <c r="AN78" s="51"/>
      <c r="AO78" s="51"/>
      <c r="AP78" s="51"/>
    </row>
    <row r="79">
      <c r="A79" s="51"/>
      <c r="B79" s="54"/>
      <c r="C79" s="51"/>
      <c r="D79" s="109"/>
      <c r="E79" s="54"/>
      <c r="F79" s="54"/>
      <c r="G79" s="39"/>
      <c r="H79" s="54"/>
      <c r="I79" s="51"/>
      <c r="J79" s="45">
        <f t="shared" si="12"/>
        <v>0</v>
      </c>
      <c r="K79" s="40">
        <f t="shared" si="13"/>
        <v>0</v>
      </c>
      <c r="L79" s="68"/>
      <c r="M79" s="68"/>
      <c r="N79" s="68"/>
      <c r="O79" s="68"/>
      <c r="P79" s="68"/>
      <c r="Q79" s="68"/>
      <c r="R79" s="68"/>
      <c r="S79" s="68"/>
      <c r="T79" s="40">
        <f t="shared" si="14"/>
        <v>0</v>
      </c>
      <c r="U79" s="68"/>
      <c r="V79" s="40">
        <f t="shared" si="15"/>
        <v>0</v>
      </c>
      <c r="W79" s="68"/>
      <c r="X79" s="68"/>
      <c r="Y79" s="68"/>
      <c r="Z79" s="40">
        <f t="shared" si="16"/>
        <v>0</v>
      </c>
      <c r="AA79" s="68"/>
      <c r="AB79" s="68"/>
      <c r="AC79" s="68"/>
      <c r="AD79" s="68"/>
      <c r="AE79" s="40">
        <f t="shared" si="17"/>
        <v>0</v>
      </c>
      <c r="AF79" s="68"/>
      <c r="AG79" s="51"/>
      <c r="AH79" s="51"/>
      <c r="AI79" s="68"/>
      <c r="AJ79" s="68"/>
      <c r="AK79" s="68"/>
      <c r="AL79" s="68"/>
      <c r="AM79" s="68"/>
      <c r="AN79" s="51"/>
      <c r="AO79" s="51"/>
      <c r="AP79" s="51"/>
    </row>
    <row r="80">
      <c r="A80" s="51"/>
      <c r="B80" s="54"/>
      <c r="C80" s="51"/>
      <c r="D80" s="110"/>
      <c r="E80" s="54"/>
      <c r="F80" s="54"/>
      <c r="G80" s="39"/>
      <c r="H80" s="54"/>
      <c r="I80" s="51"/>
      <c r="J80" s="45">
        <f t="shared" si="12"/>
        <v>0</v>
      </c>
      <c r="K80" s="40">
        <f t="shared" si="13"/>
        <v>0</v>
      </c>
      <c r="L80" s="68"/>
      <c r="M80" s="68"/>
      <c r="N80" s="68"/>
      <c r="O80" s="68"/>
      <c r="P80" s="68"/>
      <c r="Q80" s="68"/>
      <c r="R80" s="68"/>
      <c r="S80" s="68"/>
      <c r="T80" s="40">
        <f t="shared" si="14"/>
        <v>0</v>
      </c>
      <c r="U80" s="68"/>
      <c r="V80" s="40">
        <f t="shared" si="15"/>
        <v>0</v>
      </c>
      <c r="W80" s="68"/>
      <c r="X80" s="68"/>
      <c r="Y80" s="68"/>
      <c r="Z80" s="40">
        <f t="shared" si="16"/>
        <v>0</v>
      </c>
      <c r="AA80" s="68"/>
      <c r="AB80" s="68"/>
      <c r="AC80" s="68"/>
      <c r="AD80" s="68"/>
      <c r="AE80" s="40">
        <f t="shared" si="17"/>
        <v>0</v>
      </c>
      <c r="AF80" s="68"/>
      <c r="AG80" s="51"/>
      <c r="AH80" s="51"/>
      <c r="AI80" s="68"/>
      <c r="AJ80" s="68"/>
      <c r="AK80" s="68"/>
      <c r="AL80" s="68"/>
      <c r="AM80" s="68"/>
      <c r="AN80" s="51"/>
      <c r="AO80" s="51"/>
      <c r="AP80" s="51"/>
    </row>
    <row r="81">
      <c r="A81" s="51"/>
      <c r="B81" s="54"/>
      <c r="C81" s="51"/>
      <c r="D81" s="94"/>
      <c r="E81" s="54"/>
      <c r="F81" s="54"/>
      <c r="G81" s="39"/>
      <c r="H81" s="54"/>
      <c r="I81" s="51"/>
      <c r="J81" s="45">
        <f t="shared" si="12"/>
        <v>0</v>
      </c>
      <c r="K81" s="40">
        <f t="shared" si="13"/>
        <v>0</v>
      </c>
      <c r="L81" s="68"/>
      <c r="M81" s="68"/>
      <c r="N81" s="68"/>
      <c r="O81" s="68"/>
      <c r="P81" s="68"/>
      <c r="Q81" s="68"/>
      <c r="R81" s="68"/>
      <c r="S81" s="68"/>
      <c r="T81" s="40">
        <f t="shared" si="14"/>
        <v>0</v>
      </c>
      <c r="U81" s="68"/>
      <c r="V81" s="40">
        <f t="shared" si="15"/>
        <v>0</v>
      </c>
      <c r="W81" s="68"/>
      <c r="X81" s="68"/>
      <c r="Y81" s="68"/>
      <c r="Z81" s="40">
        <f t="shared" si="16"/>
        <v>0</v>
      </c>
      <c r="AA81" s="68"/>
      <c r="AB81" s="68"/>
      <c r="AC81" s="68"/>
      <c r="AD81" s="68"/>
      <c r="AE81" s="40">
        <f t="shared" si="17"/>
        <v>0</v>
      </c>
      <c r="AF81" s="68"/>
      <c r="AG81" s="51"/>
      <c r="AH81" s="51"/>
      <c r="AI81" s="68"/>
      <c r="AJ81" s="68"/>
      <c r="AK81" s="68"/>
      <c r="AL81" s="68"/>
      <c r="AM81" s="68"/>
      <c r="AN81" s="51"/>
      <c r="AO81" s="51"/>
      <c r="AP81" s="51"/>
    </row>
    <row r="82">
      <c r="A82" s="51"/>
      <c r="B82" s="54"/>
      <c r="C82" s="51"/>
      <c r="D82" s="94"/>
      <c r="E82" s="54"/>
      <c r="F82" s="54"/>
      <c r="G82" s="39"/>
      <c r="H82" s="54"/>
      <c r="I82" s="51"/>
      <c r="J82" s="45">
        <f t="shared" si="12"/>
        <v>0</v>
      </c>
      <c r="K82" s="40">
        <f t="shared" si="13"/>
        <v>0</v>
      </c>
      <c r="L82" s="68"/>
      <c r="M82" s="68"/>
      <c r="N82" s="68"/>
      <c r="O82" s="68"/>
      <c r="P82" s="68"/>
      <c r="Q82" s="68"/>
      <c r="R82" s="68"/>
      <c r="S82" s="68"/>
      <c r="T82" s="40">
        <f t="shared" si="14"/>
        <v>0</v>
      </c>
      <c r="U82" s="68"/>
      <c r="V82" s="40">
        <f t="shared" si="15"/>
        <v>0</v>
      </c>
      <c r="W82" s="68"/>
      <c r="X82" s="68"/>
      <c r="Y82" s="68"/>
      <c r="Z82" s="40">
        <f t="shared" si="16"/>
        <v>0</v>
      </c>
      <c r="AA82" s="68"/>
      <c r="AB82" s="68"/>
      <c r="AC82" s="68"/>
      <c r="AD82" s="68"/>
      <c r="AE82" s="40">
        <f t="shared" si="17"/>
        <v>0</v>
      </c>
      <c r="AF82" s="68"/>
      <c r="AG82" s="51"/>
      <c r="AH82" s="51"/>
      <c r="AI82" s="68"/>
      <c r="AJ82" s="68"/>
      <c r="AK82" s="68"/>
      <c r="AL82" s="68"/>
      <c r="AM82" s="68"/>
      <c r="AN82" s="51"/>
      <c r="AO82" s="51"/>
      <c r="AP82" s="51"/>
    </row>
    <row r="83">
      <c r="A83" s="51"/>
      <c r="B83" s="111" t="s">
        <v>248</v>
      </c>
      <c r="C83" s="51"/>
      <c r="D83" s="94"/>
      <c r="E83" s="54"/>
      <c r="F83" s="54"/>
      <c r="G83" s="39"/>
      <c r="H83" s="54"/>
      <c r="I83" s="51"/>
      <c r="J83" s="45">
        <f t="shared" si="12"/>
        <v>0</v>
      </c>
      <c r="K83" s="40">
        <f t="shared" si="13"/>
        <v>0</v>
      </c>
      <c r="L83" s="68"/>
      <c r="M83" s="68"/>
      <c r="N83" s="68"/>
      <c r="O83" s="68"/>
      <c r="P83" s="68"/>
      <c r="Q83" s="68"/>
      <c r="R83" s="68"/>
      <c r="S83" s="68"/>
      <c r="T83" s="40">
        <f t="shared" si="14"/>
        <v>0</v>
      </c>
      <c r="U83" s="68"/>
      <c r="V83" s="40">
        <f t="shared" si="15"/>
        <v>0</v>
      </c>
      <c r="W83" s="68"/>
      <c r="X83" s="68"/>
      <c r="Y83" s="68"/>
      <c r="Z83" s="40">
        <f t="shared" si="16"/>
        <v>0</v>
      </c>
      <c r="AA83" s="68"/>
      <c r="AB83" s="68"/>
      <c r="AC83" s="68"/>
      <c r="AD83" s="68"/>
      <c r="AE83" s="40">
        <f t="shared" si="17"/>
        <v>0</v>
      </c>
      <c r="AF83" s="68"/>
      <c r="AG83" s="51"/>
      <c r="AH83" s="51"/>
      <c r="AI83" s="68"/>
      <c r="AJ83" s="68"/>
      <c r="AK83" s="68"/>
      <c r="AL83" s="68"/>
      <c r="AM83" s="68"/>
      <c r="AN83" s="51"/>
      <c r="AO83" s="51"/>
      <c r="AP83" s="51"/>
    </row>
    <row r="84">
      <c r="A84" s="51"/>
      <c r="B84" s="111" t="s">
        <v>249</v>
      </c>
      <c r="C84" s="51"/>
      <c r="D84" s="94"/>
      <c r="E84" s="54"/>
      <c r="F84" s="54"/>
      <c r="G84" s="39"/>
      <c r="H84" s="54"/>
      <c r="I84" s="51"/>
      <c r="J84" s="45">
        <f t="shared" si="12"/>
        <v>0</v>
      </c>
      <c r="K84" s="40">
        <f t="shared" si="13"/>
        <v>0</v>
      </c>
      <c r="L84" s="68"/>
      <c r="M84" s="68"/>
      <c r="N84" s="68"/>
      <c r="O84" s="68"/>
      <c r="P84" s="68"/>
      <c r="Q84" s="68"/>
      <c r="R84" s="68"/>
      <c r="S84" s="68"/>
      <c r="T84" s="40">
        <f t="shared" si="14"/>
        <v>0</v>
      </c>
      <c r="U84" s="68"/>
      <c r="V84" s="40">
        <f t="shared" si="15"/>
        <v>0</v>
      </c>
      <c r="W84" s="68"/>
      <c r="X84" s="68"/>
      <c r="Y84" s="68"/>
      <c r="Z84" s="40">
        <f t="shared" si="16"/>
        <v>0</v>
      </c>
      <c r="AA84" s="68"/>
      <c r="AB84" s="68"/>
      <c r="AC84" s="68"/>
      <c r="AD84" s="68"/>
      <c r="AE84" s="40">
        <f t="shared" si="17"/>
        <v>0</v>
      </c>
      <c r="AF84" s="68"/>
      <c r="AG84" s="51"/>
      <c r="AH84" s="51"/>
      <c r="AI84" s="68"/>
      <c r="AJ84" s="68"/>
      <c r="AK84" s="68"/>
      <c r="AL84" s="68"/>
      <c r="AM84" s="68"/>
      <c r="AN84" s="51"/>
      <c r="AO84" s="51"/>
      <c r="AP84" s="51"/>
    </row>
    <row r="85">
      <c r="A85" s="51"/>
      <c r="B85" s="54"/>
      <c r="C85" s="51"/>
      <c r="D85" s="94"/>
      <c r="E85" s="54"/>
      <c r="F85" s="54"/>
      <c r="G85" s="39"/>
      <c r="H85" s="54"/>
      <c r="I85" s="51"/>
      <c r="J85" s="45">
        <f t="shared" si="12"/>
        <v>0</v>
      </c>
      <c r="K85" s="40">
        <f t="shared" si="13"/>
        <v>0</v>
      </c>
      <c r="L85" s="68"/>
      <c r="M85" s="68"/>
      <c r="N85" s="68"/>
      <c r="O85" s="68"/>
      <c r="P85" s="68"/>
      <c r="Q85" s="68"/>
      <c r="R85" s="68"/>
      <c r="S85" s="68"/>
      <c r="T85" s="40">
        <f t="shared" si="14"/>
        <v>0</v>
      </c>
      <c r="U85" s="68"/>
      <c r="V85" s="40">
        <f t="shared" si="15"/>
        <v>0</v>
      </c>
      <c r="W85" s="68"/>
      <c r="X85" s="68"/>
      <c r="Y85" s="68"/>
      <c r="Z85" s="40">
        <f t="shared" si="16"/>
        <v>0</v>
      </c>
      <c r="AA85" s="68"/>
      <c r="AB85" s="68"/>
      <c r="AC85" s="68"/>
      <c r="AD85" s="68"/>
      <c r="AE85" s="40">
        <f t="shared" si="17"/>
        <v>0</v>
      </c>
      <c r="AF85" s="68"/>
      <c r="AG85" s="51"/>
      <c r="AH85" s="51"/>
      <c r="AI85" s="68"/>
      <c r="AJ85" s="68"/>
      <c r="AK85" s="68"/>
      <c r="AL85" s="68"/>
      <c r="AM85" s="68"/>
      <c r="AN85" s="51"/>
      <c r="AO85" s="51"/>
      <c r="AP85" s="51"/>
    </row>
    <row r="86">
      <c r="A86" s="51"/>
      <c r="B86" s="54"/>
      <c r="C86" s="51"/>
      <c r="D86" s="94"/>
      <c r="E86" s="54"/>
      <c r="F86" s="54"/>
      <c r="G86" s="39"/>
      <c r="H86" s="54"/>
      <c r="I86" s="51"/>
      <c r="J86" s="45">
        <f t="shared" si="12"/>
        <v>0</v>
      </c>
      <c r="K86" s="40">
        <f t="shared" si="13"/>
        <v>0</v>
      </c>
      <c r="L86" s="68"/>
      <c r="M86" s="68"/>
      <c r="N86" s="68"/>
      <c r="O86" s="68"/>
      <c r="P86" s="68"/>
      <c r="Q86" s="68"/>
      <c r="R86" s="68"/>
      <c r="S86" s="68"/>
      <c r="T86" s="40">
        <f t="shared" si="14"/>
        <v>0</v>
      </c>
      <c r="U86" s="68"/>
      <c r="V86" s="40">
        <f t="shared" si="15"/>
        <v>0</v>
      </c>
      <c r="W86" s="68"/>
      <c r="X86" s="68"/>
      <c r="Y86" s="68"/>
      <c r="Z86" s="40">
        <f t="shared" si="16"/>
        <v>0</v>
      </c>
      <c r="AA86" s="68"/>
      <c r="AB86" s="68"/>
      <c r="AC86" s="68"/>
      <c r="AD86" s="68"/>
      <c r="AE86" s="40">
        <f t="shared" si="17"/>
        <v>0</v>
      </c>
      <c r="AF86" s="68"/>
      <c r="AG86" s="51"/>
      <c r="AH86" s="51"/>
      <c r="AI86" s="68"/>
      <c r="AJ86" s="68"/>
      <c r="AK86" s="68"/>
      <c r="AL86" s="68"/>
      <c r="AM86" s="68"/>
      <c r="AN86" s="51"/>
      <c r="AO86" s="51"/>
      <c r="AP86" s="51"/>
    </row>
    <row r="87">
      <c r="A87" s="51"/>
      <c r="B87" s="54"/>
      <c r="C87" s="51"/>
      <c r="D87" s="94"/>
      <c r="E87" s="54"/>
      <c r="F87" s="54"/>
      <c r="G87" s="39"/>
      <c r="H87" s="54"/>
      <c r="I87" s="51"/>
      <c r="J87" s="45">
        <f t="shared" si="12"/>
        <v>0</v>
      </c>
      <c r="K87" s="40">
        <f t="shared" si="13"/>
        <v>0</v>
      </c>
      <c r="L87" s="68"/>
      <c r="M87" s="68"/>
      <c r="N87" s="68"/>
      <c r="O87" s="68"/>
      <c r="P87" s="68"/>
      <c r="Q87" s="68"/>
      <c r="R87" s="68"/>
      <c r="S87" s="68"/>
      <c r="T87" s="40">
        <f t="shared" si="14"/>
        <v>0</v>
      </c>
      <c r="U87" s="68"/>
      <c r="V87" s="40">
        <f t="shared" si="15"/>
        <v>0</v>
      </c>
      <c r="W87" s="68"/>
      <c r="X87" s="68"/>
      <c r="Y87" s="68"/>
      <c r="Z87" s="40">
        <f t="shared" si="16"/>
        <v>0</v>
      </c>
      <c r="AA87" s="68"/>
      <c r="AB87" s="68"/>
      <c r="AC87" s="68"/>
      <c r="AD87" s="68"/>
      <c r="AE87" s="40">
        <f t="shared" si="17"/>
        <v>0</v>
      </c>
      <c r="AF87" s="68"/>
      <c r="AG87" s="51"/>
      <c r="AH87" s="51"/>
      <c r="AI87" s="68"/>
      <c r="AJ87" s="68"/>
      <c r="AK87" s="68"/>
      <c r="AL87" s="68"/>
      <c r="AM87" s="68"/>
      <c r="AN87" s="51"/>
      <c r="AO87" s="51"/>
      <c r="AP87" s="51"/>
    </row>
    <row r="88">
      <c r="A88" s="51"/>
      <c r="B88" s="54"/>
      <c r="C88" s="51"/>
      <c r="D88" s="94"/>
      <c r="E88" s="54"/>
      <c r="F88" s="54"/>
      <c r="G88" s="39"/>
      <c r="H88" s="54"/>
      <c r="I88" s="51"/>
      <c r="J88" s="45">
        <f t="shared" si="12"/>
        <v>0</v>
      </c>
      <c r="K88" s="40">
        <f t="shared" si="13"/>
        <v>0</v>
      </c>
      <c r="L88" s="68"/>
      <c r="M88" s="68"/>
      <c r="N88" s="68"/>
      <c r="O88" s="68"/>
      <c r="P88" s="68"/>
      <c r="Q88" s="68"/>
      <c r="R88" s="68"/>
      <c r="S88" s="68"/>
      <c r="T88" s="40">
        <f t="shared" si="14"/>
        <v>0</v>
      </c>
      <c r="U88" s="68"/>
      <c r="V88" s="40">
        <f t="shared" si="15"/>
        <v>0</v>
      </c>
      <c r="W88" s="68"/>
      <c r="X88" s="68"/>
      <c r="Y88" s="68"/>
      <c r="Z88" s="40">
        <f t="shared" si="16"/>
        <v>0</v>
      </c>
      <c r="AA88" s="68"/>
      <c r="AB88" s="68"/>
      <c r="AC88" s="68"/>
      <c r="AD88" s="68"/>
      <c r="AE88" s="40">
        <f t="shared" si="17"/>
        <v>0</v>
      </c>
      <c r="AF88" s="68"/>
      <c r="AG88" s="51"/>
      <c r="AH88" s="51"/>
      <c r="AI88" s="68"/>
      <c r="AJ88" s="68"/>
      <c r="AK88" s="68"/>
      <c r="AL88" s="68"/>
      <c r="AM88" s="68"/>
      <c r="AN88" s="51"/>
      <c r="AO88" s="51"/>
      <c r="AP88" s="51"/>
    </row>
    <row r="89">
      <c r="A89" s="51"/>
      <c r="B89" s="54"/>
      <c r="C89" s="51"/>
      <c r="D89" s="94"/>
      <c r="E89" s="54"/>
      <c r="F89" s="54"/>
      <c r="G89" s="39"/>
      <c r="H89" s="54"/>
      <c r="I89" s="51"/>
      <c r="J89" s="45">
        <f t="shared" si="12"/>
        <v>0</v>
      </c>
      <c r="K89" s="40">
        <f t="shared" si="13"/>
        <v>0</v>
      </c>
      <c r="L89" s="68"/>
      <c r="M89" s="68"/>
      <c r="N89" s="68"/>
      <c r="O89" s="68"/>
      <c r="P89" s="68"/>
      <c r="Q89" s="68"/>
      <c r="R89" s="68"/>
      <c r="S89" s="68"/>
      <c r="T89" s="40">
        <f t="shared" si="14"/>
        <v>0</v>
      </c>
      <c r="U89" s="68"/>
      <c r="V89" s="40">
        <f t="shared" si="15"/>
        <v>0</v>
      </c>
      <c r="W89" s="68"/>
      <c r="X89" s="68"/>
      <c r="Y89" s="68"/>
      <c r="Z89" s="40">
        <f t="shared" si="16"/>
        <v>0</v>
      </c>
      <c r="AA89" s="68"/>
      <c r="AB89" s="68"/>
      <c r="AC89" s="68"/>
      <c r="AD89" s="68"/>
      <c r="AE89" s="40">
        <f t="shared" si="17"/>
        <v>0</v>
      </c>
      <c r="AF89" s="68"/>
      <c r="AG89" s="51"/>
      <c r="AH89" s="51"/>
      <c r="AI89" s="68"/>
      <c r="AJ89" s="68"/>
      <c r="AK89" s="68"/>
      <c r="AL89" s="68"/>
      <c r="AM89" s="68"/>
      <c r="AN89" s="51"/>
      <c r="AO89" s="51"/>
      <c r="AP89" s="51"/>
    </row>
    <row r="90">
      <c r="A90" s="51"/>
      <c r="B90" s="54"/>
      <c r="C90" s="51"/>
      <c r="D90" s="94"/>
      <c r="E90" s="54"/>
      <c r="F90" s="54"/>
      <c r="G90" s="39"/>
      <c r="H90" s="54"/>
      <c r="I90" s="51"/>
      <c r="J90" s="45">
        <f t="shared" si="12"/>
        <v>0</v>
      </c>
      <c r="K90" s="40">
        <f t="shared" si="13"/>
        <v>0</v>
      </c>
      <c r="L90" s="68"/>
      <c r="M90" s="68"/>
      <c r="N90" s="68"/>
      <c r="O90" s="68"/>
      <c r="P90" s="68"/>
      <c r="Q90" s="68"/>
      <c r="R90" s="68"/>
      <c r="S90" s="68"/>
      <c r="T90" s="40">
        <f t="shared" si="14"/>
        <v>0</v>
      </c>
      <c r="U90" s="68"/>
      <c r="V90" s="40">
        <f t="shared" si="15"/>
        <v>0</v>
      </c>
      <c r="W90" s="68"/>
      <c r="X90" s="68"/>
      <c r="Y90" s="68"/>
      <c r="Z90" s="40">
        <f t="shared" si="16"/>
        <v>0</v>
      </c>
      <c r="AA90" s="68"/>
      <c r="AB90" s="68"/>
      <c r="AC90" s="68"/>
      <c r="AD90" s="68"/>
      <c r="AE90" s="40">
        <f t="shared" si="17"/>
        <v>0</v>
      </c>
      <c r="AF90" s="68"/>
      <c r="AG90" s="51"/>
      <c r="AH90" s="51"/>
      <c r="AI90" s="68"/>
      <c r="AJ90" s="68"/>
      <c r="AK90" s="68"/>
      <c r="AL90" s="68"/>
      <c r="AM90" s="68"/>
      <c r="AN90" s="51"/>
      <c r="AO90" s="51"/>
      <c r="AP90" s="51"/>
    </row>
    <row r="91">
      <c r="A91" s="112"/>
      <c r="B91" s="113"/>
      <c r="C91" s="112"/>
      <c r="D91" s="114"/>
      <c r="E91" s="113"/>
      <c r="F91" s="113"/>
      <c r="G91" s="113"/>
      <c r="H91" s="113"/>
      <c r="I91" s="112"/>
      <c r="J91" s="115"/>
      <c r="K91" s="115"/>
      <c r="L91" s="115"/>
      <c r="M91" s="115"/>
      <c r="N91" s="115"/>
      <c r="O91" s="115"/>
      <c r="P91" s="115"/>
      <c r="Q91" s="115"/>
      <c r="R91" s="115"/>
      <c r="S91" s="115"/>
      <c r="T91" s="115"/>
      <c r="U91" s="115"/>
      <c r="V91" s="115"/>
      <c r="W91" s="115"/>
      <c r="X91" s="115"/>
      <c r="Y91" s="115"/>
      <c r="Z91" s="115"/>
      <c r="AA91" s="115"/>
      <c r="AB91" s="115"/>
      <c r="AC91" s="115"/>
      <c r="AD91" s="115"/>
      <c r="AE91" s="115"/>
      <c r="AF91" s="115"/>
      <c r="AG91" s="112"/>
      <c r="AH91" s="112"/>
      <c r="AI91" s="115"/>
      <c r="AJ91" s="115"/>
      <c r="AK91" s="115"/>
      <c r="AL91" s="115"/>
      <c r="AM91" s="115"/>
      <c r="AN91" s="112"/>
      <c r="AO91" s="112"/>
      <c r="AP91" s="112"/>
    </row>
    <row r="92">
      <c r="A92" s="116"/>
      <c r="B92" s="116"/>
      <c r="C92" s="116"/>
      <c r="D92" s="117"/>
      <c r="E92" s="116"/>
      <c r="F92" s="116"/>
      <c r="G92" s="116"/>
      <c r="H92" s="116"/>
      <c r="I92" s="116"/>
      <c r="J92" s="116"/>
      <c r="K92" s="116"/>
      <c r="L92" s="116"/>
      <c r="M92" s="116"/>
      <c r="N92" s="116"/>
      <c r="O92" s="116"/>
      <c r="P92" s="116"/>
      <c r="Q92" s="116"/>
      <c r="R92" s="116"/>
      <c r="S92" s="116"/>
      <c r="T92" s="116"/>
      <c r="U92" s="116"/>
      <c r="V92" s="116"/>
      <c r="W92" s="116"/>
      <c r="X92" s="116"/>
      <c r="Y92" s="116"/>
      <c r="Z92" s="116"/>
      <c r="AA92" s="116"/>
      <c r="AB92" s="116"/>
      <c r="AC92" s="116"/>
      <c r="AD92" s="116"/>
      <c r="AE92" s="116"/>
      <c r="AF92" s="116"/>
      <c r="AG92" s="116"/>
      <c r="AH92" s="116"/>
      <c r="AI92" s="116"/>
      <c r="AJ92" s="116"/>
      <c r="AK92" s="116"/>
      <c r="AL92" s="116"/>
      <c r="AM92" s="116"/>
      <c r="AN92" s="116"/>
      <c r="AO92" s="116"/>
      <c r="AP92" s="116"/>
    </row>
  </sheetData>
  <mergeCells count="1">
    <mergeCell ref="J1:X1"/>
  </mergeCells>
  <dataValidations count="48" disablePrompts="0">
    <dataValidation sqref="C3:C5 C10:C44 C46:C57 C63:C64 C67 C69 C72 C74:C91" type="list" allowBlank="1" errorStyle="stop" imeMode="noControl" operator="between" showDropDown="0" showErrorMessage="0" showInputMessage="0">
      <formula1>'Списки'!$I$2:$I$10</formula1>
    </dataValidation>
    <dataValidation sqref="I3:I5 I10:I11 I13:I55 I62 I67:I69 I74:I92" type="list" allowBlank="1" errorStyle="stop" imeMode="noControl" operator="between" showDropDown="0" showErrorMessage="0" showInputMessage="0">
      <formula1>'Списки'!$M:$M</formula1>
    </dataValidation>
    <dataValidation sqref="G10:G11 G13:G16 G18:G21 G25:G32 G34:G55 G62 G65 G67 G69:G70 G72 G74:G92" type="list" allowBlank="1" errorStyle="stop" imeMode="noControl" operator="between" showDropDown="0" showErrorMessage="0" showInputMessage="0">
      <formula1>'Списки'!$K$2:$K$1002</formula1>
    </dataValidation>
    <dataValidation sqref="G17" type="list" allowBlank="1" errorStyle="stop" imeMode="noControl" operator="between" showDropDown="0" showErrorMessage="0" showInputMessage="0">
      <formula1>'Списки'!$K$2:$K$1002</formula1>
    </dataValidation>
    <dataValidation sqref="C58" type="list" allowBlank="1" errorStyle="stop" imeMode="noControl" operator="between" showDropDown="0" showErrorMessage="0" showInputMessage="0">
      <formula1>'Списки'!$I$2:$I$10</formula1>
    </dataValidation>
    <dataValidation sqref="I58" type="list" allowBlank="1" errorStyle="stop" imeMode="noControl" operator="between" showDropDown="0" showErrorMessage="0" showInputMessage="0">
      <formula1>'Списки'!$M:$M</formula1>
    </dataValidation>
    <dataValidation sqref="G58" type="list" allowBlank="1" errorStyle="stop" imeMode="noControl" operator="between" showDropDown="0" showErrorMessage="0" showInputMessage="0">
      <formula1>'Списки'!$K$2:$K$1002</formula1>
    </dataValidation>
    <dataValidation sqref="I59" type="list" allowBlank="1" errorStyle="stop" imeMode="noControl" operator="between" showDropDown="0" showErrorMessage="0" showInputMessage="0">
      <formula1>'Списки'!$M:$M</formula1>
    </dataValidation>
    <dataValidation sqref="G59" type="list" allowBlank="1" errorStyle="stop" imeMode="noControl" operator="between" showDropDown="0" showErrorMessage="0" showInputMessage="0">
      <formula1>'Списки'!$K$2:$K$1002</formula1>
    </dataValidation>
    <dataValidation sqref="C59" type="list" allowBlank="1" errorStyle="stop" imeMode="noControl" operator="between" showDropDown="0" showErrorMessage="0" showInputMessage="0">
      <formula1>'Списки'!$I$2:$I$10</formula1>
    </dataValidation>
    <dataValidation sqref="I60" type="list" allowBlank="1" errorStyle="stop" imeMode="noControl" operator="between" showDropDown="0" showErrorMessage="0" showInputMessage="0">
      <formula1>'Списки'!$M:$M</formula1>
    </dataValidation>
    <dataValidation sqref="C60" type="list" allowBlank="1" errorStyle="stop" imeMode="noControl" operator="between" showDropDown="0" showErrorMessage="0" showInputMessage="0">
      <formula1>'Списки'!$I$2:$I$10</formula1>
    </dataValidation>
    <dataValidation sqref="I61" type="list" allowBlank="1" errorStyle="stop" imeMode="noControl" operator="between" showDropDown="0" showErrorMessage="0" showInputMessage="0">
      <formula1>'Списки'!$M:$M</formula1>
    </dataValidation>
    <dataValidation sqref="C62" type="list" allowBlank="1" errorStyle="stop" imeMode="noControl" operator="between" showDropDown="0" showErrorMessage="0" showInputMessage="0">
      <formula1>'Списки'!$I$2:$I$10</formula1>
    </dataValidation>
    <dataValidation sqref="C61" type="list" allowBlank="1" errorStyle="stop" imeMode="noControl" operator="between" showDropDown="0" showErrorMessage="0" showInputMessage="0">
      <formula1>'Списки'!$I$2:$I$10</formula1>
    </dataValidation>
    <dataValidation sqref="I63" type="list" allowBlank="1" errorStyle="stop" imeMode="noControl" operator="between" showDropDown="0" showErrorMessage="0" showInputMessage="0">
      <formula1>'Списки'!$M:$M</formula1>
    </dataValidation>
    <dataValidation sqref="I64" type="list" allowBlank="1" errorStyle="stop" imeMode="noControl" operator="between" showDropDown="0" showErrorMessage="0" showInputMessage="0">
      <formula1>'Списки'!$M:$M</formula1>
    </dataValidation>
    <dataValidation sqref="I56" type="list" allowBlank="1" errorStyle="stop" imeMode="noControl" operator="between" showDropDown="0" showErrorMessage="0" showInputMessage="0">
      <formula1>'Списки'!$M:$M</formula1>
    </dataValidation>
    <dataValidation sqref="I57" type="list" allowBlank="1" errorStyle="stop" imeMode="noControl" operator="between" showDropDown="0" showErrorMessage="0" showInputMessage="0">
      <formula1>'Списки'!$M:$M</formula1>
    </dataValidation>
    <dataValidation sqref="G56" type="list" allowBlank="1" errorStyle="stop" imeMode="noControl" operator="between" showDropDown="0" showErrorMessage="0" showInputMessage="0">
      <formula1>'Списки'!$K$2:$K$1002</formula1>
    </dataValidation>
    <dataValidation sqref="G57" type="list" allowBlank="1" errorStyle="stop" imeMode="noControl" operator="between" showDropDown="0" showErrorMessage="0" showInputMessage="0">
      <formula1>'Списки'!$K$2:$K$1002</formula1>
    </dataValidation>
    <dataValidation sqref="G33" type="list" allowBlank="1" errorStyle="stop" imeMode="noControl" operator="between" showDropDown="0" showErrorMessage="0" showInputMessage="0">
      <formula1>'Списки'!$K$2:$K$1002</formula1>
    </dataValidation>
    <dataValidation sqref="G63" type="list" allowBlank="1" errorStyle="stop" imeMode="noControl" operator="between" showDropDown="0" showErrorMessage="0" showInputMessage="0">
      <formula1>'Списки'!$K$2:$K$1002</formula1>
    </dataValidation>
    <dataValidation sqref="G64" type="list" allowBlank="1" errorStyle="stop" imeMode="noControl" operator="between" showDropDown="0" showErrorMessage="0" showInputMessage="0">
      <formula1>'Списки'!$K$2:$K$1002</formula1>
    </dataValidation>
    <dataValidation sqref="I12" type="list" allowBlank="1" errorStyle="stop" imeMode="noControl" operator="between" showDropDown="0" showErrorMessage="0" showInputMessage="0">
      <formula1>'Списки'!$M:$M</formula1>
    </dataValidation>
    <dataValidation sqref="I65" type="list" allowBlank="1" errorStyle="stop" imeMode="noControl" operator="between" showDropDown="0" showErrorMessage="0" showInputMessage="0">
      <formula1>'Списки'!$M:$M</formula1>
    </dataValidation>
    <dataValidation sqref="I66" type="list" allowBlank="1" errorStyle="stop" imeMode="noControl" operator="between" showDropDown="0" showErrorMessage="0" showInputMessage="0">
      <formula1>'Списки'!$M:$M</formula1>
    </dataValidation>
    <dataValidation sqref="C65" type="list" allowBlank="1" errorStyle="stop" imeMode="noControl" operator="between" showDropDown="0" showErrorMessage="0" showInputMessage="0">
      <formula1>'Списки'!$I$2:$I$10</formula1>
    </dataValidation>
    <dataValidation sqref="C66" type="list" allowBlank="1" errorStyle="stop" imeMode="noControl" operator="between" showDropDown="0" showErrorMessage="0" showInputMessage="0">
      <formula1>'Списки'!$I$2:$I$10</formula1>
    </dataValidation>
    <dataValidation sqref="G66" type="list" allowBlank="1" errorStyle="stop" imeMode="noControl" operator="between" showDropDown="0" showErrorMessage="0" showInputMessage="0">
      <formula1>'Списки'!$K$2:$K$1002</formula1>
    </dataValidation>
    <dataValidation sqref="C68" type="list" allowBlank="1" errorStyle="stop" imeMode="noControl" operator="between" showDropDown="0" showErrorMessage="0" showInputMessage="0">
      <formula1>'Списки'!$I$2:$I$10</formula1>
    </dataValidation>
    <dataValidation sqref="G68" type="list" allowBlank="1" errorStyle="stop" imeMode="noControl" operator="between" showDropDown="0" showErrorMessage="0" showInputMessage="0">
      <formula1>'Списки'!$K$2:$K$1002</formula1>
    </dataValidation>
    <dataValidation sqref="C70" type="list" allowBlank="1" errorStyle="stop" imeMode="noControl" operator="between" showDropDown="0" showErrorMessage="0" showInputMessage="0">
      <formula1>'Списки'!$I$2:$I$10</formula1>
    </dataValidation>
    <dataValidation sqref="I70" type="list" allowBlank="1" errorStyle="stop" imeMode="noControl" operator="between" showDropDown="0" showErrorMessage="0" showInputMessage="0">
      <formula1>'Списки'!$M:$M</formula1>
    </dataValidation>
    <dataValidation sqref="C71" type="list" allowBlank="1" errorStyle="stop" imeMode="noControl" operator="between" showDropDown="0" showErrorMessage="0" showInputMessage="0">
      <formula1>'Списки'!$I$2:$I$10</formula1>
    </dataValidation>
    <dataValidation sqref="G22" type="list" allowBlank="1" errorStyle="stop" imeMode="noControl" operator="between" showDropDown="0" showErrorMessage="0" showInputMessage="0">
      <formula1>'Списки'!$K$2:$K$1002</formula1>
    </dataValidation>
    <dataValidation sqref="G23" type="list" allowBlank="1" errorStyle="stop" imeMode="noControl" operator="between" showDropDown="0" showErrorMessage="0" showInputMessage="0">
      <formula1>'Списки'!$K$2:$K$1002</formula1>
    </dataValidation>
    <dataValidation sqref="G24" type="list" allowBlank="1" errorStyle="stop" imeMode="noControl" operator="between" showDropDown="0" showErrorMessage="0" showInputMessage="0">
      <formula1>'Списки'!$K$2:$K$1002</formula1>
    </dataValidation>
    <dataValidation sqref="C45" type="list" allowBlank="1" errorStyle="stop" imeMode="noControl" operator="between" showDropDown="0" showErrorMessage="0" showInputMessage="0">
      <formula1>'Списки'!$I$2:$I$10</formula1>
    </dataValidation>
    <dataValidation sqref="G60" type="list" allowBlank="1" errorStyle="stop" imeMode="noControl" operator="between" showDropDown="0" showErrorMessage="0" showInputMessage="0">
      <formula1>'Списки'!$K$2:$K$1002</formula1>
    </dataValidation>
    <dataValidation sqref="G61" type="list" allowBlank="1" errorStyle="stop" imeMode="noControl" operator="between" showDropDown="0" showErrorMessage="0" showInputMessage="0">
      <formula1>'Списки'!$K$2:$K$1002</formula1>
    </dataValidation>
    <dataValidation sqref="G12" type="list" allowBlank="1" errorStyle="stop" imeMode="noControl" operator="between" showDropDown="0" showErrorMessage="0" showInputMessage="0">
      <formula1>'Списки'!$K$2:$K$1002</formula1>
    </dataValidation>
    <dataValidation sqref="C73" type="list" allowBlank="1" errorStyle="stop" imeMode="noControl" operator="between" showDropDown="0" showErrorMessage="0" showInputMessage="0">
      <formula1>'Списки'!$I$2:$I$10</formula1>
    </dataValidation>
    <dataValidation sqref="G73" type="list" allowBlank="1" errorStyle="stop" imeMode="noControl" operator="between" showDropDown="0" showErrorMessage="0" showInputMessage="0">
      <formula1>'Списки'!$K$2:$K$1002</formula1>
    </dataValidation>
    <dataValidation sqref="I72" type="list" allowBlank="1" errorStyle="stop" imeMode="noControl" operator="between" showDropDown="0" showErrorMessage="0" showInputMessage="0">
      <formula1>'Списки'!$M:$M</formula1>
    </dataValidation>
    <dataValidation sqref="I73" type="list" allowBlank="1" errorStyle="stop" imeMode="noControl" operator="between" showDropDown="0" showErrorMessage="0" showInputMessage="0">
      <formula1>'Списки'!$M:$M</formula1>
    </dataValidation>
    <dataValidation sqref="G71" type="list" allowBlank="1" errorStyle="stop" imeMode="noControl" operator="between" showDropDown="0" showErrorMessage="0" showInputMessage="0">
      <formula1>'Списки'!$K$2:$K$1002</formula1>
    </dataValidation>
    <dataValidation sqref="I71" type="list" allowBlank="1" errorStyle="stop" imeMode="noControl" operator="between" showDropDown="0" showErrorMessage="0" showInputMessage="0">
      <formula1>'Списки'!$M:$M</formula1>
    </dataValidation>
  </dataValidations>
  <hyperlinks>
    <hyperlink location="'ШАБЛОН!'!A1" ref="A10"/>
    <hyperlink location="'1'!A1" ref="A11"/>
    <hyperlink location="'2'!A1" ref="A12"/>
    <hyperlink location="'3'!A1" ref="A13"/>
    <hyperlink location="'4'!A1" ref="A14"/>
    <hyperlink location="'5'!A1" ref="A15"/>
    <hyperlink location="'6'!A1" ref="A16"/>
    <hyperlink location="'7'!A1" ref="A17"/>
    <hyperlink location="'8'!A1" ref="A18"/>
    <hyperlink location="'9'!A1" ref="A19"/>
    <hyperlink location="'10'!A1" ref="A20"/>
    <hyperlink location="'11'!A1" ref="A21"/>
    <hyperlink location="'12'!A1" ref="A22"/>
    <hyperlink location="'13'!A1" ref="A23"/>
    <hyperlink location="'14'!A1" ref="A24"/>
    <hyperlink location="'15'!A1" ref="A25"/>
    <hyperlink location="'16'!A1" ref="A26"/>
    <hyperlink location="'17'!A1" ref="A27"/>
    <hyperlink location="'18'!A1" ref="A28"/>
    <hyperlink location="null!A1" ref="A29"/>
    <hyperlink location="'20'!A1" ref="A30"/>
    <hyperlink location="'21'!A1" ref="A31"/>
    <hyperlink location="'22'!A1" ref="A32"/>
    <hyperlink location="'23'!A1" ref="A33"/>
    <hyperlink location="'24'!A1" ref="A34"/>
    <hyperlink location="'25'!A1" ref="A35"/>
    <hyperlink location="'26'!A1" ref="A36"/>
    <hyperlink location="'27'!A1" ref="A37"/>
    <hyperlink location="'28'!A1" ref="A38"/>
    <hyperlink location="'29'!A1" ref="A39"/>
    <hyperlink location="'30'!A1" ref="A40"/>
    <hyperlink location="'31'!A1" ref="A41"/>
    <hyperlink location="'32'!A1" ref="A42"/>
    <hyperlink location="'33'!A1" ref="A43"/>
    <hyperlink location="'34'!A1" ref="A44"/>
    <hyperlink location="'35'!A1" ref="A45"/>
    <hyperlink location="'36'!A1" ref="A46"/>
    <hyperlink location="'37'!A1" ref="A47"/>
    <hyperlink location="'38'!A1" ref="A48"/>
    <hyperlink location="'39'!A1" ref="A49"/>
    <hyperlink location="'40'!A1" ref="A50"/>
    <hyperlink location="'41'!A1" ref="A51"/>
    <hyperlink location="'42'!A1" ref="A52"/>
    <hyperlink location="'43'!A1" ref="A53"/>
    <hyperlink location="'45'!A1" ref="A55"/>
    <hyperlink location="'46'!A1" ref="A56"/>
    <hyperlink location="'47'!A1" ref="A57"/>
    <hyperlink location="'52'!A1" ref="A62"/>
    <hyperlink location="'53'!A1" ref="A63"/>
    <hyperlink location="'54'!A1" ref="A64"/>
    <hyperlink location="'55'!A1" ref="A65"/>
    <hyperlink location="'56'!A1" ref="A66"/>
    <hyperlink location="'57'!A1" ref="A67"/>
    <hyperlink location="'56'!A1" ref="A68"/>
    <hyperlink location="'59'!A1" ref="A69"/>
    <hyperlink location="'61'!A1" ref="A71" tooltip=""/>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2">
    <tablePart r:id="rId1"/>
    <tablePart r:id="rId2"/>
  </tableParts>
  <extLst>
    <ext xmlns:x14="http://schemas.microsoft.com/office/spreadsheetml/2009/9/main" uri="{78C0D931-6437-407d-A8EE-F0AAD7539E65}">
      <x14:conditionalFormattings>
        <x14:conditionalFormatting xmlns:xm="http://schemas.microsoft.com/office/excel/2006/main">
          <x14:cfRule type="cellIs" priority="8" operator="equal" id="{00A500FF-0026-4E32-9600-007900FF00F9}">
            <xm:f>"загружено повторно"</xm:f>
            <x14:dxf>
              <font/>
              <fill>
                <patternFill patternType="solid">
                  <fgColor rgb="FF999999"/>
                  <bgColor rgb="FF999999"/>
                </patternFill>
              </fill>
              <border>
                <left style="none"/>
                <right style="none"/>
                <top style="none"/>
                <bottom style="none"/>
                <diagonal style="none"/>
              </border>
            </x14:dxf>
          </x14:cfRule>
          <xm:sqref>G1:G92</xm:sqref>
        </x14:conditionalFormatting>
        <x14:conditionalFormatting xmlns:xm="http://schemas.microsoft.com/office/excel/2006/main">
          <x14:cfRule type="cellIs" priority="8" operator="equal" id="{00140026-0082-4002-863E-0080005E00B4}">
            <xm:f>"загружено повторно"</xm:f>
            <x14:dxf>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8" operator="equal" id="{00FA0096-00C1-47C9-86AD-007900280083}">
            <xm:f>"загружено повторно"</xm:f>
            <x14:dxf>
              <font/>
              <fill>
                <patternFill patternType="solid">
                  <fgColor rgb="FF999999"/>
                  <bgColor rgb="FF999999"/>
                </patternFill>
              </fill>
              <border>
                <left style="none"/>
                <right style="none"/>
                <top style="none"/>
                <bottom style="none"/>
                <diagonal style="none"/>
              </border>
            </x14:dxf>
          </x14:cfRule>
          <xm:sqref>G58</xm:sqref>
        </x14:conditionalFormatting>
        <x14:conditionalFormatting xmlns:xm="http://schemas.microsoft.com/office/excel/2006/main">
          <x14:cfRule type="cellIs" priority="8" operator="equal" id="{007B00C2-000A-4482-8C2A-003000B9000A}">
            <xm:f>"загружено повторно"</xm:f>
            <x14:dxf>
              <font/>
              <fill>
                <patternFill patternType="solid">
                  <fgColor rgb="FF999999"/>
                  <bgColor rgb="FF999999"/>
                </patternFill>
              </fill>
              <border>
                <left style="none"/>
                <right style="none"/>
                <top style="none"/>
                <bottom style="none"/>
                <diagonal style="none"/>
              </border>
            </x14:dxf>
          </x14:cfRule>
          <xm:sqref>G59</xm:sqref>
        </x14:conditionalFormatting>
        <x14:conditionalFormatting xmlns:xm="http://schemas.microsoft.com/office/excel/2006/main">
          <x14:cfRule type="cellIs" priority="8" operator="equal" id="{001600E2-0034-4A61-B250-0035003B000A}">
            <xm:f>"загружено повторно"</xm:f>
            <x14:dxf>
              <font/>
              <fill>
                <patternFill patternType="solid">
                  <fgColor rgb="FF999999"/>
                  <bgColor rgb="FF999999"/>
                </patternFill>
              </fill>
              <border>
                <left style="none"/>
                <right style="none"/>
                <top style="none"/>
                <bottom style="none"/>
                <diagonal style="none"/>
              </border>
            </x14:dxf>
          </x14:cfRule>
          <xm:sqref>G59</xm:sqref>
        </x14:conditionalFormatting>
        <x14:conditionalFormatting xmlns:xm="http://schemas.microsoft.com/office/excel/2006/main">
          <x14:cfRule type="cellIs" priority="8" operator="equal" id="{006700A8-0064-44E4-B8AB-003E00620092}">
            <xm:f>"загружено повторно"</xm:f>
            <x14:dxf>
              <font/>
              <fill>
                <patternFill patternType="solid">
                  <fgColor rgb="FF999999"/>
                  <bgColor rgb="FF999999"/>
                </patternFill>
              </fill>
              <border>
                <left style="none"/>
                <right style="none"/>
                <top style="none"/>
                <bottom style="none"/>
                <diagonal style="none"/>
              </border>
            </x14:dxf>
          </x14:cfRule>
          <xm:sqref>G56</xm:sqref>
        </x14:conditionalFormatting>
        <x14:conditionalFormatting xmlns:xm="http://schemas.microsoft.com/office/excel/2006/main">
          <x14:cfRule type="cellIs" priority="8" operator="equal" id="{00ED004F-00E4-45E3-8EC5-004D0021008C}">
            <xm:f>"загружено повторно"</xm:f>
            <x14:dxf>
              <font/>
              <fill>
                <patternFill patternType="solid">
                  <fgColor rgb="FF999999"/>
                  <bgColor rgb="FF999999"/>
                </patternFill>
              </fill>
              <border>
                <left style="none"/>
                <right style="none"/>
                <top style="none"/>
                <bottom style="none"/>
                <diagonal style="none"/>
              </border>
            </x14:dxf>
          </x14:cfRule>
          <xm:sqref>G57</xm:sqref>
        </x14:conditionalFormatting>
        <x14:conditionalFormatting xmlns:xm="http://schemas.microsoft.com/office/excel/2006/main">
          <x14:cfRule type="cellIs" priority="8" operator="equal" id="{0094009A-00E5-428A-ADF7-00230080009D}">
            <xm:f>"загружено повторно"</xm:f>
            <x14:dxf>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8" operator="equal" id="{00970098-00B3-4504-9D33-00D100D00020}">
            <xm:f>"загружено повторно"</xm:f>
            <x14:dxf>
              <font/>
              <fill>
                <patternFill patternType="solid">
                  <fgColor rgb="FF999999"/>
                  <bgColor rgb="FF999999"/>
                </patternFill>
              </fill>
              <border>
                <left style="none"/>
                <right style="none"/>
                <top style="none"/>
                <bottom style="none"/>
                <diagonal style="none"/>
              </border>
            </x14:dxf>
          </x14:cfRule>
          <xm:sqref>G63</xm:sqref>
        </x14:conditionalFormatting>
        <x14:conditionalFormatting xmlns:xm="http://schemas.microsoft.com/office/excel/2006/main">
          <x14:cfRule type="cellIs" priority="8" operator="equal" id="{00C60061-00D4-4D3A-B775-002B00D60015}">
            <xm:f>"загружено повторно"</xm:f>
            <x14:dxf>
              <font/>
              <fill>
                <patternFill patternType="solid">
                  <fgColor rgb="FF999999"/>
                  <bgColor rgb="FF999999"/>
                </patternFill>
              </fill>
              <border>
                <left style="none"/>
                <right style="none"/>
                <top style="none"/>
                <bottom style="none"/>
                <diagonal style="none"/>
              </border>
            </x14:dxf>
          </x14:cfRule>
          <xm:sqref>G66</xm:sqref>
        </x14:conditionalFormatting>
        <x14:conditionalFormatting xmlns:xm="http://schemas.microsoft.com/office/excel/2006/main">
          <x14:cfRule type="cellIs" priority="8" operator="equal" id="{002F00C5-006B-4B92-82B7-001B00AE00F5}">
            <xm:f>"загружено повторно"</xm:f>
            <x14:dxf>
              <font/>
              <fill>
                <patternFill patternType="solid">
                  <fgColor rgb="FF999999"/>
                  <bgColor rgb="FF999999"/>
                </patternFill>
              </fill>
              <border>
                <left style="none"/>
                <right style="none"/>
                <top style="none"/>
                <bottom style="none"/>
                <diagonal style="none"/>
              </border>
            </x14:dxf>
          </x14:cfRule>
          <xm:sqref>G68</xm:sqref>
        </x14:conditionalFormatting>
        <x14:conditionalFormatting xmlns:xm="http://schemas.microsoft.com/office/excel/2006/main">
          <x14:cfRule type="cellIs" priority="8" operator="equal" id="{00EF000A-00E9-47CE-A8C8-004E00E900EB}">
            <xm:f>"загружено повторно"</xm:f>
            <x14:dxf>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8" operator="equal" id="{00A30054-0009-4F8E-AE2D-007100DB00B9}">
            <xm:f>"загружено повторно"</xm:f>
            <x14:dxf>
              <font/>
              <fill>
                <patternFill patternType="solid">
                  <fgColor rgb="FF999999"/>
                  <bgColor rgb="FF99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8" operator="equal" id="{004900DF-00FD-4454-82F1-009C008000DF}">
            <xm:f>"загружено повторно"</xm:f>
            <x14:dxf>
              <font/>
              <fill>
                <patternFill patternType="solid">
                  <fgColor rgb="FF999999"/>
                  <bgColor rgb="FF99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8" operator="equal" id="{0050006E-00E7-4F65-8390-002200FA00AC}">
            <xm:f>"загружено повторно"</xm:f>
            <x14:dxf>
              <font/>
              <fill>
                <patternFill patternType="solid">
                  <fgColor rgb="FF999999"/>
                  <bgColor rgb="FF99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8" operator="equal" id="{005E008E-00D0-44A5-9754-00C600BC00D0}">
            <xm:f>"загружено повторно"</xm:f>
            <x14:dxf>
              <font/>
              <fill>
                <patternFill patternType="solid">
                  <fgColor rgb="FF999999"/>
                  <bgColor rgb="FF99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8" operator="equal" id="{00E700DC-0070-4808-AF95-001C00FF00AB}">
            <xm:f>"загружено повторно"</xm:f>
            <x14:dxf>
              <font/>
              <fill>
                <patternFill patternType="solid">
                  <fgColor rgb="FF999999"/>
                  <bgColor rgb="FF99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8" operator="equal" id="{0022008E-00DF-4776-A03E-0000007800F0}">
            <xm:f>"загружено повторно"</xm:f>
            <x14:dxf>
              <font/>
              <fill>
                <patternFill patternType="solid">
                  <fgColor rgb="FF999999"/>
                  <bgColor rgb="FF99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8" operator="equal" id="{0068008F-00CE-4D97-8DDF-006000B000D9}">
            <xm:f>"загружено повторно"</xm:f>
            <x14:dxf>
              <font/>
              <fill>
                <patternFill patternType="solid">
                  <fgColor rgb="FF999999"/>
                  <bgColor rgb="FF99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8" operator="equal" id="{00D0008F-0095-4225-8E0D-00070055008B}">
            <xm:f>"загружено повторно"</xm:f>
            <x14:dxf>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8" operator="equal" id="{000C0083-00E5-451B-AD41-000900AB0094}">
            <xm:f>"загружено повторно"</xm:f>
            <x14:dxf>
              <font/>
              <fill>
                <patternFill patternType="solid">
                  <fgColor rgb="FF999999"/>
                  <bgColor rgb="FF999999"/>
                </patternFill>
              </fill>
              <border>
                <left style="none"/>
                <right style="none"/>
                <top style="none"/>
                <bottom style="none"/>
                <diagonal style="none"/>
              </border>
            </x14:dxf>
          </x14:cfRule>
          <xm:sqref>G73</xm:sqref>
        </x14:conditionalFormatting>
        <x14:conditionalFormatting xmlns:xm="http://schemas.microsoft.com/office/excel/2006/main">
          <x14:cfRule type="cellIs" priority="8" operator="equal" id="{003B00F6-00DE-4D62-91A5-00500083005E}">
            <xm:f>"загружено повторно"</xm:f>
            <x14:dxf>
              <font/>
              <fill>
                <patternFill patternType="solid">
                  <fgColor rgb="FF999999"/>
                  <bgColor rgb="FF999999"/>
                </patternFill>
              </fill>
              <border>
                <left style="none"/>
                <right style="none"/>
                <top style="none"/>
                <bottom style="none"/>
                <diagonal style="none"/>
              </border>
            </x14:dxf>
          </x14:cfRule>
          <xm:sqref>G71</xm:sqref>
        </x14:conditionalFormatting>
        <x14:conditionalFormatting xmlns:xm="http://schemas.microsoft.com/office/excel/2006/main">
          <x14:cfRule type="cellIs" priority="7" operator="equal" id="{00B0008E-000A-4925-972D-007A0056008E}">
            <xm:f>"в плане"</xm:f>
            <x14:dxf>
              <font>
                <color theme="1"/>
              </font>
              <fill>
                <patternFill patternType="solid">
                  <fgColor rgb="FFB7B7B7"/>
                  <bgColor rgb="FFB7B7B7"/>
                </patternFill>
              </fill>
              <border>
                <left style="none"/>
                <right style="none"/>
                <top style="none"/>
                <bottom style="none"/>
                <diagonal style="none"/>
              </border>
            </x14:dxf>
          </x14:cfRule>
          <xm:sqref>G1:G92</xm:sqref>
        </x14:conditionalFormatting>
        <x14:conditionalFormatting xmlns:xm="http://schemas.microsoft.com/office/excel/2006/main">
          <x14:cfRule type="cellIs" priority="7" operator="equal" id="{00BE0055-006F-4A2A-84AA-00E00095005F}">
            <xm:f>"в плане"</xm:f>
            <x14:dxf>
              <font>
                <color theme="1"/>
              </font>
              <fill>
                <patternFill patternType="solid">
                  <fgColor rgb="FFB7B7B7"/>
                  <bgColor rgb="FFB7B7B7"/>
                </patternFill>
              </fill>
              <border>
                <left style="none"/>
                <right style="none"/>
                <top style="none"/>
                <bottom style="none"/>
                <diagonal style="none"/>
              </border>
            </x14:dxf>
          </x14:cfRule>
          <xm:sqref>G17</xm:sqref>
        </x14:conditionalFormatting>
        <x14:conditionalFormatting xmlns:xm="http://schemas.microsoft.com/office/excel/2006/main">
          <x14:cfRule type="cellIs" priority="7" operator="equal" id="{00A20042-00DD-4144-B4BB-005A005F001A}">
            <xm:f>"в плане"</xm:f>
            <x14:dxf>
              <font>
                <color theme="1"/>
              </font>
              <fill>
                <patternFill patternType="solid">
                  <fgColor rgb="FFB7B7B7"/>
                  <bgColor rgb="FFB7B7B7"/>
                </patternFill>
              </fill>
              <border>
                <left style="none"/>
                <right style="none"/>
                <top style="none"/>
                <bottom style="none"/>
                <diagonal style="none"/>
              </border>
            </x14:dxf>
          </x14:cfRule>
          <xm:sqref>G58</xm:sqref>
        </x14:conditionalFormatting>
        <x14:conditionalFormatting xmlns:xm="http://schemas.microsoft.com/office/excel/2006/main">
          <x14:cfRule type="cellIs" priority="7" operator="equal" id="{00FF00FD-006C-4F71-B73F-007600920060}">
            <xm:f>"в плане"</xm:f>
            <x14:dxf>
              <font>
                <color theme="1"/>
              </font>
              <fill>
                <patternFill patternType="solid">
                  <fgColor rgb="FFB7B7B7"/>
                  <bgColor rgb="FFB7B7B7"/>
                </patternFill>
              </fill>
              <border>
                <left style="none"/>
                <right style="none"/>
                <top style="none"/>
                <bottom style="none"/>
                <diagonal style="none"/>
              </border>
            </x14:dxf>
          </x14:cfRule>
          <xm:sqref>G59</xm:sqref>
        </x14:conditionalFormatting>
        <x14:conditionalFormatting xmlns:xm="http://schemas.microsoft.com/office/excel/2006/main">
          <x14:cfRule type="cellIs" priority="7" operator="equal" id="{00E10098-00B3-4982-8501-0025007800C3}">
            <xm:f>"в плане"</xm:f>
            <x14:dxf>
              <font>
                <color theme="1"/>
              </font>
              <fill>
                <patternFill patternType="solid">
                  <fgColor rgb="FFB7B7B7"/>
                  <bgColor rgb="FFB7B7B7"/>
                </patternFill>
              </fill>
              <border>
                <left style="none"/>
                <right style="none"/>
                <top style="none"/>
                <bottom style="none"/>
                <diagonal style="none"/>
              </border>
            </x14:dxf>
          </x14:cfRule>
          <xm:sqref>G59</xm:sqref>
        </x14:conditionalFormatting>
        <x14:conditionalFormatting xmlns:xm="http://schemas.microsoft.com/office/excel/2006/main">
          <x14:cfRule type="cellIs" priority="7" operator="equal" id="{00020030-00BC-48E8-AED9-006600780048}">
            <xm:f>"в плане"</xm:f>
            <x14:dxf>
              <font>
                <color theme="1"/>
              </font>
              <fill>
                <patternFill patternType="solid">
                  <fgColor rgb="FFB7B7B7"/>
                  <bgColor rgb="FFB7B7B7"/>
                </patternFill>
              </fill>
              <border>
                <left style="none"/>
                <right style="none"/>
                <top style="none"/>
                <bottom style="none"/>
                <diagonal style="none"/>
              </border>
            </x14:dxf>
          </x14:cfRule>
          <xm:sqref>G56</xm:sqref>
        </x14:conditionalFormatting>
        <x14:conditionalFormatting xmlns:xm="http://schemas.microsoft.com/office/excel/2006/main">
          <x14:cfRule type="cellIs" priority="7" operator="equal" id="{00C70002-007A-4567-A513-0038008A001B}">
            <xm:f>"в плане"</xm:f>
            <x14:dxf>
              <font>
                <color theme="1"/>
              </font>
              <fill>
                <patternFill patternType="solid">
                  <fgColor rgb="FFB7B7B7"/>
                  <bgColor rgb="FFB7B7B7"/>
                </patternFill>
              </fill>
              <border>
                <left style="none"/>
                <right style="none"/>
                <top style="none"/>
                <bottom style="none"/>
                <diagonal style="none"/>
              </border>
            </x14:dxf>
          </x14:cfRule>
          <xm:sqref>G57</xm:sqref>
        </x14:conditionalFormatting>
        <x14:conditionalFormatting xmlns:xm="http://schemas.microsoft.com/office/excel/2006/main">
          <x14:cfRule type="cellIs" priority="7" operator="equal" id="{00A8007D-0087-4FE5-8C35-00890078000D}">
            <xm:f>"в плане"</xm:f>
            <x14:dxf>
              <font>
                <color theme="1"/>
              </font>
              <fill>
                <patternFill patternType="solid">
                  <fgColor rgb="FFB7B7B7"/>
                  <bgColor rgb="FFB7B7B7"/>
                </patternFill>
              </fill>
              <border>
                <left style="none"/>
                <right style="none"/>
                <top style="none"/>
                <bottom style="none"/>
                <diagonal style="none"/>
              </border>
            </x14:dxf>
          </x14:cfRule>
          <xm:sqref>G33</xm:sqref>
        </x14:conditionalFormatting>
        <x14:conditionalFormatting xmlns:xm="http://schemas.microsoft.com/office/excel/2006/main">
          <x14:cfRule type="cellIs" priority="7" operator="equal" id="{009F0062-0028-4156-98E5-009000A300FF}">
            <xm:f>"в плане"</xm:f>
            <x14:dxf>
              <font>
                <color theme="1"/>
              </font>
              <fill>
                <patternFill patternType="solid">
                  <fgColor rgb="FFB7B7B7"/>
                  <bgColor rgb="FFB7B7B7"/>
                </patternFill>
              </fill>
              <border>
                <left style="none"/>
                <right style="none"/>
                <top style="none"/>
                <bottom style="none"/>
                <diagonal style="none"/>
              </border>
            </x14:dxf>
          </x14:cfRule>
          <xm:sqref>G63</xm:sqref>
        </x14:conditionalFormatting>
        <x14:conditionalFormatting xmlns:xm="http://schemas.microsoft.com/office/excel/2006/main">
          <x14:cfRule type="cellIs" priority="7" operator="equal" id="{00A0008B-0042-4D85-AA59-001100C900A0}">
            <xm:f>"в плане"</xm:f>
            <x14:dxf>
              <font>
                <color theme="1"/>
              </font>
              <fill>
                <patternFill patternType="solid">
                  <fgColor rgb="FFB7B7B7"/>
                  <bgColor rgb="FFB7B7B7"/>
                </patternFill>
              </fill>
              <border>
                <left style="none"/>
                <right style="none"/>
                <top style="none"/>
                <bottom style="none"/>
                <diagonal style="none"/>
              </border>
            </x14:dxf>
          </x14:cfRule>
          <xm:sqref>G66</xm:sqref>
        </x14:conditionalFormatting>
        <x14:conditionalFormatting xmlns:xm="http://schemas.microsoft.com/office/excel/2006/main">
          <x14:cfRule type="cellIs" priority="7" operator="equal" id="{004B00FB-0001-433E-AD69-00FF00C300CC}">
            <xm:f>"в плане"</xm:f>
            <x14:dxf>
              <font>
                <color theme="1"/>
              </font>
              <fill>
                <patternFill patternType="solid">
                  <fgColor rgb="FFB7B7B7"/>
                  <bgColor rgb="FFB7B7B7"/>
                </patternFill>
              </fill>
              <border>
                <left style="none"/>
                <right style="none"/>
                <top style="none"/>
                <bottom style="none"/>
                <diagonal style="none"/>
              </border>
            </x14:dxf>
          </x14:cfRule>
          <xm:sqref>G68</xm:sqref>
        </x14:conditionalFormatting>
        <x14:conditionalFormatting xmlns:xm="http://schemas.microsoft.com/office/excel/2006/main">
          <x14:cfRule type="cellIs" priority="7" operator="equal" id="{000B0007-0046-420C-824E-00C90085007A}">
            <xm:f>"в плане"</xm:f>
            <x14:dxf>
              <font>
                <color theme="1"/>
              </font>
              <fill>
                <patternFill patternType="solid">
                  <fgColor rgb="FFB7B7B7"/>
                  <bgColor rgb="FFB7B7B7"/>
                </patternFill>
              </fill>
              <border>
                <left style="none"/>
                <right style="none"/>
                <top style="none"/>
                <bottom style="none"/>
                <diagonal style="none"/>
              </border>
            </x14:dxf>
          </x14:cfRule>
          <xm:sqref>G22</xm:sqref>
        </x14:conditionalFormatting>
        <x14:conditionalFormatting xmlns:xm="http://schemas.microsoft.com/office/excel/2006/main">
          <x14:cfRule type="cellIs" priority="7" operator="equal" id="{005F00DF-00EE-43BF-B4ED-008C009700E9}">
            <xm:f>"в плане"</xm:f>
            <x14:dxf>
              <font>
                <color theme="1"/>
              </font>
              <fill>
                <patternFill patternType="solid">
                  <fgColor rgb="FFB7B7B7"/>
                  <bgColor rgb="FFB7B7B7"/>
                </patternFill>
              </fill>
              <border>
                <left style="none"/>
                <right style="none"/>
                <top style="none"/>
                <bottom style="none"/>
                <diagonal style="none"/>
              </border>
            </x14:dxf>
          </x14:cfRule>
          <xm:sqref>G60</xm:sqref>
        </x14:conditionalFormatting>
        <x14:conditionalFormatting xmlns:xm="http://schemas.microsoft.com/office/excel/2006/main">
          <x14:cfRule type="cellIs" priority="7" operator="equal" id="{00FF00DC-0073-4E32-9F55-00E800F000B7}">
            <xm:f>"в плане"</xm:f>
            <x14:dxf>
              <font>
                <color theme="1"/>
              </font>
              <fill>
                <patternFill patternType="solid">
                  <fgColor rgb="FFB7B7B7"/>
                  <bgColor rgb="FFB7B7B7"/>
                </patternFill>
              </fill>
              <border>
                <left style="none"/>
                <right style="none"/>
                <top style="none"/>
                <bottom style="none"/>
                <diagonal style="none"/>
              </border>
            </x14:dxf>
          </x14:cfRule>
          <xm:sqref>G60</xm:sqref>
        </x14:conditionalFormatting>
        <x14:conditionalFormatting xmlns:xm="http://schemas.microsoft.com/office/excel/2006/main">
          <x14:cfRule type="cellIs" priority="7" operator="equal" id="{005700BF-002E-45DD-BACE-003300DC0036}">
            <xm:f>"в плане"</xm:f>
            <x14:dxf>
              <font>
                <color theme="1"/>
              </font>
              <fill>
                <patternFill patternType="solid">
                  <fgColor rgb="FFB7B7B7"/>
                  <bgColor rgb="FFB7B7B7"/>
                </patternFill>
              </fill>
              <border>
                <left style="none"/>
                <right style="none"/>
                <top style="none"/>
                <bottom style="none"/>
                <diagonal style="none"/>
              </border>
            </x14:dxf>
          </x14:cfRule>
          <xm:sqref>G60</xm:sqref>
        </x14:conditionalFormatting>
        <x14:conditionalFormatting xmlns:xm="http://schemas.microsoft.com/office/excel/2006/main">
          <x14:cfRule type="cellIs" priority="7" operator="equal" id="{00B800CA-00BD-48CF-B0E4-00B6008800B3}">
            <xm:f>"в плане"</xm:f>
            <x14:dxf>
              <font>
                <color theme="1"/>
              </font>
              <fill>
                <patternFill patternType="solid">
                  <fgColor rgb="FFB7B7B7"/>
                  <bgColor rgb="FFB7B7B7"/>
                </patternFill>
              </fill>
              <border>
                <left style="none"/>
                <right style="none"/>
                <top style="none"/>
                <bottom style="none"/>
                <diagonal style="none"/>
              </border>
            </x14:dxf>
          </x14:cfRule>
          <xm:sqref>G61</xm:sqref>
        </x14:conditionalFormatting>
        <x14:conditionalFormatting xmlns:xm="http://schemas.microsoft.com/office/excel/2006/main">
          <x14:cfRule type="cellIs" priority="7" operator="equal" id="{00FC0073-00D7-4A45-8EDB-00F800560054}">
            <xm:f>"в плане"</xm:f>
            <x14:dxf>
              <font>
                <color theme="1"/>
              </font>
              <fill>
                <patternFill patternType="solid">
                  <fgColor rgb="FFB7B7B7"/>
                  <bgColor rgb="FFB7B7B7"/>
                </patternFill>
              </fill>
              <border>
                <left style="none"/>
                <right style="none"/>
                <top style="none"/>
                <bottom style="none"/>
                <diagonal style="none"/>
              </border>
            </x14:dxf>
          </x14:cfRule>
          <xm:sqref>G61</xm:sqref>
        </x14:conditionalFormatting>
        <x14:conditionalFormatting xmlns:xm="http://schemas.microsoft.com/office/excel/2006/main">
          <x14:cfRule type="cellIs" priority="7" operator="equal" id="{000400F9-0015-44CE-B2F4-0039005B00C8}">
            <xm:f>"в плане"</xm:f>
            <x14:dxf>
              <font>
                <color theme="1"/>
              </font>
              <fill>
                <patternFill patternType="solid">
                  <fgColor rgb="FFB7B7B7"/>
                  <bgColor rgb="FFB7B7B7"/>
                </patternFill>
              </fill>
              <border>
                <left style="none"/>
                <right style="none"/>
                <top style="none"/>
                <bottom style="none"/>
                <diagonal style="none"/>
              </border>
            </x14:dxf>
          </x14:cfRule>
          <xm:sqref>G61</xm:sqref>
        </x14:conditionalFormatting>
        <x14:conditionalFormatting xmlns:xm="http://schemas.microsoft.com/office/excel/2006/main">
          <x14:cfRule type="cellIs" priority="7" operator="equal" id="{000E0026-0038-4A5B-858C-0079002C00F1}">
            <xm:f>"в плане"</xm:f>
            <x14:dxf>
              <font>
                <color theme="1"/>
              </font>
              <fill>
                <patternFill patternType="solid">
                  <fgColor rgb="FFB7B7B7"/>
                  <bgColor rgb="FFB7B7B7"/>
                </patternFill>
              </fill>
              <border>
                <left style="none"/>
                <right style="none"/>
                <top style="none"/>
                <bottom style="none"/>
                <diagonal style="none"/>
              </border>
            </x14:dxf>
          </x14:cfRule>
          <xm:sqref>G61</xm:sqref>
        </x14:conditionalFormatting>
        <x14:conditionalFormatting xmlns:xm="http://schemas.microsoft.com/office/excel/2006/main">
          <x14:cfRule type="cellIs" priority="7" operator="equal" id="{00EF0048-0098-479A-9B5A-00CE00DD00C1}">
            <xm:f>"в плане"</xm:f>
            <x14:dxf>
              <font>
                <color theme="1"/>
              </font>
              <fill>
                <patternFill patternType="solid">
                  <fgColor rgb="FFB7B7B7"/>
                  <bgColor rgb="FFB7B7B7"/>
                </patternFill>
              </fill>
              <border>
                <left style="none"/>
                <right style="none"/>
                <top style="none"/>
                <bottom style="none"/>
                <diagonal style="none"/>
              </border>
            </x14:dxf>
          </x14:cfRule>
          <xm:sqref>G12</xm:sqref>
        </x14:conditionalFormatting>
        <x14:conditionalFormatting xmlns:xm="http://schemas.microsoft.com/office/excel/2006/main">
          <x14:cfRule type="cellIs" priority="7" operator="equal" id="{00E00030-0075-4718-8837-0002004100EF}">
            <xm:f>"в плане"</xm:f>
            <x14:dxf>
              <font>
                <color theme="1"/>
              </font>
              <fill>
                <patternFill patternType="solid">
                  <fgColor rgb="FFB7B7B7"/>
                  <bgColor rgb="FFB7B7B7"/>
                </patternFill>
              </fill>
              <border>
                <left style="none"/>
                <right style="none"/>
                <top style="none"/>
                <bottom style="none"/>
                <diagonal style="none"/>
              </border>
            </x14:dxf>
          </x14:cfRule>
          <xm:sqref>G73</xm:sqref>
        </x14:conditionalFormatting>
        <x14:conditionalFormatting xmlns:xm="http://schemas.microsoft.com/office/excel/2006/main">
          <x14:cfRule type="cellIs" priority="7" operator="equal" id="{007000A3-00D4-407F-99B0-00DB006900D0}">
            <xm:f>"в плане"</xm:f>
            <x14:dxf>
              <font>
                <color theme="1"/>
              </font>
              <fill>
                <patternFill patternType="solid">
                  <fgColor rgb="FFB7B7B7"/>
                  <bgColor rgb="FFB7B7B7"/>
                </patternFill>
              </fill>
              <border>
                <left style="none"/>
                <right style="none"/>
                <top style="none"/>
                <bottom style="none"/>
                <diagonal style="none"/>
              </border>
            </x14:dxf>
          </x14:cfRule>
          <xm:sqref>G71</xm:sqref>
        </x14:conditionalFormatting>
        <x14:conditionalFormatting xmlns:xm="http://schemas.microsoft.com/office/excel/2006/main">
          <x14:cfRule type="cellIs" priority="6" operator="equal" id="{0015006A-0066-4E54-B172-003F001C0001}">
            <xm:f>"без замечаний"</xm:f>
            <x14:dxf>
              <font/>
              <fill>
                <patternFill patternType="solid">
                  <fgColor rgb="FF6AA84F"/>
                  <bgColor rgb="FF6AA84F"/>
                </patternFill>
              </fill>
              <border>
                <left style="none"/>
                <right style="none"/>
                <top style="none"/>
                <bottom style="none"/>
                <diagonal style="none"/>
              </border>
            </x14:dxf>
          </x14:cfRule>
          <xm:sqref>G1:G92</xm:sqref>
        </x14:conditionalFormatting>
        <x14:conditionalFormatting xmlns:xm="http://schemas.microsoft.com/office/excel/2006/main">
          <x14:cfRule type="cellIs" priority="6" operator="equal" id="{00C000CC-00EE-4BD1-A4DB-00A500380043}">
            <xm:f>"без замечаний"</xm:f>
            <x14:dxf>
              <font/>
              <fill>
                <patternFill patternType="solid">
                  <fgColor rgb="FF6AA84F"/>
                  <bgColor rgb="FF6AA84F"/>
                </patternFill>
              </fill>
              <border>
                <left style="none"/>
                <right style="none"/>
                <top style="none"/>
                <bottom style="none"/>
                <diagonal style="none"/>
              </border>
            </x14:dxf>
          </x14:cfRule>
          <xm:sqref>G17</xm:sqref>
        </x14:conditionalFormatting>
        <x14:conditionalFormatting xmlns:xm="http://schemas.microsoft.com/office/excel/2006/main">
          <x14:cfRule type="cellIs" priority="6" operator="equal" id="{00150028-0024-4344-B452-00F400CF002F}">
            <xm:f>"без замечаний"</xm:f>
            <x14:dxf>
              <font/>
              <fill>
                <patternFill patternType="solid">
                  <fgColor rgb="FF6AA84F"/>
                  <bgColor rgb="FF6AA84F"/>
                </patternFill>
              </fill>
              <border>
                <left style="none"/>
                <right style="none"/>
                <top style="none"/>
                <bottom style="none"/>
                <diagonal style="none"/>
              </border>
            </x14:dxf>
          </x14:cfRule>
          <xm:sqref>G58</xm:sqref>
        </x14:conditionalFormatting>
        <x14:conditionalFormatting xmlns:xm="http://schemas.microsoft.com/office/excel/2006/main">
          <x14:cfRule type="cellIs" priority="6" operator="equal" id="{00D8007D-0056-4CD7-9C84-00B30003008E}">
            <xm:f>"без замечаний"</xm:f>
            <x14:dxf>
              <font/>
              <fill>
                <patternFill patternType="solid">
                  <fgColor rgb="FF6AA84F"/>
                  <bgColor rgb="FF6AA84F"/>
                </patternFill>
              </fill>
              <border>
                <left style="none"/>
                <right style="none"/>
                <top style="none"/>
                <bottom style="none"/>
                <diagonal style="none"/>
              </border>
            </x14:dxf>
          </x14:cfRule>
          <xm:sqref>G59</xm:sqref>
        </x14:conditionalFormatting>
        <x14:conditionalFormatting xmlns:xm="http://schemas.microsoft.com/office/excel/2006/main">
          <x14:cfRule type="cellIs" priority="6" operator="equal" id="{006600DC-009F-4923-98CC-003400BD0072}">
            <xm:f>"без замечаний"</xm:f>
            <x14:dxf>
              <font/>
              <fill>
                <patternFill patternType="solid">
                  <fgColor rgb="FF6AA84F"/>
                  <bgColor rgb="FF6AA84F"/>
                </patternFill>
              </fill>
              <border>
                <left style="none"/>
                <right style="none"/>
                <top style="none"/>
                <bottom style="none"/>
                <diagonal style="none"/>
              </border>
            </x14:dxf>
          </x14:cfRule>
          <xm:sqref>G59</xm:sqref>
        </x14:conditionalFormatting>
        <x14:conditionalFormatting xmlns:xm="http://schemas.microsoft.com/office/excel/2006/main">
          <x14:cfRule type="cellIs" priority="6" operator="equal" id="{009F0068-0010-4C70-BC7F-0043008200D7}">
            <xm:f>"без замечаний"</xm:f>
            <x14:dxf>
              <font/>
              <fill>
                <patternFill patternType="solid">
                  <fgColor rgb="FF6AA84F"/>
                  <bgColor rgb="FF6AA84F"/>
                </patternFill>
              </fill>
              <border>
                <left style="none"/>
                <right style="none"/>
                <top style="none"/>
                <bottom style="none"/>
                <diagonal style="none"/>
              </border>
            </x14:dxf>
          </x14:cfRule>
          <xm:sqref>G56</xm:sqref>
        </x14:conditionalFormatting>
        <x14:conditionalFormatting xmlns:xm="http://schemas.microsoft.com/office/excel/2006/main">
          <x14:cfRule type="cellIs" priority="6" operator="equal" id="{000F0038-000E-4C81-AB9F-00E6005C00DF}">
            <xm:f>"без замечаний"</xm:f>
            <x14:dxf>
              <font/>
              <fill>
                <patternFill patternType="solid">
                  <fgColor rgb="FF6AA84F"/>
                  <bgColor rgb="FF6AA84F"/>
                </patternFill>
              </fill>
              <border>
                <left style="none"/>
                <right style="none"/>
                <top style="none"/>
                <bottom style="none"/>
                <diagonal style="none"/>
              </border>
            </x14:dxf>
          </x14:cfRule>
          <xm:sqref>G57</xm:sqref>
        </x14:conditionalFormatting>
        <x14:conditionalFormatting xmlns:xm="http://schemas.microsoft.com/office/excel/2006/main">
          <x14:cfRule type="cellIs" priority="6" operator="equal" id="{00B500C1-0099-4342-94DB-001C00EC0011}">
            <xm:f>"без замечаний"</xm:f>
            <x14:dxf>
              <font/>
              <fill>
                <patternFill patternType="solid">
                  <fgColor rgb="FF6AA84F"/>
                  <bgColor rgb="FF6AA84F"/>
                </patternFill>
              </fill>
              <border>
                <left style="none"/>
                <right style="none"/>
                <top style="none"/>
                <bottom style="none"/>
                <diagonal style="none"/>
              </border>
            </x14:dxf>
          </x14:cfRule>
          <xm:sqref>G33</xm:sqref>
        </x14:conditionalFormatting>
        <x14:conditionalFormatting xmlns:xm="http://schemas.microsoft.com/office/excel/2006/main">
          <x14:cfRule type="cellIs" priority="6" operator="equal" id="{006C00DF-0058-4695-A538-007C00F60056}">
            <xm:f>"без замечаний"</xm:f>
            <x14:dxf>
              <font/>
              <fill>
                <patternFill patternType="solid">
                  <fgColor rgb="FF6AA84F"/>
                  <bgColor rgb="FF6AA84F"/>
                </patternFill>
              </fill>
              <border>
                <left style="none"/>
                <right style="none"/>
                <top style="none"/>
                <bottom style="none"/>
                <diagonal style="none"/>
              </border>
            </x14:dxf>
          </x14:cfRule>
          <xm:sqref>G63</xm:sqref>
        </x14:conditionalFormatting>
        <x14:conditionalFormatting xmlns:xm="http://schemas.microsoft.com/office/excel/2006/main">
          <x14:cfRule type="cellIs" priority="6" operator="equal" id="{001200E9-007D-4D33-ACEF-0015002300DA}">
            <xm:f>"без замечаний"</xm:f>
            <x14:dxf>
              <font/>
              <fill>
                <patternFill patternType="solid">
                  <fgColor rgb="FF6AA84F"/>
                  <bgColor rgb="FF6AA84F"/>
                </patternFill>
              </fill>
              <border>
                <left style="none"/>
                <right style="none"/>
                <top style="none"/>
                <bottom style="none"/>
                <diagonal style="none"/>
              </border>
            </x14:dxf>
          </x14:cfRule>
          <xm:sqref>G66</xm:sqref>
        </x14:conditionalFormatting>
        <x14:conditionalFormatting xmlns:xm="http://schemas.microsoft.com/office/excel/2006/main">
          <x14:cfRule type="cellIs" priority="6" operator="equal" id="{00F0006A-006E-4FDE-BB10-003500D000DA}">
            <xm:f>"без замечаний"</xm:f>
            <x14:dxf>
              <font/>
              <fill>
                <patternFill patternType="solid">
                  <fgColor rgb="FF6AA84F"/>
                  <bgColor rgb="FF6AA84F"/>
                </patternFill>
              </fill>
              <border>
                <left style="none"/>
                <right style="none"/>
                <top style="none"/>
                <bottom style="none"/>
                <diagonal style="none"/>
              </border>
            </x14:dxf>
          </x14:cfRule>
          <xm:sqref>G68</xm:sqref>
        </x14:conditionalFormatting>
        <x14:conditionalFormatting xmlns:xm="http://schemas.microsoft.com/office/excel/2006/main">
          <x14:cfRule type="cellIs" priority="6" operator="equal" id="{00760051-009A-481F-A082-00D90086005A}">
            <xm:f>"без замечаний"</xm:f>
            <x14:dxf>
              <font/>
              <fill>
                <patternFill patternType="solid">
                  <fgColor rgb="FF6AA84F"/>
                  <bgColor rgb="FF6AA84F"/>
                </patternFill>
              </fill>
              <border>
                <left style="none"/>
                <right style="none"/>
                <top style="none"/>
                <bottom style="none"/>
                <diagonal style="none"/>
              </border>
            </x14:dxf>
          </x14:cfRule>
          <xm:sqref>G22</xm:sqref>
        </x14:conditionalFormatting>
        <x14:conditionalFormatting xmlns:xm="http://schemas.microsoft.com/office/excel/2006/main">
          <x14:cfRule type="cellIs" priority="6" operator="equal" id="{00000092-00CF-4C26-8164-00EF00CD0090}">
            <xm:f>"без замечаний"</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6" operator="equal" id="{00FE0037-0034-4F24-B679-004B00A700F2}">
            <xm:f>"без замечаний"</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6" operator="equal" id="{003400D3-00C3-4EDA-8697-0059006C0004}">
            <xm:f>"без замечаний"</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6" operator="equal" id="{00D700DF-0022-4746-A4EC-00D100AC0049}">
            <xm:f>"без замечаний"</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6" operator="equal" id="{008F0016-008E-429D-8D41-00FC00CE00F0}">
            <xm:f>"без замечаний"</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6" operator="equal" id="{009A0058-00EB-4A96-A012-00B400610035}">
            <xm:f>"без замечаний"</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6" operator="equal" id="{00BF0067-0050-4575-AC8B-007D00B20058}">
            <xm:f>"без замечаний"</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6" operator="equal" id="{004A001A-0007-425A-903C-0028003800FC}">
            <xm:f>"без замечаний"</xm:f>
            <x14:dxf>
              <font/>
              <fill>
                <patternFill patternType="solid">
                  <fgColor rgb="FF6AA84F"/>
                  <bgColor rgb="FF6AA84F"/>
                </patternFill>
              </fill>
              <border>
                <left style="none"/>
                <right style="none"/>
                <top style="none"/>
                <bottom style="none"/>
                <diagonal style="none"/>
              </border>
            </x14:dxf>
          </x14:cfRule>
          <xm:sqref>G12</xm:sqref>
        </x14:conditionalFormatting>
        <x14:conditionalFormatting xmlns:xm="http://schemas.microsoft.com/office/excel/2006/main">
          <x14:cfRule type="cellIs" priority="6" operator="equal" id="{00DA0002-0077-4FA5-9BF4-0060001600D5}">
            <xm:f>"без замечаний"</xm:f>
            <x14:dxf>
              <font/>
              <fill>
                <patternFill patternType="solid">
                  <fgColor rgb="FF6AA84F"/>
                  <bgColor rgb="FF6AA84F"/>
                </patternFill>
              </fill>
              <border>
                <left style="none"/>
                <right style="none"/>
                <top style="none"/>
                <bottom style="none"/>
                <diagonal style="none"/>
              </border>
            </x14:dxf>
          </x14:cfRule>
          <xm:sqref>G73</xm:sqref>
        </x14:conditionalFormatting>
        <x14:conditionalFormatting xmlns:xm="http://schemas.microsoft.com/office/excel/2006/main">
          <x14:cfRule type="cellIs" priority="6" operator="equal" id="{00FA0009-008D-4FA2-9821-003400B700D8}">
            <xm:f>"без замечаний"</xm:f>
            <x14:dxf>
              <font/>
              <fill>
                <patternFill patternType="solid">
                  <fgColor rgb="FF6AA84F"/>
                  <bgColor rgb="FF6AA84F"/>
                </patternFill>
              </fill>
              <border>
                <left style="none"/>
                <right style="none"/>
                <top style="none"/>
                <bottom style="none"/>
                <diagonal style="none"/>
              </border>
            </x14:dxf>
          </x14:cfRule>
          <xm:sqref>G71</xm:sqref>
        </x14:conditionalFormatting>
        <x14:conditionalFormatting xmlns:xm="http://schemas.microsoft.com/office/excel/2006/main">
          <x14:cfRule type="cellIs" priority="5" operator="equal" id="{00D30073-0094-41D7-8D29-002D0086003F}">
            <xm:f>"повторные замечания"</xm:f>
            <x14:dxf>
              <font/>
              <fill>
                <patternFill patternType="solid">
                  <fgColor rgb="FFE06666"/>
                  <bgColor rgb="FFE06666"/>
                </patternFill>
              </fill>
              <border>
                <left style="none"/>
                <right style="none"/>
                <top style="none"/>
                <bottom style="none"/>
                <diagonal style="none"/>
              </border>
            </x14:dxf>
          </x14:cfRule>
          <xm:sqref>G1:G92</xm:sqref>
        </x14:conditionalFormatting>
        <x14:conditionalFormatting xmlns:xm="http://schemas.microsoft.com/office/excel/2006/main">
          <x14:cfRule type="cellIs" priority="5" operator="equal" id="{00780071-0030-4EA2-8413-0016009B00CC}">
            <xm:f>"повторные замечания"</xm:f>
            <x14:dxf>
              <font/>
              <fill>
                <patternFill patternType="solid">
                  <fgColor rgb="FFE06666"/>
                  <bgColor rgb="FFE06666"/>
                </patternFill>
              </fill>
              <border>
                <left style="none"/>
                <right style="none"/>
                <top style="none"/>
                <bottom style="none"/>
                <diagonal style="none"/>
              </border>
            </x14:dxf>
          </x14:cfRule>
          <xm:sqref>G17</xm:sqref>
        </x14:conditionalFormatting>
        <x14:conditionalFormatting xmlns:xm="http://schemas.microsoft.com/office/excel/2006/main">
          <x14:cfRule type="cellIs" priority="5" operator="equal" id="{002100C6-00ED-4B48-B2A9-00EB00D10047}">
            <xm:f>"повторные замечания"</xm:f>
            <x14:dxf>
              <font/>
              <fill>
                <patternFill patternType="solid">
                  <fgColor rgb="FFE06666"/>
                  <bgColor rgb="FFE06666"/>
                </patternFill>
              </fill>
              <border>
                <left style="none"/>
                <right style="none"/>
                <top style="none"/>
                <bottom style="none"/>
                <diagonal style="none"/>
              </border>
            </x14:dxf>
          </x14:cfRule>
          <xm:sqref>G58</xm:sqref>
        </x14:conditionalFormatting>
        <x14:conditionalFormatting xmlns:xm="http://schemas.microsoft.com/office/excel/2006/main">
          <x14:cfRule type="cellIs" priority="5" operator="equal" id="{00C70041-0098-4D88-A74B-008F00FB00A4}">
            <xm:f>"повторные замечания"</xm:f>
            <x14:dxf>
              <font/>
              <fill>
                <patternFill patternType="solid">
                  <fgColor rgb="FFE06666"/>
                  <bgColor rgb="FFE06666"/>
                </patternFill>
              </fill>
              <border>
                <left style="none"/>
                <right style="none"/>
                <top style="none"/>
                <bottom style="none"/>
                <diagonal style="none"/>
              </border>
            </x14:dxf>
          </x14:cfRule>
          <xm:sqref>G59</xm:sqref>
        </x14:conditionalFormatting>
        <x14:conditionalFormatting xmlns:xm="http://schemas.microsoft.com/office/excel/2006/main">
          <x14:cfRule type="cellIs" priority="5" operator="equal" id="{00CE00C9-00EF-4F02-B3D7-007B006E001F}">
            <xm:f>"повторные замечания"</xm:f>
            <x14:dxf>
              <font/>
              <fill>
                <patternFill patternType="solid">
                  <fgColor rgb="FFE06666"/>
                  <bgColor rgb="FFE06666"/>
                </patternFill>
              </fill>
              <border>
                <left style="none"/>
                <right style="none"/>
                <top style="none"/>
                <bottom style="none"/>
                <diagonal style="none"/>
              </border>
            </x14:dxf>
          </x14:cfRule>
          <xm:sqref>G59</xm:sqref>
        </x14:conditionalFormatting>
        <x14:conditionalFormatting xmlns:xm="http://schemas.microsoft.com/office/excel/2006/main">
          <x14:cfRule type="cellIs" priority="5" operator="equal" id="{005700A5-0066-4010-B8A9-00F500E0008A}">
            <xm:f>"повторные замечания"</xm:f>
            <x14:dxf>
              <font/>
              <fill>
                <patternFill patternType="solid">
                  <fgColor rgb="FFE06666"/>
                  <bgColor rgb="FFE06666"/>
                </patternFill>
              </fill>
              <border>
                <left style="none"/>
                <right style="none"/>
                <top style="none"/>
                <bottom style="none"/>
                <diagonal style="none"/>
              </border>
            </x14:dxf>
          </x14:cfRule>
          <xm:sqref>G56</xm:sqref>
        </x14:conditionalFormatting>
        <x14:conditionalFormatting xmlns:xm="http://schemas.microsoft.com/office/excel/2006/main">
          <x14:cfRule type="cellIs" priority="5" operator="equal" id="{002200A1-000A-457D-BA93-004300900037}">
            <xm:f>"повторные замечания"</xm:f>
            <x14:dxf>
              <font/>
              <fill>
                <patternFill patternType="solid">
                  <fgColor rgb="FFE06666"/>
                  <bgColor rgb="FFE06666"/>
                </patternFill>
              </fill>
              <border>
                <left style="none"/>
                <right style="none"/>
                <top style="none"/>
                <bottom style="none"/>
                <diagonal style="none"/>
              </border>
            </x14:dxf>
          </x14:cfRule>
          <xm:sqref>G57</xm:sqref>
        </x14:conditionalFormatting>
        <x14:conditionalFormatting xmlns:xm="http://schemas.microsoft.com/office/excel/2006/main">
          <x14:cfRule type="cellIs" priority="5" operator="equal" id="{00E80054-00AA-42C9-A719-006900300005}">
            <xm:f>"повторные замечания"</xm:f>
            <x14:dxf>
              <font/>
              <fill>
                <patternFill patternType="solid">
                  <fgColor rgb="FFE06666"/>
                  <bgColor rgb="FFE06666"/>
                </patternFill>
              </fill>
              <border>
                <left style="none"/>
                <right style="none"/>
                <top style="none"/>
                <bottom style="none"/>
                <diagonal style="none"/>
              </border>
            </x14:dxf>
          </x14:cfRule>
          <xm:sqref>G33</xm:sqref>
        </x14:conditionalFormatting>
        <x14:conditionalFormatting xmlns:xm="http://schemas.microsoft.com/office/excel/2006/main">
          <x14:cfRule type="cellIs" priority="5" operator="equal" id="{004900EA-00A7-42BE-9989-00DE00CF0019}">
            <xm:f>"повторные замечания"</xm:f>
            <x14:dxf>
              <font/>
              <fill>
                <patternFill patternType="solid">
                  <fgColor rgb="FFE06666"/>
                  <bgColor rgb="FFE06666"/>
                </patternFill>
              </fill>
              <border>
                <left style="none"/>
                <right style="none"/>
                <top style="none"/>
                <bottom style="none"/>
                <diagonal style="none"/>
              </border>
            </x14:dxf>
          </x14:cfRule>
          <xm:sqref>G63</xm:sqref>
        </x14:conditionalFormatting>
        <x14:conditionalFormatting xmlns:xm="http://schemas.microsoft.com/office/excel/2006/main">
          <x14:cfRule type="cellIs" priority="5" operator="equal" id="{007C00EF-001B-4C45-8005-007600DF0087}">
            <xm:f>"повторные замечания"</xm:f>
            <x14:dxf>
              <font/>
              <fill>
                <patternFill patternType="solid">
                  <fgColor rgb="FFE06666"/>
                  <bgColor rgb="FFE06666"/>
                </patternFill>
              </fill>
              <border>
                <left style="none"/>
                <right style="none"/>
                <top style="none"/>
                <bottom style="none"/>
                <diagonal style="none"/>
              </border>
            </x14:dxf>
          </x14:cfRule>
          <xm:sqref>G66</xm:sqref>
        </x14:conditionalFormatting>
        <x14:conditionalFormatting xmlns:xm="http://schemas.microsoft.com/office/excel/2006/main">
          <x14:cfRule type="cellIs" priority="5" operator="equal" id="{0042004A-009D-463D-84C8-00FC003300AB}">
            <xm:f>"повторные замечания"</xm:f>
            <x14:dxf>
              <font/>
              <fill>
                <patternFill patternType="solid">
                  <fgColor rgb="FFE06666"/>
                  <bgColor rgb="FFE06666"/>
                </patternFill>
              </fill>
              <border>
                <left style="none"/>
                <right style="none"/>
                <top style="none"/>
                <bottom style="none"/>
                <diagonal style="none"/>
              </border>
            </x14:dxf>
          </x14:cfRule>
          <xm:sqref>G68</xm:sqref>
        </x14:conditionalFormatting>
        <x14:conditionalFormatting xmlns:xm="http://schemas.microsoft.com/office/excel/2006/main">
          <x14:cfRule type="cellIs" priority="5" operator="equal" id="{0077007F-0023-4F5E-AE9B-00CF00B300CE}">
            <xm:f>"повторные замечания"</xm:f>
            <x14:dxf>
              <font/>
              <fill>
                <patternFill patternType="solid">
                  <fgColor rgb="FFE06666"/>
                  <bgColor rgb="FFE06666"/>
                </patternFill>
              </fill>
              <border>
                <left style="none"/>
                <right style="none"/>
                <top style="none"/>
                <bottom style="none"/>
                <diagonal style="none"/>
              </border>
            </x14:dxf>
          </x14:cfRule>
          <xm:sqref>G22</xm:sqref>
        </x14:conditionalFormatting>
        <x14:conditionalFormatting xmlns:xm="http://schemas.microsoft.com/office/excel/2006/main">
          <x14:cfRule type="cellIs" priority="5" operator="equal" id="{008C00FA-007C-4104-8800-0092005D00F2}">
            <xm:f>"повторные замечания"</xm:f>
            <x14:dxf>
              <font/>
              <fill>
                <patternFill patternType="solid">
                  <fgColor rgb="FFE06666"/>
                  <bgColor rgb="FFE06666"/>
                </patternFill>
              </fill>
              <border>
                <left style="none"/>
                <right style="none"/>
                <top style="none"/>
                <bottom style="none"/>
                <diagonal style="none"/>
              </border>
            </x14:dxf>
          </x14:cfRule>
          <xm:sqref>G60</xm:sqref>
        </x14:conditionalFormatting>
        <x14:conditionalFormatting xmlns:xm="http://schemas.microsoft.com/office/excel/2006/main">
          <x14:cfRule type="cellIs" priority="5" operator="equal" id="{0036001D-0013-448B-B63E-00240070005B}">
            <xm:f>"повторные замечания"</xm:f>
            <x14:dxf>
              <font/>
              <fill>
                <patternFill patternType="solid">
                  <fgColor rgb="FFE06666"/>
                  <bgColor rgb="FFE06666"/>
                </patternFill>
              </fill>
              <border>
                <left style="none"/>
                <right style="none"/>
                <top style="none"/>
                <bottom style="none"/>
                <diagonal style="none"/>
              </border>
            </x14:dxf>
          </x14:cfRule>
          <xm:sqref>G60</xm:sqref>
        </x14:conditionalFormatting>
        <x14:conditionalFormatting xmlns:xm="http://schemas.microsoft.com/office/excel/2006/main">
          <x14:cfRule type="cellIs" priority="5" operator="equal" id="{008500C5-00A9-49B7-8CB2-005E00190046}">
            <xm:f>"повторные замечания"</xm:f>
            <x14:dxf>
              <font/>
              <fill>
                <patternFill patternType="solid">
                  <fgColor rgb="FFE06666"/>
                  <bgColor rgb="FFE06666"/>
                </patternFill>
              </fill>
              <border>
                <left style="none"/>
                <right style="none"/>
                <top style="none"/>
                <bottom style="none"/>
                <diagonal style="none"/>
              </border>
            </x14:dxf>
          </x14:cfRule>
          <xm:sqref>G60</xm:sqref>
        </x14:conditionalFormatting>
        <x14:conditionalFormatting xmlns:xm="http://schemas.microsoft.com/office/excel/2006/main">
          <x14:cfRule type="cellIs" priority="5" operator="equal" id="{00AA0031-009B-4CB7-BF4C-001C0094005C}">
            <xm:f>"повторные замечания"</xm:f>
            <x14:dxf>
              <font/>
              <fill>
                <patternFill patternType="solid">
                  <fgColor rgb="FFE06666"/>
                  <bgColor rgb="FFE06666"/>
                </patternFill>
              </fill>
              <border>
                <left style="none"/>
                <right style="none"/>
                <top style="none"/>
                <bottom style="none"/>
                <diagonal style="none"/>
              </border>
            </x14:dxf>
          </x14:cfRule>
          <xm:sqref>G61</xm:sqref>
        </x14:conditionalFormatting>
        <x14:conditionalFormatting xmlns:xm="http://schemas.microsoft.com/office/excel/2006/main">
          <x14:cfRule type="cellIs" priority="5" operator="equal" id="{009C0088-0055-4740-AAAD-005B00C400F8}">
            <xm:f>"повторные замечания"</xm:f>
            <x14:dxf>
              <font/>
              <fill>
                <patternFill patternType="solid">
                  <fgColor rgb="FFE06666"/>
                  <bgColor rgb="FFE06666"/>
                </patternFill>
              </fill>
              <border>
                <left style="none"/>
                <right style="none"/>
                <top style="none"/>
                <bottom style="none"/>
                <diagonal style="none"/>
              </border>
            </x14:dxf>
          </x14:cfRule>
          <xm:sqref>G61</xm:sqref>
        </x14:conditionalFormatting>
        <x14:conditionalFormatting xmlns:xm="http://schemas.microsoft.com/office/excel/2006/main">
          <x14:cfRule type="cellIs" priority="5" operator="equal" id="{00060086-0059-4BC0-95CD-003C00AC00C5}">
            <xm:f>"повторные замечания"</xm:f>
            <x14:dxf>
              <font/>
              <fill>
                <patternFill patternType="solid">
                  <fgColor rgb="FFE06666"/>
                  <bgColor rgb="FFE06666"/>
                </patternFill>
              </fill>
              <border>
                <left style="none"/>
                <right style="none"/>
                <top style="none"/>
                <bottom style="none"/>
                <diagonal style="none"/>
              </border>
            </x14:dxf>
          </x14:cfRule>
          <xm:sqref>G61</xm:sqref>
        </x14:conditionalFormatting>
        <x14:conditionalFormatting xmlns:xm="http://schemas.microsoft.com/office/excel/2006/main">
          <x14:cfRule type="cellIs" priority="5" operator="equal" id="{00EA00AF-004F-4C8D-AFC8-008A00E40073}">
            <xm:f>"повторные замечания"</xm:f>
            <x14:dxf>
              <font/>
              <fill>
                <patternFill patternType="solid">
                  <fgColor rgb="FFE06666"/>
                  <bgColor rgb="FFE06666"/>
                </patternFill>
              </fill>
              <border>
                <left style="none"/>
                <right style="none"/>
                <top style="none"/>
                <bottom style="none"/>
                <diagonal style="none"/>
              </border>
            </x14:dxf>
          </x14:cfRule>
          <xm:sqref>G61</xm:sqref>
        </x14:conditionalFormatting>
        <x14:conditionalFormatting xmlns:xm="http://schemas.microsoft.com/office/excel/2006/main">
          <x14:cfRule type="cellIs" priority="5" operator="equal" id="{005E0045-00D6-4366-B385-00A400CB00E4}">
            <xm:f>"повторные замечания"</xm:f>
            <x14:dxf>
              <font/>
              <fill>
                <patternFill patternType="solid">
                  <fgColor rgb="FFE06666"/>
                  <bgColor rgb="FFE06666"/>
                </patternFill>
              </fill>
              <border>
                <left style="none"/>
                <right style="none"/>
                <top style="none"/>
                <bottom style="none"/>
                <diagonal style="none"/>
              </border>
            </x14:dxf>
          </x14:cfRule>
          <xm:sqref>G12</xm:sqref>
        </x14:conditionalFormatting>
        <x14:conditionalFormatting xmlns:xm="http://schemas.microsoft.com/office/excel/2006/main">
          <x14:cfRule type="cellIs" priority="5" operator="equal" id="{00BA0076-00E3-41F5-A30D-005A00A0009A}">
            <xm:f>"повторные замечания"</xm:f>
            <x14:dxf>
              <font/>
              <fill>
                <patternFill patternType="solid">
                  <fgColor rgb="FFE06666"/>
                  <bgColor rgb="FFE06666"/>
                </patternFill>
              </fill>
              <border>
                <left style="none"/>
                <right style="none"/>
                <top style="none"/>
                <bottom style="none"/>
                <diagonal style="none"/>
              </border>
            </x14:dxf>
          </x14:cfRule>
          <xm:sqref>G73</xm:sqref>
        </x14:conditionalFormatting>
        <x14:conditionalFormatting xmlns:xm="http://schemas.microsoft.com/office/excel/2006/main">
          <x14:cfRule type="cellIs" priority="5" operator="equal" id="{007F0056-0090-480C-8255-000A00B3008F}">
            <xm:f>"повторные замечания"</xm:f>
            <x14:dxf>
              <font/>
              <fill>
                <patternFill patternType="solid">
                  <fgColor rgb="FFE06666"/>
                  <bgColor rgb="FFE06666"/>
                </patternFill>
              </fill>
              <border>
                <left style="none"/>
                <right style="none"/>
                <top style="none"/>
                <bottom style="none"/>
                <diagonal style="none"/>
              </border>
            </x14:dxf>
          </x14:cfRule>
          <xm:sqref>G71</xm:sqref>
        </x14:conditionalFormatting>
        <x14:conditionalFormatting xmlns:xm="http://schemas.microsoft.com/office/excel/2006/main">
          <x14:cfRule type="cellIs" priority="4" operator="equal" id="{001300EC-0058-402F-82C0-00A900E00075}">
            <xm:f>"на повторной проверке"</xm:f>
            <x14:dxf>
              <font/>
              <fill>
                <patternFill patternType="solid">
                  <fgColor rgb="FFF6B26B"/>
                  <bgColor rgb="FFF6B26B"/>
                </patternFill>
              </fill>
              <border>
                <left style="none"/>
                <right style="none"/>
                <top style="none"/>
                <bottom style="none"/>
                <diagonal style="none"/>
              </border>
            </x14:dxf>
          </x14:cfRule>
          <xm:sqref>G1:G92</xm:sqref>
        </x14:conditionalFormatting>
        <x14:conditionalFormatting xmlns:xm="http://schemas.microsoft.com/office/excel/2006/main">
          <x14:cfRule type="cellIs" priority="4" operator="equal" id="{000100E7-00F4-4067-8263-00AF00910023}">
            <xm:f>"на повторной проверке"</xm:f>
            <x14:dxf>
              <font/>
              <fill>
                <patternFill patternType="solid">
                  <fgColor rgb="FFF6B26B"/>
                  <bgColor rgb="FFF6B26B"/>
                </patternFill>
              </fill>
              <border>
                <left style="none"/>
                <right style="none"/>
                <top style="none"/>
                <bottom style="none"/>
                <diagonal style="none"/>
              </border>
            </x14:dxf>
          </x14:cfRule>
          <xm:sqref>G17</xm:sqref>
        </x14:conditionalFormatting>
        <x14:conditionalFormatting xmlns:xm="http://schemas.microsoft.com/office/excel/2006/main">
          <x14:cfRule type="cellIs" priority="4" operator="equal" id="{00B40045-0052-4525-869D-00DB00420095}">
            <xm:f>"на повторной проверке"</xm:f>
            <x14:dxf>
              <font/>
              <fill>
                <patternFill patternType="solid">
                  <fgColor rgb="FFF6B26B"/>
                  <bgColor rgb="FFF6B26B"/>
                </patternFill>
              </fill>
              <border>
                <left style="none"/>
                <right style="none"/>
                <top style="none"/>
                <bottom style="none"/>
                <diagonal style="none"/>
              </border>
            </x14:dxf>
          </x14:cfRule>
          <xm:sqref>G58</xm:sqref>
        </x14:conditionalFormatting>
        <x14:conditionalFormatting xmlns:xm="http://schemas.microsoft.com/office/excel/2006/main">
          <x14:cfRule type="cellIs" priority="4" operator="equal" id="{00550091-005A-49E0-A5D3-0004004F0005}">
            <xm:f>"на повторной проверке"</xm:f>
            <x14:dxf>
              <font/>
              <fill>
                <patternFill patternType="solid">
                  <fgColor rgb="FFF6B26B"/>
                  <bgColor rgb="FFF6B26B"/>
                </patternFill>
              </fill>
              <border>
                <left style="none"/>
                <right style="none"/>
                <top style="none"/>
                <bottom style="none"/>
                <diagonal style="none"/>
              </border>
            </x14:dxf>
          </x14:cfRule>
          <xm:sqref>G59</xm:sqref>
        </x14:conditionalFormatting>
        <x14:conditionalFormatting xmlns:xm="http://schemas.microsoft.com/office/excel/2006/main">
          <x14:cfRule type="cellIs" priority="4" operator="equal" id="{00B6007D-0044-4893-A525-0057003A003A}">
            <xm:f>"на повторной проверке"</xm:f>
            <x14:dxf>
              <font/>
              <fill>
                <patternFill patternType="solid">
                  <fgColor rgb="FFF6B26B"/>
                  <bgColor rgb="FFF6B26B"/>
                </patternFill>
              </fill>
              <border>
                <left style="none"/>
                <right style="none"/>
                <top style="none"/>
                <bottom style="none"/>
                <diagonal style="none"/>
              </border>
            </x14:dxf>
          </x14:cfRule>
          <xm:sqref>G59</xm:sqref>
        </x14:conditionalFormatting>
        <x14:conditionalFormatting xmlns:xm="http://schemas.microsoft.com/office/excel/2006/main">
          <x14:cfRule type="cellIs" priority="4" operator="equal" id="{00B5003D-0027-4220-ABD9-0040002C00D5}">
            <xm:f>"на повторной проверке"</xm:f>
            <x14:dxf>
              <font/>
              <fill>
                <patternFill patternType="solid">
                  <fgColor rgb="FFF6B26B"/>
                  <bgColor rgb="FFF6B26B"/>
                </patternFill>
              </fill>
              <border>
                <left style="none"/>
                <right style="none"/>
                <top style="none"/>
                <bottom style="none"/>
                <diagonal style="none"/>
              </border>
            </x14:dxf>
          </x14:cfRule>
          <xm:sqref>G56</xm:sqref>
        </x14:conditionalFormatting>
        <x14:conditionalFormatting xmlns:xm="http://schemas.microsoft.com/office/excel/2006/main">
          <x14:cfRule type="cellIs" priority="4" operator="equal" id="{006F0043-0085-476A-A771-004000180069}">
            <xm:f>"на повторной проверке"</xm:f>
            <x14:dxf>
              <font/>
              <fill>
                <patternFill patternType="solid">
                  <fgColor rgb="FFF6B26B"/>
                  <bgColor rgb="FFF6B26B"/>
                </patternFill>
              </fill>
              <border>
                <left style="none"/>
                <right style="none"/>
                <top style="none"/>
                <bottom style="none"/>
                <diagonal style="none"/>
              </border>
            </x14:dxf>
          </x14:cfRule>
          <xm:sqref>G57</xm:sqref>
        </x14:conditionalFormatting>
        <x14:conditionalFormatting xmlns:xm="http://schemas.microsoft.com/office/excel/2006/main">
          <x14:cfRule type="cellIs" priority="4" operator="equal" id="{00DB0009-0012-47A1-A379-0081004700D4}">
            <xm:f>"на повторной проверке"</xm:f>
            <x14:dxf>
              <font/>
              <fill>
                <patternFill patternType="solid">
                  <fgColor rgb="FFF6B26B"/>
                  <bgColor rgb="FFF6B26B"/>
                </patternFill>
              </fill>
              <border>
                <left style="none"/>
                <right style="none"/>
                <top style="none"/>
                <bottom style="none"/>
                <diagonal style="none"/>
              </border>
            </x14:dxf>
          </x14:cfRule>
          <xm:sqref>G33</xm:sqref>
        </x14:conditionalFormatting>
        <x14:conditionalFormatting xmlns:xm="http://schemas.microsoft.com/office/excel/2006/main">
          <x14:cfRule type="cellIs" priority="4" operator="equal" id="{007A0096-00C1-42A5-BFB5-00440061004C}">
            <xm:f>"на повторной проверке"</xm:f>
            <x14:dxf>
              <font/>
              <fill>
                <patternFill patternType="solid">
                  <fgColor rgb="FFF6B26B"/>
                  <bgColor rgb="FFF6B26B"/>
                </patternFill>
              </fill>
              <border>
                <left style="none"/>
                <right style="none"/>
                <top style="none"/>
                <bottom style="none"/>
                <diagonal style="none"/>
              </border>
            </x14:dxf>
          </x14:cfRule>
          <xm:sqref>G63</xm:sqref>
        </x14:conditionalFormatting>
        <x14:conditionalFormatting xmlns:xm="http://schemas.microsoft.com/office/excel/2006/main">
          <x14:cfRule type="cellIs" priority="4" operator="equal" id="{006700C3-00F3-47FD-A042-00B600D600ED}">
            <xm:f>"на повторной проверке"</xm:f>
            <x14:dxf>
              <font/>
              <fill>
                <patternFill patternType="solid">
                  <fgColor rgb="FFF6B26B"/>
                  <bgColor rgb="FFF6B26B"/>
                </patternFill>
              </fill>
              <border>
                <left style="none"/>
                <right style="none"/>
                <top style="none"/>
                <bottom style="none"/>
                <diagonal style="none"/>
              </border>
            </x14:dxf>
          </x14:cfRule>
          <xm:sqref>G66</xm:sqref>
        </x14:conditionalFormatting>
        <x14:conditionalFormatting xmlns:xm="http://schemas.microsoft.com/office/excel/2006/main">
          <x14:cfRule type="cellIs" priority="4" operator="equal" id="{005D00E5-0038-4788-A942-00F50003000B}">
            <xm:f>"на повторной проверке"</xm:f>
            <x14:dxf>
              <font/>
              <fill>
                <patternFill patternType="solid">
                  <fgColor rgb="FFF6B26B"/>
                  <bgColor rgb="FFF6B26B"/>
                </patternFill>
              </fill>
              <border>
                <left style="none"/>
                <right style="none"/>
                <top style="none"/>
                <bottom style="none"/>
                <diagonal style="none"/>
              </border>
            </x14:dxf>
          </x14:cfRule>
          <xm:sqref>G68</xm:sqref>
        </x14:conditionalFormatting>
        <x14:conditionalFormatting xmlns:xm="http://schemas.microsoft.com/office/excel/2006/main">
          <x14:cfRule type="cellIs" priority="4" operator="equal" id="{00C500FB-001B-4278-B6BF-00110066007F}">
            <xm:f>"на повторной проверке"</xm:f>
            <x14:dxf>
              <font/>
              <fill>
                <patternFill patternType="solid">
                  <fgColor rgb="FFF6B26B"/>
                  <bgColor rgb="FFF6B26B"/>
                </patternFill>
              </fill>
              <border>
                <left style="none"/>
                <right style="none"/>
                <top style="none"/>
                <bottom style="none"/>
                <diagonal style="none"/>
              </border>
            </x14:dxf>
          </x14:cfRule>
          <xm:sqref>G22</xm:sqref>
        </x14:conditionalFormatting>
        <x14:conditionalFormatting xmlns:xm="http://schemas.microsoft.com/office/excel/2006/main">
          <x14:cfRule type="cellIs" priority="4" operator="equal" id="{00EF009B-003A-4D01-8E2A-00A40040007C}">
            <xm:f>"на повторной проверке"</xm:f>
            <x14:dxf>
              <font/>
              <fill>
                <patternFill patternType="solid">
                  <fgColor rgb="FFF6B26B"/>
                  <bgColor rgb="FFF6B26B"/>
                </patternFill>
              </fill>
              <border>
                <left style="none"/>
                <right style="none"/>
                <top style="none"/>
                <bottom style="none"/>
                <diagonal style="none"/>
              </border>
            </x14:dxf>
          </x14:cfRule>
          <xm:sqref>G60</xm:sqref>
        </x14:conditionalFormatting>
        <x14:conditionalFormatting xmlns:xm="http://schemas.microsoft.com/office/excel/2006/main">
          <x14:cfRule type="cellIs" priority="4" operator="equal" id="{004F0075-00C0-4544-BADF-00FD00510010}">
            <xm:f>"на повторной проверке"</xm:f>
            <x14:dxf>
              <font/>
              <fill>
                <patternFill patternType="solid">
                  <fgColor rgb="FFF6B26B"/>
                  <bgColor rgb="FFF6B26B"/>
                </patternFill>
              </fill>
              <border>
                <left style="none"/>
                <right style="none"/>
                <top style="none"/>
                <bottom style="none"/>
                <diagonal style="none"/>
              </border>
            </x14:dxf>
          </x14:cfRule>
          <xm:sqref>G60</xm:sqref>
        </x14:conditionalFormatting>
        <x14:conditionalFormatting xmlns:xm="http://schemas.microsoft.com/office/excel/2006/main">
          <x14:cfRule type="cellIs" priority="4" operator="equal" id="{002200A9-00AB-49A3-A6D7-00C5006A00C4}">
            <xm:f>"на повторной проверке"</xm:f>
            <x14:dxf>
              <font/>
              <fill>
                <patternFill patternType="solid">
                  <fgColor rgb="FFF6B26B"/>
                  <bgColor rgb="FFF6B26B"/>
                </patternFill>
              </fill>
              <border>
                <left style="none"/>
                <right style="none"/>
                <top style="none"/>
                <bottom style="none"/>
                <diagonal style="none"/>
              </border>
            </x14:dxf>
          </x14:cfRule>
          <xm:sqref>G60</xm:sqref>
        </x14:conditionalFormatting>
        <x14:conditionalFormatting xmlns:xm="http://schemas.microsoft.com/office/excel/2006/main">
          <x14:cfRule type="cellIs" priority="4" operator="equal" id="{0052004F-003E-4ED6-8B2C-004300BB0011}">
            <xm:f>"на повторной проверке"</xm:f>
            <x14:dxf>
              <font/>
              <fill>
                <patternFill patternType="solid">
                  <fgColor rgb="FFF6B26B"/>
                  <bgColor rgb="FFF6B26B"/>
                </patternFill>
              </fill>
              <border>
                <left style="none"/>
                <right style="none"/>
                <top style="none"/>
                <bottom style="none"/>
                <diagonal style="none"/>
              </border>
            </x14:dxf>
          </x14:cfRule>
          <xm:sqref>G61</xm:sqref>
        </x14:conditionalFormatting>
        <x14:conditionalFormatting xmlns:xm="http://schemas.microsoft.com/office/excel/2006/main">
          <x14:cfRule type="cellIs" priority="4" operator="equal" id="{003E006F-000E-4C2E-BE42-007300F3007E}">
            <xm:f>"на повторной проверке"</xm:f>
            <x14:dxf>
              <font/>
              <fill>
                <patternFill patternType="solid">
                  <fgColor rgb="FFF6B26B"/>
                  <bgColor rgb="FFF6B26B"/>
                </patternFill>
              </fill>
              <border>
                <left style="none"/>
                <right style="none"/>
                <top style="none"/>
                <bottom style="none"/>
                <diagonal style="none"/>
              </border>
            </x14:dxf>
          </x14:cfRule>
          <xm:sqref>G61</xm:sqref>
        </x14:conditionalFormatting>
        <x14:conditionalFormatting xmlns:xm="http://schemas.microsoft.com/office/excel/2006/main">
          <x14:cfRule type="cellIs" priority="4" operator="equal" id="{00F000F2-00C1-452C-95B6-004C006C005F}">
            <xm:f>"на повторной проверке"</xm:f>
            <x14:dxf>
              <font/>
              <fill>
                <patternFill patternType="solid">
                  <fgColor rgb="FFF6B26B"/>
                  <bgColor rgb="FFF6B26B"/>
                </patternFill>
              </fill>
              <border>
                <left style="none"/>
                <right style="none"/>
                <top style="none"/>
                <bottom style="none"/>
                <diagonal style="none"/>
              </border>
            </x14:dxf>
          </x14:cfRule>
          <xm:sqref>G61</xm:sqref>
        </x14:conditionalFormatting>
        <x14:conditionalFormatting xmlns:xm="http://schemas.microsoft.com/office/excel/2006/main">
          <x14:cfRule type="cellIs" priority="4" operator="equal" id="{007400F1-00E6-4B63-8274-003D00B8002C}">
            <xm:f>"на повторной проверке"</xm:f>
            <x14:dxf>
              <font/>
              <fill>
                <patternFill patternType="solid">
                  <fgColor rgb="FFF6B26B"/>
                  <bgColor rgb="FFF6B26B"/>
                </patternFill>
              </fill>
              <border>
                <left style="none"/>
                <right style="none"/>
                <top style="none"/>
                <bottom style="none"/>
                <diagonal style="none"/>
              </border>
            </x14:dxf>
          </x14:cfRule>
          <xm:sqref>G61</xm:sqref>
        </x14:conditionalFormatting>
        <x14:conditionalFormatting xmlns:xm="http://schemas.microsoft.com/office/excel/2006/main">
          <x14:cfRule type="cellIs" priority="4" operator="equal" id="{00F100C9-004D-4C73-A4EE-00FE003400A1}">
            <xm:f>"на повторной проверке"</xm:f>
            <x14:dxf>
              <font/>
              <fill>
                <patternFill patternType="solid">
                  <fgColor rgb="FFF6B26B"/>
                  <bgColor rgb="FFF6B26B"/>
                </patternFill>
              </fill>
              <border>
                <left style="none"/>
                <right style="none"/>
                <top style="none"/>
                <bottom style="none"/>
                <diagonal style="none"/>
              </border>
            </x14:dxf>
          </x14:cfRule>
          <xm:sqref>G12</xm:sqref>
        </x14:conditionalFormatting>
        <x14:conditionalFormatting xmlns:xm="http://schemas.microsoft.com/office/excel/2006/main">
          <x14:cfRule type="cellIs" priority="4" operator="equal" id="{00A900AD-00E0-4B4A-9A02-0071003C0041}">
            <xm:f>"на повторной проверке"</xm:f>
            <x14:dxf>
              <font/>
              <fill>
                <patternFill patternType="solid">
                  <fgColor rgb="FFF6B26B"/>
                  <bgColor rgb="FFF6B26B"/>
                </patternFill>
              </fill>
              <border>
                <left style="none"/>
                <right style="none"/>
                <top style="none"/>
                <bottom style="none"/>
                <diagonal style="none"/>
              </border>
            </x14:dxf>
          </x14:cfRule>
          <xm:sqref>G73</xm:sqref>
        </x14:conditionalFormatting>
        <x14:conditionalFormatting xmlns:xm="http://schemas.microsoft.com/office/excel/2006/main">
          <x14:cfRule type="cellIs" priority="4" operator="equal" id="{00E70069-003F-49BB-B3E1-004C00FA004C}">
            <xm:f>"на повторной проверке"</xm:f>
            <x14:dxf>
              <font/>
              <fill>
                <patternFill patternType="solid">
                  <fgColor rgb="FFF6B26B"/>
                  <bgColor rgb="FFF6B26B"/>
                </patternFill>
              </fill>
              <border>
                <left style="none"/>
                <right style="none"/>
                <top style="none"/>
                <bottom style="none"/>
                <diagonal style="none"/>
              </border>
            </x14:dxf>
          </x14:cfRule>
          <xm:sqref>G71</xm:sqref>
        </x14:conditionalFormatting>
        <x14:conditionalFormatting xmlns:xm="http://schemas.microsoft.com/office/excel/2006/main">
          <x14:cfRule type="cellIs" priority="3" operator="equal" id="{002E00CE-00A8-478D-9507-00B600A600F7}">
            <xm:f>"выданы замечания"</xm:f>
            <x14:dxf>
              <font/>
              <fill>
                <patternFill patternType="solid">
                  <fgColor rgb="FFEA9999"/>
                  <bgColor rgb="FFEA9999"/>
                </patternFill>
              </fill>
              <border>
                <left style="none"/>
                <right style="none"/>
                <top style="none"/>
                <bottom style="none"/>
                <diagonal style="none"/>
              </border>
            </x14:dxf>
          </x14:cfRule>
          <xm:sqref>G1:G92</xm:sqref>
        </x14:conditionalFormatting>
        <x14:conditionalFormatting xmlns:xm="http://schemas.microsoft.com/office/excel/2006/main">
          <x14:cfRule type="cellIs" priority="3" operator="equal" id="{005B0041-006F-4B1A-A82E-00A600CD00DC}">
            <xm:f>"выданы замечания"</xm:f>
            <x14:dxf>
              <font/>
              <fill>
                <patternFill patternType="solid">
                  <fgColor rgb="FFEA9999"/>
                  <bgColor rgb="FFEA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3" operator="equal" id="{00DF00A0-0078-4893-BA0A-00CA00B200AC}">
            <xm:f>"выданы замечания"</xm:f>
            <x14:dxf>
              <font/>
              <fill>
                <patternFill patternType="solid">
                  <fgColor rgb="FFEA9999"/>
                  <bgColor rgb="FFEA9999"/>
                </patternFill>
              </fill>
              <border>
                <left style="none"/>
                <right style="none"/>
                <top style="none"/>
                <bottom style="none"/>
                <diagonal style="none"/>
              </border>
            </x14:dxf>
          </x14:cfRule>
          <xm:sqref>G58</xm:sqref>
        </x14:conditionalFormatting>
        <x14:conditionalFormatting xmlns:xm="http://schemas.microsoft.com/office/excel/2006/main">
          <x14:cfRule type="cellIs" priority="3" operator="equal" id="{00220015-00C2-462B-AE9F-005800EC0072}">
            <xm:f>"выданы замечания"</xm:f>
            <x14:dxf>
              <font/>
              <fill>
                <patternFill patternType="solid">
                  <fgColor rgb="FFEA9999"/>
                  <bgColor rgb="FFEA9999"/>
                </patternFill>
              </fill>
              <border>
                <left style="none"/>
                <right style="none"/>
                <top style="none"/>
                <bottom style="none"/>
                <diagonal style="none"/>
              </border>
            </x14:dxf>
          </x14:cfRule>
          <xm:sqref>G59</xm:sqref>
        </x14:conditionalFormatting>
        <x14:conditionalFormatting xmlns:xm="http://schemas.microsoft.com/office/excel/2006/main">
          <x14:cfRule type="cellIs" priority="3" operator="equal" id="{00500024-004B-4C73-81A0-007C00CB0068}">
            <xm:f>"выданы замечания"</xm:f>
            <x14:dxf>
              <font/>
              <fill>
                <patternFill patternType="solid">
                  <fgColor rgb="FFEA9999"/>
                  <bgColor rgb="FFEA9999"/>
                </patternFill>
              </fill>
              <border>
                <left style="none"/>
                <right style="none"/>
                <top style="none"/>
                <bottom style="none"/>
                <diagonal style="none"/>
              </border>
            </x14:dxf>
          </x14:cfRule>
          <xm:sqref>G59</xm:sqref>
        </x14:conditionalFormatting>
        <x14:conditionalFormatting xmlns:xm="http://schemas.microsoft.com/office/excel/2006/main">
          <x14:cfRule type="cellIs" priority="3" operator="equal" id="{00E5008E-00E0-4939-B48D-009F00CA0018}">
            <xm:f>"выданы замечания"</xm:f>
            <x14:dxf>
              <font/>
              <fill>
                <patternFill patternType="solid">
                  <fgColor rgb="FFEA9999"/>
                  <bgColor rgb="FFEA9999"/>
                </patternFill>
              </fill>
              <border>
                <left style="none"/>
                <right style="none"/>
                <top style="none"/>
                <bottom style="none"/>
                <diagonal style="none"/>
              </border>
            </x14:dxf>
          </x14:cfRule>
          <xm:sqref>G56</xm:sqref>
        </x14:conditionalFormatting>
        <x14:conditionalFormatting xmlns:xm="http://schemas.microsoft.com/office/excel/2006/main">
          <x14:cfRule type="cellIs" priority="3" operator="equal" id="{00420005-007C-42D0-BF88-00DC00580093}">
            <xm:f>"выданы замечания"</xm:f>
            <x14:dxf>
              <font/>
              <fill>
                <patternFill patternType="solid">
                  <fgColor rgb="FFEA9999"/>
                  <bgColor rgb="FFEA9999"/>
                </patternFill>
              </fill>
              <border>
                <left style="none"/>
                <right style="none"/>
                <top style="none"/>
                <bottom style="none"/>
                <diagonal style="none"/>
              </border>
            </x14:dxf>
          </x14:cfRule>
          <xm:sqref>G57</xm:sqref>
        </x14:conditionalFormatting>
        <x14:conditionalFormatting xmlns:xm="http://schemas.microsoft.com/office/excel/2006/main">
          <x14:cfRule type="cellIs" priority="3" operator="equal" id="{008800B6-0085-4020-B476-0070005E0068}">
            <xm:f>"выданы замечания"</xm:f>
            <x14:dxf>
              <font/>
              <fill>
                <patternFill patternType="solid">
                  <fgColor rgb="FFEA9999"/>
                  <bgColor rgb="FFEA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3" operator="equal" id="{00960014-00A2-427E-9AE3-007E00330050}">
            <xm:f>"выданы замечания"</xm:f>
            <x14:dxf>
              <font/>
              <fill>
                <patternFill patternType="solid">
                  <fgColor rgb="FFEA9999"/>
                  <bgColor rgb="FFEA9999"/>
                </patternFill>
              </fill>
              <border>
                <left style="none"/>
                <right style="none"/>
                <top style="none"/>
                <bottom style="none"/>
                <diagonal style="none"/>
              </border>
            </x14:dxf>
          </x14:cfRule>
          <xm:sqref>G63</xm:sqref>
        </x14:conditionalFormatting>
        <x14:conditionalFormatting xmlns:xm="http://schemas.microsoft.com/office/excel/2006/main">
          <x14:cfRule type="cellIs" priority="3" operator="equal" id="{0027008B-0056-4E94-823F-00C800B3006C}">
            <xm:f>"выданы замечания"</xm:f>
            <x14:dxf>
              <font/>
              <fill>
                <patternFill patternType="solid">
                  <fgColor rgb="FFEA9999"/>
                  <bgColor rgb="FFEA9999"/>
                </patternFill>
              </fill>
              <border>
                <left style="none"/>
                <right style="none"/>
                <top style="none"/>
                <bottom style="none"/>
                <diagonal style="none"/>
              </border>
            </x14:dxf>
          </x14:cfRule>
          <xm:sqref>G66</xm:sqref>
        </x14:conditionalFormatting>
        <x14:conditionalFormatting xmlns:xm="http://schemas.microsoft.com/office/excel/2006/main">
          <x14:cfRule type="cellIs" priority="3" operator="equal" id="{004B00C2-0052-44E3-9B51-004D006700AF}">
            <xm:f>"выданы замечания"</xm:f>
            <x14:dxf>
              <font/>
              <fill>
                <patternFill patternType="solid">
                  <fgColor rgb="FFEA9999"/>
                  <bgColor rgb="FFEA9999"/>
                </patternFill>
              </fill>
              <border>
                <left style="none"/>
                <right style="none"/>
                <top style="none"/>
                <bottom style="none"/>
                <diagonal style="none"/>
              </border>
            </x14:dxf>
          </x14:cfRule>
          <xm:sqref>G68</xm:sqref>
        </x14:conditionalFormatting>
        <x14:conditionalFormatting xmlns:xm="http://schemas.microsoft.com/office/excel/2006/main">
          <x14:cfRule type="cellIs" priority="3" operator="equal" id="{00070059-0096-48B7-9052-00DF003200B0}">
            <xm:f>"выданы замечания"</xm:f>
            <x14:dxf>
              <font/>
              <fill>
                <patternFill patternType="solid">
                  <fgColor rgb="FFEA9999"/>
                  <bgColor rgb="FFEA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3" operator="equal" id="{00E500DD-00DF-4479-A8CA-00CB00D700C9}">
            <xm:f>"выданы замечания"</xm:f>
            <x14:dxf>
              <font/>
              <fill>
                <patternFill patternType="solid">
                  <fgColor rgb="FFEA9999"/>
                  <bgColor rgb="FFEA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3" operator="equal" id="{00AB004E-0015-4BFC-9212-008A00A50093}">
            <xm:f>"выданы замечания"</xm:f>
            <x14:dxf>
              <font/>
              <fill>
                <patternFill patternType="solid">
                  <fgColor rgb="FFEA9999"/>
                  <bgColor rgb="FFEA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3" operator="equal" id="{009E00AB-00EC-48ED-BCFA-002A009B007C}">
            <xm:f>"выданы замечания"</xm:f>
            <x14:dxf>
              <font/>
              <fill>
                <patternFill patternType="solid">
                  <fgColor rgb="FFEA9999"/>
                  <bgColor rgb="FFEA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3" operator="equal" id="{00E900DD-00C7-4E20-BDF2-006E008A001E}">
            <xm:f>"выданы замечания"</xm:f>
            <x14:dxf>
              <font/>
              <fill>
                <patternFill patternType="solid">
                  <fgColor rgb="FFEA9999"/>
                  <bgColor rgb="FFEA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3" operator="equal" id="{001B00FC-000D-4588-A254-003000A8009E}">
            <xm:f>"выданы замечания"</xm:f>
            <x14:dxf>
              <font/>
              <fill>
                <patternFill patternType="solid">
                  <fgColor rgb="FFEA9999"/>
                  <bgColor rgb="FFEA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3" operator="equal" id="{0019005A-0090-4A9C-A6E1-0042008700B3}">
            <xm:f>"выданы замечания"</xm:f>
            <x14:dxf>
              <font/>
              <fill>
                <patternFill patternType="solid">
                  <fgColor rgb="FFEA9999"/>
                  <bgColor rgb="FFEA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3" operator="equal" id="{008F00B6-0023-4471-B7A8-00780084002B}">
            <xm:f>"выданы замечания"</xm:f>
            <x14:dxf>
              <font/>
              <fill>
                <patternFill patternType="solid">
                  <fgColor rgb="FFEA9999"/>
                  <bgColor rgb="FFEA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3" operator="equal" id="{008B00B8-0042-49EC-937E-0065002500AE}">
            <xm:f>"выданы замечания"</xm:f>
            <x14:dxf>
              <font/>
              <fill>
                <patternFill patternType="solid">
                  <fgColor rgb="FFEA9999"/>
                  <bgColor rgb="FFEA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3" operator="equal" id="{00A9008D-009F-45F6-84A2-00A200E800EA}">
            <xm:f>"выданы замечания"</xm:f>
            <x14:dxf>
              <font/>
              <fill>
                <patternFill patternType="solid">
                  <fgColor rgb="FFEA9999"/>
                  <bgColor rgb="FFEA9999"/>
                </patternFill>
              </fill>
              <border>
                <left style="none"/>
                <right style="none"/>
                <top style="none"/>
                <bottom style="none"/>
                <diagonal style="none"/>
              </border>
            </x14:dxf>
          </x14:cfRule>
          <xm:sqref>G73</xm:sqref>
        </x14:conditionalFormatting>
        <x14:conditionalFormatting xmlns:xm="http://schemas.microsoft.com/office/excel/2006/main">
          <x14:cfRule type="cellIs" priority="3" operator="equal" id="{008A00DB-00B2-485F-9F03-005800CF0026}">
            <xm:f>"выданы замечания"</xm:f>
            <x14:dxf>
              <font/>
              <fill>
                <patternFill patternType="solid">
                  <fgColor rgb="FFEA9999"/>
                  <bgColor rgb="FFEA9999"/>
                </patternFill>
              </fill>
              <border>
                <left style="none"/>
                <right style="none"/>
                <top style="none"/>
                <bottom style="none"/>
                <diagonal style="none"/>
              </border>
            </x14:dxf>
          </x14:cfRule>
          <xm:sqref>G71</xm:sqref>
        </x14:conditionalFormatting>
        <x14:conditionalFormatting xmlns:xm="http://schemas.microsoft.com/office/excel/2006/main">
          <x14:cfRule type="cellIs" priority="2" operator="equal" id="{00250037-0059-4377-8FCC-00A300540036}">
            <xm:f>"на проверке"</xm:f>
            <x14:dxf>
              <font/>
              <fill>
                <patternFill patternType="solid">
                  <fgColor rgb="FFF9CB9C"/>
                  <bgColor rgb="FFF9CB9C"/>
                </patternFill>
              </fill>
              <border>
                <left style="none"/>
                <right style="none"/>
                <top style="none"/>
                <bottom style="none"/>
                <diagonal style="none"/>
              </border>
            </x14:dxf>
          </x14:cfRule>
          <xm:sqref>G1:G92</xm:sqref>
        </x14:conditionalFormatting>
        <x14:conditionalFormatting xmlns:xm="http://schemas.microsoft.com/office/excel/2006/main">
          <x14:cfRule type="cellIs" priority="2" operator="equal" id="{00C800F6-00AC-42DE-9089-00F4009C007E}">
            <xm:f>"на проверке"</xm:f>
            <x14:dxf>
              <font/>
              <fill>
                <patternFill patternType="solid">
                  <fgColor rgb="FFF9CB9C"/>
                  <bgColor rgb="FFF9CB9C"/>
                </patternFill>
              </fill>
              <border>
                <left style="none"/>
                <right style="none"/>
                <top style="none"/>
                <bottom style="none"/>
                <diagonal style="none"/>
              </border>
            </x14:dxf>
          </x14:cfRule>
          <xm:sqref>G17</xm:sqref>
        </x14:conditionalFormatting>
        <x14:conditionalFormatting xmlns:xm="http://schemas.microsoft.com/office/excel/2006/main">
          <x14:cfRule type="cellIs" priority="2" operator="equal" id="{005D0033-00C8-4937-BF08-003B00980094}">
            <xm:f>"на проверке"</xm:f>
            <x14:dxf>
              <font/>
              <fill>
                <patternFill patternType="solid">
                  <fgColor rgb="FFF9CB9C"/>
                  <bgColor rgb="FFF9CB9C"/>
                </patternFill>
              </fill>
              <border>
                <left style="none"/>
                <right style="none"/>
                <top style="none"/>
                <bottom style="none"/>
                <diagonal style="none"/>
              </border>
            </x14:dxf>
          </x14:cfRule>
          <xm:sqref>G58</xm:sqref>
        </x14:conditionalFormatting>
        <x14:conditionalFormatting xmlns:xm="http://schemas.microsoft.com/office/excel/2006/main">
          <x14:cfRule type="cellIs" priority="2" operator="equal" id="{00740082-00FB-493D-8C50-0020008B0098}">
            <xm:f>"на проверке"</xm:f>
            <x14:dxf>
              <font/>
              <fill>
                <patternFill patternType="solid">
                  <fgColor rgb="FFF9CB9C"/>
                  <bgColor rgb="FFF9CB9C"/>
                </patternFill>
              </fill>
              <border>
                <left style="none"/>
                <right style="none"/>
                <top style="none"/>
                <bottom style="none"/>
                <diagonal style="none"/>
              </border>
            </x14:dxf>
          </x14:cfRule>
          <xm:sqref>G59</xm:sqref>
        </x14:conditionalFormatting>
        <x14:conditionalFormatting xmlns:xm="http://schemas.microsoft.com/office/excel/2006/main">
          <x14:cfRule type="cellIs" priority="2" operator="equal" id="{00FD00EC-0052-417E-A21E-001B0025004F}">
            <xm:f>"на проверке"</xm:f>
            <x14:dxf>
              <font/>
              <fill>
                <patternFill patternType="solid">
                  <fgColor rgb="FFF9CB9C"/>
                  <bgColor rgb="FFF9CB9C"/>
                </patternFill>
              </fill>
              <border>
                <left style="none"/>
                <right style="none"/>
                <top style="none"/>
                <bottom style="none"/>
                <diagonal style="none"/>
              </border>
            </x14:dxf>
          </x14:cfRule>
          <xm:sqref>G59</xm:sqref>
        </x14:conditionalFormatting>
        <x14:conditionalFormatting xmlns:xm="http://schemas.microsoft.com/office/excel/2006/main">
          <x14:cfRule type="cellIs" priority="2" operator="equal" id="{00210095-005E-4B8C-BD2A-006800E000EE}">
            <xm:f>"на проверке"</xm:f>
            <x14:dxf>
              <font/>
              <fill>
                <patternFill patternType="solid">
                  <fgColor rgb="FFF9CB9C"/>
                  <bgColor rgb="FFF9CB9C"/>
                </patternFill>
              </fill>
              <border>
                <left style="none"/>
                <right style="none"/>
                <top style="none"/>
                <bottom style="none"/>
                <diagonal style="none"/>
              </border>
            </x14:dxf>
          </x14:cfRule>
          <xm:sqref>G56</xm:sqref>
        </x14:conditionalFormatting>
        <x14:conditionalFormatting xmlns:xm="http://schemas.microsoft.com/office/excel/2006/main">
          <x14:cfRule type="cellIs" priority="2" operator="equal" id="{0030008B-00DF-4998-84BB-00AB00D000F6}">
            <xm:f>"на проверке"</xm:f>
            <x14:dxf>
              <font/>
              <fill>
                <patternFill patternType="solid">
                  <fgColor rgb="FFF9CB9C"/>
                  <bgColor rgb="FFF9CB9C"/>
                </patternFill>
              </fill>
              <border>
                <left style="none"/>
                <right style="none"/>
                <top style="none"/>
                <bottom style="none"/>
                <diagonal style="none"/>
              </border>
            </x14:dxf>
          </x14:cfRule>
          <xm:sqref>G57</xm:sqref>
        </x14:conditionalFormatting>
        <x14:conditionalFormatting xmlns:xm="http://schemas.microsoft.com/office/excel/2006/main">
          <x14:cfRule type="cellIs" priority="2" operator="equal" id="{00F6001C-00AA-49A7-BFCC-002800AB006A}">
            <xm:f>"на проверке"</xm:f>
            <x14:dxf>
              <font/>
              <fill>
                <patternFill patternType="solid">
                  <fgColor rgb="FFF9CB9C"/>
                  <bgColor rgb="FFF9CB9C"/>
                </patternFill>
              </fill>
              <border>
                <left style="none"/>
                <right style="none"/>
                <top style="none"/>
                <bottom style="none"/>
                <diagonal style="none"/>
              </border>
            </x14:dxf>
          </x14:cfRule>
          <xm:sqref>G33</xm:sqref>
        </x14:conditionalFormatting>
        <x14:conditionalFormatting xmlns:xm="http://schemas.microsoft.com/office/excel/2006/main">
          <x14:cfRule type="cellIs" priority="2" operator="equal" id="{0078004A-00AA-478A-AC64-00BD003700CF}">
            <xm:f>"на проверке"</xm:f>
            <x14:dxf>
              <font/>
              <fill>
                <patternFill patternType="solid">
                  <fgColor rgb="FFF9CB9C"/>
                  <bgColor rgb="FFF9CB9C"/>
                </patternFill>
              </fill>
              <border>
                <left style="none"/>
                <right style="none"/>
                <top style="none"/>
                <bottom style="none"/>
                <diagonal style="none"/>
              </border>
            </x14:dxf>
          </x14:cfRule>
          <xm:sqref>G63</xm:sqref>
        </x14:conditionalFormatting>
        <x14:conditionalFormatting xmlns:xm="http://schemas.microsoft.com/office/excel/2006/main">
          <x14:cfRule type="cellIs" priority="2" operator="equal" id="{00070038-00DA-4010-A65E-004500B2008A}">
            <xm:f>"на проверке"</xm:f>
            <x14:dxf>
              <font/>
              <fill>
                <patternFill patternType="solid">
                  <fgColor rgb="FFF9CB9C"/>
                  <bgColor rgb="FFF9CB9C"/>
                </patternFill>
              </fill>
              <border>
                <left style="none"/>
                <right style="none"/>
                <top style="none"/>
                <bottom style="none"/>
                <diagonal style="none"/>
              </border>
            </x14:dxf>
          </x14:cfRule>
          <xm:sqref>G66</xm:sqref>
        </x14:conditionalFormatting>
        <x14:conditionalFormatting xmlns:xm="http://schemas.microsoft.com/office/excel/2006/main">
          <x14:cfRule type="cellIs" priority="2" operator="equal" id="{002D0073-00C0-4DC2-BF2F-003500E300AA}">
            <xm:f>"на проверке"</xm:f>
            <x14:dxf>
              <font/>
              <fill>
                <patternFill patternType="solid">
                  <fgColor rgb="FFF9CB9C"/>
                  <bgColor rgb="FFF9CB9C"/>
                </patternFill>
              </fill>
              <border>
                <left style="none"/>
                <right style="none"/>
                <top style="none"/>
                <bottom style="none"/>
                <diagonal style="none"/>
              </border>
            </x14:dxf>
          </x14:cfRule>
          <xm:sqref>G68</xm:sqref>
        </x14:conditionalFormatting>
        <x14:conditionalFormatting xmlns:xm="http://schemas.microsoft.com/office/excel/2006/main">
          <x14:cfRule type="cellIs" priority="2" operator="equal" id="{00140009-00F1-4B45-86F4-00D5009B006C}">
            <xm:f>"на проверке"</xm:f>
            <x14:dxf>
              <font/>
              <fill>
                <patternFill patternType="solid">
                  <fgColor rgb="FFF9CB9C"/>
                  <bgColor rgb="FFF9CB9C"/>
                </patternFill>
              </fill>
              <border>
                <left style="none"/>
                <right style="none"/>
                <top style="none"/>
                <bottom style="none"/>
                <diagonal style="none"/>
              </border>
            </x14:dxf>
          </x14:cfRule>
          <xm:sqref>G22</xm:sqref>
        </x14:conditionalFormatting>
        <x14:conditionalFormatting xmlns:xm="http://schemas.microsoft.com/office/excel/2006/main">
          <x14:cfRule type="cellIs" priority="2" operator="equal" id="{00FB002B-00AC-4671-9138-006100C70028}">
            <xm:f>"на проверке"</xm:f>
            <x14:dxf>
              <font/>
              <fill>
                <patternFill patternType="solid">
                  <fgColor rgb="FFF9CB9C"/>
                  <bgColor rgb="FFF9CB9C"/>
                </patternFill>
              </fill>
              <border>
                <left style="none"/>
                <right style="none"/>
                <top style="none"/>
                <bottom style="none"/>
                <diagonal style="none"/>
              </border>
            </x14:dxf>
          </x14:cfRule>
          <xm:sqref>G60</xm:sqref>
        </x14:conditionalFormatting>
        <x14:conditionalFormatting xmlns:xm="http://schemas.microsoft.com/office/excel/2006/main">
          <x14:cfRule type="cellIs" priority="2" operator="equal" id="{00F40076-004A-404A-838F-00120070005E}">
            <xm:f>"на проверке"</xm:f>
            <x14:dxf>
              <font/>
              <fill>
                <patternFill patternType="solid">
                  <fgColor rgb="FFF9CB9C"/>
                  <bgColor rgb="FFF9CB9C"/>
                </patternFill>
              </fill>
              <border>
                <left style="none"/>
                <right style="none"/>
                <top style="none"/>
                <bottom style="none"/>
                <diagonal style="none"/>
              </border>
            </x14:dxf>
          </x14:cfRule>
          <xm:sqref>G60</xm:sqref>
        </x14:conditionalFormatting>
        <x14:conditionalFormatting xmlns:xm="http://schemas.microsoft.com/office/excel/2006/main">
          <x14:cfRule type="cellIs" priority="2" operator="equal" id="{00D7001D-00A9-426B-AFAE-003600AB002E}">
            <xm:f>"на проверке"</xm:f>
            <x14:dxf>
              <font/>
              <fill>
                <patternFill patternType="solid">
                  <fgColor rgb="FFF9CB9C"/>
                  <bgColor rgb="FFF9CB9C"/>
                </patternFill>
              </fill>
              <border>
                <left style="none"/>
                <right style="none"/>
                <top style="none"/>
                <bottom style="none"/>
                <diagonal style="none"/>
              </border>
            </x14:dxf>
          </x14:cfRule>
          <xm:sqref>G60</xm:sqref>
        </x14:conditionalFormatting>
        <x14:conditionalFormatting xmlns:xm="http://schemas.microsoft.com/office/excel/2006/main">
          <x14:cfRule type="cellIs" priority="2" operator="equal" id="{000C009D-00F4-46E3-8B73-00EA00F20044}">
            <xm:f>"на проверке"</xm:f>
            <x14:dxf>
              <font/>
              <fill>
                <patternFill patternType="solid">
                  <fgColor rgb="FFF9CB9C"/>
                  <bgColor rgb="FFF9CB9C"/>
                </patternFill>
              </fill>
              <border>
                <left style="none"/>
                <right style="none"/>
                <top style="none"/>
                <bottom style="none"/>
                <diagonal style="none"/>
              </border>
            </x14:dxf>
          </x14:cfRule>
          <xm:sqref>G61</xm:sqref>
        </x14:conditionalFormatting>
        <x14:conditionalFormatting xmlns:xm="http://schemas.microsoft.com/office/excel/2006/main">
          <x14:cfRule type="cellIs" priority="2" operator="equal" id="{00090027-00E9-4EAB-B3C0-00BE00FF00BB}">
            <xm:f>"на проверке"</xm:f>
            <x14:dxf>
              <font/>
              <fill>
                <patternFill patternType="solid">
                  <fgColor rgb="FFF9CB9C"/>
                  <bgColor rgb="FFF9CB9C"/>
                </patternFill>
              </fill>
              <border>
                <left style="none"/>
                <right style="none"/>
                <top style="none"/>
                <bottom style="none"/>
                <diagonal style="none"/>
              </border>
            </x14:dxf>
          </x14:cfRule>
          <xm:sqref>G61</xm:sqref>
        </x14:conditionalFormatting>
        <x14:conditionalFormatting xmlns:xm="http://schemas.microsoft.com/office/excel/2006/main">
          <x14:cfRule type="cellIs" priority="2" operator="equal" id="{00B20097-00EE-4A84-A56E-0078003A0059}">
            <xm:f>"на проверке"</xm:f>
            <x14:dxf>
              <font/>
              <fill>
                <patternFill patternType="solid">
                  <fgColor rgb="FFF9CB9C"/>
                  <bgColor rgb="FFF9CB9C"/>
                </patternFill>
              </fill>
              <border>
                <left style="none"/>
                <right style="none"/>
                <top style="none"/>
                <bottom style="none"/>
                <diagonal style="none"/>
              </border>
            </x14:dxf>
          </x14:cfRule>
          <xm:sqref>G61</xm:sqref>
        </x14:conditionalFormatting>
        <x14:conditionalFormatting xmlns:xm="http://schemas.microsoft.com/office/excel/2006/main">
          <x14:cfRule type="cellIs" priority="2" operator="equal" id="{00BC00DC-00C0-4177-B812-00A300CE0099}">
            <xm:f>"на проверке"</xm:f>
            <x14:dxf>
              <font/>
              <fill>
                <patternFill patternType="solid">
                  <fgColor rgb="FFF9CB9C"/>
                  <bgColor rgb="FFF9CB9C"/>
                </patternFill>
              </fill>
              <border>
                <left style="none"/>
                <right style="none"/>
                <top style="none"/>
                <bottom style="none"/>
                <diagonal style="none"/>
              </border>
            </x14:dxf>
          </x14:cfRule>
          <xm:sqref>G61</xm:sqref>
        </x14:conditionalFormatting>
        <x14:conditionalFormatting xmlns:xm="http://schemas.microsoft.com/office/excel/2006/main">
          <x14:cfRule type="cellIs" priority="2" operator="equal" id="{007600A2-00E3-40BB-8FE4-004500C700B3}">
            <xm:f>"на проверке"</xm:f>
            <x14:dxf>
              <font/>
              <fill>
                <patternFill patternType="solid">
                  <fgColor rgb="FFF9CB9C"/>
                  <bgColor rgb="FFF9CB9C"/>
                </patternFill>
              </fill>
              <border>
                <left style="none"/>
                <right style="none"/>
                <top style="none"/>
                <bottom style="none"/>
                <diagonal style="none"/>
              </border>
            </x14:dxf>
          </x14:cfRule>
          <xm:sqref>G12</xm:sqref>
        </x14:conditionalFormatting>
        <x14:conditionalFormatting xmlns:xm="http://schemas.microsoft.com/office/excel/2006/main">
          <x14:cfRule type="cellIs" priority="2" operator="equal" id="{00A40096-00C9-454A-A2E5-00A2006100E2}">
            <xm:f>"на проверке"</xm:f>
            <x14:dxf>
              <font/>
              <fill>
                <patternFill patternType="solid">
                  <fgColor rgb="FFF9CB9C"/>
                  <bgColor rgb="FFF9CB9C"/>
                </patternFill>
              </fill>
              <border>
                <left style="none"/>
                <right style="none"/>
                <top style="none"/>
                <bottom style="none"/>
                <diagonal style="none"/>
              </border>
            </x14:dxf>
          </x14:cfRule>
          <xm:sqref>G73</xm:sqref>
        </x14:conditionalFormatting>
        <x14:conditionalFormatting xmlns:xm="http://schemas.microsoft.com/office/excel/2006/main">
          <x14:cfRule type="cellIs" priority="2" operator="equal" id="{0097003A-00DF-4FFD-94B4-0047000F0003}">
            <xm:f>"на проверке"</xm:f>
            <x14:dxf>
              <font/>
              <fill>
                <patternFill patternType="solid">
                  <fgColor rgb="FFF9CB9C"/>
                  <bgColor rgb="FFF9CB9C"/>
                </patternFill>
              </fill>
              <border>
                <left style="none"/>
                <right style="none"/>
                <top style="none"/>
                <bottom style="none"/>
                <diagonal style="none"/>
              </border>
            </x14:dxf>
          </x14:cfRule>
          <xm:sqref>G71</xm:sqref>
        </x14:conditionalFormatting>
        <x14:conditionalFormatting xmlns:xm="http://schemas.microsoft.com/office/excel/2006/main">
          <x14:cfRule type="cellIs" priority="1" operator="equal" id="{005100E0-0078-429E-9E7A-009C00DD00AD}">
            <xm:f>"согласовано"</xm:f>
            <x14:dxf>
              <font/>
              <fill>
                <patternFill patternType="solid">
                  <fgColor rgb="FF6AA84F"/>
                  <bgColor rgb="FF6AA84F"/>
                </patternFill>
              </fill>
              <border>
                <left style="none"/>
                <right style="none"/>
                <top style="none"/>
                <bottom style="none"/>
                <diagonal style="none"/>
              </border>
            </x14:dxf>
          </x14:cfRule>
          <xm:sqref>G1:G92</xm:sqref>
        </x14:conditionalFormatting>
        <x14:conditionalFormatting xmlns:xm="http://schemas.microsoft.com/office/excel/2006/main">
          <x14:cfRule type="cellIs" priority="1" operator="equal" id="{00EB0070-008A-4B09-A99E-00E70026003F}">
            <xm:f>"согласовано"</xm:f>
            <x14:dxf>
              <font/>
              <fill>
                <patternFill patternType="solid">
                  <fgColor rgb="FF6AA84F"/>
                  <bgColor rgb="FF6AA84F"/>
                </patternFill>
              </fill>
              <border>
                <left style="none"/>
                <right style="none"/>
                <top style="none"/>
                <bottom style="none"/>
                <diagonal style="none"/>
              </border>
            </x14:dxf>
          </x14:cfRule>
          <xm:sqref>G17</xm:sqref>
        </x14:conditionalFormatting>
        <x14:conditionalFormatting xmlns:xm="http://schemas.microsoft.com/office/excel/2006/main">
          <x14:cfRule type="cellIs" priority="1" operator="equal" id="{00DF00D9-000E-49DC-9C39-0078001200EB}">
            <xm:f>"согласовано"</xm:f>
            <x14:dxf>
              <font/>
              <fill>
                <patternFill patternType="solid">
                  <fgColor rgb="FF6AA84F"/>
                  <bgColor rgb="FF6AA84F"/>
                </patternFill>
              </fill>
              <border>
                <left style="none"/>
                <right style="none"/>
                <top style="none"/>
                <bottom style="none"/>
                <diagonal style="none"/>
              </border>
            </x14:dxf>
          </x14:cfRule>
          <xm:sqref>G58</xm:sqref>
        </x14:conditionalFormatting>
        <x14:conditionalFormatting xmlns:xm="http://schemas.microsoft.com/office/excel/2006/main">
          <x14:cfRule type="cellIs" priority="1" operator="equal" id="{00AD00B2-00A2-4B00-8EC0-00670021001D}">
            <xm:f>"согласовано"</xm:f>
            <x14:dxf>
              <font/>
              <fill>
                <patternFill patternType="solid">
                  <fgColor rgb="FF6AA84F"/>
                  <bgColor rgb="FF6AA84F"/>
                </patternFill>
              </fill>
              <border>
                <left style="none"/>
                <right style="none"/>
                <top style="none"/>
                <bottom style="none"/>
                <diagonal style="none"/>
              </border>
            </x14:dxf>
          </x14:cfRule>
          <xm:sqref>G59</xm:sqref>
        </x14:conditionalFormatting>
        <x14:conditionalFormatting xmlns:xm="http://schemas.microsoft.com/office/excel/2006/main">
          <x14:cfRule type="cellIs" priority="1" operator="equal" id="{0006006E-00B2-49C6-8E4B-00D1004E007F}">
            <xm:f>"согласовано"</xm:f>
            <x14:dxf>
              <font/>
              <fill>
                <patternFill patternType="solid">
                  <fgColor rgb="FF6AA84F"/>
                  <bgColor rgb="FF6AA84F"/>
                </patternFill>
              </fill>
              <border>
                <left style="none"/>
                <right style="none"/>
                <top style="none"/>
                <bottom style="none"/>
                <diagonal style="none"/>
              </border>
            </x14:dxf>
          </x14:cfRule>
          <xm:sqref>G59</xm:sqref>
        </x14:conditionalFormatting>
        <x14:conditionalFormatting xmlns:xm="http://schemas.microsoft.com/office/excel/2006/main">
          <x14:cfRule type="cellIs" priority="1" operator="equal" id="{00CB00CC-0071-4DE0-9764-0000005600D8}">
            <xm:f>"согласовано"</xm:f>
            <x14:dxf>
              <font/>
              <fill>
                <patternFill patternType="solid">
                  <fgColor rgb="FF6AA84F"/>
                  <bgColor rgb="FF6AA84F"/>
                </patternFill>
              </fill>
              <border>
                <left style="none"/>
                <right style="none"/>
                <top style="none"/>
                <bottom style="none"/>
                <diagonal style="none"/>
              </border>
            </x14:dxf>
          </x14:cfRule>
          <xm:sqref>G56</xm:sqref>
        </x14:conditionalFormatting>
        <x14:conditionalFormatting xmlns:xm="http://schemas.microsoft.com/office/excel/2006/main">
          <x14:cfRule type="cellIs" priority="1" operator="equal" id="{0070003F-00DA-4A52-8E09-000000440083}">
            <xm:f>"согласовано"</xm:f>
            <x14:dxf>
              <font/>
              <fill>
                <patternFill patternType="solid">
                  <fgColor rgb="FF6AA84F"/>
                  <bgColor rgb="FF6AA84F"/>
                </patternFill>
              </fill>
              <border>
                <left style="none"/>
                <right style="none"/>
                <top style="none"/>
                <bottom style="none"/>
                <diagonal style="none"/>
              </border>
            </x14:dxf>
          </x14:cfRule>
          <xm:sqref>G57</xm:sqref>
        </x14:conditionalFormatting>
        <x14:conditionalFormatting xmlns:xm="http://schemas.microsoft.com/office/excel/2006/main">
          <x14:cfRule type="cellIs" priority="1" operator="equal" id="{00C800A8-003D-4848-9322-008B00A600FB}">
            <xm:f>"согласовано"</xm:f>
            <x14:dxf>
              <font/>
              <fill>
                <patternFill patternType="solid">
                  <fgColor rgb="FF6AA84F"/>
                  <bgColor rgb="FF6AA84F"/>
                </patternFill>
              </fill>
              <border>
                <left style="none"/>
                <right style="none"/>
                <top style="none"/>
                <bottom style="none"/>
                <diagonal style="none"/>
              </border>
            </x14:dxf>
          </x14:cfRule>
          <xm:sqref>G33</xm:sqref>
        </x14:conditionalFormatting>
        <x14:conditionalFormatting xmlns:xm="http://schemas.microsoft.com/office/excel/2006/main">
          <x14:cfRule type="cellIs" priority="1" operator="equal" id="{00030057-0054-402B-A3B0-00E50079008B}">
            <xm:f>"согласовано"</xm:f>
            <x14:dxf>
              <font/>
              <fill>
                <patternFill patternType="solid">
                  <fgColor rgb="FF6AA84F"/>
                  <bgColor rgb="FF6AA84F"/>
                </patternFill>
              </fill>
              <border>
                <left style="none"/>
                <right style="none"/>
                <top style="none"/>
                <bottom style="none"/>
                <diagonal style="none"/>
              </border>
            </x14:dxf>
          </x14:cfRule>
          <xm:sqref>G63</xm:sqref>
        </x14:conditionalFormatting>
        <x14:conditionalFormatting xmlns:xm="http://schemas.microsoft.com/office/excel/2006/main">
          <x14:cfRule type="cellIs" priority="1" operator="equal" id="{004C0055-00B0-49C9-9B30-00E4005800AA}">
            <xm:f>"согласовано"</xm:f>
            <x14:dxf>
              <font/>
              <fill>
                <patternFill patternType="solid">
                  <fgColor rgb="FF6AA84F"/>
                  <bgColor rgb="FF6AA84F"/>
                </patternFill>
              </fill>
              <border>
                <left style="none"/>
                <right style="none"/>
                <top style="none"/>
                <bottom style="none"/>
                <diagonal style="none"/>
              </border>
            </x14:dxf>
          </x14:cfRule>
          <xm:sqref>G66</xm:sqref>
        </x14:conditionalFormatting>
        <x14:conditionalFormatting xmlns:xm="http://schemas.microsoft.com/office/excel/2006/main">
          <x14:cfRule type="cellIs" priority="1" operator="equal" id="{002A00B7-00EB-452F-8EC0-00AC005500F4}">
            <xm:f>"согласовано"</xm:f>
            <x14:dxf>
              <font/>
              <fill>
                <patternFill patternType="solid">
                  <fgColor rgb="FF6AA84F"/>
                  <bgColor rgb="FF6AA84F"/>
                </patternFill>
              </fill>
              <border>
                <left style="none"/>
                <right style="none"/>
                <top style="none"/>
                <bottom style="none"/>
                <diagonal style="none"/>
              </border>
            </x14:dxf>
          </x14:cfRule>
          <xm:sqref>G68</xm:sqref>
        </x14:conditionalFormatting>
        <x14:conditionalFormatting xmlns:xm="http://schemas.microsoft.com/office/excel/2006/main">
          <x14:cfRule type="cellIs" priority="1" operator="equal" id="{000A00A2-00CD-477F-AF30-002500420091}">
            <xm:f>"согласовано"</xm:f>
            <x14:dxf>
              <font/>
              <fill>
                <patternFill patternType="solid">
                  <fgColor rgb="FF6AA84F"/>
                  <bgColor rgb="FF6AA84F"/>
                </patternFill>
              </fill>
              <border>
                <left style="none"/>
                <right style="none"/>
                <top style="none"/>
                <bottom style="none"/>
                <diagonal style="none"/>
              </border>
            </x14:dxf>
          </x14:cfRule>
          <xm:sqref>G22</xm:sqref>
        </x14:conditionalFormatting>
        <x14:conditionalFormatting xmlns:xm="http://schemas.microsoft.com/office/excel/2006/main">
          <x14:cfRule type="cellIs" priority="1" operator="equal" id="{00850076-00B3-4ADB-A713-005B00870047}">
            <xm:f>"согласовано"</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1" operator="equal" id="{00FF0020-0064-400B-94C0-000F005A000B}">
            <xm:f>"согласовано"</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1" operator="equal" id="{00490014-00FD-43B7-88D9-004600CC00BA}">
            <xm:f>"согласовано"</xm:f>
            <x14:dxf>
              <font/>
              <fill>
                <patternFill patternType="solid">
                  <fgColor rgb="FF6AA84F"/>
                  <bgColor rgb="FF6AA84F"/>
                </patternFill>
              </fill>
              <border>
                <left style="none"/>
                <right style="none"/>
                <top style="none"/>
                <bottom style="none"/>
                <diagonal style="none"/>
              </border>
            </x14:dxf>
          </x14:cfRule>
          <xm:sqref>G60</xm:sqref>
        </x14:conditionalFormatting>
        <x14:conditionalFormatting xmlns:xm="http://schemas.microsoft.com/office/excel/2006/main">
          <x14:cfRule type="cellIs" priority="1" operator="equal" id="{004E00C8-00C5-4D07-BD3D-00230039003F}">
            <xm:f>"согласовано"</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1" operator="equal" id="{00E200AD-0036-40D7-8577-00C00024004C}">
            <xm:f>"согласовано"</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1" operator="equal" id="{00DB009B-00D6-4421-A54C-00B600BD0091}">
            <xm:f>"согласовано"</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1" operator="equal" id="{001F00A3-00D9-46DF-95A0-00C500E200A3}">
            <xm:f>"согласовано"</xm:f>
            <x14:dxf>
              <font/>
              <fill>
                <patternFill patternType="solid">
                  <fgColor rgb="FF6AA84F"/>
                  <bgColor rgb="FF6AA84F"/>
                </patternFill>
              </fill>
              <border>
                <left style="none"/>
                <right style="none"/>
                <top style="none"/>
                <bottom style="none"/>
                <diagonal style="none"/>
              </border>
            </x14:dxf>
          </x14:cfRule>
          <xm:sqref>G61</xm:sqref>
        </x14:conditionalFormatting>
        <x14:conditionalFormatting xmlns:xm="http://schemas.microsoft.com/office/excel/2006/main">
          <x14:cfRule type="cellIs" priority="1" operator="equal" id="{00D80067-00A6-488B-8B5C-00DD00C60012}">
            <xm:f>"согласовано"</xm:f>
            <x14:dxf>
              <font/>
              <fill>
                <patternFill patternType="solid">
                  <fgColor rgb="FF6AA84F"/>
                  <bgColor rgb="FF6AA84F"/>
                </patternFill>
              </fill>
              <border>
                <left style="none"/>
                <right style="none"/>
                <top style="none"/>
                <bottom style="none"/>
                <diagonal style="none"/>
              </border>
            </x14:dxf>
          </x14:cfRule>
          <xm:sqref>G12</xm:sqref>
        </x14:conditionalFormatting>
        <x14:conditionalFormatting xmlns:xm="http://schemas.microsoft.com/office/excel/2006/main">
          <x14:cfRule type="cellIs" priority="1" operator="equal" id="{00EF0083-00AD-405E-B0D9-0000002800CA}">
            <xm:f>"согласовано"</xm:f>
            <x14:dxf>
              <font/>
              <fill>
                <patternFill patternType="solid">
                  <fgColor rgb="FF6AA84F"/>
                  <bgColor rgb="FF6AA84F"/>
                </patternFill>
              </fill>
              <border>
                <left style="none"/>
                <right style="none"/>
                <top style="none"/>
                <bottom style="none"/>
                <diagonal style="none"/>
              </border>
            </x14:dxf>
          </x14:cfRule>
          <xm:sqref>G73</xm:sqref>
        </x14:conditionalFormatting>
        <x14:conditionalFormatting xmlns:xm="http://schemas.microsoft.com/office/excel/2006/main">
          <x14:cfRule type="cellIs" priority="1" operator="equal" id="{00B20067-0027-4C0F-8536-008B0039006A}">
            <xm:f>"согласовано"</xm:f>
            <x14:dxf>
              <font/>
              <fill>
                <patternFill patternType="solid">
                  <fgColor rgb="FF6AA84F"/>
                  <bgColor rgb="FF6AA84F"/>
                </patternFill>
              </fill>
              <border>
                <left style="none"/>
                <right style="none"/>
                <top style="none"/>
                <bottom style="none"/>
                <diagonal style="none"/>
              </border>
            </x14:dxf>
          </x14:cfRule>
          <xm:sqref>G71</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4" max="4" width="53.380000000000003"/>
    <col customWidth="1" min="5" max="5" width="34.130000000000003"/>
    <col collapsed="1" customWidth="1" min="6" max="6" width="21.379999999999999"/>
    <col customWidth="1" hidden="1" min="7" max="8" outlineLevel="1" width="14.130000000000001"/>
    <col customWidth="1" min="12" max="12" width="31.879999999999999"/>
    <col customWidth="1" min="14" max="14" width="25"/>
    <col customWidth="1" min="15" max="15" width="39.130000000000003"/>
    <col customWidth="1" min="16" max="16" width="16.379999999999999"/>
    <col customWidth="1" min="17" max="17" width="26.879999999999999"/>
    <col customWidth="1" min="18" max="18" width="22"/>
    <col customWidth="1" min="19" max="19" width="14.380000000000001"/>
    <col customWidth="1" min="20" max="20" width="26.879999999999999"/>
    <col customWidth="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t="31.5" hidden="1" outlineLevel="1">
      <c r="A3" s="131"/>
      <c r="B3" s="18" t="s">
        <v>266</v>
      </c>
      <c r="C3" s="18" t="s">
        <v>267</v>
      </c>
      <c r="D3" s="18" t="s">
        <v>34</v>
      </c>
      <c r="E3" s="18"/>
      <c r="F3" s="18"/>
      <c r="G3" s="129"/>
      <c r="H3" s="132">
        <f>COUNTIF($H10:$H168,"1 - Несоответствие продуктовым требованиям ПИК-Стандарт")</f>
        <v>1</v>
      </c>
      <c r="I3" s="132">
        <f>COUNTIF($H10:$H168,"2 - Несоответствие Бренд-листам ПИК")</f>
        <v>2</v>
      </c>
      <c r="J3" s="132">
        <f>COUNTIF($H10:$H168,"3 - Несоответствие Каталогу отделки")</f>
        <v>1</v>
      </c>
      <c r="K3" s="132">
        <f>COUNTIF($H10:$H168,"5 - Ошибка в применении СТМ")</f>
        <v>1</v>
      </c>
      <c r="L3" s="132">
        <f>COUNTIF($H10:$H168,"4 - Несоответствие Каталогу оборудования")</f>
        <v>0</v>
      </c>
      <c r="M3" s="132">
        <f>COUNTIF($H10:$H168,"6 - Ошибка в применении сборных ЛМ")</f>
        <v>1</v>
      </c>
      <c r="N3" s="132">
        <f>COUNTIF($H10:$H168,"7 - Ошибка в применении шкаф-пакетов")</f>
        <v>1</v>
      </c>
      <c r="O3" s="132">
        <f>COUNTIF($H10:$H168,"8 - Ошибка в применении шахт-пакетов")</f>
        <v>1</v>
      </c>
      <c r="P3" s="132">
        <f>COUNTIF($H10:$H168,"9 - Несоответствие типологическим требованиям ПИК-Стандарт")</f>
        <v>1</v>
      </c>
      <c r="Q3" s="132">
        <f>COUNTIF($H10:$H168,"10 - Несоответствие НТД РФ")</f>
        <v>2</v>
      </c>
      <c r="R3" s="132">
        <f>COUNTIF($H10:$H168,"11 - Несоответствие ИРД (кроме ТУ, СТУ), АПР, ПД")</f>
        <v>1</v>
      </c>
      <c r="S3" s="132">
        <f>COUNTIF($H10:$H168,"12 - Несоответствие требованиям ТУ, СТУ")</f>
        <v>1</v>
      </c>
      <c r="T3" s="132">
        <f>COUNTIF($H10:$H168,"13 - Ошибка в технических решениях")</f>
        <v>2</v>
      </c>
      <c r="U3" s="132">
        <f>COUNTIF($H10:$H168,"14 - Неувязка м/у собой комплектов РД")</f>
        <v>1</v>
      </c>
      <c r="V3" s="132">
        <f>COUNTIF($H10:$H168,"15 - Недостаточность информации влияющей на СМР")</f>
        <v>1</v>
      </c>
      <c r="W3" s="132">
        <f>COUNTIF($H10:$H168,"16 - Нерациональное решение")</f>
        <v>1</v>
      </c>
      <c r="X3" s="132">
        <f>COUNTIF($H10:$H168,"17 - Оформление")</f>
        <v>2</v>
      </c>
    </row>
    <row r="4" ht="25.5" hidden="1" outlineLevel="1">
      <c r="A4" s="125" t="s">
        <v>264</v>
      </c>
      <c r="B4" s="133">
        <v>25</v>
      </c>
      <c r="C4" s="133">
        <v>10</v>
      </c>
      <c r="D4" s="134">
        <f>C4/B4</f>
        <v>0.40000000000000002</v>
      </c>
      <c r="E4" s="134"/>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35"/>
      <c r="E5" s="135"/>
      <c r="G5" s="126" t="s">
        <v>53</v>
      </c>
      <c r="H5" s="136"/>
      <c r="I5" s="137"/>
      <c r="J5" s="138"/>
      <c r="K5" s="137"/>
      <c r="L5" s="138"/>
      <c r="M5" s="138"/>
      <c r="N5" s="137"/>
      <c r="O5" s="138"/>
      <c r="P5" s="138"/>
      <c r="Q5" s="137"/>
      <c r="R5" s="138"/>
      <c r="S5" s="138"/>
      <c r="T5" s="137"/>
      <c r="U5" s="137"/>
      <c r="V5" s="137"/>
      <c r="W5" s="137"/>
      <c r="X5" s="137"/>
    </row>
    <row r="6" ht="21" hidden="1" outlineLevel="1">
      <c r="A6" s="18">
        <v>0.20000000000000001</v>
      </c>
      <c r="B6" s="18">
        <v>0.5</v>
      </c>
      <c r="C6" s="18">
        <v>1</v>
      </c>
      <c r="D6" s="18" t="s">
        <v>38</v>
      </c>
      <c r="E6" s="18"/>
      <c r="F6" s="18" t="s">
        <v>268</v>
      </c>
      <c r="G6" s="139">
        <f>COUNTIFS(G10:G135,"0,2")</f>
        <v>0</v>
      </c>
      <c r="H6" s="136"/>
      <c r="I6" s="137"/>
      <c r="J6" s="138"/>
      <c r="K6" s="137"/>
      <c r="L6" s="138"/>
      <c r="M6" s="138"/>
      <c r="N6" s="137"/>
      <c r="O6" s="138"/>
      <c r="P6" s="138"/>
      <c r="Q6" s="137"/>
      <c r="R6" s="138"/>
      <c r="S6" s="138"/>
      <c r="T6" s="137"/>
      <c r="U6" s="137"/>
      <c r="V6" s="137"/>
      <c r="W6" s="137"/>
      <c r="X6" s="137"/>
    </row>
    <row r="7" ht="21" hidden="1" outlineLevel="1">
      <c r="A7" s="140">
        <f>G6*0.2/B4</f>
        <v>0</v>
      </c>
      <c r="B7" s="140">
        <f>G7*0.5/B4</f>
        <v>0</v>
      </c>
      <c r="C7" s="140">
        <f>G8*1/B4</f>
        <v>0.040000000000000001</v>
      </c>
      <c r="D7" s="141">
        <f>(G6*A6+G7*B6+G8*C6)/SUM(G6:G8)</f>
        <v>1</v>
      </c>
      <c r="E7" s="142"/>
      <c r="F7" s="143" t="s">
        <v>269</v>
      </c>
      <c r="G7" s="139">
        <f>COUNTIFS(G10:G135,"0,5")</f>
        <v>0</v>
      </c>
      <c r="H7" s="136"/>
      <c r="I7" s="144"/>
      <c r="J7" s="144"/>
      <c r="K7" s="144"/>
      <c r="L7" s="144"/>
      <c r="M7" s="144"/>
      <c r="N7" s="144"/>
      <c r="O7" s="144"/>
      <c r="P7" s="144"/>
      <c r="Q7" s="144"/>
      <c r="R7" s="144"/>
      <c r="S7" s="144"/>
      <c r="T7" s="144"/>
      <c r="U7" s="144"/>
      <c r="V7" s="144"/>
      <c r="W7" s="144"/>
      <c r="X7" s="144"/>
    </row>
    <row r="8" ht="21" hidden="1" outlineLevel="1">
      <c r="A8" s="126" t="s">
        <v>53</v>
      </c>
      <c r="B8" s="126" t="s">
        <v>53</v>
      </c>
      <c r="C8" s="126" t="s">
        <v>53</v>
      </c>
      <c r="D8" s="126" t="s">
        <v>53</v>
      </c>
      <c r="E8" s="126"/>
      <c r="F8" s="18" t="s">
        <v>270</v>
      </c>
      <c r="G8" s="139">
        <f>COUNTIFS(G10:G135,"1")</f>
        <v>1</v>
      </c>
      <c r="H8" s="136"/>
      <c r="I8" s="137"/>
      <c r="J8" s="138"/>
      <c r="K8" s="137"/>
      <c r="L8" s="138"/>
      <c r="M8" s="138"/>
      <c r="N8" s="137"/>
      <c r="O8" s="138"/>
      <c r="P8" s="138"/>
      <c r="Q8" s="137"/>
      <c r="R8" s="138"/>
      <c r="S8" s="138"/>
      <c r="T8" s="137"/>
      <c r="U8" s="137"/>
      <c r="V8" s="137"/>
      <c r="W8" s="137"/>
      <c r="X8" s="137"/>
    </row>
    <row r="9">
      <c r="A9" s="145"/>
      <c r="B9" s="145"/>
      <c r="C9" s="145"/>
      <c r="D9" s="145"/>
      <c r="E9" s="145"/>
      <c r="F9" s="145"/>
      <c r="G9" s="145"/>
      <c r="H9" s="145"/>
      <c r="I9" s="146"/>
      <c r="J9" s="147"/>
      <c r="K9" s="146"/>
      <c r="L9" s="147"/>
      <c r="M9" s="147"/>
      <c r="N9" s="146"/>
      <c r="O9" s="147"/>
      <c r="P9" s="147"/>
      <c r="Q9" s="146"/>
      <c r="R9" s="147"/>
      <c r="S9" s="147"/>
      <c r="T9" s="146"/>
      <c r="U9" s="146"/>
      <c r="V9" s="146"/>
      <c r="W9" s="146"/>
      <c r="X9" s="146"/>
    </row>
    <row r="10" ht="42">
      <c r="A10" s="137">
        <v>1</v>
      </c>
      <c r="B10" s="137" t="s">
        <v>271</v>
      </c>
      <c r="C10" s="137" t="s">
        <v>272</v>
      </c>
      <c r="D10" s="148" t="s">
        <v>273</v>
      </c>
      <c r="E10" s="148"/>
      <c r="F10" s="148"/>
      <c r="G10" s="129">
        <v>0.20000000000000001</v>
      </c>
      <c r="H10" s="149" t="s">
        <v>12</v>
      </c>
      <c r="I10" s="137" t="s">
        <v>274</v>
      </c>
      <c r="J10" s="138">
        <v>43903</v>
      </c>
      <c r="K10" s="137" t="s">
        <v>275</v>
      </c>
      <c r="L10" s="138"/>
      <c r="M10" s="138">
        <v>43910</v>
      </c>
      <c r="N10" s="137"/>
      <c r="O10" s="138"/>
      <c r="P10" s="138"/>
      <c r="Q10" s="137"/>
      <c r="R10" s="138"/>
      <c r="S10" s="138"/>
      <c r="T10" s="137"/>
      <c r="U10" s="137"/>
      <c r="V10" s="137"/>
      <c r="W10" s="137"/>
      <c r="X10" s="137"/>
    </row>
    <row r="11" ht="40.5" customHeight="1">
      <c r="A11" s="137">
        <v>2</v>
      </c>
      <c r="B11" s="137" t="s">
        <v>276</v>
      </c>
      <c r="C11" s="137" t="s">
        <v>272</v>
      </c>
      <c r="D11" s="148" t="s">
        <v>273</v>
      </c>
      <c r="E11" s="148"/>
      <c r="F11" s="148"/>
      <c r="G11" s="129">
        <v>0.20000000000000001</v>
      </c>
      <c r="H11" s="149" t="s">
        <v>12</v>
      </c>
      <c r="I11" s="137"/>
      <c r="J11" s="137"/>
      <c r="K11" s="137" t="s">
        <v>275</v>
      </c>
      <c r="L11" s="137"/>
      <c r="M11" s="137"/>
      <c r="N11" s="137"/>
      <c r="O11" s="137"/>
      <c r="P11" s="137"/>
      <c r="Q11" s="137"/>
      <c r="R11" s="137"/>
      <c r="S11" s="137"/>
      <c r="T11" s="137"/>
      <c r="U11" s="137"/>
      <c r="V11" s="137"/>
      <c r="W11" s="137"/>
      <c r="X11" s="137"/>
    </row>
    <row r="12" ht="52.5">
      <c r="A12" s="137">
        <v>3</v>
      </c>
      <c r="B12" s="137"/>
      <c r="C12" s="137"/>
      <c r="D12" s="148"/>
      <c r="E12" s="148"/>
      <c r="F12" s="148"/>
      <c r="G12" s="129">
        <v>0.5</v>
      </c>
      <c r="H12" s="149" t="s">
        <v>265</v>
      </c>
      <c r="I12" s="137"/>
      <c r="J12" s="137"/>
      <c r="K12" s="137" t="s">
        <v>277</v>
      </c>
      <c r="L12" s="137"/>
      <c r="M12" s="137"/>
      <c r="N12" s="137"/>
      <c r="O12" s="137"/>
      <c r="P12" s="137"/>
      <c r="Q12" s="137"/>
      <c r="R12" s="137"/>
      <c r="S12" s="137"/>
      <c r="T12" s="137"/>
      <c r="U12" s="137"/>
      <c r="V12" s="137"/>
      <c r="W12" s="137"/>
      <c r="X12" s="137"/>
    </row>
    <row r="13" ht="38.25">
      <c r="A13" s="137">
        <v>4</v>
      </c>
      <c r="B13" s="137" t="s">
        <v>278</v>
      </c>
      <c r="C13" s="137"/>
      <c r="D13" s="148"/>
      <c r="E13" s="148"/>
      <c r="F13" s="148"/>
      <c r="G13" s="129">
        <v>0.5</v>
      </c>
      <c r="H13" s="149" t="s">
        <v>13</v>
      </c>
      <c r="I13" s="137"/>
      <c r="J13" s="137"/>
      <c r="K13" s="137" t="s">
        <v>277</v>
      </c>
      <c r="L13" s="137"/>
      <c r="M13" s="137"/>
      <c r="N13" s="137"/>
      <c r="O13" s="137"/>
      <c r="P13" s="137"/>
      <c r="Q13" s="137"/>
      <c r="R13" s="137"/>
      <c r="S13" s="137"/>
      <c r="T13" s="137"/>
      <c r="U13" s="137"/>
      <c r="V13" s="137"/>
      <c r="W13" s="137"/>
      <c r="X13" s="137"/>
    </row>
    <row r="14" ht="63.75">
      <c r="A14" s="137">
        <v>5</v>
      </c>
      <c r="B14" s="137"/>
      <c r="C14" s="137"/>
      <c r="D14" s="148"/>
      <c r="E14" s="148"/>
      <c r="F14" s="148"/>
      <c r="G14" s="129"/>
      <c r="H14" s="149" t="s">
        <v>15</v>
      </c>
      <c r="I14" s="137"/>
      <c r="J14" s="137"/>
      <c r="K14" s="137" t="s">
        <v>279</v>
      </c>
      <c r="L14" s="137" t="s">
        <v>280</v>
      </c>
      <c r="M14" s="137"/>
      <c r="N14" s="137"/>
      <c r="O14" s="137"/>
      <c r="P14" s="137"/>
      <c r="Q14" s="137"/>
      <c r="R14" s="137"/>
      <c r="S14" s="137"/>
      <c r="T14" s="137"/>
      <c r="U14" s="137"/>
      <c r="V14" s="137"/>
      <c r="W14" s="137"/>
      <c r="X14" s="137"/>
    </row>
    <row r="15" ht="31.5">
      <c r="A15" s="137">
        <v>6</v>
      </c>
      <c r="B15" s="137"/>
      <c r="C15" s="137"/>
      <c r="D15" s="148"/>
      <c r="E15" s="148"/>
      <c r="F15" s="148"/>
      <c r="G15" s="129">
        <v>0.20000000000000001</v>
      </c>
      <c r="H15" s="149" t="s">
        <v>16</v>
      </c>
      <c r="I15" s="137"/>
      <c r="J15" s="137"/>
      <c r="K15" s="137" t="s">
        <v>281</v>
      </c>
      <c r="L15" s="137"/>
      <c r="M15" s="137"/>
      <c r="N15" s="137"/>
      <c r="O15" s="137"/>
      <c r="P15" s="137"/>
      <c r="Q15" s="137"/>
      <c r="R15" s="137"/>
      <c r="S15" s="137"/>
      <c r="T15" s="137"/>
      <c r="U15" s="137"/>
      <c r="V15" s="137"/>
      <c r="W15" s="137"/>
      <c r="X15" s="137"/>
    </row>
    <row r="16" ht="31.5">
      <c r="A16" s="137">
        <v>7</v>
      </c>
      <c r="B16" s="137"/>
      <c r="C16" s="137"/>
      <c r="D16" s="148"/>
      <c r="E16" s="148"/>
      <c r="F16" s="148"/>
      <c r="G16" s="129">
        <v>0.20000000000000001</v>
      </c>
      <c r="H16" s="149" t="s">
        <v>17</v>
      </c>
      <c r="I16" s="137"/>
      <c r="J16" s="137"/>
      <c r="K16" s="137" t="s">
        <v>152</v>
      </c>
      <c r="L16" s="137"/>
      <c r="M16" s="137"/>
      <c r="N16" s="137"/>
      <c r="O16" s="137"/>
      <c r="P16" s="137"/>
      <c r="Q16" s="137"/>
      <c r="R16" s="137"/>
      <c r="S16" s="137"/>
      <c r="T16" s="137"/>
      <c r="U16" s="137"/>
      <c r="V16" s="137"/>
      <c r="W16" s="137"/>
      <c r="X16" s="137"/>
    </row>
    <row r="17" ht="31.5">
      <c r="A17" s="137">
        <v>8</v>
      </c>
      <c r="B17" s="137"/>
      <c r="C17" s="137"/>
      <c r="D17" s="148"/>
      <c r="E17" s="148"/>
      <c r="F17" s="148"/>
      <c r="G17" s="129">
        <v>0.5</v>
      </c>
      <c r="H17" s="149" t="s">
        <v>18</v>
      </c>
      <c r="I17" s="137"/>
      <c r="J17" s="137"/>
      <c r="K17" s="137" t="s">
        <v>282</v>
      </c>
      <c r="L17" s="137"/>
      <c r="M17" s="137"/>
      <c r="N17" s="137"/>
      <c r="O17" s="137"/>
      <c r="P17" s="137"/>
      <c r="Q17" s="137"/>
      <c r="R17" s="137"/>
      <c r="S17" s="137"/>
      <c r="T17" s="137"/>
      <c r="U17" s="137"/>
      <c r="V17" s="137"/>
      <c r="W17" s="137"/>
      <c r="X17" s="137"/>
    </row>
    <row r="18" ht="52.5">
      <c r="A18" s="137">
        <v>9</v>
      </c>
      <c r="B18" s="137"/>
      <c r="C18" s="137"/>
      <c r="D18" s="148"/>
      <c r="E18" s="148"/>
      <c r="F18" s="148"/>
      <c r="G18" s="129">
        <v>0.5</v>
      </c>
      <c r="H18" s="149" t="s">
        <v>20</v>
      </c>
      <c r="I18" s="137"/>
      <c r="J18" s="137"/>
      <c r="K18" s="137" t="s">
        <v>282</v>
      </c>
      <c r="L18" s="137"/>
      <c r="M18" s="137"/>
      <c r="N18" s="137"/>
      <c r="O18" s="137"/>
      <c r="P18" s="137"/>
      <c r="Q18" s="137"/>
      <c r="R18" s="137"/>
      <c r="S18" s="137"/>
      <c r="T18" s="137"/>
      <c r="U18" s="137"/>
      <c r="V18" s="137"/>
      <c r="W18" s="137"/>
      <c r="X18" s="137"/>
    </row>
    <row r="19" ht="31.5">
      <c r="A19" s="137">
        <v>10</v>
      </c>
      <c r="B19" s="137"/>
      <c r="C19" s="137"/>
      <c r="D19" s="148"/>
      <c r="E19" s="148"/>
      <c r="F19" s="148"/>
      <c r="G19" s="129">
        <v>1</v>
      </c>
      <c r="H19" s="149" t="s">
        <v>22</v>
      </c>
      <c r="I19" s="137"/>
      <c r="J19" s="137"/>
      <c r="K19" s="137"/>
      <c r="L19" s="137"/>
      <c r="M19" s="137"/>
      <c r="N19" s="137"/>
      <c r="O19" s="137"/>
      <c r="P19" s="137"/>
      <c r="Q19" s="137"/>
      <c r="R19" s="137"/>
      <c r="S19" s="137"/>
      <c r="T19" s="137"/>
      <c r="U19" s="137"/>
      <c r="V19" s="137"/>
      <c r="W19" s="137"/>
      <c r="X19" s="137"/>
    </row>
    <row r="20" ht="31.5">
      <c r="A20" s="137">
        <v>11</v>
      </c>
      <c r="B20" s="137"/>
      <c r="C20" s="137"/>
      <c r="D20" s="148"/>
      <c r="E20" s="148"/>
      <c r="F20" s="148"/>
      <c r="G20" s="129">
        <v>0.5</v>
      </c>
      <c r="H20" s="149" t="s">
        <v>22</v>
      </c>
      <c r="I20" s="137"/>
      <c r="J20" s="137"/>
      <c r="K20" s="137"/>
      <c r="L20" s="137"/>
      <c r="M20" s="137"/>
      <c r="N20" s="137"/>
      <c r="O20" s="137"/>
      <c r="P20" s="137"/>
      <c r="Q20" s="137"/>
      <c r="R20" s="137"/>
      <c r="S20" s="137"/>
      <c r="T20" s="137"/>
      <c r="U20" s="137"/>
      <c r="V20" s="137"/>
      <c r="W20" s="137"/>
      <c r="X20" s="137"/>
    </row>
    <row r="21" ht="42">
      <c r="A21" s="137">
        <v>12</v>
      </c>
      <c r="B21" s="137"/>
      <c r="C21" s="137"/>
      <c r="D21" s="148"/>
      <c r="E21" s="148"/>
      <c r="F21" s="148"/>
      <c r="G21" s="129">
        <v>0.20000000000000001</v>
      </c>
      <c r="H21" s="149" t="s">
        <v>23</v>
      </c>
      <c r="I21" s="137"/>
      <c r="J21" s="137"/>
      <c r="K21" s="137"/>
      <c r="L21" s="137"/>
      <c r="M21" s="137"/>
      <c r="N21" s="137"/>
      <c r="O21" s="137"/>
      <c r="P21" s="137"/>
      <c r="Q21" s="137"/>
      <c r="R21" s="137"/>
      <c r="S21" s="137"/>
      <c r="T21" s="137"/>
      <c r="U21" s="137"/>
      <c r="V21" s="137"/>
      <c r="W21" s="137"/>
      <c r="X21" s="137"/>
    </row>
    <row r="22" ht="42">
      <c r="A22" s="137">
        <v>13</v>
      </c>
      <c r="B22" s="137"/>
      <c r="C22" s="137"/>
      <c r="D22" s="148"/>
      <c r="E22" s="148"/>
      <c r="F22" s="148"/>
      <c r="G22" s="129">
        <v>0.20000000000000001</v>
      </c>
      <c r="H22" s="149" t="s">
        <v>24</v>
      </c>
      <c r="I22" s="137"/>
      <c r="J22" s="137"/>
      <c r="K22" s="137"/>
      <c r="L22" s="137"/>
      <c r="M22" s="137"/>
      <c r="N22" s="137"/>
      <c r="O22" s="137"/>
      <c r="P22" s="137"/>
      <c r="Q22" s="137"/>
      <c r="R22" s="137"/>
      <c r="S22" s="137"/>
      <c r="T22" s="137"/>
      <c r="U22" s="137"/>
      <c r="V22" s="137"/>
      <c r="W22" s="137"/>
      <c r="X22" s="137"/>
    </row>
    <row r="23" ht="31.5">
      <c r="A23" s="137">
        <v>14</v>
      </c>
      <c r="B23" s="137"/>
      <c r="C23" s="137"/>
      <c r="D23" s="148"/>
      <c r="E23" s="148"/>
      <c r="F23" s="148"/>
      <c r="G23" s="129">
        <v>0.20000000000000001</v>
      </c>
      <c r="H23" s="149" t="s">
        <v>26</v>
      </c>
      <c r="I23" s="137"/>
      <c r="J23" s="137"/>
      <c r="K23" s="137"/>
      <c r="L23" s="137"/>
      <c r="M23" s="137"/>
      <c r="N23" s="137"/>
      <c r="O23" s="137"/>
      <c r="P23" s="137"/>
      <c r="Q23" s="137"/>
      <c r="R23" s="137"/>
      <c r="S23" s="137"/>
      <c r="T23" s="137"/>
      <c r="U23" s="137"/>
      <c r="V23" s="137"/>
      <c r="W23" s="137"/>
      <c r="X23" s="137"/>
    </row>
    <row r="24" ht="31.5">
      <c r="A24" s="137">
        <v>15</v>
      </c>
      <c r="B24" s="137"/>
      <c r="C24" s="137"/>
      <c r="D24" s="148"/>
      <c r="E24" s="148"/>
      <c r="F24" s="148"/>
      <c r="G24" s="129"/>
      <c r="H24" s="149" t="s">
        <v>26</v>
      </c>
      <c r="I24" s="137"/>
      <c r="J24" s="137"/>
      <c r="K24" s="137"/>
      <c r="L24" s="137"/>
      <c r="M24" s="137"/>
      <c r="N24" s="137"/>
      <c r="O24" s="137"/>
      <c r="P24" s="137"/>
      <c r="Q24" s="137"/>
      <c r="R24" s="137"/>
      <c r="S24" s="137"/>
      <c r="T24" s="137"/>
      <c r="U24" s="137"/>
      <c r="V24" s="137"/>
      <c r="W24" s="137"/>
      <c r="X24" s="137"/>
    </row>
    <row r="25" ht="31.5">
      <c r="A25" s="137">
        <v>16</v>
      </c>
      <c r="B25" s="137"/>
      <c r="C25" s="137"/>
      <c r="D25" s="148"/>
      <c r="E25" s="148"/>
      <c r="F25" s="148"/>
      <c r="G25" s="129"/>
      <c r="H25" s="149" t="s">
        <v>27</v>
      </c>
      <c r="I25" s="137"/>
      <c r="J25" s="137"/>
      <c r="K25" s="137"/>
      <c r="L25" s="137"/>
      <c r="M25" s="150"/>
      <c r="N25" s="137"/>
      <c r="O25" s="137"/>
      <c r="P25" s="137"/>
      <c r="Q25" s="137"/>
      <c r="R25" s="137"/>
      <c r="S25" s="137"/>
      <c r="T25" s="137"/>
      <c r="U25" s="137"/>
      <c r="V25" s="137"/>
      <c r="W25" s="137"/>
      <c r="X25" s="137"/>
    </row>
    <row r="26" ht="52.5">
      <c r="A26" s="137">
        <v>17</v>
      </c>
      <c r="B26" s="137"/>
      <c r="C26" s="137"/>
      <c r="D26" s="148"/>
      <c r="E26" s="148"/>
      <c r="F26" s="148"/>
      <c r="G26" s="129"/>
      <c r="H26" s="149" t="s">
        <v>28</v>
      </c>
      <c r="I26" s="137"/>
      <c r="J26" s="137"/>
      <c r="K26" s="137"/>
      <c r="L26" s="137"/>
      <c r="M26" s="137"/>
      <c r="N26" s="137"/>
      <c r="O26" s="137"/>
      <c r="P26" s="137"/>
      <c r="Q26" s="137"/>
      <c r="R26" s="137"/>
      <c r="S26" s="137"/>
      <c r="T26" s="137"/>
      <c r="U26" s="137"/>
      <c r="V26" s="137"/>
      <c r="W26" s="137"/>
      <c r="X26" s="137"/>
    </row>
    <row r="27" ht="31.5">
      <c r="A27" s="137">
        <v>18</v>
      </c>
      <c r="B27" s="137"/>
      <c r="C27" s="137"/>
      <c r="D27" s="148"/>
      <c r="E27" s="148"/>
      <c r="F27" s="148"/>
      <c r="G27" s="129"/>
      <c r="H27" s="149" t="s">
        <v>29</v>
      </c>
      <c r="I27" s="137"/>
      <c r="J27" s="137"/>
      <c r="K27" s="137"/>
      <c r="L27" s="137"/>
      <c r="M27" s="137"/>
      <c r="N27" s="137"/>
      <c r="O27" s="137"/>
      <c r="P27" s="137"/>
      <c r="Q27" s="137"/>
      <c r="R27" s="137"/>
      <c r="S27" s="137"/>
      <c r="T27" s="137"/>
      <c r="U27" s="137"/>
      <c r="V27" s="137"/>
      <c r="W27" s="137"/>
      <c r="X27" s="137"/>
    </row>
    <row r="28">
      <c r="A28" s="137">
        <v>19</v>
      </c>
      <c r="B28" s="137"/>
      <c r="C28" s="137"/>
      <c r="D28" s="148"/>
      <c r="E28" s="148"/>
      <c r="F28" s="148"/>
      <c r="G28" s="129"/>
      <c r="H28" s="149" t="s">
        <v>31</v>
      </c>
      <c r="I28" s="137"/>
      <c r="J28" s="137"/>
      <c r="K28" s="137"/>
      <c r="L28" s="137"/>
      <c r="M28" s="137"/>
      <c r="N28" s="137"/>
      <c r="O28" s="137"/>
      <c r="P28" s="137"/>
      <c r="Q28" s="137"/>
      <c r="R28" s="137"/>
      <c r="S28" s="137"/>
      <c r="T28" s="137"/>
      <c r="U28" s="137"/>
      <c r="V28" s="137"/>
      <c r="W28" s="137"/>
      <c r="X28" s="137"/>
    </row>
    <row r="29">
      <c r="A29" s="137">
        <v>20</v>
      </c>
      <c r="B29" s="137"/>
      <c r="C29" s="137"/>
      <c r="D29" s="148"/>
      <c r="E29" s="148"/>
      <c r="F29" s="148"/>
      <c r="G29" s="129"/>
      <c r="H29" s="149" t="s">
        <v>31</v>
      </c>
      <c r="I29" s="137"/>
      <c r="J29" s="137"/>
      <c r="K29" s="137"/>
      <c r="L29" s="137"/>
      <c r="M29" s="137"/>
      <c r="N29" s="137"/>
      <c r="O29" s="137"/>
      <c r="P29" s="137"/>
      <c r="Q29" s="137"/>
      <c r="R29" s="137"/>
      <c r="S29" s="137"/>
      <c r="T29" s="137"/>
      <c r="U29" s="137"/>
      <c r="V29" s="137"/>
      <c r="W29" s="137"/>
      <c r="X29" s="137"/>
    </row>
    <row r="30">
      <c r="A30" s="137">
        <v>21</v>
      </c>
      <c r="B30" s="137"/>
      <c r="C30" s="137"/>
      <c r="D30" s="148"/>
      <c r="E30" s="148"/>
      <c r="F30" s="148"/>
      <c r="G30" s="129"/>
      <c r="H30" s="149"/>
      <c r="I30" s="137"/>
      <c r="J30" s="137"/>
      <c r="K30" s="137"/>
      <c r="L30" s="137"/>
      <c r="M30" s="137"/>
      <c r="N30" s="137"/>
      <c r="O30" s="137"/>
      <c r="P30" s="137"/>
      <c r="Q30" s="137"/>
      <c r="R30" s="137"/>
      <c r="S30" s="137"/>
      <c r="T30" s="137"/>
      <c r="U30" s="137"/>
      <c r="V30" s="137"/>
      <c r="W30" s="137"/>
      <c r="X30" s="137"/>
    </row>
    <row r="31">
      <c r="A31" s="137">
        <v>22</v>
      </c>
      <c r="B31" s="137"/>
      <c r="C31" s="137"/>
      <c r="D31" s="148"/>
      <c r="E31" s="148"/>
      <c r="F31" s="148"/>
      <c r="G31" s="129"/>
      <c r="H31" s="149"/>
      <c r="I31" s="137"/>
      <c r="J31" s="137"/>
      <c r="K31" s="137"/>
      <c r="L31" s="137"/>
      <c r="M31" s="137"/>
      <c r="N31" s="137"/>
      <c r="O31" s="137"/>
      <c r="P31" s="137"/>
      <c r="Q31" s="137"/>
      <c r="R31" s="137"/>
      <c r="S31" s="137"/>
      <c r="T31" s="137"/>
      <c r="U31" s="137"/>
      <c r="V31" s="137"/>
      <c r="W31" s="137"/>
      <c r="X31" s="137"/>
    </row>
    <row r="32">
      <c r="A32" s="137">
        <v>23</v>
      </c>
      <c r="B32" s="137"/>
      <c r="C32" s="137"/>
      <c r="D32" s="148"/>
      <c r="E32" s="148"/>
      <c r="F32" s="148"/>
      <c r="G32" s="129"/>
      <c r="H32" s="149"/>
      <c r="I32" s="137"/>
      <c r="J32" s="137"/>
      <c r="K32" s="137"/>
      <c r="L32" s="137"/>
      <c r="M32" s="137"/>
      <c r="N32" s="137"/>
      <c r="O32" s="137"/>
      <c r="P32" s="137"/>
      <c r="Q32" s="137"/>
      <c r="R32" s="137"/>
      <c r="S32" s="137"/>
      <c r="T32" s="137"/>
      <c r="U32" s="137"/>
      <c r="V32" s="137"/>
      <c r="W32" s="137"/>
      <c r="X32" s="137"/>
    </row>
    <row r="33">
      <c r="A33" s="137">
        <v>24</v>
      </c>
      <c r="B33" s="137"/>
      <c r="C33" s="137"/>
      <c r="D33" s="148"/>
      <c r="E33" s="148"/>
      <c r="F33" s="148"/>
      <c r="G33" s="129"/>
      <c r="H33" s="149"/>
      <c r="I33" s="137"/>
      <c r="J33" s="137"/>
      <c r="K33" s="137"/>
      <c r="L33" s="137"/>
      <c r="M33" s="137"/>
      <c r="N33" s="137"/>
      <c r="O33" s="137"/>
      <c r="P33" s="137"/>
      <c r="Q33" s="137"/>
      <c r="R33" s="137"/>
      <c r="S33" s="137"/>
      <c r="T33" s="137"/>
      <c r="U33" s="137"/>
      <c r="V33" s="137"/>
      <c r="W33" s="137"/>
      <c r="X33" s="137"/>
    </row>
    <row r="34">
      <c r="A34" s="137">
        <v>25</v>
      </c>
      <c r="B34" s="137"/>
      <c r="C34" s="137"/>
      <c r="D34" s="148"/>
      <c r="E34" s="148"/>
      <c r="F34" s="148"/>
      <c r="G34" s="129"/>
      <c r="H34" s="149"/>
      <c r="I34" s="137"/>
      <c r="J34" s="137"/>
      <c r="K34" s="137"/>
      <c r="L34" s="137"/>
      <c r="M34" s="137"/>
      <c r="N34" s="137"/>
      <c r="O34" s="137"/>
      <c r="P34" s="137"/>
      <c r="Q34" s="137"/>
      <c r="R34" s="137"/>
      <c r="S34" s="137"/>
      <c r="T34" s="137"/>
      <c r="U34" s="137"/>
      <c r="V34" s="137"/>
      <c r="W34" s="137"/>
      <c r="X34" s="137"/>
    </row>
    <row r="35">
      <c r="A35" s="137">
        <v>26</v>
      </c>
      <c r="B35" s="137"/>
      <c r="C35" s="137"/>
      <c r="D35" s="148"/>
      <c r="E35" s="148"/>
      <c r="F35" s="148"/>
      <c r="G35" s="129"/>
      <c r="H35" s="149"/>
      <c r="I35" s="137"/>
      <c r="J35" s="137"/>
      <c r="K35" s="137"/>
      <c r="L35" s="137"/>
      <c r="M35" s="137"/>
      <c r="N35" s="137"/>
      <c r="O35" s="137"/>
      <c r="P35" s="137"/>
      <c r="Q35" s="137"/>
      <c r="R35" s="137"/>
      <c r="S35" s="137"/>
      <c r="T35" s="137"/>
      <c r="U35" s="137"/>
      <c r="V35" s="137"/>
      <c r="W35" s="137"/>
      <c r="X35" s="137"/>
    </row>
    <row r="36">
      <c r="A36" s="137">
        <v>27</v>
      </c>
      <c r="B36" s="137"/>
      <c r="C36" s="137"/>
      <c r="D36" s="148"/>
      <c r="E36" s="148"/>
      <c r="F36" s="148"/>
      <c r="G36" s="129"/>
      <c r="H36" s="149"/>
      <c r="I36" s="137"/>
      <c r="J36" s="137"/>
      <c r="K36" s="137"/>
      <c r="L36" s="137"/>
      <c r="M36" s="137"/>
      <c r="N36" s="137"/>
      <c r="O36" s="137"/>
      <c r="P36" s="137"/>
      <c r="Q36" s="137"/>
      <c r="R36" s="137"/>
      <c r="S36" s="137"/>
      <c r="T36" s="137"/>
      <c r="U36" s="137"/>
      <c r="V36" s="137"/>
      <c r="W36" s="137"/>
      <c r="X36" s="137"/>
    </row>
    <row r="37">
      <c r="A37" s="137">
        <v>28</v>
      </c>
      <c r="B37" s="137"/>
      <c r="C37" s="137"/>
      <c r="D37" s="148"/>
      <c r="E37" s="148"/>
      <c r="F37" s="148"/>
      <c r="G37" s="129"/>
      <c r="H37" s="149"/>
      <c r="I37" s="137"/>
      <c r="J37" s="137"/>
      <c r="K37" s="137"/>
      <c r="L37" s="137"/>
      <c r="M37" s="137"/>
      <c r="N37" s="137"/>
      <c r="O37" s="137"/>
      <c r="P37" s="137"/>
      <c r="Q37" s="137"/>
      <c r="R37" s="137"/>
      <c r="S37" s="137"/>
      <c r="T37" s="137"/>
      <c r="U37" s="137"/>
      <c r="V37" s="137"/>
      <c r="W37" s="137"/>
      <c r="X37" s="137"/>
    </row>
    <row r="38">
      <c r="A38" s="137">
        <v>29</v>
      </c>
      <c r="B38" s="137"/>
      <c r="C38" s="137"/>
      <c r="D38" s="148"/>
      <c r="E38" s="148"/>
      <c r="F38" s="148"/>
      <c r="G38" s="129"/>
      <c r="H38" s="149"/>
      <c r="I38" s="137"/>
      <c r="J38" s="137"/>
      <c r="K38" s="137"/>
      <c r="L38" s="137"/>
      <c r="M38" s="137"/>
      <c r="N38" s="137"/>
      <c r="O38" s="137"/>
      <c r="P38" s="137"/>
      <c r="Q38" s="137"/>
      <c r="R38" s="137"/>
      <c r="S38" s="137"/>
      <c r="T38" s="137"/>
      <c r="U38" s="137"/>
      <c r="V38" s="137"/>
      <c r="W38" s="137"/>
      <c r="X38" s="137"/>
    </row>
    <row r="39">
      <c r="A39" s="137">
        <v>30</v>
      </c>
      <c r="B39" s="137"/>
      <c r="C39" s="137"/>
      <c r="D39" s="148"/>
      <c r="E39" s="148"/>
      <c r="F39" s="148"/>
      <c r="G39" s="129"/>
      <c r="H39" s="149"/>
      <c r="I39" s="137"/>
      <c r="J39" s="137"/>
      <c r="K39" s="137"/>
      <c r="L39" s="137"/>
      <c r="M39" s="137"/>
      <c r="N39" s="137"/>
      <c r="O39" s="137"/>
      <c r="P39" s="137"/>
      <c r="Q39" s="137"/>
      <c r="R39" s="137"/>
      <c r="S39" s="137"/>
      <c r="T39" s="137"/>
      <c r="U39" s="137"/>
      <c r="V39" s="137"/>
      <c r="W39" s="137"/>
      <c r="X39" s="137"/>
    </row>
    <row r="40">
      <c r="A40" s="137"/>
      <c r="B40" s="137"/>
      <c r="C40" s="137"/>
      <c r="D40" s="148"/>
      <c r="E40" s="148"/>
      <c r="F40" s="148"/>
      <c r="G40" s="129"/>
      <c r="H40" s="149"/>
      <c r="I40" s="137"/>
      <c r="J40" s="137"/>
      <c r="K40" s="137"/>
      <c r="L40" s="137"/>
      <c r="M40" s="137"/>
      <c r="N40" s="137"/>
      <c r="O40" s="137"/>
      <c r="P40" s="137"/>
      <c r="Q40" s="137"/>
      <c r="R40" s="137"/>
      <c r="S40" s="137"/>
      <c r="T40" s="137"/>
      <c r="U40" s="137"/>
      <c r="V40" s="137"/>
      <c r="W40" s="137"/>
      <c r="X40" s="137"/>
    </row>
    <row r="41">
      <c r="A41" s="137"/>
      <c r="B41" s="137"/>
      <c r="C41" s="137"/>
      <c r="D41" s="148"/>
      <c r="E41" s="148"/>
      <c r="F41" s="148"/>
      <c r="G41" s="129"/>
      <c r="H41" s="149"/>
      <c r="I41" s="137"/>
      <c r="J41" s="137"/>
      <c r="K41" s="137"/>
      <c r="L41" s="137"/>
      <c r="M41" s="137"/>
      <c r="N41" s="137"/>
      <c r="O41" s="137"/>
      <c r="P41" s="137"/>
      <c r="Q41" s="137"/>
      <c r="R41" s="137"/>
      <c r="S41" s="137"/>
      <c r="T41" s="137"/>
      <c r="U41" s="137"/>
      <c r="V41" s="137"/>
      <c r="W41" s="137"/>
      <c r="X41" s="137"/>
    </row>
    <row r="42">
      <c r="A42" s="137"/>
      <c r="B42" s="137"/>
      <c r="C42" s="137"/>
      <c r="D42" s="148"/>
      <c r="E42" s="148"/>
      <c r="F42" s="148"/>
      <c r="G42" s="129"/>
      <c r="H42" s="149"/>
      <c r="I42" s="137"/>
      <c r="J42" s="137"/>
      <c r="K42" s="137"/>
      <c r="L42" s="137"/>
      <c r="M42" s="137"/>
      <c r="N42" s="137"/>
      <c r="O42" s="137"/>
      <c r="P42" s="137"/>
      <c r="Q42" s="137"/>
      <c r="R42" s="137"/>
      <c r="S42" s="137"/>
      <c r="T42" s="137"/>
      <c r="U42" s="137"/>
      <c r="V42" s="137"/>
      <c r="W42" s="137"/>
      <c r="X42" s="137"/>
    </row>
    <row r="43">
      <c r="A43" s="137"/>
      <c r="B43" s="137"/>
      <c r="C43" s="137"/>
      <c r="D43" s="148"/>
      <c r="E43" s="148"/>
      <c r="F43" s="148"/>
      <c r="G43" s="129"/>
      <c r="H43" s="149"/>
      <c r="I43" s="137"/>
      <c r="J43" s="137"/>
      <c r="K43" s="137"/>
      <c r="L43" s="137"/>
      <c r="M43" s="137"/>
      <c r="N43" s="137"/>
      <c r="O43" s="137"/>
      <c r="P43" s="137"/>
      <c r="Q43" s="137"/>
      <c r="R43" s="137"/>
      <c r="S43" s="137"/>
      <c r="T43" s="137"/>
      <c r="U43" s="137"/>
      <c r="V43" s="137"/>
      <c r="W43" s="137"/>
      <c r="X43" s="137"/>
    </row>
    <row r="44">
      <c r="A44" s="137"/>
      <c r="B44" s="137"/>
      <c r="C44" s="137"/>
      <c r="D44" s="148"/>
      <c r="E44" s="148"/>
      <c r="F44" s="148"/>
      <c r="G44" s="129"/>
      <c r="H44" s="149"/>
      <c r="I44" s="137"/>
      <c r="J44" s="137"/>
      <c r="K44" s="137"/>
      <c r="L44" s="137"/>
      <c r="M44" s="137"/>
      <c r="N44" s="137"/>
      <c r="O44" s="137"/>
      <c r="P44" s="137"/>
      <c r="Q44" s="137"/>
      <c r="R44" s="137"/>
      <c r="S44" s="137"/>
      <c r="T44" s="137"/>
      <c r="U44" s="137"/>
      <c r="V44" s="137"/>
      <c r="W44" s="137"/>
      <c r="X44" s="137"/>
    </row>
    <row r="45">
      <c r="A45" s="137"/>
      <c r="B45" s="137"/>
      <c r="C45" s="137"/>
      <c r="D45" s="148"/>
      <c r="E45" s="148"/>
      <c r="F45" s="148"/>
      <c r="G45" s="129"/>
      <c r="H45" s="149"/>
      <c r="I45" s="137"/>
      <c r="J45" s="137"/>
      <c r="K45" s="137"/>
      <c r="L45" s="137"/>
      <c r="M45" s="137"/>
      <c r="N45" s="137"/>
      <c r="O45" s="137"/>
      <c r="P45" s="137"/>
      <c r="Q45" s="137"/>
      <c r="R45" s="137"/>
      <c r="S45" s="137"/>
      <c r="T45" s="137"/>
      <c r="U45" s="137"/>
      <c r="V45" s="137"/>
      <c r="W45" s="137"/>
      <c r="X45" s="137"/>
    </row>
    <row r="46">
      <c r="A46" s="137"/>
      <c r="B46" s="137"/>
      <c r="C46" s="137"/>
      <c r="D46" s="148"/>
      <c r="E46" s="148"/>
      <c r="F46" s="148"/>
      <c r="G46" s="129"/>
      <c r="H46" s="149"/>
      <c r="I46" s="137"/>
      <c r="J46" s="137"/>
      <c r="K46" s="137"/>
      <c r="L46" s="137"/>
      <c r="M46" s="137"/>
      <c r="N46" s="137"/>
      <c r="O46" s="137"/>
      <c r="P46" s="137"/>
      <c r="Q46" s="137"/>
      <c r="R46" s="137"/>
      <c r="S46" s="137"/>
      <c r="T46" s="137"/>
      <c r="U46" s="137"/>
      <c r="V46" s="137"/>
      <c r="W46" s="137"/>
      <c r="X46" s="137"/>
    </row>
    <row r="47">
      <c r="A47" s="137"/>
      <c r="B47" s="137"/>
      <c r="C47" s="137"/>
      <c r="D47" s="148"/>
      <c r="E47" s="148"/>
      <c r="F47" s="148"/>
      <c r="G47" s="129"/>
      <c r="H47" s="149"/>
      <c r="I47" s="137"/>
      <c r="J47" s="137"/>
      <c r="K47" s="137"/>
      <c r="L47" s="137"/>
      <c r="M47" s="137"/>
      <c r="N47" s="137"/>
      <c r="O47" s="137"/>
      <c r="P47" s="137"/>
      <c r="Q47" s="137"/>
      <c r="R47" s="137"/>
      <c r="S47" s="137"/>
      <c r="T47" s="137"/>
      <c r="U47" s="137"/>
      <c r="V47" s="137"/>
      <c r="W47" s="137"/>
      <c r="X47" s="137"/>
    </row>
    <row r="48">
      <c r="A48" s="137"/>
      <c r="B48" s="137"/>
      <c r="C48" s="137"/>
      <c r="D48" s="148"/>
      <c r="E48" s="148"/>
      <c r="F48" s="148"/>
      <c r="G48" s="129"/>
      <c r="H48" s="149"/>
      <c r="I48" s="137"/>
      <c r="J48" s="137"/>
      <c r="K48" s="137"/>
      <c r="L48" s="137"/>
      <c r="M48" s="137"/>
      <c r="N48" s="137"/>
      <c r="O48" s="137"/>
      <c r="P48" s="137"/>
      <c r="Q48" s="137"/>
      <c r="R48" s="137"/>
      <c r="S48" s="137"/>
      <c r="T48" s="137"/>
      <c r="U48" s="137"/>
      <c r="V48" s="137"/>
      <c r="W48" s="137"/>
      <c r="X48" s="137"/>
    </row>
    <row r="49">
      <c r="A49" s="137"/>
      <c r="B49" s="137"/>
      <c r="C49" s="137"/>
      <c r="D49" s="148"/>
      <c r="E49" s="148"/>
      <c r="F49" s="148"/>
      <c r="G49" s="129"/>
      <c r="H49" s="149"/>
      <c r="I49" s="137"/>
      <c r="J49" s="137"/>
      <c r="K49" s="137"/>
      <c r="L49" s="137"/>
      <c r="M49" s="137"/>
      <c r="N49" s="137"/>
      <c r="O49" s="137"/>
      <c r="P49" s="137"/>
      <c r="Q49" s="137"/>
      <c r="R49" s="137"/>
      <c r="S49" s="137"/>
      <c r="T49" s="137"/>
      <c r="U49" s="137"/>
      <c r="V49" s="137"/>
      <c r="W49" s="137"/>
      <c r="X49" s="137"/>
    </row>
    <row r="50">
      <c r="A50" s="137"/>
      <c r="B50" s="137"/>
      <c r="C50" s="137"/>
      <c r="D50" s="148"/>
      <c r="E50" s="148"/>
      <c r="F50" s="148"/>
      <c r="G50" s="129"/>
      <c r="H50" s="149"/>
      <c r="I50" s="137"/>
      <c r="J50" s="137"/>
      <c r="K50" s="137"/>
      <c r="L50" s="137"/>
      <c r="M50" s="137"/>
      <c r="N50" s="137"/>
      <c r="O50" s="137"/>
      <c r="P50" s="137"/>
      <c r="Q50" s="137"/>
      <c r="R50" s="137"/>
      <c r="S50" s="137"/>
      <c r="T50" s="137"/>
      <c r="U50" s="137"/>
      <c r="V50" s="137"/>
      <c r="W50" s="137"/>
      <c r="X50" s="137"/>
    </row>
    <row r="51">
      <c r="A51" s="137"/>
      <c r="B51" s="137"/>
      <c r="C51" s="137"/>
      <c r="D51" s="148"/>
      <c r="E51" s="148"/>
      <c r="F51" s="148"/>
      <c r="G51" s="129"/>
      <c r="H51" s="149"/>
      <c r="I51" s="137"/>
      <c r="J51" s="137"/>
      <c r="K51" s="137"/>
      <c r="L51" s="137"/>
      <c r="M51" s="137"/>
      <c r="N51" s="137"/>
      <c r="O51" s="137"/>
      <c r="P51" s="137"/>
      <c r="Q51" s="137"/>
      <c r="R51" s="137"/>
      <c r="S51" s="137"/>
      <c r="T51" s="137"/>
      <c r="U51" s="137"/>
      <c r="V51" s="137"/>
      <c r="W51" s="137"/>
      <c r="X51" s="137"/>
    </row>
    <row r="52">
      <c r="A52" s="137"/>
      <c r="B52" s="137"/>
      <c r="C52" s="137"/>
      <c r="D52" s="148"/>
      <c r="E52" s="148"/>
      <c r="F52" s="148"/>
      <c r="G52" s="129"/>
      <c r="H52" s="149"/>
      <c r="I52" s="137"/>
      <c r="J52" s="137"/>
      <c r="K52" s="137"/>
      <c r="L52" s="137"/>
      <c r="M52" s="137"/>
      <c r="N52" s="137"/>
      <c r="O52" s="137"/>
      <c r="P52" s="137"/>
      <c r="Q52" s="137"/>
      <c r="R52" s="137"/>
      <c r="S52" s="137"/>
      <c r="T52" s="137"/>
      <c r="U52" s="137"/>
      <c r="V52" s="137"/>
      <c r="W52" s="137"/>
      <c r="X52" s="137"/>
    </row>
    <row r="53">
      <c r="A53" s="137"/>
      <c r="B53" s="137"/>
      <c r="C53" s="137"/>
      <c r="D53" s="148"/>
      <c r="E53" s="148"/>
      <c r="F53" s="148"/>
      <c r="G53" s="129"/>
      <c r="H53" s="149"/>
      <c r="I53" s="137"/>
      <c r="J53" s="137"/>
      <c r="K53" s="137"/>
      <c r="L53" s="137"/>
      <c r="M53" s="137"/>
      <c r="N53" s="137"/>
      <c r="O53" s="137"/>
      <c r="P53" s="137"/>
      <c r="Q53" s="137"/>
      <c r="R53" s="137"/>
      <c r="S53" s="137"/>
      <c r="T53" s="137"/>
      <c r="U53" s="137"/>
      <c r="V53" s="137"/>
      <c r="W53" s="137"/>
      <c r="X53" s="137"/>
    </row>
    <row r="54">
      <c r="A54" s="137"/>
      <c r="B54" s="137"/>
      <c r="C54" s="137"/>
      <c r="D54" s="148"/>
      <c r="E54" s="148"/>
      <c r="F54" s="148"/>
      <c r="G54" s="129"/>
      <c r="H54" s="149"/>
      <c r="I54" s="137"/>
      <c r="J54" s="137"/>
      <c r="K54" s="137"/>
      <c r="L54" s="137"/>
      <c r="M54" s="137"/>
      <c r="N54" s="137"/>
      <c r="O54" s="137"/>
      <c r="P54" s="137"/>
      <c r="Q54" s="137"/>
      <c r="R54" s="137"/>
      <c r="S54" s="137"/>
      <c r="T54" s="137"/>
      <c r="U54" s="137"/>
      <c r="V54" s="137"/>
      <c r="W54" s="137"/>
      <c r="X54" s="137"/>
    </row>
    <row r="55">
      <c r="A55" s="137"/>
      <c r="B55" s="137"/>
      <c r="C55" s="137"/>
      <c r="D55" s="148"/>
      <c r="E55" s="148"/>
      <c r="F55" s="148"/>
      <c r="G55" s="129"/>
      <c r="H55" s="149"/>
      <c r="I55" s="137"/>
      <c r="J55" s="137"/>
      <c r="K55" s="137"/>
      <c r="L55" s="137"/>
      <c r="M55" s="137"/>
      <c r="N55" s="137"/>
      <c r="O55" s="137"/>
      <c r="P55" s="137"/>
      <c r="Q55" s="137"/>
      <c r="R55" s="137"/>
      <c r="S55" s="137"/>
      <c r="T55" s="137"/>
      <c r="U55" s="137"/>
      <c r="V55" s="137"/>
      <c r="W55" s="137"/>
      <c r="X55" s="137"/>
    </row>
    <row r="56">
      <c r="A56" s="137"/>
      <c r="B56" s="137"/>
      <c r="C56" s="137"/>
      <c r="D56" s="148"/>
      <c r="E56" s="148"/>
      <c r="F56" s="148"/>
      <c r="G56" s="129"/>
      <c r="H56" s="149"/>
      <c r="I56" s="137"/>
      <c r="J56" s="137"/>
      <c r="K56" s="137"/>
      <c r="L56" s="137"/>
      <c r="M56" s="137"/>
      <c r="N56" s="137"/>
      <c r="O56" s="137"/>
      <c r="P56" s="137"/>
      <c r="Q56" s="137"/>
      <c r="R56" s="137"/>
      <c r="S56" s="137"/>
      <c r="T56" s="137"/>
      <c r="U56" s="137"/>
      <c r="V56" s="137"/>
      <c r="W56" s="137"/>
      <c r="X56" s="137"/>
    </row>
    <row r="57">
      <c r="A57" s="137"/>
      <c r="B57" s="137"/>
      <c r="C57" s="137"/>
      <c r="D57" s="148"/>
      <c r="E57" s="148"/>
      <c r="F57" s="148"/>
      <c r="G57" s="129"/>
      <c r="H57" s="149"/>
      <c r="I57" s="137"/>
      <c r="J57" s="137"/>
      <c r="K57" s="137"/>
      <c r="L57" s="137"/>
      <c r="M57" s="137"/>
      <c r="N57" s="137"/>
      <c r="O57" s="137"/>
      <c r="P57" s="137"/>
      <c r="Q57" s="137"/>
      <c r="R57" s="137"/>
      <c r="S57" s="137"/>
      <c r="T57" s="137"/>
      <c r="U57" s="137"/>
      <c r="V57" s="137"/>
      <c r="W57" s="137"/>
      <c r="X57" s="137"/>
    </row>
    <row r="58">
      <c r="A58" s="137"/>
      <c r="B58" s="137"/>
      <c r="C58" s="137"/>
      <c r="D58" s="148"/>
      <c r="E58" s="148"/>
      <c r="F58" s="148"/>
      <c r="G58" s="129"/>
      <c r="H58" s="149"/>
      <c r="I58" s="137"/>
      <c r="J58" s="137"/>
      <c r="K58" s="137"/>
      <c r="L58" s="137"/>
      <c r="M58" s="137"/>
      <c r="N58" s="137"/>
      <c r="O58" s="137"/>
      <c r="P58" s="137"/>
      <c r="Q58" s="137"/>
      <c r="R58" s="137"/>
      <c r="S58" s="137"/>
      <c r="T58" s="137"/>
      <c r="U58" s="137"/>
      <c r="V58" s="137"/>
      <c r="W58" s="137"/>
      <c r="X58" s="137"/>
    </row>
    <row r="59">
      <c r="A59" s="137"/>
      <c r="B59" s="137"/>
      <c r="C59" s="137"/>
      <c r="D59" s="148"/>
      <c r="E59" s="148"/>
      <c r="F59" s="148"/>
      <c r="G59" s="129"/>
      <c r="H59" s="149"/>
      <c r="I59" s="137"/>
      <c r="J59" s="137"/>
      <c r="K59" s="137"/>
      <c r="L59" s="137"/>
      <c r="M59" s="137"/>
      <c r="N59" s="137"/>
      <c r="O59" s="137"/>
      <c r="P59" s="137"/>
      <c r="Q59" s="137"/>
      <c r="R59" s="137"/>
      <c r="S59" s="137"/>
      <c r="T59" s="137"/>
      <c r="U59" s="137"/>
      <c r="V59" s="137"/>
      <c r="W59" s="137"/>
      <c r="X59" s="137"/>
    </row>
    <row r="60">
      <c r="A60" s="137"/>
      <c r="B60" s="137"/>
      <c r="C60" s="137"/>
      <c r="D60" s="148"/>
      <c r="E60" s="148"/>
      <c r="F60" s="148"/>
      <c r="G60" s="129"/>
      <c r="H60" s="149"/>
      <c r="I60" s="137"/>
      <c r="J60" s="137"/>
      <c r="K60" s="137"/>
      <c r="L60" s="137"/>
      <c r="M60" s="137"/>
      <c r="N60" s="137"/>
      <c r="O60" s="137"/>
      <c r="P60" s="137"/>
      <c r="Q60" s="137"/>
      <c r="R60" s="137"/>
      <c r="S60" s="137"/>
      <c r="T60" s="137"/>
      <c r="U60" s="137"/>
      <c r="V60" s="137"/>
      <c r="W60" s="137"/>
      <c r="X60" s="137"/>
    </row>
    <row r="61">
      <c r="A61" s="137"/>
      <c r="B61" s="137"/>
      <c r="C61" s="137"/>
      <c r="D61" s="148"/>
      <c r="E61" s="148"/>
      <c r="F61" s="148"/>
      <c r="G61" s="129"/>
      <c r="H61" s="149"/>
      <c r="I61" s="137"/>
      <c r="J61" s="137"/>
      <c r="K61" s="137"/>
      <c r="L61" s="137"/>
      <c r="M61" s="137"/>
      <c r="N61" s="137"/>
      <c r="O61" s="137"/>
      <c r="P61" s="137"/>
      <c r="Q61" s="137"/>
      <c r="R61" s="137"/>
      <c r="S61" s="137"/>
      <c r="T61" s="137"/>
      <c r="U61" s="137"/>
      <c r="V61" s="137"/>
      <c r="W61" s="137"/>
      <c r="X61" s="137"/>
    </row>
    <row r="62">
      <c r="A62" s="137"/>
      <c r="B62" s="137"/>
      <c r="C62" s="137"/>
      <c r="D62" s="148"/>
      <c r="E62" s="148"/>
      <c r="F62" s="148"/>
      <c r="G62" s="129"/>
      <c r="H62" s="149"/>
      <c r="I62" s="137"/>
      <c r="J62" s="137"/>
      <c r="K62" s="137"/>
      <c r="L62" s="137"/>
      <c r="M62" s="137"/>
      <c r="N62" s="137"/>
      <c r="O62" s="137"/>
      <c r="P62" s="137"/>
      <c r="Q62" s="137"/>
      <c r="R62" s="137"/>
      <c r="S62" s="137"/>
      <c r="T62" s="137"/>
      <c r="U62" s="137"/>
      <c r="V62" s="137"/>
      <c r="W62" s="137"/>
      <c r="X62" s="137"/>
    </row>
    <row r="63">
      <c r="A63" s="137"/>
      <c r="B63" s="137"/>
      <c r="C63" s="137"/>
      <c r="D63" s="148"/>
      <c r="E63" s="148"/>
      <c r="F63" s="148"/>
      <c r="G63" s="129"/>
      <c r="H63" s="149"/>
      <c r="I63" s="137"/>
      <c r="J63" s="137"/>
      <c r="K63" s="137"/>
      <c r="L63" s="137"/>
      <c r="M63" s="137"/>
      <c r="N63" s="137"/>
      <c r="O63" s="137"/>
      <c r="P63" s="137"/>
      <c r="Q63" s="137"/>
      <c r="R63" s="137"/>
      <c r="S63" s="137"/>
      <c r="T63" s="137"/>
      <c r="U63" s="137"/>
      <c r="V63" s="137"/>
      <c r="W63" s="137"/>
      <c r="X63" s="137"/>
    </row>
    <row r="64">
      <c r="A64" s="137"/>
      <c r="B64" s="137"/>
      <c r="C64" s="137"/>
      <c r="D64" s="148"/>
      <c r="E64" s="148"/>
      <c r="F64" s="148"/>
      <c r="G64" s="129"/>
      <c r="H64" s="149"/>
      <c r="I64" s="137"/>
      <c r="J64" s="137"/>
      <c r="K64" s="137"/>
      <c r="L64" s="137"/>
      <c r="M64" s="137"/>
      <c r="N64" s="137"/>
      <c r="O64" s="137"/>
      <c r="P64" s="137"/>
      <c r="Q64" s="137"/>
      <c r="R64" s="137"/>
      <c r="S64" s="137"/>
      <c r="T64" s="137"/>
      <c r="U64" s="137"/>
      <c r="V64" s="137"/>
      <c r="W64" s="137"/>
      <c r="X64" s="137"/>
    </row>
    <row r="65">
      <c r="A65" s="137"/>
      <c r="B65" s="137"/>
      <c r="C65" s="137"/>
      <c r="D65" s="148"/>
      <c r="E65" s="148"/>
      <c r="F65" s="148"/>
      <c r="G65" s="129"/>
      <c r="H65" s="149"/>
      <c r="I65" s="137"/>
      <c r="J65" s="137"/>
      <c r="K65" s="137"/>
      <c r="L65" s="137"/>
      <c r="M65" s="137"/>
      <c r="N65" s="137"/>
      <c r="O65" s="137"/>
      <c r="P65" s="137"/>
      <c r="Q65" s="137"/>
      <c r="R65" s="137"/>
      <c r="S65" s="137"/>
      <c r="T65" s="137"/>
      <c r="U65" s="137"/>
      <c r="V65" s="137"/>
      <c r="W65" s="137"/>
      <c r="X65" s="137"/>
    </row>
    <row r="66">
      <c r="A66" s="137"/>
      <c r="B66" s="137"/>
      <c r="C66" s="137"/>
      <c r="D66" s="148"/>
      <c r="E66" s="148"/>
      <c r="F66" s="148"/>
      <c r="G66" s="129"/>
      <c r="H66" s="149"/>
      <c r="I66" s="137"/>
      <c r="J66" s="137"/>
      <c r="K66" s="137"/>
      <c r="L66" s="137"/>
      <c r="M66" s="137"/>
      <c r="N66" s="137"/>
      <c r="O66" s="137"/>
      <c r="P66" s="137"/>
      <c r="Q66" s="137"/>
      <c r="R66" s="137"/>
      <c r="S66" s="137"/>
      <c r="T66" s="137"/>
      <c r="U66" s="137"/>
      <c r="V66" s="137"/>
      <c r="W66" s="137"/>
      <c r="X66" s="137"/>
    </row>
    <row r="67">
      <c r="A67" s="137"/>
      <c r="B67" s="137"/>
      <c r="C67" s="137"/>
      <c r="D67" s="148"/>
      <c r="E67" s="148"/>
      <c r="F67" s="148"/>
      <c r="G67" s="129"/>
      <c r="H67" s="149"/>
      <c r="I67" s="137"/>
      <c r="J67" s="137"/>
      <c r="K67" s="137"/>
      <c r="L67" s="137"/>
      <c r="M67" s="137"/>
      <c r="N67" s="137"/>
      <c r="O67" s="137"/>
      <c r="P67" s="137"/>
      <c r="Q67" s="137"/>
      <c r="R67" s="137"/>
      <c r="S67" s="137"/>
      <c r="T67" s="137"/>
      <c r="U67" s="137"/>
      <c r="V67" s="137"/>
      <c r="W67" s="137"/>
      <c r="X67" s="137"/>
    </row>
    <row r="68">
      <c r="A68" s="137"/>
      <c r="B68" s="137"/>
      <c r="C68" s="137"/>
      <c r="D68" s="148"/>
      <c r="E68" s="148"/>
      <c r="F68" s="148"/>
      <c r="G68" s="129"/>
      <c r="H68" s="149"/>
      <c r="I68" s="137"/>
      <c r="J68" s="137"/>
      <c r="K68" s="137"/>
      <c r="L68" s="137"/>
      <c r="M68" s="137"/>
      <c r="N68" s="137"/>
      <c r="O68" s="137"/>
      <c r="P68" s="137"/>
      <c r="Q68" s="137"/>
      <c r="R68" s="137"/>
      <c r="S68" s="137"/>
      <c r="T68" s="137"/>
      <c r="U68" s="137"/>
      <c r="V68" s="137"/>
      <c r="W68" s="137"/>
      <c r="X68" s="137"/>
    </row>
    <row r="69">
      <c r="A69" s="137"/>
      <c r="B69" s="137"/>
      <c r="C69" s="137"/>
      <c r="D69" s="148"/>
      <c r="E69" s="148"/>
      <c r="F69" s="148"/>
      <c r="G69" s="129"/>
      <c r="H69" s="149"/>
      <c r="I69" s="137"/>
      <c r="J69" s="137"/>
      <c r="K69" s="137"/>
      <c r="L69" s="137"/>
      <c r="M69" s="137"/>
      <c r="N69" s="137"/>
      <c r="O69" s="137"/>
      <c r="P69" s="137"/>
      <c r="Q69" s="137"/>
      <c r="R69" s="137"/>
      <c r="S69" s="137"/>
      <c r="T69" s="137"/>
      <c r="U69" s="137"/>
      <c r="V69" s="137"/>
      <c r="W69" s="137"/>
      <c r="X69" s="137"/>
    </row>
    <row r="70">
      <c r="A70" s="137"/>
      <c r="B70" s="137"/>
      <c r="C70" s="137"/>
      <c r="D70" s="148"/>
      <c r="E70" s="148"/>
      <c r="F70" s="148"/>
      <c r="G70" s="129"/>
      <c r="H70" s="149"/>
      <c r="I70" s="137"/>
      <c r="J70" s="137"/>
      <c r="K70" s="137"/>
      <c r="L70" s="137"/>
      <c r="M70" s="137"/>
      <c r="N70" s="137"/>
      <c r="O70" s="137"/>
      <c r="P70" s="137"/>
      <c r="Q70" s="137"/>
      <c r="R70" s="137"/>
      <c r="S70" s="137"/>
      <c r="T70" s="137"/>
      <c r="U70" s="137"/>
      <c r="V70" s="137"/>
      <c r="W70" s="137"/>
      <c r="X70" s="137"/>
    </row>
    <row r="71">
      <c r="A71" s="137"/>
      <c r="B71" s="137"/>
      <c r="C71" s="137"/>
      <c r="D71" s="148"/>
      <c r="E71" s="148"/>
      <c r="F71" s="148"/>
      <c r="G71" s="129"/>
      <c r="H71" s="149"/>
      <c r="I71" s="137"/>
      <c r="J71" s="137"/>
      <c r="K71" s="137"/>
      <c r="L71" s="137"/>
      <c r="M71" s="137"/>
      <c r="N71" s="137"/>
      <c r="O71" s="137"/>
      <c r="P71" s="137"/>
      <c r="Q71" s="137"/>
      <c r="R71" s="137"/>
      <c r="S71" s="137"/>
      <c r="T71" s="137"/>
      <c r="U71" s="137"/>
      <c r="V71" s="137"/>
      <c r="W71" s="137"/>
      <c r="X71" s="137"/>
    </row>
    <row r="72">
      <c r="A72" s="137"/>
      <c r="B72" s="137"/>
      <c r="C72" s="137"/>
      <c r="D72" s="148"/>
      <c r="E72" s="148"/>
      <c r="F72" s="148"/>
      <c r="G72" s="129"/>
      <c r="H72" s="149"/>
      <c r="I72" s="137"/>
      <c r="J72" s="137"/>
      <c r="K72" s="137"/>
      <c r="L72" s="137"/>
      <c r="M72" s="137"/>
      <c r="N72" s="137"/>
      <c r="O72" s="137"/>
      <c r="P72" s="137"/>
      <c r="Q72" s="137"/>
      <c r="R72" s="137"/>
      <c r="S72" s="137"/>
      <c r="T72" s="137"/>
      <c r="U72" s="137"/>
      <c r="V72" s="137"/>
      <c r="W72" s="137"/>
      <c r="X72" s="137"/>
    </row>
    <row r="73">
      <c r="A73" s="137"/>
      <c r="B73" s="137"/>
      <c r="C73" s="137"/>
      <c r="D73" s="148"/>
      <c r="E73" s="148"/>
      <c r="F73" s="148"/>
      <c r="G73" s="129"/>
      <c r="H73" s="149"/>
      <c r="I73" s="137"/>
      <c r="J73" s="137"/>
      <c r="K73" s="137"/>
      <c r="L73" s="137"/>
      <c r="M73" s="137"/>
      <c r="N73" s="137"/>
      <c r="O73" s="137"/>
      <c r="P73" s="137"/>
      <c r="Q73" s="137"/>
      <c r="R73" s="137"/>
      <c r="S73" s="137"/>
      <c r="T73" s="137"/>
      <c r="U73" s="137"/>
      <c r="V73" s="137"/>
      <c r="W73" s="137"/>
      <c r="X73" s="137"/>
    </row>
    <row r="74">
      <c r="A74" s="137"/>
      <c r="B74" s="137"/>
      <c r="C74" s="137"/>
      <c r="D74" s="148"/>
      <c r="E74" s="148"/>
      <c r="F74" s="148"/>
      <c r="G74" s="129"/>
      <c r="H74" s="149"/>
      <c r="I74" s="137"/>
      <c r="J74" s="137"/>
      <c r="K74" s="137"/>
      <c r="L74" s="137"/>
      <c r="M74" s="137"/>
      <c r="N74" s="137"/>
      <c r="O74" s="137"/>
      <c r="P74" s="137"/>
      <c r="Q74" s="137"/>
      <c r="R74" s="137"/>
      <c r="S74" s="137"/>
      <c r="T74" s="137"/>
      <c r="U74" s="137"/>
      <c r="V74" s="137"/>
      <c r="W74" s="137"/>
      <c r="X74" s="137"/>
    </row>
    <row r="75">
      <c r="A75" s="137"/>
      <c r="B75" s="137"/>
      <c r="C75" s="137"/>
      <c r="D75" s="148"/>
      <c r="E75" s="148"/>
      <c r="F75" s="148"/>
      <c r="G75" s="129"/>
      <c r="H75" s="149"/>
      <c r="I75" s="137"/>
      <c r="J75" s="137"/>
      <c r="K75" s="137"/>
      <c r="L75" s="137"/>
      <c r="M75" s="137"/>
      <c r="N75" s="137"/>
      <c r="O75" s="137"/>
      <c r="P75" s="137"/>
      <c r="Q75" s="137"/>
      <c r="R75" s="137"/>
      <c r="S75" s="137"/>
      <c r="T75" s="137"/>
      <c r="U75" s="137"/>
      <c r="V75" s="137"/>
      <c r="W75" s="137"/>
      <c r="X75" s="137"/>
    </row>
    <row r="76">
      <c r="A76" s="137"/>
      <c r="B76" s="137"/>
      <c r="C76" s="137"/>
      <c r="D76" s="148"/>
      <c r="E76" s="148"/>
      <c r="F76" s="148"/>
      <c r="G76" s="129"/>
      <c r="H76" s="149"/>
      <c r="I76" s="137"/>
      <c r="J76" s="137"/>
      <c r="K76" s="137"/>
      <c r="L76" s="137"/>
      <c r="M76" s="137"/>
      <c r="N76" s="137"/>
      <c r="O76" s="137"/>
      <c r="P76" s="137"/>
      <c r="Q76" s="137"/>
      <c r="R76" s="137"/>
      <c r="S76" s="137"/>
      <c r="T76" s="137"/>
      <c r="U76" s="137"/>
      <c r="V76" s="137"/>
      <c r="W76" s="137"/>
      <c r="X76" s="137"/>
    </row>
    <row r="77">
      <c r="A77" s="137"/>
      <c r="B77" s="137"/>
      <c r="C77" s="137"/>
      <c r="D77" s="148"/>
      <c r="E77" s="148"/>
      <c r="F77" s="148"/>
      <c r="G77" s="129"/>
      <c r="H77" s="149"/>
      <c r="I77" s="137"/>
      <c r="J77" s="137"/>
      <c r="K77" s="137"/>
      <c r="L77" s="137"/>
      <c r="M77" s="137"/>
      <c r="N77" s="137"/>
      <c r="O77" s="137"/>
      <c r="P77" s="137"/>
      <c r="Q77" s="137"/>
      <c r="R77" s="137"/>
      <c r="S77" s="137"/>
      <c r="T77" s="137"/>
      <c r="U77" s="137"/>
      <c r="V77" s="137"/>
      <c r="W77" s="137"/>
      <c r="X77" s="137"/>
    </row>
    <row r="78">
      <c r="A78" s="137"/>
      <c r="B78" s="137"/>
      <c r="C78" s="137"/>
      <c r="D78" s="148"/>
      <c r="E78" s="148"/>
      <c r="F78" s="148"/>
      <c r="G78" s="129"/>
      <c r="H78" s="149"/>
      <c r="I78" s="137"/>
      <c r="J78" s="137"/>
      <c r="K78" s="137"/>
      <c r="L78" s="137"/>
      <c r="M78" s="137"/>
      <c r="N78" s="137"/>
      <c r="O78" s="137"/>
      <c r="P78" s="137"/>
      <c r="Q78" s="137"/>
      <c r="R78" s="137"/>
      <c r="S78" s="137"/>
      <c r="T78" s="137"/>
      <c r="U78" s="137"/>
      <c r="V78" s="137"/>
      <c r="W78" s="137"/>
      <c r="X78" s="137"/>
    </row>
    <row r="79">
      <c r="A79" s="137"/>
      <c r="B79" s="137"/>
      <c r="C79" s="137"/>
      <c r="D79" s="148"/>
      <c r="E79" s="148"/>
      <c r="F79" s="148"/>
      <c r="G79" s="129"/>
      <c r="H79" s="149"/>
      <c r="I79" s="137"/>
      <c r="J79" s="137"/>
      <c r="K79" s="137"/>
      <c r="L79" s="137"/>
      <c r="M79" s="137"/>
      <c r="N79" s="137"/>
      <c r="O79" s="137"/>
      <c r="P79" s="137"/>
      <c r="Q79" s="137"/>
      <c r="R79" s="137"/>
      <c r="S79" s="137"/>
      <c r="T79" s="137"/>
      <c r="U79" s="137"/>
      <c r="V79" s="137"/>
      <c r="W79" s="137"/>
      <c r="X79" s="137"/>
    </row>
    <row r="80">
      <c r="A80" s="137"/>
      <c r="B80" s="137"/>
      <c r="C80" s="137"/>
      <c r="D80" s="148"/>
      <c r="E80" s="148"/>
      <c r="F80" s="148"/>
      <c r="G80" s="129"/>
      <c r="H80" s="149"/>
      <c r="I80" s="137"/>
      <c r="J80" s="137"/>
      <c r="K80" s="137"/>
      <c r="L80" s="137"/>
      <c r="M80" s="137"/>
      <c r="N80" s="137"/>
      <c r="O80" s="137"/>
      <c r="P80" s="137"/>
      <c r="Q80" s="137"/>
      <c r="R80" s="137"/>
      <c r="S80" s="137"/>
      <c r="T80" s="137"/>
      <c r="U80" s="137"/>
      <c r="V80" s="137"/>
      <c r="W80" s="137"/>
      <c r="X80" s="137"/>
    </row>
    <row r="81">
      <c r="A81" s="137"/>
      <c r="B81" s="137"/>
      <c r="C81" s="137"/>
      <c r="D81" s="148"/>
      <c r="E81" s="148"/>
      <c r="F81" s="148"/>
      <c r="G81" s="129"/>
      <c r="H81" s="149"/>
      <c r="I81" s="137"/>
      <c r="J81" s="137"/>
      <c r="K81" s="137"/>
      <c r="L81" s="137"/>
      <c r="M81" s="137"/>
      <c r="N81" s="137"/>
      <c r="O81" s="137"/>
      <c r="P81" s="137"/>
      <c r="Q81" s="137"/>
      <c r="R81" s="137"/>
      <c r="S81" s="137"/>
      <c r="T81" s="137"/>
      <c r="U81" s="137"/>
      <c r="V81" s="137"/>
      <c r="W81" s="137"/>
      <c r="X81" s="137"/>
    </row>
    <row r="82">
      <c r="A82" s="137"/>
      <c r="B82" s="137"/>
      <c r="C82" s="137"/>
      <c r="D82" s="148"/>
      <c r="E82" s="148"/>
      <c r="F82" s="148"/>
      <c r="G82" s="129"/>
      <c r="H82" s="149"/>
      <c r="I82" s="137"/>
      <c r="J82" s="137"/>
      <c r="K82" s="137"/>
      <c r="L82" s="137"/>
      <c r="M82" s="137"/>
      <c r="N82" s="137"/>
      <c r="O82" s="137"/>
      <c r="P82" s="137"/>
      <c r="Q82" s="137"/>
      <c r="R82" s="137"/>
      <c r="S82" s="137"/>
      <c r="T82" s="137"/>
      <c r="U82" s="137"/>
      <c r="V82" s="137"/>
      <c r="W82" s="137"/>
      <c r="X82" s="137"/>
    </row>
    <row r="83">
      <c r="A83" s="137"/>
      <c r="B83" s="137"/>
      <c r="C83" s="137"/>
      <c r="D83" s="148"/>
      <c r="E83" s="148"/>
      <c r="F83" s="148"/>
      <c r="G83" s="129"/>
      <c r="H83" s="149"/>
      <c r="I83" s="137"/>
      <c r="J83" s="137"/>
      <c r="K83" s="137"/>
      <c r="L83" s="137"/>
      <c r="M83" s="137"/>
      <c r="N83" s="137"/>
      <c r="O83" s="137"/>
      <c r="P83" s="137"/>
      <c r="Q83" s="137"/>
      <c r="R83" s="137"/>
      <c r="S83" s="137"/>
      <c r="T83" s="137"/>
      <c r="U83" s="137"/>
      <c r="V83" s="137"/>
      <c r="W83" s="137"/>
      <c r="X83" s="137"/>
    </row>
    <row r="84">
      <c r="A84" s="137"/>
      <c r="B84" s="137"/>
      <c r="C84" s="137"/>
      <c r="D84" s="148"/>
      <c r="E84" s="148"/>
      <c r="F84" s="148"/>
      <c r="G84" s="129"/>
      <c r="H84" s="149"/>
      <c r="I84" s="137"/>
      <c r="J84" s="137"/>
      <c r="K84" s="137"/>
      <c r="L84" s="137"/>
      <c r="M84" s="137"/>
      <c r="N84" s="137"/>
      <c r="O84" s="137"/>
      <c r="P84" s="137"/>
      <c r="Q84" s="137"/>
      <c r="R84" s="137"/>
      <c r="S84" s="137"/>
      <c r="T84" s="137"/>
      <c r="U84" s="137"/>
      <c r="V84" s="137"/>
      <c r="W84" s="137"/>
      <c r="X84" s="137"/>
    </row>
    <row r="85">
      <c r="A85" s="137"/>
      <c r="B85" s="137"/>
      <c r="C85" s="137"/>
      <c r="D85" s="148"/>
      <c r="E85" s="148"/>
      <c r="F85" s="148"/>
      <c r="G85" s="129"/>
      <c r="H85" s="149"/>
      <c r="I85" s="137"/>
      <c r="J85" s="137"/>
      <c r="K85" s="137"/>
      <c r="L85" s="137"/>
      <c r="M85" s="137"/>
      <c r="N85" s="137"/>
      <c r="O85" s="137"/>
      <c r="P85" s="137"/>
      <c r="Q85" s="137"/>
      <c r="R85" s="137"/>
      <c r="S85" s="137"/>
      <c r="T85" s="137"/>
      <c r="U85" s="137"/>
      <c r="V85" s="137"/>
      <c r="W85" s="137"/>
      <c r="X85" s="137"/>
    </row>
    <row r="86">
      <c r="A86" s="137"/>
      <c r="B86" s="137"/>
      <c r="C86" s="137"/>
      <c r="D86" s="148"/>
      <c r="E86" s="148"/>
      <c r="F86" s="148"/>
      <c r="G86" s="129"/>
      <c r="H86" s="149"/>
      <c r="I86" s="137"/>
      <c r="J86" s="137"/>
      <c r="K86" s="137"/>
      <c r="L86" s="137"/>
      <c r="M86" s="137"/>
      <c r="N86" s="137"/>
      <c r="O86" s="137"/>
      <c r="P86" s="137"/>
      <c r="Q86" s="137"/>
      <c r="R86" s="137"/>
      <c r="S86" s="137"/>
      <c r="T86" s="137"/>
      <c r="U86" s="137"/>
      <c r="V86" s="137"/>
      <c r="W86" s="137"/>
      <c r="X86" s="137"/>
    </row>
    <row r="87">
      <c r="A87" s="137"/>
      <c r="B87" s="137"/>
      <c r="C87" s="137"/>
      <c r="D87" s="148"/>
      <c r="E87" s="148"/>
      <c r="F87" s="148"/>
      <c r="G87" s="129"/>
      <c r="H87" s="149"/>
      <c r="I87" s="137"/>
      <c r="J87" s="137"/>
      <c r="K87" s="137"/>
      <c r="L87" s="137"/>
      <c r="M87" s="137"/>
      <c r="N87" s="137"/>
      <c r="O87" s="137"/>
      <c r="P87" s="137"/>
      <c r="Q87" s="137"/>
      <c r="R87" s="137"/>
      <c r="S87" s="137"/>
      <c r="T87" s="137"/>
      <c r="U87" s="137"/>
      <c r="V87" s="137"/>
      <c r="W87" s="137"/>
      <c r="X87" s="137"/>
    </row>
    <row r="88">
      <c r="A88" s="137"/>
      <c r="B88" s="137"/>
      <c r="C88" s="137"/>
      <c r="D88" s="148"/>
      <c r="E88" s="148"/>
      <c r="F88" s="148"/>
      <c r="G88" s="129"/>
      <c r="H88" s="149"/>
      <c r="I88" s="137"/>
      <c r="J88" s="137"/>
      <c r="K88" s="137"/>
      <c r="L88" s="137"/>
      <c r="M88" s="137"/>
      <c r="N88" s="137"/>
      <c r="O88" s="137"/>
      <c r="P88" s="137"/>
      <c r="Q88" s="137"/>
      <c r="R88" s="137"/>
      <c r="S88" s="137"/>
      <c r="T88" s="137"/>
      <c r="U88" s="137"/>
      <c r="V88" s="137"/>
      <c r="W88" s="137"/>
      <c r="X88" s="137"/>
    </row>
    <row r="89">
      <c r="A89" s="137"/>
      <c r="B89" s="137"/>
      <c r="C89" s="137"/>
      <c r="D89" s="148"/>
      <c r="E89" s="148"/>
      <c r="F89" s="148"/>
      <c r="G89" s="129"/>
      <c r="H89" s="149"/>
      <c r="I89" s="137"/>
      <c r="J89" s="137"/>
      <c r="K89" s="137"/>
      <c r="L89" s="137"/>
      <c r="M89" s="137"/>
      <c r="N89" s="137"/>
      <c r="O89" s="137"/>
      <c r="P89" s="137"/>
      <c r="Q89" s="137"/>
      <c r="R89" s="137"/>
      <c r="S89" s="137"/>
      <c r="T89" s="137"/>
      <c r="U89" s="137"/>
      <c r="V89" s="137"/>
      <c r="W89" s="137"/>
      <c r="X89" s="137"/>
    </row>
    <row r="90">
      <c r="A90" s="137"/>
      <c r="B90" s="137"/>
      <c r="C90" s="137"/>
      <c r="D90" s="148"/>
      <c r="E90" s="148"/>
      <c r="F90" s="148"/>
      <c r="G90" s="129"/>
      <c r="H90" s="149"/>
      <c r="I90" s="137"/>
      <c r="J90" s="137"/>
      <c r="K90" s="137"/>
      <c r="L90" s="137"/>
      <c r="M90" s="137"/>
      <c r="N90" s="137"/>
      <c r="O90" s="137"/>
      <c r="P90" s="137"/>
      <c r="Q90" s="137"/>
      <c r="R90" s="137"/>
      <c r="S90" s="137"/>
      <c r="T90" s="137"/>
      <c r="U90" s="137"/>
      <c r="V90" s="137"/>
      <c r="W90" s="137"/>
      <c r="X90" s="137"/>
    </row>
    <row r="91">
      <c r="A91" s="137"/>
      <c r="B91" s="137"/>
      <c r="C91" s="137"/>
      <c r="D91" s="148"/>
      <c r="E91" s="148"/>
      <c r="F91" s="148"/>
      <c r="G91" s="129"/>
      <c r="H91" s="149"/>
      <c r="I91" s="137"/>
      <c r="J91" s="137"/>
      <c r="K91" s="137"/>
      <c r="L91" s="137"/>
      <c r="M91" s="137"/>
      <c r="N91" s="137"/>
      <c r="O91" s="137"/>
      <c r="P91" s="137"/>
      <c r="Q91" s="137"/>
      <c r="R91" s="137"/>
      <c r="S91" s="137"/>
      <c r="T91" s="137"/>
      <c r="U91" s="137"/>
      <c r="V91" s="137"/>
      <c r="W91" s="137"/>
      <c r="X91" s="137"/>
    </row>
    <row r="92">
      <c r="A92" s="137"/>
      <c r="B92" s="137"/>
      <c r="C92" s="137"/>
      <c r="D92" s="148"/>
      <c r="E92" s="148"/>
      <c r="F92" s="148"/>
      <c r="G92" s="129"/>
      <c r="H92" s="149"/>
      <c r="I92" s="137"/>
      <c r="J92" s="137"/>
      <c r="K92" s="137"/>
      <c r="L92" s="137"/>
      <c r="M92" s="137"/>
      <c r="N92" s="137"/>
      <c r="O92" s="137"/>
      <c r="P92" s="137"/>
      <c r="Q92" s="137"/>
      <c r="R92" s="137"/>
      <c r="S92" s="137"/>
      <c r="T92" s="137"/>
      <c r="U92" s="137"/>
      <c r="V92" s="137"/>
      <c r="W92" s="137"/>
      <c r="X92" s="137"/>
    </row>
    <row r="93">
      <c r="A93" s="137"/>
      <c r="B93" s="137"/>
      <c r="C93" s="137"/>
      <c r="D93" s="148"/>
      <c r="E93" s="148"/>
      <c r="F93" s="148"/>
      <c r="G93" s="129"/>
      <c r="H93" s="149"/>
      <c r="I93" s="137"/>
      <c r="J93" s="137"/>
      <c r="K93" s="137"/>
      <c r="L93" s="137"/>
      <c r="M93" s="137"/>
      <c r="N93" s="137"/>
      <c r="O93" s="137"/>
      <c r="P93" s="137"/>
      <c r="Q93" s="137"/>
      <c r="R93" s="137"/>
      <c r="S93" s="137"/>
      <c r="T93" s="137"/>
      <c r="U93" s="137"/>
      <c r="V93" s="137"/>
      <c r="W93" s="137"/>
      <c r="X93" s="137"/>
    </row>
    <row r="94">
      <c r="A94" s="137"/>
      <c r="B94" s="137"/>
      <c r="C94" s="137"/>
      <c r="D94" s="148"/>
      <c r="E94" s="148"/>
      <c r="F94" s="148"/>
      <c r="G94" s="129"/>
      <c r="H94" s="149"/>
      <c r="I94" s="137"/>
      <c r="J94" s="137"/>
      <c r="K94" s="137"/>
      <c r="L94" s="137"/>
      <c r="M94" s="137"/>
      <c r="N94" s="137"/>
      <c r="O94" s="137"/>
      <c r="P94" s="137"/>
      <c r="Q94" s="137"/>
      <c r="R94" s="137"/>
      <c r="S94" s="137"/>
      <c r="T94" s="137"/>
      <c r="U94" s="137"/>
      <c r="V94" s="137"/>
      <c r="W94" s="137"/>
      <c r="X94" s="137"/>
    </row>
    <row r="95">
      <c r="A95" s="137"/>
      <c r="B95" s="137"/>
      <c r="C95" s="137"/>
      <c r="D95" s="148"/>
      <c r="E95" s="148"/>
      <c r="F95" s="148"/>
      <c r="G95" s="129"/>
      <c r="H95" s="149"/>
      <c r="I95" s="137"/>
      <c r="J95" s="137"/>
      <c r="K95" s="137"/>
      <c r="L95" s="137"/>
      <c r="M95" s="137"/>
      <c r="N95" s="137"/>
      <c r="O95" s="137"/>
      <c r="P95" s="137"/>
      <c r="Q95" s="137"/>
      <c r="R95" s="137"/>
      <c r="S95" s="137"/>
      <c r="T95" s="137"/>
      <c r="U95" s="137"/>
      <c r="V95" s="137"/>
      <c r="W95" s="137"/>
      <c r="X95" s="137"/>
    </row>
    <row r="96">
      <c r="A96" s="137"/>
      <c r="B96" s="137"/>
      <c r="C96" s="137"/>
      <c r="D96" s="148"/>
      <c r="E96" s="148"/>
      <c r="F96" s="148"/>
      <c r="G96" s="129"/>
      <c r="H96" s="149"/>
      <c r="I96" s="137"/>
      <c r="J96" s="137"/>
      <c r="K96" s="137"/>
      <c r="L96" s="137"/>
      <c r="M96" s="137"/>
      <c r="N96" s="137"/>
      <c r="O96" s="137"/>
      <c r="P96" s="137"/>
      <c r="Q96" s="137"/>
      <c r="R96" s="137"/>
      <c r="S96" s="137"/>
      <c r="T96" s="137"/>
      <c r="U96" s="137"/>
      <c r="V96" s="137"/>
      <c r="W96" s="137"/>
      <c r="X96" s="137"/>
    </row>
    <row r="97">
      <c r="A97" s="137"/>
      <c r="B97" s="137"/>
      <c r="C97" s="137"/>
      <c r="D97" s="148"/>
      <c r="E97" s="148"/>
      <c r="F97" s="148"/>
      <c r="G97" s="129"/>
      <c r="H97" s="149"/>
      <c r="I97" s="137"/>
      <c r="J97" s="137"/>
      <c r="K97" s="137"/>
      <c r="L97" s="137"/>
      <c r="M97" s="137"/>
      <c r="N97" s="137"/>
      <c r="O97" s="137"/>
      <c r="P97" s="137"/>
      <c r="Q97" s="137"/>
      <c r="R97" s="137"/>
      <c r="S97" s="137"/>
      <c r="T97" s="137"/>
      <c r="U97" s="137"/>
      <c r="V97" s="137"/>
      <c r="W97" s="137"/>
      <c r="X97" s="137"/>
    </row>
    <row r="98">
      <c r="A98" s="137"/>
      <c r="B98" s="137"/>
      <c r="C98" s="137"/>
      <c r="D98" s="148"/>
      <c r="E98" s="148"/>
      <c r="F98" s="148"/>
      <c r="G98" s="129"/>
      <c r="H98" s="149"/>
      <c r="I98" s="137"/>
      <c r="J98" s="137"/>
      <c r="K98" s="137"/>
      <c r="L98" s="137"/>
      <c r="M98" s="137"/>
      <c r="N98" s="137"/>
      <c r="O98" s="137"/>
      <c r="P98" s="137"/>
      <c r="Q98" s="137"/>
      <c r="R98" s="137"/>
      <c r="S98" s="137"/>
      <c r="T98" s="137"/>
      <c r="U98" s="137"/>
      <c r="V98" s="137"/>
      <c r="W98" s="137"/>
      <c r="X98" s="137"/>
    </row>
    <row r="99">
      <c r="A99" s="137"/>
      <c r="B99" s="137"/>
      <c r="C99" s="137"/>
      <c r="D99" s="148"/>
      <c r="E99" s="148"/>
      <c r="F99" s="148"/>
      <c r="G99" s="129"/>
      <c r="H99" s="149"/>
      <c r="I99" s="137"/>
      <c r="J99" s="137"/>
      <c r="K99" s="137"/>
      <c r="L99" s="137"/>
      <c r="M99" s="137"/>
      <c r="N99" s="137"/>
      <c r="O99" s="137"/>
      <c r="P99" s="137"/>
      <c r="Q99" s="137"/>
      <c r="R99" s="137"/>
      <c r="S99" s="137"/>
      <c r="T99" s="137"/>
      <c r="U99" s="137"/>
      <c r="V99" s="137"/>
      <c r="W99" s="137"/>
      <c r="X99" s="137"/>
    </row>
    <row r="100">
      <c r="A100" s="137"/>
      <c r="B100" s="137"/>
      <c r="C100" s="137"/>
      <c r="D100" s="148"/>
      <c r="E100" s="148"/>
      <c r="F100" s="148"/>
      <c r="G100" s="129"/>
      <c r="H100" s="149"/>
      <c r="I100" s="137"/>
      <c r="J100" s="137"/>
      <c r="K100" s="137"/>
      <c r="L100" s="137"/>
      <c r="M100" s="137"/>
      <c r="N100" s="137"/>
      <c r="O100" s="137"/>
      <c r="P100" s="137"/>
      <c r="Q100" s="137"/>
      <c r="R100" s="137"/>
      <c r="S100" s="137"/>
      <c r="T100" s="137"/>
      <c r="U100" s="137"/>
      <c r="V100" s="137"/>
      <c r="W100" s="137"/>
      <c r="X100" s="137"/>
    </row>
    <row r="101">
      <c r="A101" s="137"/>
      <c r="B101" s="137"/>
      <c r="C101" s="137"/>
      <c r="D101" s="148"/>
      <c r="E101" s="148"/>
      <c r="F101" s="148"/>
      <c r="G101" s="129"/>
      <c r="H101" s="149"/>
      <c r="I101" s="137"/>
      <c r="J101" s="137"/>
      <c r="K101" s="137"/>
      <c r="L101" s="137"/>
      <c r="M101" s="137"/>
      <c r="N101" s="137"/>
      <c r="O101" s="137"/>
      <c r="P101" s="137"/>
      <c r="Q101" s="137"/>
      <c r="R101" s="137"/>
      <c r="S101" s="137"/>
      <c r="T101" s="137"/>
      <c r="U101" s="137"/>
      <c r="V101" s="137"/>
      <c r="W101" s="137"/>
      <c r="X101" s="137"/>
    </row>
    <row r="102">
      <c r="A102" s="137"/>
      <c r="B102" s="137"/>
      <c r="C102" s="137"/>
      <c r="D102" s="148"/>
      <c r="E102" s="148"/>
      <c r="F102" s="148"/>
      <c r="G102" s="129"/>
      <c r="H102" s="149"/>
      <c r="I102" s="137"/>
      <c r="J102" s="137"/>
      <c r="K102" s="137"/>
      <c r="L102" s="137"/>
      <c r="M102" s="137"/>
      <c r="N102" s="137"/>
      <c r="O102" s="137"/>
      <c r="P102" s="137"/>
      <c r="Q102" s="137"/>
      <c r="R102" s="137"/>
      <c r="S102" s="137"/>
      <c r="T102" s="137"/>
      <c r="U102" s="137"/>
      <c r="V102" s="137"/>
      <c r="W102" s="137"/>
      <c r="X102" s="137"/>
    </row>
    <row r="103">
      <c r="A103" s="137"/>
      <c r="B103" s="137"/>
      <c r="C103" s="137"/>
      <c r="D103" s="148"/>
      <c r="E103" s="148"/>
      <c r="F103" s="148"/>
      <c r="G103" s="129"/>
      <c r="H103" s="149"/>
      <c r="I103" s="137"/>
      <c r="J103" s="137"/>
      <c r="K103" s="137"/>
      <c r="L103" s="137"/>
      <c r="M103" s="137"/>
      <c r="N103" s="137"/>
      <c r="O103" s="137"/>
      <c r="P103" s="137"/>
      <c r="Q103" s="137"/>
      <c r="R103" s="137"/>
      <c r="S103" s="137"/>
      <c r="T103" s="137"/>
      <c r="U103" s="137"/>
      <c r="V103" s="137"/>
      <c r="W103" s="137"/>
      <c r="X103" s="137"/>
    </row>
    <row r="104">
      <c r="A104" s="137"/>
      <c r="B104" s="137"/>
      <c r="C104" s="137"/>
      <c r="D104" s="148"/>
      <c r="E104" s="148"/>
      <c r="F104" s="148"/>
      <c r="G104" s="129"/>
      <c r="H104" s="149"/>
      <c r="I104" s="137"/>
      <c r="J104" s="137"/>
      <c r="K104" s="137"/>
      <c r="L104" s="137"/>
      <c r="M104" s="137"/>
      <c r="N104" s="137"/>
      <c r="O104" s="137"/>
      <c r="P104" s="137"/>
      <c r="Q104" s="137"/>
      <c r="R104" s="137"/>
      <c r="S104" s="137"/>
      <c r="T104" s="137"/>
      <c r="U104" s="137"/>
      <c r="V104" s="137"/>
      <c r="W104" s="137"/>
      <c r="X104" s="137"/>
    </row>
    <row r="105">
      <c r="A105" s="137"/>
      <c r="B105" s="137"/>
      <c r="C105" s="137"/>
      <c r="D105" s="148"/>
      <c r="E105" s="148"/>
      <c r="F105" s="148"/>
      <c r="G105" s="129"/>
      <c r="H105" s="149"/>
      <c r="I105" s="137"/>
      <c r="J105" s="137"/>
      <c r="K105" s="137"/>
      <c r="L105" s="137"/>
      <c r="M105" s="137"/>
      <c r="N105" s="137"/>
      <c r="O105" s="137"/>
      <c r="P105" s="137"/>
      <c r="Q105" s="137"/>
      <c r="R105" s="137"/>
      <c r="S105" s="137"/>
      <c r="T105" s="137"/>
      <c r="U105" s="137"/>
      <c r="V105" s="137"/>
      <c r="W105" s="137"/>
      <c r="X105" s="137"/>
    </row>
    <row r="106">
      <c r="A106" s="137"/>
      <c r="B106" s="137"/>
      <c r="C106" s="137"/>
      <c r="D106" s="148"/>
      <c r="E106" s="148"/>
      <c r="F106" s="148"/>
      <c r="G106" s="129"/>
      <c r="H106" s="149"/>
      <c r="I106" s="137"/>
      <c r="J106" s="137"/>
      <c r="K106" s="137"/>
      <c r="L106" s="137"/>
      <c r="M106" s="137"/>
      <c r="N106" s="137"/>
      <c r="O106" s="137"/>
      <c r="P106" s="137"/>
      <c r="Q106" s="137"/>
      <c r="R106" s="137"/>
      <c r="S106" s="137"/>
      <c r="T106" s="137"/>
      <c r="U106" s="137"/>
      <c r="V106" s="137"/>
      <c r="W106" s="137"/>
      <c r="X106" s="137"/>
    </row>
    <row r="107">
      <c r="A107" s="137"/>
      <c r="B107" s="137"/>
      <c r="C107" s="137"/>
      <c r="D107" s="148"/>
      <c r="E107" s="148"/>
      <c r="F107" s="148"/>
      <c r="G107" s="129"/>
      <c r="H107" s="149"/>
      <c r="I107" s="137"/>
      <c r="J107" s="137"/>
      <c r="K107" s="137"/>
      <c r="L107" s="137"/>
      <c r="M107" s="137"/>
      <c r="N107" s="137"/>
      <c r="O107" s="137"/>
      <c r="P107" s="137"/>
      <c r="Q107" s="137"/>
      <c r="R107" s="137"/>
      <c r="S107" s="137"/>
      <c r="T107" s="137"/>
      <c r="U107" s="137"/>
      <c r="V107" s="137"/>
      <c r="W107" s="137"/>
      <c r="X107" s="137"/>
    </row>
    <row r="108">
      <c r="A108" s="137"/>
      <c r="B108" s="137"/>
      <c r="C108" s="137"/>
      <c r="D108" s="148"/>
      <c r="E108" s="148"/>
      <c r="F108" s="148"/>
      <c r="G108" s="129"/>
      <c r="H108" s="149"/>
      <c r="I108" s="137"/>
      <c r="J108" s="137"/>
      <c r="K108" s="137"/>
      <c r="L108" s="137"/>
      <c r="M108" s="137"/>
      <c r="N108" s="137"/>
      <c r="O108" s="137"/>
      <c r="P108" s="137"/>
      <c r="Q108" s="137"/>
      <c r="R108" s="137"/>
      <c r="S108" s="137"/>
      <c r="T108" s="137"/>
      <c r="U108" s="137"/>
      <c r="V108" s="137"/>
      <c r="W108" s="137"/>
      <c r="X108" s="137"/>
    </row>
    <row r="109">
      <c r="A109" s="137"/>
      <c r="B109" s="137"/>
      <c r="C109" s="137"/>
      <c r="D109" s="148"/>
      <c r="E109" s="148"/>
      <c r="F109" s="148"/>
      <c r="G109" s="129"/>
      <c r="H109" s="149"/>
      <c r="I109" s="137"/>
      <c r="J109" s="137"/>
      <c r="K109" s="137"/>
      <c r="L109" s="137"/>
      <c r="M109" s="137"/>
      <c r="N109" s="137"/>
      <c r="O109" s="137"/>
      <c r="P109" s="137"/>
      <c r="Q109" s="137"/>
      <c r="R109" s="137"/>
      <c r="S109" s="137"/>
      <c r="T109" s="137"/>
      <c r="U109" s="137"/>
      <c r="V109" s="137"/>
      <c r="W109" s="137"/>
      <c r="X109" s="137"/>
    </row>
    <row r="110">
      <c r="A110" s="137"/>
      <c r="B110" s="137"/>
      <c r="C110" s="137"/>
      <c r="D110" s="148"/>
      <c r="E110" s="148"/>
      <c r="F110" s="148"/>
      <c r="G110" s="129"/>
      <c r="H110" s="149"/>
      <c r="I110" s="137"/>
      <c r="J110" s="137"/>
      <c r="K110" s="137"/>
      <c r="L110" s="137"/>
      <c r="M110" s="137"/>
      <c r="N110" s="137"/>
      <c r="O110" s="137"/>
      <c r="P110" s="137"/>
      <c r="Q110" s="137"/>
      <c r="R110" s="137"/>
      <c r="S110" s="137"/>
      <c r="T110" s="137"/>
      <c r="U110" s="137"/>
      <c r="V110" s="137"/>
      <c r="W110" s="137"/>
      <c r="X110" s="137"/>
    </row>
    <row r="111">
      <c r="A111" s="137"/>
      <c r="B111" s="137"/>
      <c r="C111" s="137"/>
      <c r="D111" s="148"/>
      <c r="E111" s="148"/>
      <c r="F111" s="148"/>
      <c r="G111" s="129"/>
      <c r="H111" s="149"/>
      <c r="I111" s="137"/>
      <c r="J111" s="137"/>
      <c r="K111" s="137"/>
      <c r="L111" s="137"/>
      <c r="M111" s="137"/>
      <c r="N111" s="137"/>
      <c r="O111" s="137"/>
      <c r="P111" s="137"/>
      <c r="Q111" s="137"/>
      <c r="R111" s="137"/>
      <c r="S111" s="137"/>
      <c r="T111" s="137"/>
      <c r="U111" s="137"/>
      <c r="V111" s="137"/>
      <c r="W111" s="137"/>
      <c r="X111" s="137"/>
    </row>
    <row r="112">
      <c r="A112" s="137"/>
      <c r="B112" s="137"/>
      <c r="C112" s="137"/>
      <c r="D112" s="148"/>
      <c r="E112" s="148"/>
      <c r="F112" s="148"/>
      <c r="G112" s="129"/>
      <c r="H112" s="149"/>
      <c r="I112" s="137"/>
      <c r="J112" s="137"/>
      <c r="K112" s="137"/>
      <c r="L112" s="137"/>
      <c r="M112" s="137"/>
      <c r="N112" s="137"/>
      <c r="O112" s="137"/>
      <c r="P112" s="137"/>
      <c r="Q112" s="137"/>
      <c r="R112" s="137"/>
      <c r="S112" s="137"/>
      <c r="T112" s="137"/>
      <c r="U112" s="137"/>
      <c r="V112" s="137"/>
      <c r="W112" s="137"/>
      <c r="X112" s="137"/>
    </row>
    <row r="113">
      <c r="A113" s="137"/>
      <c r="B113" s="137"/>
      <c r="C113" s="137"/>
      <c r="D113" s="148"/>
      <c r="E113" s="148"/>
      <c r="F113" s="148"/>
      <c r="G113" s="129"/>
      <c r="H113" s="149"/>
      <c r="I113" s="137"/>
      <c r="J113" s="137"/>
      <c r="K113" s="137"/>
      <c r="L113" s="137"/>
      <c r="M113" s="137"/>
      <c r="N113" s="137"/>
      <c r="O113" s="137"/>
      <c r="P113" s="137"/>
      <c r="Q113" s="137"/>
      <c r="R113" s="137"/>
      <c r="S113" s="137"/>
      <c r="T113" s="137"/>
      <c r="U113" s="137"/>
      <c r="V113" s="137"/>
      <c r="W113" s="137"/>
      <c r="X113" s="137"/>
    </row>
    <row r="114">
      <c r="A114" s="137"/>
      <c r="B114" s="137"/>
      <c r="C114" s="137"/>
      <c r="D114" s="148"/>
      <c r="E114" s="148"/>
      <c r="F114" s="148"/>
      <c r="G114" s="129"/>
      <c r="H114" s="149"/>
      <c r="I114" s="137"/>
      <c r="J114" s="137"/>
      <c r="K114" s="137"/>
      <c r="L114" s="137"/>
      <c r="M114" s="137"/>
      <c r="N114" s="137"/>
      <c r="O114" s="137"/>
      <c r="P114" s="137"/>
      <c r="Q114" s="137"/>
      <c r="R114" s="137"/>
      <c r="S114" s="137"/>
      <c r="T114" s="137"/>
      <c r="U114" s="137"/>
      <c r="V114" s="137"/>
      <c r="W114" s="137"/>
      <c r="X114" s="137"/>
    </row>
    <row r="115">
      <c r="A115" s="137"/>
      <c r="B115" s="137"/>
      <c r="C115" s="137"/>
      <c r="D115" s="148"/>
      <c r="E115" s="148"/>
      <c r="F115" s="148"/>
      <c r="G115" s="129"/>
      <c r="H115" s="149"/>
      <c r="I115" s="137"/>
      <c r="J115" s="137"/>
      <c r="K115" s="137"/>
      <c r="L115" s="137"/>
      <c r="M115" s="137"/>
      <c r="N115" s="137"/>
      <c r="O115" s="137"/>
      <c r="P115" s="137"/>
      <c r="Q115" s="137"/>
      <c r="R115" s="137"/>
      <c r="S115" s="137"/>
      <c r="T115" s="137"/>
      <c r="U115" s="137"/>
      <c r="V115" s="137"/>
      <c r="W115" s="137"/>
      <c r="X115" s="137"/>
    </row>
    <row r="116">
      <c r="A116" s="137"/>
      <c r="B116" s="137"/>
      <c r="C116" s="137"/>
      <c r="D116" s="148"/>
      <c r="E116" s="148"/>
      <c r="F116" s="148"/>
      <c r="G116" s="129"/>
      <c r="H116" s="149"/>
      <c r="I116" s="137"/>
      <c r="J116" s="137"/>
      <c r="K116" s="137"/>
      <c r="L116" s="137"/>
      <c r="M116" s="137"/>
      <c r="N116" s="137"/>
      <c r="O116" s="137"/>
      <c r="P116" s="137"/>
      <c r="Q116" s="137"/>
      <c r="R116" s="137"/>
      <c r="S116" s="137"/>
      <c r="T116" s="137"/>
      <c r="U116" s="137"/>
      <c r="V116" s="137"/>
      <c r="W116" s="137"/>
      <c r="X116" s="137"/>
    </row>
    <row r="117">
      <c r="A117" s="137"/>
      <c r="B117" s="137"/>
      <c r="C117" s="137"/>
      <c r="D117" s="148"/>
      <c r="E117" s="148"/>
      <c r="F117" s="148"/>
      <c r="G117" s="129"/>
      <c r="H117" s="149"/>
      <c r="I117" s="137"/>
      <c r="J117" s="137"/>
      <c r="K117" s="137"/>
      <c r="L117" s="137"/>
      <c r="M117" s="137"/>
      <c r="N117" s="137"/>
      <c r="O117" s="137"/>
      <c r="P117" s="137"/>
      <c r="Q117" s="137"/>
      <c r="R117" s="137"/>
      <c r="S117" s="137"/>
      <c r="T117" s="137"/>
      <c r="U117" s="137"/>
      <c r="V117" s="137"/>
      <c r="W117" s="137"/>
      <c r="X117" s="137"/>
    </row>
    <row r="118">
      <c r="A118" s="137"/>
      <c r="B118" s="137"/>
      <c r="C118" s="137"/>
      <c r="D118" s="148"/>
      <c r="E118" s="148"/>
      <c r="F118" s="148"/>
      <c r="G118" s="129"/>
      <c r="H118" s="149"/>
      <c r="I118" s="137"/>
      <c r="J118" s="137"/>
      <c r="K118" s="137"/>
      <c r="L118" s="137"/>
      <c r="M118" s="137"/>
      <c r="N118" s="137"/>
      <c r="O118" s="137"/>
      <c r="P118" s="137"/>
      <c r="Q118" s="137"/>
      <c r="R118" s="137"/>
      <c r="S118" s="137"/>
      <c r="T118" s="137"/>
      <c r="U118" s="137"/>
      <c r="V118" s="137"/>
      <c r="W118" s="137"/>
      <c r="X118" s="137"/>
    </row>
    <row r="119">
      <c r="A119" s="137"/>
      <c r="B119" s="137"/>
      <c r="C119" s="137"/>
      <c r="D119" s="148"/>
      <c r="E119" s="148"/>
      <c r="F119" s="148"/>
      <c r="G119" s="129"/>
      <c r="H119" s="149"/>
      <c r="I119" s="137"/>
      <c r="J119" s="137"/>
      <c r="K119" s="137"/>
      <c r="L119" s="137"/>
      <c r="M119" s="137"/>
      <c r="N119" s="137"/>
      <c r="O119" s="137"/>
      <c r="P119" s="137"/>
      <c r="Q119" s="137"/>
      <c r="R119" s="137"/>
      <c r="S119" s="137"/>
      <c r="T119" s="137"/>
      <c r="U119" s="137"/>
      <c r="V119" s="137"/>
      <c r="W119" s="137"/>
      <c r="X119" s="137"/>
    </row>
    <row r="120">
      <c r="A120" s="137"/>
      <c r="B120" s="137"/>
      <c r="C120" s="137"/>
      <c r="D120" s="148"/>
      <c r="E120" s="148"/>
      <c r="F120" s="148"/>
      <c r="G120" s="129"/>
      <c r="H120" s="149"/>
      <c r="I120" s="137"/>
      <c r="J120" s="137"/>
      <c r="K120" s="137"/>
      <c r="L120" s="137"/>
      <c r="M120" s="137"/>
      <c r="N120" s="137"/>
      <c r="O120" s="137"/>
      <c r="P120" s="137"/>
      <c r="Q120" s="137"/>
      <c r="R120" s="137"/>
      <c r="S120" s="137"/>
      <c r="T120" s="137"/>
      <c r="U120" s="137"/>
      <c r="V120" s="137"/>
      <c r="W120" s="137"/>
      <c r="X120" s="137"/>
    </row>
    <row r="121">
      <c r="A121" s="137"/>
      <c r="B121" s="137"/>
      <c r="C121" s="137"/>
      <c r="D121" s="148"/>
      <c r="E121" s="148"/>
      <c r="F121" s="148"/>
      <c r="G121" s="129"/>
      <c r="H121" s="149"/>
      <c r="I121" s="137"/>
      <c r="J121" s="137"/>
      <c r="K121" s="137"/>
      <c r="L121" s="137"/>
      <c r="M121" s="137"/>
      <c r="N121" s="137"/>
      <c r="O121" s="137"/>
      <c r="P121" s="137"/>
      <c r="Q121" s="137"/>
      <c r="R121" s="137"/>
      <c r="S121" s="137"/>
      <c r="T121" s="137"/>
      <c r="U121" s="137"/>
      <c r="V121" s="137"/>
      <c r="W121" s="137"/>
      <c r="X121" s="137"/>
    </row>
    <row r="122">
      <c r="A122" s="137"/>
      <c r="B122" s="137"/>
      <c r="C122" s="137"/>
      <c r="D122" s="148"/>
      <c r="E122" s="148"/>
      <c r="F122" s="148"/>
      <c r="G122" s="129"/>
      <c r="H122" s="149"/>
      <c r="I122" s="137"/>
      <c r="J122" s="137"/>
      <c r="K122" s="137"/>
      <c r="L122" s="137"/>
      <c r="M122" s="137"/>
      <c r="N122" s="137"/>
      <c r="O122" s="137"/>
      <c r="P122" s="137"/>
      <c r="Q122" s="137"/>
      <c r="R122" s="137"/>
      <c r="S122" s="137"/>
      <c r="T122" s="137"/>
      <c r="U122" s="137"/>
      <c r="V122" s="137"/>
      <c r="W122" s="137"/>
      <c r="X122" s="137"/>
    </row>
    <row r="123">
      <c r="A123" s="137"/>
      <c r="B123" s="137"/>
      <c r="C123" s="137"/>
      <c r="D123" s="148"/>
      <c r="E123" s="148"/>
      <c r="F123" s="148"/>
      <c r="G123" s="129"/>
      <c r="H123" s="149"/>
      <c r="I123" s="137"/>
      <c r="J123" s="137"/>
      <c r="K123" s="137"/>
      <c r="L123" s="137"/>
      <c r="M123" s="137"/>
      <c r="N123" s="137"/>
      <c r="O123" s="137"/>
      <c r="P123" s="137"/>
      <c r="Q123" s="137"/>
      <c r="R123" s="137"/>
      <c r="S123" s="137"/>
      <c r="T123" s="137"/>
      <c r="U123" s="137"/>
      <c r="V123" s="137"/>
      <c r="W123" s="137"/>
      <c r="X123" s="137"/>
    </row>
    <row r="124">
      <c r="A124" s="137"/>
      <c r="B124" s="137"/>
      <c r="C124" s="137"/>
      <c r="D124" s="148"/>
      <c r="E124" s="148"/>
      <c r="F124" s="148"/>
      <c r="G124" s="129"/>
      <c r="H124" s="149"/>
      <c r="I124" s="137"/>
      <c r="J124" s="137"/>
      <c r="K124" s="137"/>
      <c r="L124" s="137"/>
      <c r="M124" s="137"/>
      <c r="N124" s="137"/>
      <c r="O124" s="137"/>
      <c r="P124" s="137"/>
      <c r="Q124" s="137"/>
      <c r="R124" s="137"/>
      <c r="S124" s="137"/>
      <c r="T124" s="137"/>
      <c r="U124" s="137"/>
      <c r="V124" s="137"/>
      <c r="W124" s="137"/>
      <c r="X124" s="137"/>
    </row>
    <row r="125">
      <c r="A125" s="137"/>
      <c r="B125" s="137"/>
      <c r="C125" s="137"/>
      <c r="D125" s="148"/>
      <c r="E125" s="148"/>
      <c r="F125" s="148"/>
      <c r="G125" s="129"/>
      <c r="H125" s="149"/>
      <c r="I125" s="137"/>
      <c r="J125" s="137"/>
      <c r="K125" s="137"/>
      <c r="L125" s="137"/>
      <c r="M125" s="137"/>
      <c r="N125" s="137"/>
      <c r="O125" s="137"/>
      <c r="P125" s="137"/>
      <c r="Q125" s="137"/>
      <c r="R125" s="137"/>
      <c r="S125" s="137"/>
      <c r="T125" s="137"/>
      <c r="U125" s="137"/>
      <c r="V125" s="137"/>
      <c r="W125" s="137"/>
      <c r="X125" s="137"/>
    </row>
    <row r="126">
      <c r="A126" s="137"/>
      <c r="B126" s="137"/>
      <c r="C126" s="137"/>
      <c r="D126" s="148"/>
      <c r="E126" s="148"/>
      <c r="F126" s="148"/>
      <c r="G126" s="129"/>
      <c r="H126" s="149"/>
      <c r="I126" s="137"/>
      <c r="J126" s="137"/>
      <c r="K126" s="137"/>
      <c r="L126" s="137"/>
      <c r="M126" s="137"/>
      <c r="N126" s="137"/>
      <c r="O126" s="137"/>
      <c r="P126" s="137"/>
      <c r="Q126" s="137"/>
      <c r="R126" s="137"/>
      <c r="S126" s="137"/>
      <c r="T126" s="137"/>
      <c r="U126" s="137"/>
      <c r="V126" s="137"/>
      <c r="W126" s="137"/>
      <c r="X126" s="137"/>
    </row>
    <row r="127">
      <c r="A127" s="137"/>
      <c r="B127" s="137"/>
      <c r="C127" s="137"/>
      <c r="D127" s="148"/>
      <c r="E127" s="148"/>
      <c r="F127" s="148"/>
      <c r="G127" s="129"/>
      <c r="H127" s="149"/>
      <c r="I127" s="137"/>
      <c r="J127" s="137"/>
      <c r="K127" s="137"/>
      <c r="L127" s="137"/>
      <c r="M127" s="137"/>
      <c r="N127" s="137"/>
      <c r="O127" s="137"/>
      <c r="P127" s="137"/>
      <c r="Q127" s="137"/>
      <c r="R127" s="137"/>
      <c r="S127" s="137"/>
      <c r="T127" s="137"/>
      <c r="U127" s="137"/>
      <c r="V127" s="137"/>
      <c r="W127" s="137"/>
      <c r="X127" s="137"/>
    </row>
    <row r="128">
      <c r="A128" s="137"/>
      <c r="B128" s="137"/>
      <c r="C128" s="137"/>
      <c r="D128" s="148"/>
      <c r="E128" s="148"/>
      <c r="F128" s="148"/>
      <c r="G128" s="129"/>
      <c r="H128" s="149"/>
      <c r="I128" s="137"/>
      <c r="J128" s="137"/>
      <c r="K128" s="137"/>
      <c r="L128" s="137"/>
      <c r="M128" s="137"/>
      <c r="N128" s="137"/>
      <c r="O128" s="137"/>
      <c r="P128" s="137"/>
      <c r="Q128" s="137"/>
      <c r="R128" s="137"/>
      <c r="S128" s="137"/>
      <c r="T128" s="137"/>
      <c r="U128" s="137"/>
      <c r="V128" s="137"/>
      <c r="W128" s="137"/>
      <c r="X128" s="137"/>
    </row>
    <row r="129">
      <c r="A129" s="137"/>
      <c r="B129" s="137"/>
      <c r="C129" s="137"/>
      <c r="D129" s="148"/>
      <c r="E129" s="148"/>
      <c r="F129" s="148"/>
      <c r="G129" s="129"/>
      <c r="H129" s="149"/>
      <c r="I129" s="137"/>
      <c r="J129" s="137"/>
      <c r="K129" s="137"/>
      <c r="L129" s="137"/>
      <c r="M129" s="137"/>
      <c r="N129" s="137"/>
      <c r="O129" s="137"/>
      <c r="P129" s="137"/>
      <c r="Q129" s="137"/>
      <c r="R129" s="137"/>
      <c r="S129" s="137"/>
      <c r="T129" s="137"/>
      <c r="U129" s="137"/>
      <c r="V129" s="137"/>
      <c r="W129" s="137"/>
      <c r="X129" s="137"/>
    </row>
    <row r="130">
      <c r="A130" s="137"/>
      <c r="B130" s="137"/>
      <c r="C130" s="137"/>
      <c r="D130" s="148"/>
      <c r="E130" s="148"/>
      <c r="F130" s="148"/>
      <c r="G130" s="129"/>
      <c r="H130" s="149"/>
      <c r="I130" s="137"/>
      <c r="J130" s="137"/>
      <c r="K130" s="137"/>
      <c r="L130" s="137"/>
      <c r="M130" s="137"/>
      <c r="N130" s="137"/>
      <c r="O130" s="137"/>
      <c r="P130" s="137"/>
      <c r="Q130" s="137"/>
      <c r="R130" s="137"/>
      <c r="S130" s="137"/>
      <c r="T130" s="137"/>
      <c r="U130" s="137"/>
      <c r="V130" s="137"/>
      <c r="W130" s="137"/>
      <c r="X130" s="137"/>
    </row>
    <row r="131">
      <c r="A131" s="137"/>
      <c r="B131" s="137"/>
      <c r="C131" s="137"/>
      <c r="D131" s="148"/>
      <c r="E131" s="148"/>
      <c r="F131" s="148"/>
      <c r="G131" s="129"/>
      <c r="H131" s="149"/>
      <c r="I131" s="137"/>
      <c r="J131" s="137"/>
      <c r="K131" s="137"/>
      <c r="L131" s="137"/>
      <c r="M131" s="137"/>
      <c r="N131" s="137"/>
      <c r="O131" s="137"/>
      <c r="P131" s="137"/>
      <c r="Q131" s="137"/>
      <c r="R131" s="137"/>
      <c r="S131" s="137"/>
      <c r="T131" s="137"/>
      <c r="U131" s="137"/>
      <c r="V131" s="137"/>
      <c r="W131" s="137"/>
      <c r="X131" s="137"/>
    </row>
    <row r="132">
      <c r="A132" s="137"/>
      <c r="B132" s="137"/>
      <c r="C132" s="137"/>
      <c r="D132" s="148"/>
      <c r="E132" s="148"/>
      <c r="F132" s="148"/>
      <c r="G132" s="129"/>
      <c r="H132" s="149"/>
      <c r="I132" s="137"/>
      <c r="J132" s="137"/>
      <c r="K132" s="137"/>
      <c r="L132" s="137"/>
      <c r="M132" s="137"/>
      <c r="N132" s="137"/>
      <c r="O132" s="137"/>
      <c r="P132" s="137"/>
      <c r="Q132" s="137"/>
      <c r="R132" s="137"/>
      <c r="S132" s="137"/>
      <c r="T132" s="137"/>
      <c r="U132" s="137"/>
      <c r="V132" s="137"/>
      <c r="W132" s="137"/>
      <c r="X132" s="137"/>
    </row>
    <row r="133">
      <c r="A133" s="137"/>
      <c r="B133" s="137"/>
      <c r="C133" s="137"/>
      <c r="D133" s="148"/>
      <c r="E133" s="148"/>
      <c r="F133" s="148"/>
      <c r="G133" s="129"/>
      <c r="H133" s="149"/>
      <c r="I133" s="137"/>
      <c r="J133" s="137"/>
      <c r="K133" s="137"/>
      <c r="L133" s="137"/>
      <c r="M133" s="137"/>
      <c r="N133" s="137"/>
      <c r="O133" s="137"/>
      <c r="P133" s="137"/>
      <c r="Q133" s="137"/>
      <c r="R133" s="137"/>
      <c r="S133" s="137"/>
      <c r="T133" s="137"/>
      <c r="U133" s="137"/>
      <c r="V133" s="137"/>
      <c r="W133" s="137"/>
      <c r="X133" s="137"/>
    </row>
    <row r="134">
      <c r="A134" s="137"/>
      <c r="B134" s="137"/>
      <c r="C134" s="137"/>
      <c r="D134" s="148"/>
      <c r="E134" s="148"/>
      <c r="F134" s="148"/>
      <c r="G134" s="129"/>
      <c r="H134" s="149"/>
      <c r="I134" s="137"/>
      <c r="J134" s="137"/>
      <c r="K134" s="137"/>
      <c r="L134" s="137"/>
      <c r="M134" s="137"/>
      <c r="N134" s="137"/>
      <c r="O134" s="137"/>
      <c r="P134" s="137"/>
      <c r="Q134" s="137"/>
      <c r="R134" s="137"/>
      <c r="S134" s="137"/>
      <c r="T134" s="137"/>
      <c r="U134" s="137"/>
      <c r="V134" s="137"/>
      <c r="W134" s="137"/>
      <c r="X134" s="137"/>
    </row>
    <row r="135">
      <c r="A135" s="137"/>
      <c r="B135" s="137"/>
      <c r="C135" s="137"/>
      <c r="D135" s="148"/>
      <c r="E135" s="148"/>
      <c r="F135" s="148"/>
      <c r="G135" s="129"/>
      <c r="H135" s="149"/>
      <c r="I135" s="137"/>
      <c r="J135" s="137"/>
      <c r="K135" s="137"/>
      <c r="L135" s="137"/>
      <c r="M135" s="137"/>
      <c r="N135" s="137"/>
      <c r="O135" s="137"/>
      <c r="P135" s="137"/>
      <c r="Q135" s="137"/>
      <c r="R135" s="137"/>
      <c r="S135" s="137"/>
      <c r="T135" s="137"/>
      <c r="U135" s="137"/>
      <c r="V135" s="137"/>
      <c r="W135" s="137"/>
      <c r="X135" s="137"/>
    </row>
    <row r="136">
      <c r="A136" s="137"/>
      <c r="B136" s="137"/>
      <c r="C136" s="137"/>
      <c r="D136" s="148"/>
      <c r="E136" s="148"/>
      <c r="F136" s="148"/>
      <c r="G136" s="129"/>
      <c r="H136" s="149"/>
      <c r="I136" s="137"/>
      <c r="J136" s="137"/>
      <c r="K136" s="137"/>
      <c r="L136" s="137"/>
      <c r="M136" s="137"/>
      <c r="N136" s="137"/>
      <c r="O136" s="137"/>
      <c r="P136" s="137"/>
      <c r="Q136" s="137"/>
      <c r="R136" s="137"/>
      <c r="S136" s="137"/>
      <c r="T136" s="137"/>
      <c r="U136" s="137"/>
      <c r="V136" s="137"/>
      <c r="W136" s="137"/>
      <c r="X136" s="137"/>
    </row>
    <row r="137">
      <c r="A137" s="137"/>
      <c r="B137" s="137"/>
      <c r="C137" s="137"/>
      <c r="D137" s="148"/>
      <c r="E137" s="148"/>
      <c r="F137" s="148"/>
      <c r="G137" s="129"/>
      <c r="H137" s="149"/>
      <c r="I137" s="137"/>
      <c r="J137" s="137"/>
      <c r="K137" s="137"/>
      <c r="L137" s="137"/>
      <c r="M137" s="137"/>
      <c r="N137" s="137"/>
      <c r="O137" s="137"/>
      <c r="P137" s="137"/>
      <c r="Q137" s="137"/>
      <c r="R137" s="137"/>
      <c r="S137" s="137"/>
      <c r="T137" s="137"/>
      <c r="U137" s="137"/>
      <c r="V137" s="137"/>
      <c r="W137" s="137"/>
      <c r="X137" s="137"/>
    </row>
    <row r="138">
      <c r="A138" s="137"/>
      <c r="B138" s="137"/>
      <c r="C138" s="137"/>
      <c r="D138" s="148"/>
      <c r="E138" s="148"/>
      <c r="F138" s="148"/>
      <c r="G138" s="129"/>
      <c r="H138" s="149"/>
      <c r="I138" s="137"/>
      <c r="J138" s="137"/>
      <c r="K138" s="137"/>
      <c r="L138" s="137"/>
      <c r="M138" s="137"/>
      <c r="N138" s="137"/>
      <c r="O138" s="137"/>
      <c r="P138" s="137"/>
      <c r="Q138" s="137"/>
      <c r="R138" s="137"/>
      <c r="S138" s="137"/>
      <c r="T138" s="137"/>
      <c r="U138" s="137"/>
      <c r="V138" s="137"/>
      <c r="W138" s="137"/>
      <c r="X138" s="137"/>
    </row>
    <row r="139">
      <c r="A139" s="137"/>
      <c r="B139" s="137"/>
      <c r="C139" s="137"/>
      <c r="D139" s="148"/>
      <c r="E139" s="148"/>
      <c r="F139" s="148"/>
      <c r="G139" s="129"/>
      <c r="H139" s="149"/>
      <c r="I139" s="137"/>
      <c r="J139" s="137"/>
      <c r="K139" s="137"/>
      <c r="L139" s="137"/>
      <c r="M139" s="137"/>
      <c r="N139" s="137"/>
      <c r="O139" s="137"/>
      <c r="P139" s="137"/>
      <c r="Q139" s="137"/>
      <c r="R139" s="137"/>
      <c r="S139" s="137"/>
      <c r="T139" s="137"/>
      <c r="U139" s="137"/>
      <c r="V139" s="137"/>
      <c r="W139" s="137"/>
      <c r="X139" s="137"/>
    </row>
    <row r="140">
      <c r="A140" s="137"/>
      <c r="B140" s="137"/>
      <c r="C140" s="137"/>
      <c r="D140" s="148"/>
      <c r="E140" s="148"/>
      <c r="F140" s="148"/>
      <c r="G140" s="129"/>
      <c r="H140" s="149"/>
      <c r="I140" s="137"/>
      <c r="J140" s="137"/>
      <c r="K140" s="137"/>
      <c r="L140" s="137"/>
      <c r="M140" s="137"/>
      <c r="N140" s="137"/>
      <c r="O140" s="137"/>
      <c r="P140" s="137"/>
      <c r="Q140" s="137"/>
      <c r="R140" s="137"/>
      <c r="S140" s="137"/>
      <c r="T140" s="137"/>
      <c r="U140" s="137"/>
      <c r="V140" s="137"/>
      <c r="W140" s="137"/>
      <c r="X140" s="137"/>
    </row>
    <row r="141">
      <c r="A141" s="137"/>
      <c r="B141" s="137"/>
      <c r="C141" s="137"/>
      <c r="D141" s="148"/>
      <c r="E141" s="148"/>
      <c r="F141" s="148"/>
      <c r="G141" s="129"/>
      <c r="H141" s="149"/>
      <c r="I141" s="137"/>
      <c r="J141" s="137"/>
      <c r="K141" s="137"/>
      <c r="L141" s="137"/>
      <c r="M141" s="137"/>
      <c r="N141" s="137"/>
      <c r="O141" s="137"/>
      <c r="P141" s="137"/>
      <c r="Q141" s="137"/>
      <c r="R141" s="137"/>
      <c r="S141" s="137"/>
      <c r="T141" s="137"/>
      <c r="U141" s="137"/>
      <c r="V141" s="137"/>
      <c r="W141" s="137"/>
      <c r="X141" s="137"/>
    </row>
    <row r="142">
      <c r="A142" s="137"/>
      <c r="B142" s="137"/>
      <c r="C142" s="137"/>
      <c r="D142" s="148"/>
      <c r="E142" s="148"/>
      <c r="F142" s="148"/>
      <c r="G142" s="129"/>
      <c r="H142" s="149"/>
      <c r="I142" s="137"/>
      <c r="J142" s="137"/>
      <c r="K142" s="137"/>
      <c r="L142" s="137"/>
      <c r="M142" s="137"/>
      <c r="N142" s="137"/>
      <c r="O142" s="137"/>
      <c r="P142" s="137"/>
      <c r="Q142" s="137"/>
      <c r="R142" s="137"/>
      <c r="S142" s="137"/>
      <c r="T142" s="137"/>
      <c r="U142" s="137"/>
      <c r="V142" s="137"/>
      <c r="W142" s="137"/>
      <c r="X142" s="137"/>
    </row>
    <row r="143">
      <c r="A143" s="137"/>
      <c r="B143" s="137"/>
      <c r="C143" s="137"/>
      <c r="D143" s="148"/>
      <c r="E143" s="148"/>
      <c r="F143" s="148"/>
      <c r="G143" s="129"/>
      <c r="H143" s="149"/>
      <c r="I143" s="137"/>
      <c r="J143" s="137"/>
      <c r="K143" s="137"/>
      <c r="L143" s="137"/>
      <c r="M143" s="137"/>
      <c r="N143" s="137"/>
      <c r="O143" s="137"/>
      <c r="P143" s="137"/>
      <c r="Q143" s="137"/>
      <c r="R143" s="137"/>
      <c r="S143" s="137"/>
      <c r="T143" s="137"/>
      <c r="U143" s="137"/>
      <c r="V143" s="137"/>
      <c r="W143" s="137"/>
      <c r="X143" s="137"/>
    </row>
    <row r="144">
      <c r="A144" s="137"/>
      <c r="B144" s="137"/>
      <c r="C144" s="137"/>
      <c r="D144" s="148"/>
      <c r="E144" s="148"/>
      <c r="F144" s="148"/>
      <c r="G144" s="129"/>
      <c r="H144" s="149"/>
      <c r="I144" s="137"/>
      <c r="J144" s="137"/>
      <c r="K144" s="137"/>
      <c r="L144" s="137"/>
      <c r="M144" s="137"/>
      <c r="N144" s="137"/>
      <c r="O144" s="137"/>
      <c r="P144" s="137"/>
      <c r="Q144" s="137"/>
      <c r="R144" s="137"/>
      <c r="S144" s="137"/>
      <c r="T144" s="137"/>
      <c r="U144" s="137"/>
      <c r="V144" s="137"/>
      <c r="W144" s="137"/>
      <c r="X144" s="137"/>
    </row>
    <row r="145">
      <c r="A145" s="137"/>
      <c r="B145" s="137"/>
      <c r="C145" s="137"/>
      <c r="D145" s="148"/>
      <c r="E145" s="148"/>
      <c r="F145" s="148"/>
      <c r="G145" s="129"/>
      <c r="H145" s="149"/>
      <c r="I145" s="137"/>
      <c r="J145" s="137"/>
      <c r="K145" s="137"/>
      <c r="L145" s="137"/>
      <c r="M145" s="137"/>
      <c r="N145" s="137"/>
      <c r="O145" s="137"/>
      <c r="P145" s="137"/>
      <c r="Q145" s="137"/>
      <c r="R145" s="137"/>
      <c r="S145" s="137"/>
      <c r="T145" s="137"/>
      <c r="U145" s="137"/>
      <c r="V145" s="137"/>
      <c r="W145" s="137"/>
      <c r="X145" s="137"/>
    </row>
    <row r="146">
      <c r="A146" s="137"/>
      <c r="B146" s="137"/>
      <c r="C146" s="137"/>
      <c r="D146" s="148"/>
      <c r="E146" s="148"/>
      <c r="F146" s="148"/>
      <c r="G146" s="129"/>
      <c r="H146" s="149"/>
      <c r="I146" s="137"/>
      <c r="J146" s="137"/>
      <c r="K146" s="137"/>
      <c r="L146" s="137"/>
      <c r="M146" s="137"/>
      <c r="N146" s="137"/>
      <c r="O146" s="137"/>
      <c r="P146" s="137"/>
      <c r="Q146" s="137"/>
      <c r="R146" s="137"/>
      <c r="S146" s="137"/>
      <c r="T146" s="137"/>
      <c r="U146" s="137"/>
      <c r="V146" s="137"/>
      <c r="W146" s="137"/>
      <c r="X146" s="137"/>
    </row>
    <row r="147">
      <c r="A147" s="137"/>
      <c r="B147" s="137"/>
      <c r="C147" s="137"/>
      <c r="D147" s="148"/>
      <c r="E147" s="148"/>
      <c r="F147" s="148"/>
      <c r="G147" s="129"/>
      <c r="H147" s="149"/>
      <c r="I147" s="137"/>
      <c r="J147" s="137"/>
      <c r="K147" s="137"/>
      <c r="L147" s="137"/>
      <c r="M147" s="137"/>
      <c r="N147" s="137"/>
      <c r="O147" s="137"/>
      <c r="P147" s="137"/>
      <c r="Q147" s="137"/>
      <c r="R147" s="137"/>
      <c r="S147" s="137"/>
      <c r="T147" s="137"/>
      <c r="U147" s="137"/>
      <c r="V147" s="137"/>
      <c r="W147" s="137"/>
      <c r="X147" s="137"/>
    </row>
    <row r="148">
      <c r="A148" s="137"/>
      <c r="B148" s="137"/>
      <c r="C148" s="137"/>
      <c r="D148" s="148"/>
      <c r="E148" s="148"/>
      <c r="F148" s="148"/>
      <c r="G148" s="129"/>
      <c r="H148" s="149"/>
      <c r="I148" s="137"/>
      <c r="J148" s="137"/>
      <c r="K148" s="137"/>
      <c r="L148" s="137"/>
      <c r="M148" s="137"/>
      <c r="N148" s="137"/>
      <c r="O148" s="137"/>
      <c r="P148" s="137"/>
      <c r="Q148" s="137"/>
      <c r="R148" s="137"/>
      <c r="S148" s="137"/>
      <c r="T148" s="137"/>
      <c r="U148" s="137"/>
      <c r="V148" s="137"/>
      <c r="W148" s="137"/>
      <c r="X148" s="137"/>
    </row>
    <row r="149">
      <c r="A149" s="137"/>
      <c r="B149" s="137"/>
      <c r="C149" s="137"/>
      <c r="D149" s="148"/>
      <c r="E149" s="148"/>
      <c r="F149" s="148"/>
      <c r="G149" s="129"/>
      <c r="H149" s="149"/>
      <c r="I149" s="137"/>
      <c r="J149" s="137"/>
      <c r="K149" s="137"/>
      <c r="L149" s="137"/>
      <c r="M149" s="137"/>
      <c r="N149" s="137"/>
      <c r="O149" s="137"/>
      <c r="P149" s="137"/>
      <c r="Q149" s="137"/>
      <c r="R149" s="137"/>
      <c r="S149" s="137"/>
      <c r="T149" s="137"/>
      <c r="U149" s="137"/>
      <c r="V149" s="137"/>
      <c r="W149" s="137"/>
      <c r="X149" s="137"/>
    </row>
    <row r="150">
      <c r="A150" s="137"/>
      <c r="B150" s="137"/>
      <c r="C150" s="137"/>
      <c r="D150" s="148"/>
      <c r="E150" s="148"/>
      <c r="F150" s="148"/>
      <c r="G150" s="129"/>
      <c r="H150" s="149"/>
      <c r="I150" s="137"/>
      <c r="J150" s="137"/>
      <c r="K150" s="137"/>
      <c r="L150" s="137"/>
      <c r="M150" s="137"/>
      <c r="N150" s="137"/>
      <c r="O150" s="137"/>
      <c r="P150" s="137"/>
      <c r="Q150" s="137"/>
      <c r="R150" s="137"/>
      <c r="S150" s="137"/>
      <c r="T150" s="137"/>
      <c r="U150" s="137"/>
      <c r="V150" s="137"/>
      <c r="W150" s="137"/>
      <c r="X150" s="137"/>
    </row>
    <row r="151">
      <c r="A151" s="137"/>
      <c r="B151" s="137"/>
      <c r="C151" s="137"/>
      <c r="D151" s="148"/>
      <c r="E151" s="148"/>
      <c r="F151" s="148"/>
      <c r="G151" s="129"/>
      <c r="H151" s="149"/>
      <c r="I151" s="137"/>
      <c r="J151" s="137"/>
      <c r="K151" s="137"/>
      <c r="L151" s="137"/>
      <c r="M151" s="137"/>
      <c r="N151" s="137"/>
      <c r="O151" s="137"/>
      <c r="P151" s="137"/>
      <c r="Q151" s="137"/>
      <c r="R151" s="137"/>
      <c r="S151" s="137"/>
      <c r="T151" s="137"/>
      <c r="U151" s="137"/>
      <c r="V151" s="137"/>
      <c r="W151" s="137"/>
      <c r="X151" s="137"/>
    </row>
    <row r="152">
      <c r="A152" s="137"/>
      <c r="B152" s="137"/>
      <c r="C152" s="137"/>
      <c r="D152" s="148"/>
      <c r="E152" s="148"/>
      <c r="F152" s="148"/>
      <c r="G152" s="129"/>
      <c r="H152" s="149"/>
      <c r="I152" s="137"/>
      <c r="J152" s="137"/>
      <c r="K152" s="137"/>
      <c r="L152" s="137"/>
      <c r="M152" s="137"/>
      <c r="N152" s="137"/>
      <c r="O152" s="137"/>
      <c r="P152" s="137"/>
      <c r="Q152" s="137"/>
      <c r="R152" s="137"/>
      <c r="S152" s="137"/>
      <c r="T152" s="137"/>
      <c r="U152" s="137"/>
      <c r="V152" s="137"/>
      <c r="W152" s="137"/>
      <c r="X152" s="137"/>
    </row>
    <row r="153">
      <c r="A153" s="137"/>
      <c r="B153" s="137"/>
      <c r="C153" s="137"/>
      <c r="D153" s="148"/>
      <c r="E153" s="148"/>
      <c r="F153" s="148"/>
      <c r="G153" s="129"/>
      <c r="H153" s="149"/>
      <c r="I153" s="137"/>
      <c r="J153" s="137"/>
      <c r="K153" s="137"/>
      <c r="L153" s="137"/>
      <c r="M153" s="137"/>
      <c r="N153" s="137"/>
      <c r="O153" s="137"/>
      <c r="P153" s="137"/>
      <c r="Q153" s="137"/>
      <c r="R153" s="137"/>
      <c r="S153" s="137"/>
      <c r="T153" s="137"/>
      <c r="U153" s="137"/>
      <c r="V153" s="137"/>
      <c r="W153" s="137"/>
      <c r="X153" s="137"/>
    </row>
    <row r="154">
      <c r="A154" s="137"/>
      <c r="B154" s="137"/>
      <c r="C154" s="137"/>
      <c r="D154" s="148"/>
      <c r="E154" s="148"/>
      <c r="F154" s="148"/>
      <c r="G154" s="129"/>
      <c r="H154" s="149"/>
      <c r="I154" s="137"/>
      <c r="J154" s="137"/>
      <c r="K154" s="137"/>
      <c r="L154" s="137"/>
      <c r="M154" s="137"/>
      <c r="N154" s="137"/>
      <c r="O154" s="137"/>
      <c r="P154" s="137"/>
      <c r="Q154" s="137"/>
      <c r="R154" s="137"/>
      <c r="S154" s="137"/>
      <c r="T154" s="137"/>
      <c r="U154" s="137"/>
      <c r="V154" s="137"/>
      <c r="W154" s="137"/>
      <c r="X154" s="137"/>
    </row>
    <row r="155">
      <c r="A155" s="137"/>
      <c r="B155" s="137"/>
      <c r="C155" s="137"/>
      <c r="D155" s="148"/>
      <c r="E155" s="148"/>
      <c r="F155" s="148"/>
      <c r="G155" s="129"/>
      <c r="H155" s="149"/>
      <c r="I155" s="137"/>
      <c r="J155" s="137"/>
      <c r="K155" s="137"/>
      <c r="L155" s="137"/>
      <c r="M155" s="137"/>
      <c r="N155" s="137"/>
      <c r="O155" s="137"/>
      <c r="P155" s="137"/>
      <c r="Q155" s="137"/>
      <c r="R155" s="137"/>
      <c r="S155" s="137"/>
      <c r="T155" s="137"/>
      <c r="U155" s="137"/>
      <c r="V155" s="137"/>
      <c r="W155" s="137"/>
      <c r="X155" s="137"/>
    </row>
    <row r="156">
      <c r="A156" s="137"/>
      <c r="B156" s="137"/>
      <c r="C156" s="137"/>
      <c r="D156" s="148"/>
      <c r="E156" s="148"/>
      <c r="F156" s="148"/>
      <c r="G156" s="129"/>
      <c r="H156" s="149"/>
      <c r="I156" s="137"/>
      <c r="J156" s="137"/>
      <c r="K156" s="137"/>
      <c r="L156" s="137"/>
      <c r="M156" s="137"/>
      <c r="N156" s="137"/>
      <c r="O156" s="137"/>
      <c r="P156" s="137"/>
      <c r="Q156" s="137"/>
      <c r="R156" s="137"/>
      <c r="S156" s="137"/>
      <c r="T156" s="137"/>
      <c r="U156" s="137"/>
      <c r="V156" s="137"/>
      <c r="W156" s="137"/>
      <c r="X156" s="137"/>
    </row>
    <row r="157">
      <c r="A157" s="137"/>
      <c r="B157" s="137"/>
      <c r="C157" s="137"/>
      <c r="D157" s="148"/>
      <c r="E157" s="148"/>
      <c r="F157" s="148"/>
      <c r="G157" s="129"/>
      <c r="H157" s="149"/>
      <c r="I157" s="137"/>
      <c r="J157" s="137"/>
      <c r="K157" s="137"/>
      <c r="L157" s="137"/>
      <c r="M157" s="137"/>
      <c r="N157" s="137"/>
      <c r="O157" s="137"/>
      <c r="P157" s="137"/>
      <c r="Q157" s="137"/>
      <c r="R157" s="137"/>
      <c r="S157" s="137"/>
      <c r="T157" s="137"/>
      <c r="U157" s="137"/>
      <c r="V157" s="137"/>
      <c r="W157" s="137"/>
      <c r="X157" s="137"/>
    </row>
    <row r="158">
      <c r="A158" s="137"/>
      <c r="B158" s="137"/>
      <c r="C158" s="137"/>
      <c r="D158" s="148"/>
      <c r="E158" s="148"/>
      <c r="F158" s="148"/>
      <c r="G158" s="129"/>
      <c r="H158" s="149"/>
      <c r="I158" s="137"/>
      <c r="J158" s="137"/>
      <c r="K158" s="137"/>
      <c r="L158" s="137"/>
      <c r="M158" s="137"/>
      <c r="N158" s="137"/>
      <c r="O158" s="137"/>
      <c r="P158" s="137"/>
      <c r="Q158" s="137"/>
      <c r="R158" s="137"/>
      <c r="S158" s="137"/>
      <c r="T158" s="137"/>
      <c r="U158" s="137"/>
      <c r="V158" s="137"/>
      <c r="W158" s="137"/>
      <c r="X158" s="137"/>
    </row>
    <row r="159">
      <c r="A159" s="137"/>
      <c r="B159" s="137"/>
      <c r="C159" s="137"/>
      <c r="D159" s="148"/>
      <c r="E159" s="148"/>
      <c r="F159" s="148"/>
      <c r="G159" s="129"/>
      <c r="H159" s="149"/>
      <c r="I159" s="137"/>
      <c r="J159" s="137"/>
      <c r="K159" s="137"/>
      <c r="L159" s="137"/>
      <c r="M159" s="137"/>
      <c r="N159" s="137"/>
      <c r="O159" s="137"/>
      <c r="P159" s="137"/>
      <c r="Q159" s="137"/>
      <c r="R159" s="137"/>
      <c r="S159" s="137"/>
      <c r="T159" s="137"/>
      <c r="U159" s="137"/>
      <c r="V159" s="137"/>
      <c r="W159" s="137"/>
      <c r="X159" s="137"/>
    </row>
    <row r="160">
      <c r="A160" s="137"/>
      <c r="B160" s="137"/>
      <c r="C160" s="137"/>
      <c r="D160" s="148"/>
      <c r="E160" s="148"/>
      <c r="F160" s="148"/>
      <c r="G160" s="129"/>
      <c r="H160" s="149"/>
      <c r="I160" s="137"/>
      <c r="J160" s="137"/>
      <c r="K160" s="137"/>
      <c r="L160" s="137"/>
      <c r="M160" s="137"/>
      <c r="N160" s="137"/>
      <c r="O160" s="137"/>
      <c r="P160" s="137"/>
      <c r="Q160" s="137"/>
      <c r="R160" s="137"/>
      <c r="S160" s="137"/>
      <c r="T160" s="137"/>
      <c r="U160" s="137"/>
      <c r="V160" s="137"/>
      <c r="W160" s="137"/>
      <c r="X160" s="137"/>
    </row>
    <row r="161">
      <c r="A161" s="137"/>
      <c r="B161" s="137"/>
      <c r="C161" s="137"/>
      <c r="D161" s="148"/>
      <c r="E161" s="148"/>
      <c r="F161" s="148"/>
      <c r="G161" s="129"/>
      <c r="H161" s="149"/>
      <c r="I161" s="137"/>
      <c r="J161" s="137"/>
      <c r="K161" s="137"/>
      <c r="L161" s="137"/>
      <c r="M161" s="137"/>
      <c r="N161" s="137"/>
      <c r="O161" s="137"/>
      <c r="P161" s="137"/>
      <c r="Q161" s="137"/>
      <c r="R161" s="137"/>
      <c r="S161" s="137"/>
      <c r="T161" s="137"/>
      <c r="U161" s="137"/>
      <c r="V161" s="137"/>
      <c r="W161" s="137"/>
      <c r="X161" s="137"/>
    </row>
    <row r="162">
      <c r="A162" s="137"/>
      <c r="B162" s="137"/>
      <c r="C162" s="137"/>
      <c r="D162" s="148"/>
      <c r="E162" s="148"/>
      <c r="F162" s="148"/>
      <c r="G162" s="129"/>
      <c r="H162" s="149"/>
      <c r="I162" s="137"/>
      <c r="J162" s="137"/>
      <c r="K162" s="137"/>
      <c r="L162" s="137"/>
      <c r="M162" s="137"/>
      <c r="N162" s="137"/>
      <c r="O162" s="137"/>
      <c r="P162" s="137"/>
      <c r="Q162" s="137"/>
      <c r="R162" s="137"/>
      <c r="S162" s="137"/>
      <c r="T162" s="137"/>
      <c r="U162" s="137"/>
      <c r="V162" s="137"/>
      <c r="W162" s="137"/>
      <c r="X162" s="137"/>
    </row>
    <row r="163">
      <c r="A163" s="137"/>
      <c r="B163" s="137"/>
      <c r="C163" s="137"/>
      <c r="D163" s="148"/>
      <c r="E163" s="148"/>
      <c r="F163" s="148"/>
      <c r="G163" s="129"/>
      <c r="H163" s="149"/>
      <c r="I163" s="137"/>
      <c r="J163" s="137"/>
      <c r="K163" s="137"/>
      <c r="L163" s="137"/>
      <c r="M163" s="137"/>
      <c r="N163" s="137"/>
      <c r="O163" s="137"/>
      <c r="P163" s="137"/>
      <c r="Q163" s="137"/>
      <c r="R163" s="137"/>
      <c r="S163" s="137"/>
      <c r="T163" s="137"/>
      <c r="U163" s="137"/>
      <c r="V163" s="137"/>
      <c r="W163" s="137"/>
      <c r="X163" s="137"/>
    </row>
    <row r="164">
      <c r="A164" s="137"/>
      <c r="B164" s="137"/>
      <c r="C164" s="137"/>
      <c r="D164" s="148"/>
      <c r="E164" s="148"/>
      <c r="F164" s="148"/>
      <c r="G164" s="129"/>
      <c r="H164" s="149"/>
      <c r="I164" s="137"/>
      <c r="J164" s="137"/>
      <c r="K164" s="137"/>
      <c r="L164" s="137"/>
      <c r="M164" s="137"/>
      <c r="N164" s="137"/>
      <c r="O164" s="137"/>
      <c r="P164" s="137"/>
      <c r="Q164" s="137"/>
      <c r="R164" s="137"/>
      <c r="S164" s="137"/>
      <c r="T164" s="137"/>
      <c r="U164" s="137"/>
      <c r="V164" s="137"/>
      <c r="W164" s="137"/>
      <c r="X164" s="137"/>
    </row>
    <row r="165">
      <c r="A165" s="137"/>
      <c r="B165" s="137"/>
      <c r="C165" s="137"/>
      <c r="D165" s="148"/>
      <c r="E165" s="148"/>
      <c r="F165" s="148"/>
      <c r="G165" s="129"/>
      <c r="H165" s="149"/>
      <c r="I165" s="137"/>
      <c r="J165" s="137"/>
      <c r="K165" s="137"/>
      <c r="L165" s="137"/>
      <c r="M165" s="137"/>
      <c r="N165" s="137"/>
      <c r="O165" s="137"/>
      <c r="P165" s="137"/>
      <c r="Q165" s="137"/>
      <c r="R165" s="137"/>
      <c r="S165" s="137"/>
      <c r="T165" s="137"/>
      <c r="U165" s="137"/>
      <c r="V165" s="137"/>
      <c r="W165" s="137"/>
      <c r="X165" s="137"/>
    </row>
    <row r="166">
      <c r="A166" s="137"/>
      <c r="B166" s="137"/>
      <c r="C166" s="137"/>
      <c r="D166" s="148"/>
      <c r="E166" s="148"/>
      <c r="F166" s="148"/>
      <c r="G166" s="129"/>
      <c r="H166" s="149"/>
      <c r="I166" s="137"/>
      <c r="J166" s="137"/>
      <c r="K166" s="137"/>
      <c r="L166" s="137"/>
      <c r="M166" s="137"/>
      <c r="N166" s="137"/>
      <c r="O166" s="137"/>
      <c r="P166" s="137"/>
      <c r="Q166" s="137"/>
      <c r="R166" s="137"/>
      <c r="S166" s="137"/>
      <c r="T166" s="137"/>
      <c r="U166" s="137"/>
      <c r="V166" s="137"/>
      <c r="W166" s="137"/>
      <c r="X166" s="137"/>
    </row>
    <row r="167">
      <c r="A167" s="137"/>
      <c r="B167" s="137"/>
      <c r="C167" s="137"/>
      <c r="D167" s="148"/>
      <c r="E167" s="148"/>
      <c r="F167" s="148"/>
      <c r="G167" s="129"/>
      <c r="H167" s="149"/>
      <c r="I167" s="137"/>
      <c r="J167" s="137"/>
      <c r="K167" s="137"/>
      <c r="L167" s="137"/>
      <c r="M167" s="137"/>
      <c r="N167" s="137"/>
      <c r="O167" s="137"/>
      <c r="P167" s="137"/>
      <c r="Q167" s="137"/>
      <c r="R167" s="137"/>
      <c r="S167" s="137"/>
      <c r="T167" s="137"/>
      <c r="U167" s="137"/>
      <c r="V167" s="137"/>
      <c r="W167" s="137"/>
      <c r="X167" s="137"/>
    </row>
    <row r="168">
      <c r="A168" s="137"/>
      <c r="B168" s="137"/>
      <c r="C168" s="137"/>
      <c r="D168" s="148"/>
      <c r="E168" s="148"/>
      <c r="F168" s="148"/>
      <c r="G168" s="129"/>
      <c r="H168" s="149"/>
      <c r="I168" s="137"/>
      <c r="J168" s="137"/>
      <c r="K168" s="137"/>
      <c r="L168" s="137"/>
      <c r="M168" s="137"/>
      <c r="N168" s="137"/>
      <c r="O168" s="137"/>
      <c r="P168" s="137"/>
      <c r="Q168" s="137"/>
      <c r="R168" s="137"/>
      <c r="S168" s="137"/>
      <c r="T168" s="137"/>
      <c r="U168" s="137"/>
      <c r="V168" s="137"/>
      <c r="W168" s="137"/>
      <c r="X168" s="137"/>
    </row>
  </sheetData>
  <dataValidations count="4" disablePrompts="0">
    <dataValidation sqref="G10:G16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68" type="list" allowBlank="1" errorStyle="stop" imeMode="noControl" operator="between" showDropDown="0" showErrorMessage="0" showInputMessage="0">
      <formula1>'Списки'!$E$2:$E$1002</formula1>
    </dataValidation>
    <dataValidation sqref="K10:K168"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180007-00B0-4605-937D-000D002C0009}">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5500DA-0099-438B-B53C-003100E50077}">
            <xm:f>1</xm:f>
            <x14:dxf>
              <font>
                <color indexed="65"/>
              </font>
              <fill>
                <patternFill patternType="solid">
                  <fgColor rgb="FF434343"/>
                  <bgColor rgb="FF434343"/>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1" operator="equal" id="{00F2000F-0079-4688-B992-00F600DA00C1}">
            <xm:f>0.5</xm:f>
            <x14:dxf>
              <font>
                <color indexed="65"/>
              </font>
              <fill>
                <patternFill patternType="solid">
                  <fgColor rgb="FF999999"/>
                  <bgColor rgb="FF999999"/>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0" operator="equal" id="{00CA0074-00E6-48C1-AE66-007E009A00B2}">
            <xm:f>0.2</xm:f>
            <x14:dxf>
              <font/>
              <fill>
                <patternFill patternType="solid">
                  <fgColor rgb="FFCCCCCC"/>
                  <bgColor rgb="FFCCCCCC"/>
                </patternFill>
              </fill>
              <border>
                <left style="none"/>
                <right style="none"/>
                <top style="none"/>
                <bottom style="none"/>
                <diagonal style="none"/>
              </border>
            </x14:dxf>
          </x14:cfRule>
          <xm:sqref>G10:G168</xm:sqref>
        </x14:conditionalFormatting>
        <x14:conditionalFormatting xmlns:xm="http://schemas.microsoft.com/office/excel/2006/main">
          <x14:cfRule type="containsText" priority="9" operator="containsText" text="ПД" id="{00A80030-00BA-4C31-A758-00B300810012}">
            <xm:f>NOT(ISERROR(SEARCH(("ПД"),(K3))))</xm:f>
            <x14:dxf>
              <font/>
              <fill>
                <patternFill patternType="solid">
                  <fgColor rgb="FFF9CB9C"/>
                  <bgColor rgb="FFF9CB9C"/>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8" operator="containsText" text="отменено" id="{00BB007F-0085-42FA-BFC5-00AB0061009F}">
            <xm:f>NOT(ISERROR(SEARCH(("отменено"),(K3))))</xm:f>
            <x14:dxf>
              <font/>
              <fill>
                <patternFill patternType="solid">
                  <fgColor rgb="FFD9EAD3"/>
                  <bgColor rgb="FFD9EAD3"/>
                </patternFill>
              </fill>
              <border>
                <left style="none"/>
                <right style="none"/>
                <top style="none"/>
                <bottom style="none"/>
                <diagonal style="none"/>
              </border>
            </x14:dxf>
          </x14:cfRule>
          <xm:sqref>K3 K5:K168</xm:sqref>
        </x14:conditionalFormatting>
        <x14:conditionalFormatting xmlns:xm="http://schemas.microsoft.com/office/excel/2006/main">
          <x14:cfRule type="cellIs" priority="7" operator="equal" id="{00A000DA-00EA-46EE-9EE1-00DB0075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6" operator="equal" id="{00510010-00D6-4E3F-A09A-00620059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5" operator="equal" id="{001D0031-0099-457E-B586-006900C3005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4" operator="equal" id="{00C100B1-00C7-4461-A6BE-004800DC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3" operator="equal" id="{00FA00CC-0084-4976-A1B6-00A9008C003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ontainsText" priority="2" operator="containsText" text="повторно" id="{005B006D-0051-4704-9151-0040002E00DD}">
            <xm:f>NOT(ISERROR(SEARCH(("повторно"),(K3))))</xm:f>
            <x14:dxf>
              <font/>
              <fill>
                <patternFill patternType="solid">
                  <fgColor rgb="FFEA9999"/>
                  <bgColor rgb="FFEA9999"/>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1" operator="containsText" text="снято" id="{006B00B0-0014-4B70-945E-00E300D70014}">
            <xm:f>NOT(ISERROR(SEARCH(("снято"),(K3))))</xm:f>
            <x14:dxf>
              <font/>
              <fill>
                <patternFill patternType="solid">
                  <fgColor rgb="FF93C47D"/>
                  <bgColor rgb="FF93C47D"/>
                </patternFill>
              </fill>
              <border>
                <left style="none"/>
                <right style="none"/>
                <top style="none"/>
                <bottom style="none"/>
                <diagonal style="none"/>
              </border>
            </x14:dxf>
          </x14:cfRule>
          <xm:sqref>K3 K5:K168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151" width="10"/>
    <col customWidth="1" min="2" max="2" style="151" width="19.379999999999999"/>
    <col customWidth="1" min="3" max="3" style="151" width="8.5"/>
    <col customWidth="1" min="4" max="4" style="151" width="53.380000000000003"/>
    <col customWidth="1" min="5" max="5" style="151" width="55.5"/>
    <col collapsed="1" customWidth="1" min="6" max="6" style="151" width="21.379999999999999"/>
    <col customWidth="1" hidden="1" min="7" max="8" outlineLevel="1" style="151" width="14.130000000000001"/>
    <col customWidth="1" min="9" max="9" style="151" width="13.8515625"/>
    <col min="10" max="10" style="151" width="12.630000000000001"/>
    <col customWidth="1" min="11" max="11" style="151" width="13.7109375"/>
    <col customWidth="1" min="12" max="12" style="152" width="49.57421875"/>
    <col customWidth="1" min="13" max="13" style="151" width="12.630000000000001"/>
    <col customWidth="1" min="14" max="14" style="151" width="38.140625"/>
    <col customWidth="1" min="15" max="15" style="151" width="28.7109375"/>
    <col customWidth="1" min="16" max="16" style="151" width="11.421875"/>
    <col customWidth="1" min="17" max="17" style="151" width="35.7109375"/>
    <col customWidth="1" hidden="1" min="18" max="18" style="151" width="20.421875"/>
    <col customWidth="1" min="19" max="19" style="151" width="12.7109375"/>
    <col customWidth="1" min="20" max="20" style="151" width="26.879999999999999"/>
    <col customWidth="1" hidden="1" min="21" max="21" style="151" width="21.140625"/>
    <col customWidth="1" hidden="1" min="22" max="24" style="151" width="25.629999999999999"/>
    <col customWidth="1" hidden="1" min="25" max="34" width="12.630000000000001"/>
    <col customWidth="1" hidden="1" min="35" max="42" width="0"/>
  </cols>
  <sheetData>
    <row r="1" ht="84" collapsed="1">
      <c r="A1" s="153" t="s">
        <v>250</v>
      </c>
      <c r="B1" s="153" t="s">
        <v>251</v>
      </c>
      <c r="C1" s="153" t="s">
        <v>252</v>
      </c>
      <c r="D1" s="153" t="s">
        <v>253</v>
      </c>
      <c r="E1" s="153" t="s">
        <v>254</v>
      </c>
      <c r="F1" s="153" t="s">
        <v>255</v>
      </c>
      <c r="G1" s="154" t="s">
        <v>256</v>
      </c>
      <c r="H1" s="154" t="s">
        <v>257</v>
      </c>
      <c r="I1" s="154" t="s">
        <v>4</v>
      </c>
      <c r="J1" s="153" t="s">
        <v>258</v>
      </c>
      <c r="K1" s="153" t="s">
        <v>259</v>
      </c>
      <c r="L1" s="155"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idden="1" outlineLevel="1">
      <c r="A2" s="160"/>
      <c r="B2" s="161" t="s">
        <v>264</v>
      </c>
      <c r="C2" s="161" t="s">
        <v>264</v>
      </c>
      <c r="D2" s="162" t="s">
        <v>53</v>
      </c>
      <c r="E2" s="163"/>
      <c r="F2" s="160"/>
      <c r="G2" s="164"/>
      <c r="H2" s="165" t="s">
        <v>265</v>
      </c>
      <c r="I2" s="165" t="s">
        <v>12</v>
      </c>
      <c r="J2" s="165" t="s">
        <v>13</v>
      </c>
      <c r="K2" s="165" t="s">
        <v>15</v>
      </c>
      <c r="L2" s="166" t="s">
        <v>14</v>
      </c>
      <c r="M2" s="165" t="s">
        <v>16</v>
      </c>
      <c r="N2" s="165" t="s">
        <v>17</v>
      </c>
      <c r="O2" s="165" t="s">
        <v>18</v>
      </c>
      <c r="P2" s="165" t="s">
        <v>20</v>
      </c>
      <c r="Q2" s="165" t="s">
        <v>22</v>
      </c>
      <c r="R2" s="165" t="s">
        <v>23</v>
      </c>
      <c r="S2" s="165" t="s">
        <v>24</v>
      </c>
      <c r="T2" s="165" t="s">
        <v>26</v>
      </c>
      <c r="U2" s="165" t="s">
        <v>27</v>
      </c>
      <c r="V2" s="165" t="s">
        <v>28</v>
      </c>
      <c r="W2" s="165" t="s">
        <v>29</v>
      </c>
      <c r="X2" s="165" t="s">
        <v>31</v>
      </c>
    </row>
    <row r="3" hidden="1" outlineLevel="1">
      <c r="A3" s="167"/>
      <c r="B3" s="168" t="s">
        <v>266</v>
      </c>
      <c r="C3" s="168" t="s">
        <v>267</v>
      </c>
      <c r="D3" s="169" t="s">
        <v>34</v>
      </c>
      <c r="E3" s="168"/>
      <c r="F3" s="168"/>
      <c r="G3" s="170"/>
      <c r="H3" s="171">
        <f>COUNTIF($H11:$H50,"1 - Несоответствие продуктовым требованиям ПИК-Стандарт")</f>
        <v>0</v>
      </c>
      <c r="I3" s="171">
        <f>COUNTIF($H11:$H50,"2 - Несоответствие Бренд-листам ПИК")</f>
        <v>0</v>
      </c>
      <c r="J3" s="171">
        <f>COUNTIF($H11:$H50,"3 - Несоответствие Каталогу отделки")</f>
        <v>0</v>
      </c>
      <c r="K3" s="171">
        <f>COUNTIF($H11:$H50,"5 - Ошибка в применении СТМ")</f>
        <v>0</v>
      </c>
      <c r="L3" s="172">
        <f>COUNTIF($H11:$H50,"4 - Несоответствие Каталогу оборудования")</f>
        <v>0</v>
      </c>
      <c r="M3" s="171">
        <f>COUNTIF($H11:$H50,"6 - Ошибка в применении сборных ЛМ")</f>
        <v>0</v>
      </c>
      <c r="N3" s="171">
        <f>COUNTIF($H11:$H50,"7 - Ошибка в применении шкаф-пакетов")</f>
        <v>0</v>
      </c>
      <c r="O3" s="171">
        <f>COUNTIF($H11:$H50,"8 - Ошибка в применении шахт-пакетов")</f>
        <v>0</v>
      </c>
      <c r="P3" s="171">
        <f>COUNTIF($H11:$H50,"9 - Несоответствие типологическим требованиям ПИК-Стандарт")</f>
        <v>0</v>
      </c>
      <c r="Q3" s="171">
        <f>COUNTIF($H11:$H50,"10 - Несоответствие НТД РФ")</f>
        <v>0</v>
      </c>
      <c r="R3" s="171">
        <f>COUNTIF($H11:$H50,"11 - Несоответствие ИРД (кроме ТУ, СТУ), АПР, ПД")</f>
        <v>0</v>
      </c>
      <c r="S3" s="171">
        <f>COUNTIF($H11:$H50,"12 - Несоответствие требованиям ТУ, СТУ")</f>
        <v>0</v>
      </c>
      <c r="T3" s="171">
        <f>COUNTIF($H11:$H50,"13 - Ошибка в технических решениях")</f>
        <v>0</v>
      </c>
      <c r="U3" s="171">
        <f>COUNTIF($H11:$H50,"14 - Неувязка м/у собой комплектов РД")</f>
        <v>1</v>
      </c>
      <c r="V3" s="171">
        <f>COUNTIF($H11:$H50,"15 - Недостаточность информации влияющей на СМР")</f>
        <v>27</v>
      </c>
      <c r="W3" s="171">
        <f>COUNTIF($H11:$H50,"16 - Нерациональное решение")</f>
        <v>0</v>
      </c>
      <c r="X3" s="171">
        <f>COUNTIF($H11:$H50,"17 - Оформление")</f>
        <v>0</v>
      </c>
    </row>
    <row r="4" hidden="1" outlineLevel="1">
      <c r="A4" s="161" t="s">
        <v>264</v>
      </c>
      <c r="B4" s="173">
        <v>15</v>
      </c>
      <c r="C4" s="173">
        <v>7</v>
      </c>
      <c r="D4" s="174">
        <f>C4/B4</f>
        <v>0.46666666670000001</v>
      </c>
      <c r="E4" s="175"/>
      <c r="F4" s="176"/>
      <c r="G4" s="164"/>
      <c r="H4" s="163" t="s">
        <v>53</v>
      </c>
      <c r="I4" s="163" t="s">
        <v>53</v>
      </c>
      <c r="J4" s="163" t="s">
        <v>53</v>
      </c>
      <c r="K4" s="163" t="s">
        <v>53</v>
      </c>
      <c r="L4" s="177"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A5" s="178"/>
      <c r="B5" s="178"/>
      <c r="C5" s="178"/>
      <c r="D5" s="179"/>
      <c r="E5" s="178"/>
      <c r="F5" s="178"/>
      <c r="G5" s="163" t="s">
        <v>53</v>
      </c>
      <c r="H5" s="180"/>
      <c r="I5" s="181"/>
      <c r="J5" s="182"/>
      <c r="K5" s="181"/>
      <c r="L5" s="183"/>
      <c r="M5" s="182"/>
      <c r="N5" s="181"/>
      <c r="O5" s="182"/>
      <c r="P5" s="182"/>
      <c r="Q5" s="181"/>
      <c r="R5" s="182"/>
      <c r="S5" s="182"/>
      <c r="T5" s="181"/>
      <c r="U5" s="181"/>
      <c r="V5" s="181"/>
      <c r="W5" s="181"/>
      <c r="X5" s="181"/>
    </row>
    <row r="6" hidden="1" outlineLevel="1">
      <c r="A6" s="168">
        <v>0.20000000000000001</v>
      </c>
      <c r="B6" s="168">
        <v>0.5</v>
      </c>
      <c r="C6" s="168">
        <v>1</v>
      </c>
      <c r="D6" s="169" t="s">
        <v>38</v>
      </c>
      <c r="E6" s="168"/>
      <c r="F6" s="168" t="s">
        <v>268</v>
      </c>
      <c r="G6" s="184">
        <f>COUNTIFS(G11:G50,"0,2")</f>
        <v>0</v>
      </c>
      <c r="H6" s="185"/>
      <c r="I6" s="186"/>
      <c r="J6" s="187"/>
      <c r="K6" s="186"/>
      <c r="L6" s="188"/>
      <c r="M6" s="187"/>
      <c r="N6" s="186"/>
      <c r="O6" s="187"/>
      <c r="P6" s="187"/>
      <c r="Q6" s="186"/>
      <c r="R6" s="187"/>
      <c r="S6" s="187"/>
      <c r="T6" s="186"/>
      <c r="U6" s="186"/>
      <c r="V6" s="186"/>
      <c r="W6" s="186"/>
      <c r="X6" s="186"/>
    </row>
    <row r="7" hidden="1" outlineLevel="1">
      <c r="A7" s="189">
        <f>G6*0.2/B4</f>
        <v>0</v>
      </c>
      <c r="B7" s="189">
        <f>G7*0.5/B4</f>
        <v>0</v>
      </c>
      <c r="C7" s="189">
        <f>G8*1/B4</f>
        <v>0.066666666666666666</v>
      </c>
      <c r="D7" s="190">
        <f>(G6*A6+G7*B6+G8*C6)/SUM(G6:G8)</f>
        <v>1</v>
      </c>
      <c r="E7" s="191"/>
      <c r="F7" s="192" t="s">
        <v>269</v>
      </c>
      <c r="G7" s="193">
        <f>COUNTIFS(G11:G50,"0,5")</f>
        <v>0</v>
      </c>
      <c r="H7" s="180"/>
      <c r="I7" s="194"/>
      <c r="J7" s="194"/>
      <c r="K7" s="194"/>
      <c r="L7" s="195"/>
      <c r="M7" s="194"/>
      <c r="N7" s="194"/>
      <c r="O7" s="194"/>
      <c r="P7" s="194"/>
      <c r="Q7" s="194"/>
      <c r="R7" s="194"/>
      <c r="S7" s="194"/>
      <c r="T7" s="194"/>
      <c r="U7" s="194"/>
      <c r="V7" s="194"/>
      <c r="W7" s="194"/>
      <c r="X7" s="194"/>
    </row>
    <row r="8" hidden="1" outlineLevel="1">
      <c r="A8" s="163" t="s">
        <v>53</v>
      </c>
      <c r="B8" s="163" t="s">
        <v>53</v>
      </c>
      <c r="C8" s="163" t="s">
        <v>53</v>
      </c>
      <c r="D8" s="162" t="s">
        <v>53</v>
      </c>
      <c r="E8" s="163"/>
      <c r="F8" s="168" t="s">
        <v>270</v>
      </c>
      <c r="G8" s="184">
        <f>COUNTIFS(G11:G50,"1")</f>
        <v>1</v>
      </c>
      <c r="H8" s="185"/>
      <c r="I8" s="186"/>
      <c r="J8" s="187"/>
      <c r="K8" s="186"/>
      <c r="L8" s="188"/>
      <c r="M8" s="187"/>
      <c r="N8" s="186"/>
      <c r="O8" s="187"/>
      <c r="P8" s="187"/>
      <c r="Q8" s="186"/>
      <c r="R8" s="187"/>
      <c r="S8" s="187"/>
      <c r="T8" s="186"/>
      <c r="U8" s="186"/>
      <c r="V8" s="186"/>
      <c r="W8" s="186"/>
      <c r="X8" s="186"/>
    </row>
    <row r="9" collapsed="1">
      <c r="A9" s="196"/>
      <c r="B9" s="196"/>
      <c r="C9" s="196"/>
      <c r="D9" s="197"/>
      <c r="E9" s="196"/>
      <c r="F9" s="196"/>
      <c r="G9" s="196"/>
      <c r="H9" s="196"/>
      <c r="I9" s="198"/>
      <c r="J9" s="199"/>
      <c r="K9" s="198"/>
      <c r="L9" s="200"/>
      <c r="M9" s="199"/>
      <c r="N9" s="198"/>
      <c r="O9" s="199"/>
      <c r="P9" s="199"/>
      <c r="Q9" s="198"/>
      <c r="R9" s="199"/>
      <c r="S9" s="199"/>
      <c r="T9" s="198"/>
      <c r="U9" s="198"/>
      <c r="V9" s="198"/>
      <c r="W9" s="198"/>
      <c r="X9" s="198"/>
    </row>
    <row r="10" ht="36.75" hidden="1" customHeight="1" outlineLevel="1">
      <c r="A10" s="186"/>
      <c r="B10" s="201" t="s">
        <v>283</v>
      </c>
      <c r="C10" s="186"/>
      <c r="D10" s="202" t="s">
        <v>284</v>
      </c>
      <c r="E10" s="186"/>
      <c r="F10" s="186"/>
      <c r="G10" s="164"/>
      <c r="H10" s="203"/>
      <c r="I10" s="186"/>
      <c r="J10" s="187"/>
      <c r="K10" s="186"/>
      <c r="L10" s="188"/>
      <c r="M10" s="187"/>
      <c r="N10" s="186"/>
      <c r="O10" s="187"/>
      <c r="P10" s="187"/>
      <c r="Q10" s="186"/>
      <c r="R10" s="187"/>
      <c r="S10" s="187"/>
      <c r="T10" s="186"/>
      <c r="U10" s="186"/>
      <c r="V10" s="186"/>
      <c r="W10" s="186"/>
      <c r="X10" s="186"/>
    </row>
    <row r="11" ht="36.75" hidden="1" customHeight="1" outlineLevel="1">
      <c r="A11" s="181">
        <v>1</v>
      </c>
      <c r="B11" s="204" t="s">
        <v>283</v>
      </c>
      <c r="C11" s="181"/>
      <c r="D11" s="205" t="s">
        <v>285</v>
      </c>
      <c r="E11" s="181"/>
      <c r="F11" s="206" t="s">
        <v>286</v>
      </c>
      <c r="G11" s="170">
        <v>0.5</v>
      </c>
      <c r="H11" s="207" t="s">
        <v>28</v>
      </c>
      <c r="I11" s="181" t="s">
        <v>97</v>
      </c>
      <c r="J11" s="182">
        <v>45036</v>
      </c>
      <c r="K11" s="181" t="s">
        <v>275</v>
      </c>
      <c r="L11" s="183"/>
      <c r="M11" s="182">
        <v>45337</v>
      </c>
      <c r="N11" s="208" t="s">
        <v>287</v>
      </c>
      <c r="O11" s="182"/>
      <c r="P11" s="182"/>
      <c r="Q11" s="181"/>
      <c r="R11" s="182"/>
      <c r="S11" s="182"/>
      <c r="T11" s="181"/>
      <c r="U11" s="181"/>
      <c r="V11" s="181"/>
      <c r="W11" s="181"/>
      <c r="X11" s="181"/>
    </row>
    <row r="12" ht="53.25" hidden="1" customHeight="1" outlineLevel="1">
      <c r="A12" s="186">
        <v>2</v>
      </c>
      <c r="B12" s="201" t="s">
        <v>283</v>
      </c>
      <c r="C12" s="186"/>
      <c r="D12" s="205" t="s">
        <v>288</v>
      </c>
      <c r="E12" s="186"/>
      <c r="F12" s="209" t="s">
        <v>286</v>
      </c>
      <c r="G12" s="164">
        <v>0.5</v>
      </c>
      <c r="H12" s="203" t="s">
        <v>28</v>
      </c>
      <c r="I12" s="186" t="s">
        <v>97</v>
      </c>
      <c r="J12" s="187">
        <v>45036</v>
      </c>
      <c r="K12" s="186" t="s">
        <v>275</v>
      </c>
      <c r="L12" s="210"/>
      <c r="M12" s="187">
        <v>45337</v>
      </c>
      <c r="N12" s="211" t="s">
        <v>287</v>
      </c>
      <c r="O12" s="186"/>
      <c r="P12" s="186"/>
      <c r="Q12" s="186"/>
      <c r="R12" s="186"/>
      <c r="S12" s="186"/>
      <c r="T12" s="186"/>
      <c r="U12" s="186"/>
      <c r="V12" s="186"/>
      <c r="W12" s="186"/>
      <c r="X12" s="186"/>
    </row>
    <row r="13" ht="69.75" hidden="1" customHeight="1" outlineLevel="1">
      <c r="A13" s="181">
        <v>3</v>
      </c>
      <c r="B13" s="204" t="s">
        <v>283</v>
      </c>
      <c r="C13" s="181"/>
      <c r="D13" s="205" t="s">
        <v>289</v>
      </c>
      <c r="E13" s="181"/>
      <c r="F13" s="206" t="s">
        <v>290</v>
      </c>
      <c r="G13" s="170">
        <v>0.5</v>
      </c>
      <c r="H13" s="207" t="s">
        <v>28</v>
      </c>
      <c r="I13" s="181" t="s">
        <v>97</v>
      </c>
      <c r="J13" s="182">
        <v>45036</v>
      </c>
      <c r="K13" s="181" t="s">
        <v>275</v>
      </c>
      <c r="L13" s="212"/>
      <c r="M13" s="182">
        <v>45337</v>
      </c>
      <c r="N13" s="208" t="s">
        <v>287</v>
      </c>
      <c r="O13" s="181"/>
      <c r="P13" s="181"/>
      <c r="Q13" s="181"/>
      <c r="R13" s="181"/>
      <c r="S13" s="181"/>
      <c r="T13" s="181"/>
      <c r="U13" s="181"/>
      <c r="V13" s="181"/>
      <c r="W13" s="181"/>
      <c r="X13" s="181"/>
    </row>
    <row r="14" ht="51.75" hidden="1" customHeight="1" outlineLevel="1">
      <c r="A14" s="186">
        <v>4</v>
      </c>
      <c r="B14" s="201" t="s">
        <v>283</v>
      </c>
      <c r="C14" s="186"/>
      <c r="D14" s="205" t="s">
        <v>291</v>
      </c>
      <c r="E14" s="186"/>
      <c r="F14" s="209" t="s">
        <v>292</v>
      </c>
      <c r="G14" s="164">
        <v>0.5</v>
      </c>
      <c r="H14" s="203" t="s">
        <v>28</v>
      </c>
      <c r="I14" s="186" t="s">
        <v>97</v>
      </c>
      <c r="J14" s="187">
        <v>45036</v>
      </c>
      <c r="K14" s="186" t="s">
        <v>275</v>
      </c>
      <c r="L14" s="210"/>
      <c r="M14" s="187">
        <v>45337</v>
      </c>
      <c r="N14" s="211" t="s">
        <v>287</v>
      </c>
      <c r="O14" s="186"/>
      <c r="P14" s="186"/>
      <c r="Q14" s="186"/>
      <c r="R14" s="186"/>
      <c r="S14" s="186"/>
      <c r="T14" s="186"/>
      <c r="U14" s="186"/>
      <c r="V14" s="186"/>
      <c r="W14" s="186"/>
      <c r="X14" s="186"/>
    </row>
    <row r="15" ht="119.25" hidden="1" customHeight="1" outlineLevel="1">
      <c r="A15" s="181">
        <v>5</v>
      </c>
      <c r="B15" s="204" t="s">
        <v>283</v>
      </c>
      <c r="C15" s="181"/>
      <c r="D15" s="205" t="s">
        <v>293</v>
      </c>
      <c r="E15" s="181"/>
      <c r="F15" s="206" t="s">
        <v>286</v>
      </c>
      <c r="G15" s="170">
        <v>0.5</v>
      </c>
      <c r="H15" s="207" t="s">
        <v>28</v>
      </c>
      <c r="I15" s="181" t="s">
        <v>97</v>
      </c>
      <c r="J15" s="182">
        <v>45036</v>
      </c>
      <c r="K15" s="181" t="s">
        <v>275</v>
      </c>
      <c r="L15" s="212"/>
      <c r="M15" s="182">
        <v>45337</v>
      </c>
      <c r="N15" s="208" t="s">
        <v>287</v>
      </c>
      <c r="O15" s="181"/>
      <c r="P15" s="181"/>
      <c r="Q15" s="181"/>
      <c r="R15" s="181"/>
      <c r="S15" s="181"/>
      <c r="T15" s="181"/>
      <c r="U15" s="181"/>
      <c r="V15" s="181"/>
      <c r="W15" s="181"/>
      <c r="X15" s="181"/>
    </row>
    <row r="16" ht="52.5" hidden="1" outlineLevel="1">
      <c r="A16" s="186">
        <v>6</v>
      </c>
      <c r="B16" s="201" t="s">
        <v>283</v>
      </c>
      <c r="C16" s="186"/>
      <c r="D16" s="205" t="s">
        <v>294</v>
      </c>
      <c r="E16" s="186"/>
      <c r="F16" s="209" t="s">
        <v>295</v>
      </c>
      <c r="G16" s="164">
        <v>0.5</v>
      </c>
      <c r="H16" s="203" t="s">
        <v>28</v>
      </c>
      <c r="I16" s="186" t="s">
        <v>97</v>
      </c>
      <c r="J16" s="187">
        <v>45036</v>
      </c>
      <c r="K16" s="186" t="s">
        <v>275</v>
      </c>
      <c r="L16" s="210"/>
      <c r="M16" s="187">
        <v>45337</v>
      </c>
      <c r="N16" s="211" t="s">
        <v>287</v>
      </c>
      <c r="O16" s="186"/>
      <c r="P16" s="186"/>
      <c r="Q16" s="186"/>
      <c r="R16" s="186"/>
      <c r="S16" s="186"/>
      <c r="T16" s="186"/>
      <c r="U16" s="186"/>
      <c r="V16" s="186"/>
      <c r="W16" s="186"/>
      <c r="X16" s="186"/>
    </row>
    <row r="17" ht="99.75" hidden="1" customHeight="1" outlineLevel="1">
      <c r="A17" s="181">
        <v>7</v>
      </c>
      <c r="B17" s="204" t="s">
        <v>283</v>
      </c>
      <c r="C17" s="181"/>
      <c r="D17" s="205" t="s">
        <v>296</v>
      </c>
      <c r="E17" s="181"/>
      <c r="F17" s="206" t="s">
        <v>286</v>
      </c>
      <c r="G17" s="170">
        <v>0.5</v>
      </c>
      <c r="H17" s="207" t="s">
        <v>28</v>
      </c>
      <c r="I17" s="181" t="s">
        <v>97</v>
      </c>
      <c r="J17" s="182">
        <v>45036</v>
      </c>
      <c r="K17" s="181" t="s">
        <v>275</v>
      </c>
      <c r="L17" s="212"/>
      <c r="M17" s="182">
        <v>45337</v>
      </c>
      <c r="N17" s="208" t="s">
        <v>287</v>
      </c>
      <c r="O17" s="181"/>
      <c r="P17" s="181"/>
      <c r="Q17" s="181"/>
      <c r="R17" s="181"/>
      <c r="S17" s="181"/>
      <c r="T17" s="181"/>
      <c r="U17" s="181"/>
      <c r="V17" s="181"/>
      <c r="W17" s="181"/>
      <c r="X17" s="181"/>
    </row>
    <row r="18" ht="52.5" hidden="1" outlineLevel="1">
      <c r="A18" s="186">
        <v>8</v>
      </c>
      <c r="B18" s="201" t="s">
        <v>283</v>
      </c>
      <c r="C18" s="186"/>
      <c r="D18" s="205" t="s">
        <v>297</v>
      </c>
      <c r="E18" s="186"/>
      <c r="F18" s="209" t="s">
        <v>298</v>
      </c>
      <c r="G18" s="164">
        <v>0.5</v>
      </c>
      <c r="H18" s="203" t="s">
        <v>28</v>
      </c>
      <c r="I18" s="186" t="s">
        <v>97</v>
      </c>
      <c r="J18" s="187">
        <v>45036</v>
      </c>
      <c r="K18" s="186" t="s">
        <v>275</v>
      </c>
      <c r="L18" s="210"/>
      <c r="M18" s="187">
        <v>45337</v>
      </c>
      <c r="N18" s="211" t="s">
        <v>287</v>
      </c>
      <c r="O18" s="186"/>
      <c r="P18" s="186"/>
      <c r="Q18" s="186"/>
      <c r="R18" s="186"/>
      <c r="S18" s="186"/>
      <c r="T18" s="186"/>
      <c r="U18" s="186"/>
      <c r="V18" s="186"/>
      <c r="W18" s="186"/>
      <c r="X18" s="186"/>
    </row>
    <row r="19" ht="75.75" hidden="1" customHeight="1" outlineLevel="1">
      <c r="A19" s="181">
        <v>9</v>
      </c>
      <c r="B19" s="204" t="s">
        <v>283</v>
      </c>
      <c r="C19" s="181"/>
      <c r="D19" s="205" t="s">
        <v>299</v>
      </c>
      <c r="E19" s="181"/>
      <c r="F19" s="206" t="s">
        <v>292</v>
      </c>
      <c r="G19" s="213">
        <v>0.5</v>
      </c>
      <c r="H19" s="204" t="s">
        <v>28</v>
      </c>
      <c r="I19" s="181" t="s">
        <v>97</v>
      </c>
      <c r="J19" s="182">
        <v>45036</v>
      </c>
      <c r="K19" s="181" t="s">
        <v>275</v>
      </c>
      <c r="L19" s="212"/>
      <c r="M19" s="182">
        <v>45337</v>
      </c>
      <c r="N19" s="208" t="s">
        <v>287</v>
      </c>
      <c r="O19" s="181"/>
      <c r="P19" s="181"/>
      <c r="Q19" s="181"/>
      <c r="R19" s="181"/>
      <c r="S19" s="181"/>
      <c r="T19" s="181"/>
      <c r="U19" s="181"/>
      <c r="V19" s="181"/>
      <c r="W19" s="181"/>
      <c r="X19" s="181"/>
    </row>
    <row r="20" ht="37.5" hidden="1" customHeight="1" outlineLevel="1">
      <c r="A20" s="186"/>
      <c r="B20" s="201" t="s">
        <v>283</v>
      </c>
      <c r="C20" s="186"/>
      <c r="D20" s="214" t="s">
        <v>300</v>
      </c>
      <c r="E20" s="186"/>
      <c r="F20" s="186"/>
      <c r="G20" s="164"/>
      <c r="H20" s="203"/>
      <c r="I20" s="186"/>
      <c r="J20" s="187"/>
      <c r="K20" s="186"/>
      <c r="L20" s="210"/>
      <c r="M20" s="186"/>
      <c r="N20" s="186"/>
      <c r="O20" s="186"/>
      <c r="P20" s="186"/>
      <c r="Q20" s="186"/>
      <c r="R20" s="186"/>
      <c r="S20" s="186"/>
      <c r="T20" s="186"/>
      <c r="U20" s="186"/>
      <c r="V20" s="186"/>
      <c r="W20" s="186"/>
      <c r="X20" s="186"/>
    </row>
    <row r="21" ht="37.5" hidden="1" customHeight="1" outlineLevel="1">
      <c r="A21" s="181">
        <v>10</v>
      </c>
      <c r="B21" s="204" t="s">
        <v>283</v>
      </c>
      <c r="C21" s="181" t="s">
        <v>301</v>
      </c>
      <c r="D21" s="215" t="s">
        <v>302</v>
      </c>
      <c r="E21" s="181"/>
      <c r="F21" s="206" t="s">
        <v>286</v>
      </c>
      <c r="G21" s="170">
        <v>0.5</v>
      </c>
      <c r="H21" s="207" t="s">
        <v>28</v>
      </c>
      <c r="I21" s="181" t="s">
        <v>97</v>
      </c>
      <c r="J21" s="182">
        <v>45036</v>
      </c>
      <c r="K21" s="181" t="s">
        <v>275</v>
      </c>
      <c r="L21" s="212"/>
      <c r="M21" s="182">
        <v>45337</v>
      </c>
      <c r="N21" s="208" t="s">
        <v>287</v>
      </c>
      <c r="O21" s="181"/>
      <c r="P21" s="181"/>
      <c r="Q21" s="181"/>
      <c r="R21" s="181"/>
      <c r="S21" s="181"/>
      <c r="T21" s="181"/>
      <c r="U21" s="181"/>
      <c r="V21" s="181"/>
      <c r="W21" s="181"/>
      <c r="X21" s="181"/>
    </row>
    <row r="22" ht="37.5" hidden="1" customHeight="1" outlineLevel="1">
      <c r="A22" s="186">
        <v>11</v>
      </c>
      <c r="B22" s="201" t="s">
        <v>283</v>
      </c>
      <c r="C22" s="186"/>
      <c r="D22" s="215" t="s">
        <v>303</v>
      </c>
      <c r="E22" s="186"/>
      <c r="F22" s="209" t="s">
        <v>286</v>
      </c>
      <c r="G22" s="164">
        <v>0.5</v>
      </c>
      <c r="H22" s="203" t="s">
        <v>28</v>
      </c>
      <c r="I22" s="186" t="s">
        <v>97</v>
      </c>
      <c r="J22" s="187">
        <v>45036</v>
      </c>
      <c r="K22" s="186" t="s">
        <v>275</v>
      </c>
      <c r="L22" s="210"/>
      <c r="M22" s="187">
        <v>45337</v>
      </c>
      <c r="N22" s="211" t="s">
        <v>287</v>
      </c>
      <c r="O22" s="186"/>
      <c r="P22" s="186"/>
      <c r="Q22" s="186"/>
      <c r="R22" s="186"/>
      <c r="S22" s="186"/>
      <c r="T22" s="186"/>
      <c r="U22" s="186"/>
      <c r="V22" s="186"/>
      <c r="W22" s="186"/>
      <c r="X22" s="186"/>
    </row>
    <row r="23" ht="64.5" hidden="1" customHeight="1" outlineLevel="1">
      <c r="A23" s="181">
        <v>12</v>
      </c>
      <c r="B23" s="204" t="s">
        <v>283</v>
      </c>
      <c r="C23" s="181"/>
      <c r="D23" s="215" t="s">
        <v>304</v>
      </c>
      <c r="E23" s="181"/>
      <c r="F23" s="206" t="s">
        <v>305</v>
      </c>
      <c r="G23" s="170">
        <v>0.5</v>
      </c>
      <c r="H23" s="207" t="s">
        <v>28</v>
      </c>
      <c r="I23" s="181" t="s">
        <v>97</v>
      </c>
      <c r="J23" s="182">
        <v>45036</v>
      </c>
      <c r="K23" s="181" t="s">
        <v>275</v>
      </c>
      <c r="L23" s="212"/>
      <c r="M23" s="182">
        <v>45337</v>
      </c>
      <c r="N23" s="208" t="s">
        <v>287</v>
      </c>
      <c r="O23" s="181"/>
      <c r="P23" s="181"/>
      <c r="Q23" s="181"/>
      <c r="R23" s="181"/>
      <c r="S23" s="181"/>
      <c r="T23" s="181"/>
      <c r="U23" s="181"/>
      <c r="V23" s="181"/>
      <c r="W23" s="181"/>
      <c r="X23" s="181"/>
    </row>
    <row r="24" ht="63.75" hidden="1" outlineLevel="1">
      <c r="A24" s="186">
        <v>13</v>
      </c>
      <c r="B24" s="201" t="s">
        <v>283</v>
      </c>
      <c r="C24" s="186"/>
      <c r="D24" s="215" t="s">
        <v>306</v>
      </c>
      <c r="E24" s="186"/>
      <c r="F24" s="209" t="s">
        <v>286</v>
      </c>
      <c r="G24" s="216">
        <v>0.5</v>
      </c>
      <c r="H24" s="201" t="s">
        <v>28</v>
      </c>
      <c r="I24" s="186" t="s">
        <v>97</v>
      </c>
      <c r="J24" s="187">
        <v>45036</v>
      </c>
      <c r="K24" s="186" t="s">
        <v>275</v>
      </c>
      <c r="L24" s="210"/>
      <c r="M24" s="187">
        <v>45337</v>
      </c>
      <c r="N24" s="211" t="s">
        <v>287</v>
      </c>
      <c r="O24" s="186"/>
      <c r="P24" s="186"/>
      <c r="Q24" s="186"/>
      <c r="R24" s="186"/>
      <c r="S24" s="186"/>
      <c r="T24" s="186"/>
      <c r="U24" s="186"/>
      <c r="V24" s="186"/>
      <c r="W24" s="186"/>
      <c r="X24" s="186"/>
    </row>
    <row r="25" ht="52.5" hidden="1" outlineLevel="1">
      <c r="A25" s="181">
        <v>14</v>
      </c>
      <c r="B25" s="204" t="s">
        <v>283</v>
      </c>
      <c r="C25" s="181"/>
      <c r="D25" s="215" t="s">
        <v>307</v>
      </c>
      <c r="E25" s="181"/>
      <c r="F25" s="206" t="s">
        <v>298</v>
      </c>
      <c r="G25" s="170">
        <v>0.5</v>
      </c>
      <c r="H25" s="207" t="s">
        <v>28</v>
      </c>
      <c r="I25" s="181" t="s">
        <v>97</v>
      </c>
      <c r="J25" s="182">
        <v>45036</v>
      </c>
      <c r="K25" s="181" t="s">
        <v>275</v>
      </c>
      <c r="L25" s="212"/>
      <c r="M25" s="182">
        <v>45337</v>
      </c>
      <c r="N25" s="208" t="s">
        <v>287</v>
      </c>
      <c r="O25" s="181"/>
      <c r="P25" s="181"/>
      <c r="Q25" s="181"/>
      <c r="R25" s="181"/>
      <c r="S25" s="181"/>
      <c r="T25" s="181"/>
      <c r="U25" s="181"/>
      <c r="V25" s="181"/>
      <c r="W25" s="181"/>
      <c r="X25" s="181"/>
    </row>
    <row r="26" ht="21" hidden="1" outlineLevel="1">
      <c r="A26" s="186"/>
      <c r="B26" s="201" t="s">
        <v>283</v>
      </c>
      <c r="C26" s="186"/>
      <c r="D26" s="217" t="s">
        <v>308</v>
      </c>
      <c r="E26" s="186"/>
      <c r="F26" s="186"/>
      <c r="G26" s="164"/>
      <c r="H26" s="203"/>
      <c r="I26" s="186"/>
      <c r="J26" s="187"/>
      <c r="K26" s="186"/>
      <c r="L26" s="210"/>
      <c r="M26" s="186"/>
      <c r="N26" s="186"/>
      <c r="O26" s="186"/>
      <c r="P26" s="186"/>
      <c r="Q26" s="186"/>
      <c r="R26" s="186"/>
      <c r="S26" s="186"/>
      <c r="T26" s="186"/>
      <c r="U26" s="186"/>
      <c r="V26" s="186"/>
      <c r="W26" s="186"/>
      <c r="X26" s="186"/>
    </row>
    <row r="27" ht="63.75" hidden="1" outlineLevel="1">
      <c r="A27" s="181">
        <v>15</v>
      </c>
      <c r="B27" s="204" t="s">
        <v>283</v>
      </c>
      <c r="C27" s="181"/>
      <c r="D27" s="218" t="s">
        <v>309</v>
      </c>
      <c r="E27" s="181"/>
      <c r="F27" s="206" t="s">
        <v>286</v>
      </c>
      <c r="G27" s="213">
        <v>0.5</v>
      </c>
      <c r="H27" s="204" t="s">
        <v>28</v>
      </c>
      <c r="I27" s="181" t="s">
        <v>97</v>
      </c>
      <c r="J27" s="182">
        <v>45036</v>
      </c>
      <c r="K27" s="181" t="s">
        <v>275</v>
      </c>
      <c r="L27" s="212"/>
      <c r="M27" s="182">
        <v>45337</v>
      </c>
      <c r="N27" s="208" t="s">
        <v>287</v>
      </c>
      <c r="O27" s="181"/>
      <c r="P27" s="181"/>
      <c r="Q27" s="181"/>
      <c r="R27" s="181"/>
      <c r="S27" s="181"/>
      <c r="T27" s="181"/>
      <c r="U27" s="181"/>
      <c r="V27" s="181"/>
      <c r="W27" s="181"/>
      <c r="X27" s="181"/>
    </row>
    <row r="28" ht="56.25" hidden="1" customHeight="1" outlineLevel="1">
      <c r="A28" s="186">
        <v>16</v>
      </c>
      <c r="B28" s="201" t="s">
        <v>283</v>
      </c>
      <c r="C28" s="186"/>
      <c r="D28" s="219" t="s">
        <v>310</v>
      </c>
      <c r="E28" s="186"/>
      <c r="F28" s="186" t="s">
        <v>311</v>
      </c>
      <c r="G28" s="216">
        <v>1</v>
      </c>
      <c r="H28" s="201" t="s">
        <v>27</v>
      </c>
      <c r="I28" s="186" t="s">
        <v>97</v>
      </c>
      <c r="J28" s="187">
        <v>45036</v>
      </c>
      <c r="K28" s="186" t="s">
        <v>275</v>
      </c>
      <c r="L28" s="210"/>
      <c r="M28" s="187">
        <v>45337</v>
      </c>
      <c r="N28" s="186"/>
      <c r="O28" s="186"/>
      <c r="P28" s="186"/>
      <c r="Q28" s="186"/>
      <c r="R28" s="186"/>
      <c r="S28" s="186"/>
      <c r="T28" s="186"/>
      <c r="U28" s="186"/>
      <c r="V28" s="186"/>
      <c r="W28" s="186"/>
      <c r="X28" s="186"/>
    </row>
    <row r="29" ht="45.75" hidden="1" customHeight="1" outlineLevel="1">
      <c r="A29" s="181">
        <v>17</v>
      </c>
      <c r="B29" s="204" t="s">
        <v>283</v>
      </c>
      <c r="C29" s="181"/>
      <c r="D29" s="218" t="s">
        <v>312</v>
      </c>
      <c r="E29" s="181"/>
      <c r="F29" s="181"/>
      <c r="G29" s="170">
        <v>0.5</v>
      </c>
      <c r="H29" s="207" t="s">
        <v>28</v>
      </c>
      <c r="I29" s="220" t="s">
        <v>97</v>
      </c>
      <c r="J29" s="182">
        <v>45036</v>
      </c>
      <c r="K29" s="181" t="s">
        <v>275</v>
      </c>
      <c r="L29" s="212"/>
      <c r="M29" s="182">
        <v>45337</v>
      </c>
      <c r="N29" s="181"/>
      <c r="O29" s="181"/>
      <c r="P29" s="181"/>
      <c r="Q29" s="181"/>
      <c r="R29" s="181"/>
      <c r="S29" s="181"/>
      <c r="T29" s="181"/>
      <c r="U29" s="181"/>
      <c r="V29" s="181"/>
      <c r="W29" s="181"/>
      <c r="X29" s="181"/>
    </row>
    <row r="30" ht="46.5" hidden="1" customHeight="1" outlineLevel="1">
      <c r="A30" s="186">
        <v>18</v>
      </c>
      <c r="B30" s="201" t="s">
        <v>283</v>
      </c>
      <c r="C30" s="186"/>
      <c r="D30" s="219" t="s">
        <v>313</v>
      </c>
      <c r="E30" s="186"/>
      <c r="F30" s="186"/>
      <c r="G30" s="216">
        <v>0.20000000000000001</v>
      </c>
      <c r="H30" s="201" t="s">
        <v>28</v>
      </c>
      <c r="I30" s="186" t="s">
        <v>97</v>
      </c>
      <c r="J30" s="187">
        <v>45036</v>
      </c>
      <c r="K30" s="186" t="s">
        <v>275</v>
      </c>
      <c r="L30" s="210"/>
      <c r="M30" s="187">
        <v>45337</v>
      </c>
      <c r="N30" s="186"/>
      <c r="O30" s="186"/>
      <c r="P30" s="186"/>
      <c r="Q30" s="186"/>
      <c r="R30" s="186"/>
      <c r="S30" s="186"/>
      <c r="T30" s="186"/>
      <c r="U30" s="186"/>
      <c r="V30" s="186"/>
      <c r="W30" s="186"/>
      <c r="X30" s="186"/>
    </row>
    <row r="31" ht="52.5">
      <c r="A31" s="181">
        <v>19</v>
      </c>
      <c r="B31" s="204" t="s">
        <v>314</v>
      </c>
      <c r="C31" s="181">
        <v>1</v>
      </c>
      <c r="D31" s="218" t="s">
        <v>315</v>
      </c>
      <c r="E31" s="181"/>
      <c r="F31" s="181"/>
      <c r="G31" s="213">
        <v>0.5</v>
      </c>
      <c r="H31" s="204" t="s">
        <v>28</v>
      </c>
      <c r="I31" s="181" t="s">
        <v>316</v>
      </c>
      <c r="J31" s="182">
        <v>45338</v>
      </c>
      <c r="K31" s="181" t="s">
        <v>275</v>
      </c>
      <c r="L31" s="212" t="s">
        <v>317</v>
      </c>
      <c r="M31" s="221">
        <v>45392</v>
      </c>
      <c r="N31" s="181" t="s">
        <v>318</v>
      </c>
      <c r="O31" s="212"/>
      <c r="P31" s="221"/>
      <c r="Q31" s="181"/>
      <c r="R31" s="181"/>
      <c r="S31" s="181"/>
      <c r="T31" s="181"/>
      <c r="U31" s="181"/>
      <c r="V31" s="181"/>
      <c r="W31" s="181"/>
      <c r="X31" s="181"/>
    </row>
    <row r="32" ht="225.75" customHeight="1">
      <c r="A32" s="186">
        <v>20</v>
      </c>
      <c r="B32" s="201" t="s">
        <v>314</v>
      </c>
      <c r="C32" s="186">
        <v>1</v>
      </c>
      <c r="D32" s="219" t="s">
        <v>319</v>
      </c>
      <c r="E32" s="186"/>
      <c r="F32" s="186"/>
      <c r="G32" s="216">
        <v>0.5</v>
      </c>
      <c r="H32" s="201" t="s">
        <v>28</v>
      </c>
      <c r="I32" s="186" t="s">
        <v>316</v>
      </c>
      <c r="J32" s="187">
        <v>45338</v>
      </c>
      <c r="K32" s="222" t="s">
        <v>320</v>
      </c>
      <c r="L32" s="223" t="s">
        <v>321</v>
      </c>
      <c r="M32" s="221">
        <v>45392</v>
      </c>
      <c r="N32" s="219" t="s">
        <v>322</v>
      </c>
      <c r="O32" s="224"/>
      <c r="P32" s="221"/>
      <c r="Q32" s="186"/>
      <c r="R32" s="186"/>
      <c r="S32" s="186"/>
      <c r="T32" s="186"/>
      <c r="U32" s="186"/>
      <c r="V32" s="186"/>
      <c r="W32" s="186"/>
      <c r="X32" s="186"/>
    </row>
    <row r="33" ht="110.25" customHeight="1">
      <c r="A33" s="181">
        <v>21</v>
      </c>
      <c r="B33" s="204" t="s">
        <v>314</v>
      </c>
      <c r="C33" s="181" t="s">
        <v>323</v>
      </c>
      <c r="D33" s="218" t="s">
        <v>324</v>
      </c>
      <c r="E33" s="181"/>
      <c r="F33" s="181"/>
      <c r="G33" s="213">
        <v>0.5</v>
      </c>
      <c r="H33" s="204" t="s">
        <v>28</v>
      </c>
      <c r="I33" s="181" t="s">
        <v>316</v>
      </c>
      <c r="J33" s="182">
        <v>45338</v>
      </c>
      <c r="K33" s="181" t="s">
        <v>275</v>
      </c>
      <c r="L33" s="212" t="s">
        <v>325</v>
      </c>
      <c r="M33" s="221">
        <v>45392</v>
      </c>
      <c r="N33" s="218" t="s">
        <v>326</v>
      </c>
      <c r="O33" s="212" t="s">
        <v>327</v>
      </c>
      <c r="P33" s="221" t="s">
        <v>328</v>
      </c>
      <c r="Q33" s="218" t="s">
        <v>329</v>
      </c>
      <c r="R33" s="181"/>
      <c r="S33" s="181"/>
      <c r="T33" s="181"/>
      <c r="U33" s="181"/>
      <c r="V33" s="181"/>
      <c r="W33" s="181"/>
      <c r="X33" s="181"/>
    </row>
    <row r="34" ht="120" customHeight="1">
      <c r="A34" s="186">
        <v>22</v>
      </c>
      <c r="B34" s="201" t="s">
        <v>314</v>
      </c>
      <c r="C34" s="186" t="s">
        <v>323</v>
      </c>
      <c r="D34" s="219" t="s">
        <v>330</v>
      </c>
      <c r="E34" s="186"/>
      <c r="F34" s="186"/>
      <c r="G34" s="216">
        <v>0.5</v>
      </c>
      <c r="H34" s="201" t="s">
        <v>28</v>
      </c>
      <c r="I34" s="186" t="s">
        <v>316</v>
      </c>
      <c r="J34" s="187">
        <v>45338</v>
      </c>
      <c r="K34" s="181" t="s">
        <v>275</v>
      </c>
      <c r="L34" s="212" t="s">
        <v>325</v>
      </c>
      <c r="M34" s="221">
        <v>45392</v>
      </c>
      <c r="N34" s="186" t="s">
        <v>318</v>
      </c>
      <c r="O34" s="212"/>
      <c r="P34" s="221"/>
      <c r="Q34" s="186"/>
      <c r="R34" s="186"/>
      <c r="S34" s="186"/>
      <c r="T34" s="186"/>
      <c r="U34" s="186"/>
      <c r="V34" s="186"/>
      <c r="W34" s="186"/>
      <c r="X34" s="186"/>
    </row>
    <row r="35" ht="168.75" customHeight="1">
      <c r="A35" s="181">
        <v>23</v>
      </c>
      <c r="B35" s="204" t="s">
        <v>314</v>
      </c>
      <c r="C35" s="181" t="s">
        <v>323</v>
      </c>
      <c r="D35" s="218" t="s">
        <v>331</v>
      </c>
      <c r="E35" s="181"/>
      <c r="F35" s="181"/>
      <c r="G35" s="213">
        <v>0.5</v>
      </c>
      <c r="H35" s="204" t="s">
        <v>28</v>
      </c>
      <c r="I35" s="181" t="s">
        <v>316</v>
      </c>
      <c r="J35" s="182">
        <v>45338</v>
      </c>
      <c r="K35" s="181" t="s">
        <v>275</v>
      </c>
      <c r="L35" s="212" t="s">
        <v>325</v>
      </c>
      <c r="M35" s="221">
        <v>45392</v>
      </c>
      <c r="N35" s="186" t="s">
        <v>318</v>
      </c>
      <c r="O35" s="212"/>
      <c r="P35" s="221"/>
      <c r="Q35" s="186"/>
      <c r="R35" s="186"/>
      <c r="S35" s="181"/>
      <c r="T35" s="181"/>
      <c r="U35" s="181"/>
      <c r="V35" s="181"/>
      <c r="W35" s="181"/>
      <c r="X35" s="181"/>
    </row>
    <row r="36" ht="52.5">
      <c r="A36" s="186">
        <v>24</v>
      </c>
      <c r="B36" s="201" t="s">
        <v>314</v>
      </c>
      <c r="C36" s="186" t="s">
        <v>323</v>
      </c>
      <c r="D36" s="219" t="s">
        <v>332</v>
      </c>
      <c r="E36" s="186"/>
      <c r="F36" s="186"/>
      <c r="G36" s="216">
        <v>0.5</v>
      </c>
      <c r="H36" s="201" t="s">
        <v>28</v>
      </c>
      <c r="I36" s="186" t="s">
        <v>316</v>
      </c>
      <c r="J36" s="187">
        <v>45338</v>
      </c>
      <c r="K36" s="181" t="s">
        <v>275</v>
      </c>
      <c r="L36" s="212" t="s">
        <v>325</v>
      </c>
      <c r="M36" s="221">
        <v>45392</v>
      </c>
      <c r="N36" s="186" t="s">
        <v>318</v>
      </c>
      <c r="O36" s="212"/>
      <c r="P36" s="221"/>
      <c r="Q36" s="186"/>
      <c r="R36" s="186"/>
      <c r="S36" s="186"/>
      <c r="T36" s="186"/>
      <c r="U36" s="186"/>
      <c r="V36" s="186"/>
      <c r="W36" s="186"/>
      <c r="X36" s="186"/>
    </row>
    <row r="37" ht="52.5">
      <c r="A37" s="181">
        <v>25</v>
      </c>
      <c r="B37" s="204" t="s">
        <v>314</v>
      </c>
      <c r="C37" s="181" t="s">
        <v>333</v>
      </c>
      <c r="D37" s="218" t="s">
        <v>334</v>
      </c>
      <c r="E37" s="181"/>
      <c r="F37" s="181"/>
      <c r="G37" s="213">
        <v>0.5</v>
      </c>
      <c r="H37" s="204" t="s">
        <v>28</v>
      </c>
      <c r="I37" s="181" t="s">
        <v>316</v>
      </c>
      <c r="J37" s="182">
        <v>45338</v>
      </c>
      <c r="K37" s="181" t="s">
        <v>275</v>
      </c>
      <c r="L37" s="212" t="s">
        <v>335</v>
      </c>
      <c r="M37" s="221">
        <v>45392</v>
      </c>
      <c r="N37" s="218" t="s">
        <v>336</v>
      </c>
      <c r="O37" s="212"/>
      <c r="P37" s="221" t="s">
        <v>328</v>
      </c>
      <c r="Q37" s="218" t="s">
        <v>337</v>
      </c>
      <c r="R37" s="181"/>
      <c r="S37" s="181" t="s">
        <v>68</v>
      </c>
      <c r="T37" s="181" t="s">
        <v>318</v>
      </c>
      <c r="U37" s="181"/>
      <c r="V37" s="181"/>
      <c r="W37" s="181"/>
      <c r="X37" s="181"/>
    </row>
    <row r="38" ht="110.25" customHeight="1">
      <c r="A38" s="186">
        <v>26</v>
      </c>
      <c r="B38" s="201" t="s">
        <v>314</v>
      </c>
      <c r="C38" s="186" t="s">
        <v>323</v>
      </c>
      <c r="D38" s="219" t="s">
        <v>338</v>
      </c>
      <c r="E38" s="186"/>
      <c r="F38" s="225"/>
      <c r="G38" s="216">
        <v>0.5</v>
      </c>
      <c r="H38" s="201" t="s">
        <v>28</v>
      </c>
      <c r="I38" s="186" t="s">
        <v>316</v>
      </c>
      <c r="J38" s="187">
        <v>45338</v>
      </c>
      <c r="K38" s="181" t="s">
        <v>275</v>
      </c>
      <c r="L38" s="212" t="s">
        <v>325</v>
      </c>
      <c r="M38" s="221">
        <v>45392</v>
      </c>
      <c r="N38" s="186" t="s">
        <v>318</v>
      </c>
      <c r="O38" s="212"/>
      <c r="P38" s="221"/>
      <c r="Q38" s="186"/>
      <c r="R38" s="186"/>
      <c r="S38" s="186"/>
      <c r="T38" s="186"/>
      <c r="U38" s="186"/>
      <c r="V38" s="186"/>
      <c r="W38" s="186"/>
      <c r="X38" s="186"/>
    </row>
    <row r="39" ht="78.75" customHeight="1">
      <c r="A39" s="181">
        <v>27</v>
      </c>
      <c r="B39" s="204" t="s">
        <v>314</v>
      </c>
      <c r="C39" s="181" t="s">
        <v>323</v>
      </c>
      <c r="D39" s="218" t="s">
        <v>339</v>
      </c>
      <c r="E39" s="181"/>
      <c r="F39" s="225"/>
      <c r="G39" s="213">
        <v>0.5</v>
      </c>
      <c r="H39" s="204" t="s">
        <v>28</v>
      </c>
      <c r="I39" s="181" t="s">
        <v>316</v>
      </c>
      <c r="J39" s="182">
        <v>45338</v>
      </c>
      <c r="K39" s="181" t="s">
        <v>275</v>
      </c>
      <c r="L39" s="212" t="s">
        <v>340</v>
      </c>
      <c r="M39" s="221">
        <v>45392</v>
      </c>
      <c r="N39" s="186" t="s">
        <v>318</v>
      </c>
      <c r="O39" s="212"/>
      <c r="P39" s="221"/>
      <c r="Q39" s="186"/>
      <c r="R39" s="181"/>
      <c r="S39" s="181"/>
      <c r="T39" s="181"/>
      <c r="U39" s="181"/>
      <c r="V39" s="181"/>
      <c r="W39" s="181"/>
      <c r="X39" s="181"/>
    </row>
    <row r="40" ht="99.75" customHeight="1">
      <c r="A40" s="186">
        <v>28</v>
      </c>
      <c r="B40" s="201" t="s">
        <v>314</v>
      </c>
      <c r="C40" s="186" t="s">
        <v>341</v>
      </c>
      <c r="D40" s="226" t="s">
        <v>342</v>
      </c>
      <c r="E40" s="186"/>
      <c r="F40" s="186"/>
      <c r="G40" s="164"/>
      <c r="H40" s="203"/>
      <c r="I40" s="186" t="s">
        <v>316</v>
      </c>
      <c r="J40" s="187">
        <v>45338</v>
      </c>
      <c r="K40" s="186"/>
      <c r="L40" s="210"/>
      <c r="M40" s="221"/>
      <c r="N40" s="186"/>
      <c r="O40" s="210"/>
      <c r="P40" s="186"/>
      <c r="Q40" s="186"/>
      <c r="R40" s="186"/>
      <c r="S40" s="186" t="s">
        <v>64</v>
      </c>
      <c r="T40" s="186" t="s">
        <v>343</v>
      </c>
      <c r="U40" s="186"/>
      <c r="V40" s="186"/>
      <c r="W40" s="186"/>
      <c r="X40" s="186"/>
    </row>
    <row r="41" ht="183.75" customHeight="1">
      <c r="A41" s="181">
        <v>29</v>
      </c>
      <c r="B41" s="201" t="s">
        <v>314</v>
      </c>
      <c r="C41" s="181" t="s">
        <v>344</v>
      </c>
      <c r="D41" s="218" t="s">
        <v>345</v>
      </c>
      <c r="E41" s="227"/>
      <c r="F41" s="228"/>
      <c r="G41" s="170">
        <v>0.5</v>
      </c>
      <c r="H41" s="207" t="s">
        <v>28</v>
      </c>
      <c r="I41" s="186" t="s">
        <v>316</v>
      </c>
      <c r="J41" s="181" t="s">
        <v>68</v>
      </c>
      <c r="K41" s="181" t="s">
        <v>275</v>
      </c>
      <c r="L41" s="212" t="s">
        <v>346</v>
      </c>
      <c r="M41" s="221"/>
      <c r="N41" s="181"/>
      <c r="O41" s="212"/>
      <c r="P41" s="181"/>
      <c r="Q41" s="181"/>
      <c r="R41" s="181"/>
      <c r="S41" s="181"/>
      <c r="T41" s="181"/>
      <c r="U41" s="181"/>
      <c r="V41" s="181"/>
      <c r="W41" s="181"/>
      <c r="X41" s="181"/>
    </row>
    <row r="42">
      <c r="A42" s="186"/>
      <c r="B42" s="186"/>
      <c r="C42" s="186"/>
      <c r="D42" s="219"/>
      <c r="E42" s="186"/>
      <c r="F42" s="186"/>
      <c r="G42" s="164"/>
      <c r="H42" s="203"/>
      <c r="I42" s="186"/>
      <c r="J42" s="186"/>
      <c r="K42" s="186"/>
      <c r="L42" s="210"/>
      <c r="M42" s="221"/>
      <c r="N42" s="186"/>
      <c r="O42" s="210"/>
      <c r="P42" s="186"/>
      <c r="Q42" s="186"/>
      <c r="R42" s="186"/>
      <c r="S42" s="186"/>
      <c r="T42" s="186"/>
      <c r="U42" s="186"/>
      <c r="V42" s="186"/>
      <c r="W42" s="186"/>
      <c r="X42" s="186"/>
    </row>
    <row r="43">
      <c r="A43" s="181"/>
      <c r="B43" s="181"/>
      <c r="C43" s="181"/>
      <c r="D43" s="218"/>
      <c r="E43" s="181"/>
      <c r="F43" s="181"/>
      <c r="G43" s="170"/>
      <c r="H43" s="207"/>
      <c r="I43" s="181"/>
      <c r="J43" s="181"/>
      <c r="K43" s="181"/>
      <c r="L43" s="212"/>
      <c r="M43" s="221"/>
      <c r="N43" s="181"/>
      <c r="O43" s="212"/>
      <c r="P43" s="181"/>
      <c r="Q43" s="181"/>
      <c r="R43" s="181"/>
      <c r="S43" s="181"/>
      <c r="T43" s="181"/>
      <c r="U43" s="181"/>
      <c r="V43" s="181"/>
      <c r="W43" s="181"/>
      <c r="X43" s="181"/>
    </row>
    <row r="44">
      <c r="A44" s="186"/>
      <c r="B44" s="186"/>
      <c r="C44" s="186"/>
      <c r="D44" s="219"/>
      <c r="E44" s="186"/>
      <c r="F44" s="186"/>
      <c r="G44" s="164"/>
      <c r="H44" s="203"/>
      <c r="I44" s="186"/>
      <c r="J44" s="186"/>
      <c r="K44" s="186"/>
      <c r="L44" s="210"/>
      <c r="M44" s="221"/>
      <c r="N44" s="186"/>
      <c r="O44" s="210"/>
      <c r="P44" s="186"/>
      <c r="Q44" s="186"/>
      <c r="R44" s="186"/>
      <c r="S44" s="186"/>
      <c r="T44" s="186"/>
      <c r="U44" s="186"/>
      <c r="V44" s="186"/>
      <c r="W44" s="186"/>
      <c r="X44" s="186"/>
    </row>
    <row r="45">
      <c r="A45" s="181"/>
      <c r="B45" s="181"/>
      <c r="C45" s="181"/>
      <c r="D45" s="218"/>
      <c r="E45" s="181"/>
      <c r="F45" s="181"/>
      <c r="G45" s="170"/>
      <c r="H45" s="207"/>
      <c r="I45" s="181"/>
      <c r="J45" s="181"/>
      <c r="K45" s="181"/>
      <c r="L45" s="212"/>
      <c r="M45" s="221"/>
      <c r="N45" s="181"/>
      <c r="O45" s="212"/>
      <c r="P45" s="181"/>
      <c r="Q45" s="181"/>
      <c r="R45" s="181"/>
      <c r="S45" s="181"/>
      <c r="T45" s="181"/>
      <c r="U45" s="181"/>
      <c r="V45" s="181"/>
      <c r="W45" s="181"/>
      <c r="X45" s="181"/>
    </row>
    <row r="46">
      <c r="A46" s="186"/>
      <c r="B46" s="186"/>
      <c r="C46" s="186"/>
      <c r="D46" s="219"/>
      <c r="E46" s="186"/>
      <c r="F46" s="186"/>
      <c r="G46" s="164"/>
      <c r="H46" s="203"/>
      <c r="I46" s="186"/>
      <c r="J46" s="186"/>
      <c r="K46" s="186"/>
      <c r="L46" s="210"/>
      <c r="M46" s="221"/>
      <c r="N46" s="186"/>
      <c r="O46" s="210"/>
      <c r="P46" s="186"/>
      <c r="Q46" s="186"/>
      <c r="R46" s="186"/>
      <c r="S46" s="186"/>
      <c r="T46" s="186"/>
      <c r="U46" s="186"/>
      <c r="V46" s="186"/>
      <c r="W46" s="186"/>
      <c r="X46" s="186"/>
    </row>
    <row r="47">
      <c r="A47" s="181"/>
      <c r="B47" s="181"/>
      <c r="C47" s="181"/>
      <c r="D47" s="218"/>
      <c r="E47" s="181"/>
      <c r="F47" s="181"/>
      <c r="G47" s="170"/>
      <c r="H47" s="207"/>
      <c r="I47" s="181"/>
      <c r="J47" s="181"/>
      <c r="K47" s="181"/>
      <c r="L47" s="212"/>
      <c r="M47" s="221"/>
      <c r="N47" s="181"/>
      <c r="O47" s="212"/>
      <c r="P47" s="181"/>
      <c r="Q47" s="181"/>
      <c r="R47" s="181"/>
      <c r="S47" s="181"/>
      <c r="T47" s="181"/>
      <c r="U47" s="181"/>
      <c r="V47" s="181"/>
      <c r="W47" s="181"/>
      <c r="X47" s="181"/>
    </row>
    <row r="48">
      <c r="A48" s="186"/>
      <c r="B48" s="186"/>
      <c r="C48" s="186"/>
      <c r="D48" s="219"/>
      <c r="E48" s="186"/>
      <c r="F48" s="186"/>
      <c r="G48" s="164"/>
      <c r="H48" s="203"/>
      <c r="I48" s="186"/>
      <c r="J48" s="186"/>
      <c r="K48" s="186"/>
      <c r="L48" s="210"/>
      <c r="M48" s="221"/>
      <c r="N48" s="186"/>
      <c r="O48" s="210"/>
      <c r="P48" s="186"/>
      <c r="Q48" s="186"/>
      <c r="R48" s="186"/>
      <c r="S48" s="186"/>
      <c r="T48" s="186"/>
      <c r="U48" s="186"/>
      <c r="V48" s="186"/>
      <c r="W48" s="186"/>
      <c r="X48" s="186"/>
    </row>
    <row r="49">
      <c r="A49" s="181"/>
      <c r="B49" s="181"/>
      <c r="C49" s="181"/>
      <c r="D49" s="218"/>
      <c r="E49" s="181"/>
      <c r="F49" s="181"/>
      <c r="G49" s="170"/>
      <c r="H49" s="207"/>
      <c r="I49" s="181"/>
      <c r="J49" s="181"/>
      <c r="K49" s="181"/>
      <c r="L49" s="212"/>
      <c r="M49" s="221"/>
      <c r="N49" s="181"/>
      <c r="O49" s="212"/>
      <c r="P49" s="181"/>
      <c r="Q49" s="181"/>
      <c r="R49" s="181"/>
      <c r="S49" s="181"/>
      <c r="T49" s="181"/>
      <c r="U49" s="181"/>
      <c r="V49" s="181"/>
      <c r="W49" s="181"/>
      <c r="X49" s="181"/>
    </row>
    <row r="50">
      <c r="A50" s="186"/>
      <c r="B50" s="186"/>
      <c r="C50" s="186"/>
      <c r="D50" s="219"/>
      <c r="E50" s="186"/>
      <c r="F50" s="186"/>
      <c r="G50" s="164"/>
      <c r="H50" s="203"/>
      <c r="I50" s="186"/>
      <c r="J50" s="186"/>
      <c r="K50" s="186"/>
      <c r="L50" s="210"/>
      <c r="M50" s="221"/>
      <c r="N50" s="186"/>
      <c r="O50" s="210"/>
      <c r="P50" s="186"/>
      <c r="Q50" s="186"/>
      <c r="R50" s="186"/>
      <c r="S50" s="186"/>
      <c r="T50" s="186"/>
      <c r="U50" s="186"/>
      <c r="V50" s="186"/>
      <c r="W50" s="186"/>
      <c r="X50" s="186"/>
    </row>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sheetData>
  <mergeCells count="3">
    <mergeCell ref="E38:F38"/>
    <mergeCell ref="E39:F39"/>
    <mergeCell ref="E41:F41"/>
  </mergeCells>
  <dataValidations count="12" disablePrompts="0">
    <dataValidation sqref="G10:G5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50" type="list" allowBlank="1" errorStyle="stop" imeMode="noControl" operator="between" showDropDown="0" showErrorMessage="0" showInputMessage="0">
      <formula1>'Списки'!$E$2:$E$1002</formula1>
    </dataValidation>
    <dataValidation sqref="K10:K31 K40:K50"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7"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38" type="list" allowBlank="1" errorStyle="stop" imeMode="noControl" operator="between" showDropDown="0" showErrorMessage="0" showInputMessage="0">
      <formula1>'Списки'!$A$2:$A$1002</formula1>
    </dataValidation>
    <dataValidation sqref="K39" type="list" allowBlank="1" errorStyle="stop" imeMode="noControl" operator="between" showDropDown="0" showErrorMessage="0" showInputMessage="0">
      <formula1>'Списки'!$A$2:$A$1002</formula1>
    </dataValidation>
  </dataValidations>
  <hyperlinks>
    <hyperlink r:id="rId1" ref="F11"/>
    <hyperlink location="'37'!A1" ref="N11"/>
    <hyperlink r:id="rId1" ref="F12"/>
    <hyperlink location="'37'!A1" ref="N12"/>
    <hyperlink r:id="rId1" ref="F13"/>
    <hyperlink location="'37'!A1" ref="N13"/>
    <hyperlink r:id="rId2" ref="F14"/>
    <hyperlink location="'37'!A1" ref="N14"/>
    <hyperlink r:id="rId1" ref="F15"/>
    <hyperlink location="'37'!A1" ref="N15"/>
    <hyperlink r:id="rId1" ref="F16"/>
    <hyperlink location="'37'!A1" ref="N16"/>
    <hyperlink r:id="rId1" ref="F17"/>
    <hyperlink location="'37'!A1" ref="N17"/>
    <hyperlink r:id="rId1" ref="F18"/>
    <hyperlink location="'37'!A1" ref="N18"/>
    <hyperlink r:id="rId2" ref="F19"/>
    <hyperlink location="'37'!A1" ref="N19"/>
    <hyperlink r:id="rId1" ref="F21"/>
    <hyperlink location="'37'!A1" ref="N21"/>
    <hyperlink r:id="rId1" ref="F22"/>
    <hyperlink location="'37'!A1" ref="N22"/>
    <hyperlink r:id="rId1" ref="F23"/>
    <hyperlink location="'37'!A1" ref="N23"/>
    <hyperlink r:id="rId1" ref="F24"/>
    <hyperlink location="'37'!A1" ref="N24"/>
    <hyperlink r:id="rId1" ref="F25"/>
    <hyperlink location="'37'!A1" ref="N25"/>
    <hyperlink r:id="rId1" ref="F27"/>
    <hyperlink location="'37'!A1" ref="N2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FC0013-0012-43BF-9185-006100F800F0}">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1E000E-00F4-4341-B592-002800BD009E}">
            <xm:f>1</xm:f>
            <x14:dxf>
              <font>
                <color indexed="65"/>
              </font>
              <fill>
                <patternFill patternType="solid">
                  <fgColor rgb="FF434343"/>
                  <bgColor rgb="FF434343"/>
                </patternFill>
              </fill>
              <border>
                <left style="none"/>
                <right style="none"/>
                <top style="none"/>
                <bottom style="none"/>
                <diagonal style="none"/>
              </border>
            </x14:dxf>
          </x14:cfRule>
          <xm:sqref>G10:G50</xm:sqref>
        </x14:conditionalFormatting>
        <x14:conditionalFormatting xmlns:xm="http://schemas.microsoft.com/office/excel/2006/main">
          <x14:cfRule type="cellIs" priority="11" operator="equal" id="{00B40081-00A7-4DA0-B5F1-003A004F0022}">
            <xm:f>0.5</xm:f>
            <x14:dxf>
              <font>
                <color indexed="65"/>
              </font>
              <fill>
                <patternFill patternType="solid">
                  <fgColor rgb="FF999999"/>
                  <bgColor rgb="FF999999"/>
                </patternFill>
              </fill>
              <border>
                <left style="none"/>
                <right style="none"/>
                <top style="none"/>
                <bottom style="none"/>
                <diagonal style="none"/>
              </border>
            </x14:dxf>
          </x14:cfRule>
          <xm:sqref>G10:G50</xm:sqref>
        </x14:conditionalFormatting>
        <x14:conditionalFormatting xmlns:xm="http://schemas.microsoft.com/office/excel/2006/main">
          <x14:cfRule type="cellIs" priority="10" operator="equal" id="{0069005A-00F7-4379-A9DE-00470064007E}">
            <xm:f>0.2</xm:f>
            <x14:dxf>
              <font/>
              <fill>
                <patternFill patternType="solid">
                  <fgColor rgb="FFCCCCCC"/>
                  <bgColor rgb="FFCCCCCC"/>
                </patternFill>
              </fill>
              <border>
                <left style="none"/>
                <right style="none"/>
                <top style="none"/>
                <bottom style="none"/>
                <diagonal style="none"/>
              </border>
            </x14:dxf>
          </x14:cfRule>
          <xm:sqref>G10:G50</xm:sqref>
        </x14:conditionalFormatting>
        <x14:conditionalFormatting xmlns:xm="http://schemas.microsoft.com/office/excel/2006/main">
          <x14:cfRule type="containsText" priority="9" operator="containsText" text="ПД" id="{006B00AB-00CF-4DCD-B7FC-00BB00BB00EF}">
            <xm:f>NOT(ISERROR(SEARCH(("ПД"),(K3))))</xm:f>
            <x14:dxf>
              <font/>
              <fill>
                <patternFill patternType="solid">
                  <fgColor rgb="FFF9CB9C"/>
                  <bgColor rgb="FFF9CB9C"/>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9" operator="containsText" text="ПД" id="{00E900EB-008E-48C7-A796-007F00D3008C}">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4B0031-0090-49CC-9307-000F002500DD}">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5E00D7-0094-416F-BBBA-003A007800F4}">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ED0089-00B8-4D61-8CEC-000D00920050}">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73003B-00A5-4696-9F1F-00BA0008008B}">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CE00E2-0022-4DDA-AA0F-00F0004A00CA}">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000068-0013-44B0-A468-003C001C009A}">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B800F4-00A7-4D2D-A2B3-001E007500A5}">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1F00B9-0045-4954-BD82-000A00AF00AF}">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660038-0098-4BCC-9353-00B600AA008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2C0065-00D9-4687-B94C-0070007400B4}">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D90034-0028-4F2A-807E-00330083004E}">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14004A-00D9-4C84-A936-001F003F00D7}">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4C00B5-00B5-4A98-9C39-007D00000083}">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4D00DD-0016-4DFF-9F04-00B100260029}">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0F009C-00FE-4E38-8C58-00C900100099}">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1800D5-0085-4B95-BEAD-003B00BC003D}">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32006B-001C-4108-BDC7-006700530086}">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CB008F-00BF-4332-BBA2-00E2001C0042}">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930018-002A-4656-BE53-008E005800D0}">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5E0093-002A-44D8-BF16-0055005300E6}">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5900B8-00E8-4817-A222-007D00FA007D}">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2A0001-002A-4A5A-8D79-009B009A0004}">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A0006C-004A-4BB9-8AFA-0032008F0082}">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6900D4-00AF-49EC-A55F-001B00C1009D}">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3D001A-00A7-4939-AFFA-00EF005100A9}">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6100C6-0074-42DF-AFDA-007300B50042}">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E0005D-00A7-4F43-9639-003A00F80003}">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D100BE-002B-4527-8AF2-005600780068}">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9700F3-00AB-4855-889C-009100AD007C}">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DF00A1-00F9-49DB-8624-003300670060}">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EB0015-00F9-4682-8AA0-009C00DB00F1}">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13006A-00FD-4996-A3FA-003F006B0071}">
            <xm:f>NOT(ISERROR(SEARCH(("отменено"),(K3))))</xm:f>
            <x14:dxf>
              <font/>
              <fill>
                <patternFill patternType="solid">
                  <fgColor rgb="FFD9EAD3"/>
                  <bgColor rgb="FFD9EAD3"/>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8" operator="containsText" text="отменено" id="{00070097-00BC-4CA7-A958-00C900FB00AB}">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B400DE-00E8-4DC3-802F-004700CA0023}">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E40031-00FE-4E73-AFB7-00E9007A00C3}">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190013-00E7-466E-A4DD-007D00700069}">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BC0091-00B0-4E98-B4F7-001900DC00E3}">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8400F1-0099-4BC0-8087-00BB00D8007A}">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42006A-00FB-4BD8-9251-00CA00DA0013}">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B200F2-0055-47CF-8C07-004200E8006B}">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350085-00CE-45BB-A3E2-003C000B0031}">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EC00EB-0064-42D9-8CA6-0072004000A6}">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B0059-00DD-4BB0-8EC0-007200B5003E}">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210047-00E7-4CF0-BA88-00F5009B00C5}">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F800E4-0070-4951-90AC-00EA008300F3}">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F90076-004A-44BA-A5BE-005F005600B0}">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8B00CA-0069-44C6-8113-001000E900FF}">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9A0015-0066-4BA7-930D-001F00BF0004}">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200033-002C-496F-ABC0-004800FF00EA}">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DB0036-0020-44DC-9157-00AA00920083}">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B3005A-0055-43AF-AB1B-008A00460009}">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CA0055-00BC-4CE0-B66B-00A7007A0014}">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4D004B-0039-40CA-95D3-0006009E00BC}">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1F0084-00C1-4E16-B43F-008B00F500CC}">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78006B-0049-4263-B237-00EF000E0008}">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8B006E-0089-4CCF-B9A6-0033001200C3}">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7A003F-0002-4BAE-BB0A-00B600740027}">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93002D-00A6-4A8B-AF65-002200CA00F7}">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290090-00B6-4A65-8CED-004B001C00B5}">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740022-003B-4D4D-AD47-00CD00C400C8}">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D200D8-00A4-4ADB-BF63-006500D900B0}">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56008D-000D-4AA1-8277-00E000FA006E}">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5700B7-00FF-428E-A708-006E00D80029}">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700084-0011-46C0-88A7-00EE008400C3}">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ellIs" priority="7" operator="equal" id="{00FC0097-00A6-4E8E-B538-00CE00E900E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6" operator="equal" id="{00AD0097-0084-4284-A0F5-00F60077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5" operator="equal" id="{00C80042-00F3-4505-938F-003C0006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4" operator="equal" id="{002B00A8-005C-4041-8A93-00D80030007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3" operator="equal" id="{00BC00D0-0088-401C-8EB9-00F000760045}">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ontainsText" priority="2" operator="containsText" text="повторно" id="{00A70031-0095-464A-815D-00FE00C600FF}">
            <xm:f>NOT(ISERROR(SEARCH(("повторно"),(K3))))</xm:f>
            <x14:dxf>
              <font/>
              <fill>
                <patternFill patternType="solid">
                  <fgColor rgb="FFEA9999"/>
                  <bgColor rgb="FFEA9999"/>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2" operator="containsText" text="повторно" id="{00D90068-00D4-4561-BD0D-0092006D009B}">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E20071-00B9-4D9C-9049-001100400004}">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E90007-0085-4EEA-AC6C-00B50062002F}">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36003D-009F-4E9B-8F55-006D0005004C}">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A80046-003F-47A3-A8C4-00D700CF000C}">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3F00FE-005F-4A10-9A9E-00EE00570080}">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850095-0092-4D39-8AF1-008A00B400C1}">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AE0069-0059-4FA1-95B7-001C00020097}">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FF0074-0062-487F-8FB6-001B00400029}">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830009-001A-48C2-8F7C-001C006200B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BD008D-00C4-4A26-8518-002F009400CE}">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2C0016-0059-4F03-9DB7-00F000A900C6}">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4D0018-006D-4793-BBFC-00F800310099}">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1D0015-0020-4A4E-9DB7-0017003400CF}">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CE0098-00B2-4208-8FE5-0025004400B4}">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7A008B-004C-4DE1-B546-00360088005C}">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C0005E-00AA-42F0-8B2E-00920083007E}">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4A004A-0066-4196-B4B6-0051007500DE}">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7D0081-00BD-4A21-B7FA-0025006F00AA}">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8200A0-0067-4704-8D8C-00DC00B70045}">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BB009B-00F2-4CDD-8320-0093003200EB}">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FE0048-0032-4353-9FFA-00E800ED0067}">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6F0040-0031-4D2A-931F-00B0006D00A1}">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6F006F-0035-4584-9CEE-0095001D00E9}">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5C0000-00E6-4EF4-834D-004B00020067}">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BC0025-00A1-4A1B-9704-005900E800D3}">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F000A7-00C0-4007-BB25-007F00D5000E}">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D900D1-004C-4871-A843-00DD003C00DD}">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D6009F-001D-4102-91AB-001D001C004E}">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A800DD-0022-4D9A-90E7-00FD00F80006}">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FA00EE-0088-461D-9B4D-00E1005D00F7}">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66000F-002C-4F17-9C9D-005B00CB00C5}">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500021-0048-424A-B0A6-00A9002D0048}">
            <xm:f>NOT(ISERROR(SEARCH(("снято"),(K3))))</xm:f>
            <x14:dxf>
              <font/>
              <fill>
                <patternFill patternType="solid">
                  <fgColor rgb="FF93C47D"/>
                  <bgColor rgb="FF93C47D"/>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1" operator="containsText" text="снято" id="{00370083-004F-4040-A649-0071001E0040}">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B100C3-0024-48EC-A672-0036006400AC}">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93006D-00F7-4F4B-982B-00E8001E00F0}">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9F00BF-00FF-465E-B4A6-00DE00160024}">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2C0095-00FC-4B80-A95F-00790031001D}">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DF00FE-00B8-48EF-B2ED-00F500CB0060}">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0200B5-0054-4ADE-939E-00E700E600D6}">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B00068-0031-4393-9AE9-00710093006B}">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3F000E-00A3-49DE-B2D4-000E00E20062}">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91003D-008A-41BB-BDFF-008C0003006E}">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30051-0068-4E78-A68A-00B300240071}">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6003F-0015-48F4-BDD4-00AD00C300FB}">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E0015-0046-4DF0-A08E-0038004D00F7}">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9C0095-00F8-462B-AC2F-00BB00A10049}">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AC0078-003D-44B0-84E8-00EB0048001C}">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32004A-0079-413B-815F-003A00250000}">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110014-001D-4DC8-96E3-0008008200C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E50086-00AA-45C8-BB99-001500D000BE}">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AF004F-00F2-42AF-BD1E-007A007200F3}">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CA0085-00ED-4403-87BF-00A3008A0018}">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6A0048-0095-41AB-8E69-0080008E006F}">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FA0012-00DA-4D07-946B-0054005D0065}">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9700AA-00ED-467F-98E1-009E008C004C}">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A90045-006F-483A-BF3B-00EA004D0077}">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BF0013-0028-4E5A-8682-00E000C500FD}">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8E0087-00FF-4041-A78B-00ED00670085}">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8A00A2-0034-4D13-92F2-00890025008C}">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F90065-004A-4FFB-8F7D-0005008C0081}">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F4002A-00B5-436E-8C8A-00A200460010}">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A200EB-0008-4D16-9903-00810017001C}">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2A00CB-004F-4CA9-A61A-00AD0075002E}">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2B00D0-004C-461B-A871-00E600D100DB}">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151" width="9.75"/>
    <col customWidth="1" min="2" max="2" style="151" width="21.879999999999999"/>
    <col customWidth="1" min="3" max="3" style="151" width="8.5"/>
    <col customWidth="1" min="4" max="5" style="151" width="53.380000000000003"/>
    <col collapsed="1" customWidth="1" min="6" max="6" style="151" width="21.379999999999999"/>
    <col customWidth="1" hidden="1" min="7" max="8" outlineLevel="1" style="151" width="14.130000000000001"/>
    <col customWidth="1" min="9" max="9" style="151" width="14.421875"/>
    <col min="10" max="11" style="151" width="12.630000000000001"/>
    <col customWidth="1" min="12" max="12" style="152" width="22.8515625"/>
    <col customWidth="1" min="13" max="13" style="151" width="12.630000000000001"/>
    <col customWidth="1" min="14" max="14" style="151" width="35.7109375"/>
    <col customWidth="1" min="15" max="15" style="151" width="29.28125"/>
    <col customWidth="1" min="16" max="16" style="151" width="11.421875"/>
    <col customWidth="1" min="17" max="17" style="151" width="34.421875"/>
    <col customWidth="1" min="18" max="18" style="151" width="20.7109375"/>
    <col customWidth="1" min="19" max="19" style="151" width="11.140625"/>
    <col customWidth="1" min="20" max="20" style="151" width="26.879999999999999"/>
    <col customWidth="1" hidden="1" min="21" max="24" style="151" width="25.629999999999999"/>
    <col customWidth="1" hidden="1" min="25" max="33" width="12.630000000000001"/>
    <col customWidth="1" hidden="1" min="34" max="35" width="0"/>
  </cols>
  <sheetData>
    <row r="1" ht="72" collapsed="1">
      <c r="A1" s="153" t="s">
        <v>250</v>
      </c>
      <c r="B1" s="153" t="s">
        <v>251</v>
      </c>
      <c r="C1" s="153" t="s">
        <v>252</v>
      </c>
      <c r="D1" s="153" t="s">
        <v>253</v>
      </c>
      <c r="E1" s="153" t="s">
        <v>254</v>
      </c>
      <c r="F1" s="153" t="s">
        <v>255</v>
      </c>
      <c r="G1" s="154" t="s">
        <v>256</v>
      </c>
      <c r="H1" s="154" t="s">
        <v>257</v>
      </c>
      <c r="I1" s="154" t="s">
        <v>4</v>
      </c>
      <c r="J1" s="153" t="s">
        <v>258</v>
      </c>
      <c r="K1" s="153" t="s">
        <v>259</v>
      </c>
      <c r="L1" s="155"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idden="1" outlineLevel="1">
      <c r="A2" s="160"/>
      <c r="B2" s="161" t="s">
        <v>264</v>
      </c>
      <c r="C2" s="161" t="s">
        <v>264</v>
      </c>
      <c r="D2" s="163" t="s">
        <v>53</v>
      </c>
      <c r="E2" s="163"/>
      <c r="F2" s="229"/>
      <c r="G2" s="164"/>
      <c r="H2" s="165" t="s">
        <v>265</v>
      </c>
      <c r="I2" s="165" t="s">
        <v>12</v>
      </c>
      <c r="J2" s="165" t="s">
        <v>13</v>
      </c>
      <c r="K2" s="165" t="s">
        <v>15</v>
      </c>
      <c r="L2" s="166" t="s">
        <v>14</v>
      </c>
      <c r="M2" s="165" t="s">
        <v>16</v>
      </c>
      <c r="N2" s="165" t="s">
        <v>17</v>
      </c>
      <c r="O2" s="165" t="s">
        <v>18</v>
      </c>
      <c r="P2" s="165" t="s">
        <v>20</v>
      </c>
      <c r="Q2" s="165" t="s">
        <v>22</v>
      </c>
      <c r="R2" s="165" t="s">
        <v>23</v>
      </c>
      <c r="S2" s="165" t="s">
        <v>24</v>
      </c>
      <c r="T2" s="165" t="s">
        <v>26</v>
      </c>
      <c r="U2" s="165" t="s">
        <v>27</v>
      </c>
      <c r="V2" s="165" t="s">
        <v>28</v>
      </c>
      <c r="W2" s="165" t="s">
        <v>29</v>
      </c>
      <c r="X2" s="165" t="s">
        <v>31</v>
      </c>
    </row>
    <row r="3" hidden="1" outlineLevel="1">
      <c r="A3" s="167"/>
      <c r="B3" s="168" t="s">
        <v>266</v>
      </c>
      <c r="C3" s="168" t="s">
        <v>267</v>
      </c>
      <c r="D3" s="168" t="s">
        <v>34</v>
      </c>
      <c r="E3" s="168"/>
      <c r="F3" s="168"/>
      <c r="G3" s="170"/>
      <c r="H3" s="171">
        <f>COUNTIF($H11:$H49,"1 - Несоответствие продуктовым требованиям ПИК-Стандарт")</f>
        <v>0</v>
      </c>
      <c r="I3" s="171">
        <f>COUNTIF($H11:$H49,"2 - Несоответствие Бренд-листам ПИК")</f>
        <v>0</v>
      </c>
      <c r="J3" s="171">
        <f>COUNTIF($H11:$H49,"3 - Несоответствие Каталогу отделки")</f>
        <v>0</v>
      </c>
      <c r="K3" s="171">
        <f>COUNTIF($H11:$H49,"5 - Ошибка в применении СТМ")</f>
        <v>0</v>
      </c>
      <c r="L3" s="172">
        <f>COUNTIF($H11:$H49,"4 - Несоответствие Каталогу оборудования")</f>
        <v>0</v>
      </c>
      <c r="M3" s="171">
        <f>COUNTIF($H11:$H49,"6 - Ошибка в применении сборных ЛМ")</f>
        <v>0</v>
      </c>
      <c r="N3" s="171">
        <f>COUNTIF($H11:$H49,"7 - Ошибка в применении шкаф-пакетов")</f>
        <v>0</v>
      </c>
      <c r="O3" s="171">
        <f>COUNTIF($H11:$H49,"8 - Ошибка в применении шахт-пакетов")</f>
        <v>0</v>
      </c>
      <c r="P3" s="171">
        <f>COUNTIF($H11:$H49,"9 - Несоответствие типологическим требованиям ПИК-Стандарт")</f>
        <v>0</v>
      </c>
      <c r="Q3" s="171">
        <f>COUNTIF($H11:$H49,"10 - Несоответствие НТД РФ")</f>
        <v>0</v>
      </c>
      <c r="R3" s="171">
        <f>COUNTIF($H11:$H49,"11 - Несоответствие ИРД (кроме ТУ, СТУ), АПР, ПД")</f>
        <v>0</v>
      </c>
      <c r="S3" s="171">
        <f>COUNTIF($H11:$H49,"12 - Несоответствие требованиям ТУ, СТУ")</f>
        <v>0</v>
      </c>
      <c r="T3" s="171">
        <f>COUNTIF($H11:$H49,"13 - Ошибка в технических решениях")</f>
        <v>0</v>
      </c>
      <c r="U3" s="171">
        <f>COUNTIF($H11:$H49,"14 - Неувязка м/у собой комплектов РД")</f>
        <v>0</v>
      </c>
      <c r="V3" s="171">
        <f>COUNTIF($H11:$H49,"15 - Недостаточность информации влияющей на СМР")</f>
        <v>26</v>
      </c>
      <c r="W3" s="171">
        <f>COUNTIF($H11:$H49,"16 - Нерациональное решение")</f>
        <v>0</v>
      </c>
      <c r="X3" s="171">
        <f>COUNTIF($H11:$H49,"17 - Оформление")</f>
        <v>0</v>
      </c>
    </row>
    <row r="4" hidden="1" outlineLevel="1">
      <c r="A4" s="161" t="s">
        <v>264</v>
      </c>
      <c r="B4" s="173">
        <v>15</v>
      </c>
      <c r="C4" s="173">
        <v>7</v>
      </c>
      <c r="D4" s="174">
        <f>C4/B4</f>
        <v>0.46666666670000001</v>
      </c>
      <c r="E4" s="174"/>
      <c r="F4" s="230"/>
      <c r="G4" s="164"/>
      <c r="H4" s="163" t="s">
        <v>53</v>
      </c>
      <c r="I4" s="163" t="s">
        <v>53</v>
      </c>
      <c r="J4" s="163" t="s">
        <v>53</v>
      </c>
      <c r="K4" s="163" t="s">
        <v>53</v>
      </c>
      <c r="L4" s="177"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A5" s="231"/>
      <c r="B5" s="231"/>
      <c r="C5" s="231"/>
      <c r="D5" s="179"/>
      <c r="E5" s="179"/>
      <c r="F5" s="231"/>
      <c r="G5" s="163" t="s">
        <v>53</v>
      </c>
      <c r="H5" s="180"/>
      <c r="I5" s="181"/>
      <c r="J5" s="182"/>
      <c r="K5" s="181"/>
      <c r="L5" s="183"/>
      <c r="M5" s="182"/>
      <c r="N5" s="181"/>
      <c r="O5" s="182"/>
      <c r="P5" s="182"/>
      <c r="Q5" s="181"/>
      <c r="R5" s="182"/>
      <c r="S5" s="182"/>
      <c r="T5" s="181"/>
      <c r="U5" s="181"/>
      <c r="V5" s="181"/>
      <c r="W5" s="181"/>
      <c r="X5" s="181"/>
    </row>
    <row r="6" hidden="1" outlineLevel="1">
      <c r="A6" s="168">
        <v>0.20000000000000001</v>
      </c>
      <c r="B6" s="168">
        <v>0.5</v>
      </c>
      <c r="C6" s="168">
        <v>1</v>
      </c>
      <c r="D6" s="168" t="s">
        <v>38</v>
      </c>
      <c r="E6" s="168"/>
      <c r="F6" s="168" t="s">
        <v>268</v>
      </c>
      <c r="G6" s="184">
        <f>COUNTIFS(G11:G49,"0,2")</f>
        <v>0</v>
      </c>
      <c r="H6" s="185"/>
      <c r="I6" s="186"/>
      <c r="J6" s="187"/>
      <c r="K6" s="186"/>
      <c r="L6" s="188"/>
      <c r="M6" s="187"/>
      <c r="N6" s="186"/>
      <c r="O6" s="187"/>
      <c r="P6" s="187"/>
      <c r="Q6" s="186"/>
      <c r="R6" s="187"/>
      <c r="S6" s="187"/>
      <c r="T6" s="186"/>
      <c r="U6" s="186"/>
      <c r="V6" s="186"/>
      <c r="W6" s="186"/>
      <c r="X6" s="186"/>
    </row>
    <row r="7" hidden="1" outlineLevel="1">
      <c r="A7" s="189">
        <f>G6*0.2/B4</f>
        <v>0</v>
      </c>
      <c r="B7" s="189">
        <f>G7*0.5/B4</f>
        <v>0</v>
      </c>
      <c r="C7" s="189">
        <f>G8*1/B4</f>
        <v>0</v>
      </c>
      <c r="D7" s="190" t="e">
        <f>(G6*A6+G7*B6+G8*C6)/SUM(G6:G8)</f>
        <v>#DIV/0!</v>
      </c>
      <c r="E7" s="232"/>
      <c r="F7" s="192" t="s">
        <v>269</v>
      </c>
      <c r="G7" s="193">
        <f>COUNTIFS(G11:G49,"0,5")</f>
        <v>0</v>
      </c>
      <c r="H7" s="180"/>
      <c r="I7" s="194"/>
      <c r="J7" s="194"/>
      <c r="K7" s="194"/>
      <c r="L7" s="195"/>
      <c r="M7" s="194"/>
      <c r="N7" s="194"/>
      <c r="O7" s="194"/>
      <c r="P7" s="194"/>
      <c r="Q7" s="194"/>
      <c r="R7" s="194"/>
      <c r="S7" s="194"/>
      <c r="T7" s="194"/>
      <c r="U7" s="194"/>
      <c r="V7" s="194"/>
      <c r="W7" s="194"/>
      <c r="X7" s="194"/>
    </row>
    <row r="8" hidden="1" outlineLevel="1">
      <c r="A8" s="163" t="s">
        <v>53</v>
      </c>
      <c r="B8" s="163" t="s">
        <v>53</v>
      </c>
      <c r="C8" s="163" t="s">
        <v>53</v>
      </c>
      <c r="D8" s="163" t="s">
        <v>53</v>
      </c>
      <c r="E8" s="163"/>
      <c r="F8" s="168" t="s">
        <v>270</v>
      </c>
      <c r="G8" s="184">
        <f>COUNTIFS(G11:G49,"1")</f>
        <v>0</v>
      </c>
      <c r="H8" s="185"/>
      <c r="I8" s="186"/>
      <c r="J8" s="187"/>
      <c r="K8" s="186"/>
      <c r="L8" s="188"/>
      <c r="M8" s="187"/>
      <c r="N8" s="186"/>
      <c r="O8" s="187"/>
      <c r="P8" s="187"/>
      <c r="Q8" s="186"/>
      <c r="R8" s="187"/>
      <c r="S8" s="187"/>
      <c r="T8" s="186"/>
      <c r="U8" s="186"/>
      <c r="V8" s="186"/>
      <c r="W8" s="186"/>
      <c r="X8" s="186"/>
    </row>
    <row r="9" collapsed="1">
      <c r="A9" s="196"/>
      <c r="B9" s="196"/>
      <c r="C9" s="196"/>
      <c r="D9" s="196"/>
      <c r="E9" s="196"/>
      <c r="F9" s="196"/>
      <c r="G9" s="196"/>
      <c r="H9" s="196"/>
      <c r="I9" s="198"/>
      <c r="J9" s="199"/>
      <c r="K9" s="198"/>
      <c r="L9" s="200"/>
      <c r="M9" s="199"/>
      <c r="N9" s="198"/>
      <c r="O9" s="199"/>
      <c r="P9" s="199"/>
      <c r="Q9" s="198"/>
      <c r="R9" s="199"/>
      <c r="S9" s="199"/>
      <c r="T9" s="198"/>
      <c r="U9" s="198"/>
      <c r="V9" s="198"/>
      <c r="W9" s="198"/>
      <c r="X9" s="198"/>
    </row>
    <row r="10" ht="36.75" hidden="1" customHeight="1" outlineLevel="1">
      <c r="A10" s="186"/>
      <c r="B10" s="186" t="s">
        <v>347</v>
      </c>
      <c r="C10" s="186"/>
      <c r="D10" s="202" t="s">
        <v>284</v>
      </c>
      <c r="E10" s="186"/>
      <c r="F10" s="186"/>
      <c r="G10" s="164"/>
      <c r="H10" s="203"/>
      <c r="I10" s="186"/>
      <c r="J10" s="187"/>
      <c r="K10" s="186"/>
      <c r="L10" s="188"/>
      <c r="M10" s="187"/>
      <c r="N10" s="186"/>
      <c r="O10" s="187"/>
      <c r="P10" s="187"/>
      <c r="Q10" s="186"/>
      <c r="R10" s="187"/>
      <c r="S10" s="187"/>
      <c r="T10" s="186"/>
      <c r="U10" s="186"/>
      <c r="V10" s="186"/>
      <c r="W10" s="186"/>
      <c r="X10" s="186"/>
    </row>
    <row r="11" ht="52.5" hidden="1" outlineLevel="1">
      <c r="A11" s="181">
        <v>1</v>
      </c>
      <c r="B11" s="181" t="s">
        <v>347</v>
      </c>
      <c r="C11" s="181"/>
      <c r="D11" s="205" t="s">
        <v>285</v>
      </c>
      <c r="E11" s="181"/>
      <c r="F11" s="206" t="s">
        <v>286</v>
      </c>
      <c r="G11" s="170">
        <v>0.5</v>
      </c>
      <c r="H11" s="207" t="s">
        <v>28</v>
      </c>
      <c r="I11" s="181" t="s">
        <v>97</v>
      </c>
      <c r="J11" s="182">
        <v>45036</v>
      </c>
      <c r="K11" s="181" t="s">
        <v>275</v>
      </c>
      <c r="L11" s="183"/>
      <c r="M11" s="182">
        <v>45337</v>
      </c>
      <c r="N11" s="206" t="s">
        <v>348</v>
      </c>
      <c r="O11" s="182"/>
      <c r="P11" s="182"/>
      <c r="Q11" s="181"/>
      <c r="R11" s="182"/>
      <c r="S11" s="182"/>
      <c r="T11" s="181"/>
      <c r="U11" s="181"/>
      <c r="V11" s="181"/>
      <c r="W11" s="181"/>
      <c r="X11" s="181"/>
    </row>
    <row r="12" ht="40.5" hidden="1" customHeight="1" outlineLevel="1">
      <c r="A12" s="186">
        <v>2</v>
      </c>
      <c r="B12" s="186" t="s">
        <v>347</v>
      </c>
      <c r="C12" s="186"/>
      <c r="D12" s="205" t="s">
        <v>288</v>
      </c>
      <c r="E12" s="186"/>
      <c r="F12" s="209" t="s">
        <v>286</v>
      </c>
      <c r="G12" s="164">
        <v>0.5</v>
      </c>
      <c r="H12" s="203" t="s">
        <v>28</v>
      </c>
      <c r="I12" s="186" t="s">
        <v>97</v>
      </c>
      <c r="J12" s="187">
        <v>45036</v>
      </c>
      <c r="K12" s="186" t="s">
        <v>275</v>
      </c>
      <c r="L12" s="210"/>
      <c r="M12" s="187">
        <v>45337</v>
      </c>
      <c r="N12" s="209" t="s">
        <v>348</v>
      </c>
      <c r="O12" s="186"/>
      <c r="P12" s="186"/>
      <c r="Q12" s="186"/>
      <c r="R12" s="186"/>
      <c r="S12" s="186"/>
      <c r="T12" s="186"/>
      <c r="U12" s="186"/>
      <c r="V12" s="186"/>
      <c r="W12" s="186"/>
      <c r="X12" s="186"/>
    </row>
    <row r="13" ht="63.75" hidden="1" outlineLevel="1">
      <c r="A13" s="181">
        <v>3</v>
      </c>
      <c r="B13" s="181" t="s">
        <v>347</v>
      </c>
      <c r="C13" s="181"/>
      <c r="D13" s="205" t="s">
        <v>349</v>
      </c>
      <c r="E13" s="181"/>
      <c r="F13" s="206" t="s">
        <v>350</v>
      </c>
      <c r="G13" s="170">
        <v>0.5</v>
      </c>
      <c r="H13" s="207" t="s">
        <v>28</v>
      </c>
      <c r="I13" s="181" t="s">
        <v>97</v>
      </c>
      <c r="J13" s="182">
        <v>45036</v>
      </c>
      <c r="K13" s="181" t="s">
        <v>275</v>
      </c>
      <c r="L13" s="212"/>
      <c r="M13" s="182">
        <v>45337</v>
      </c>
      <c r="N13" s="206" t="s">
        <v>348</v>
      </c>
      <c r="O13" s="181"/>
      <c r="P13" s="181"/>
      <c r="Q13" s="181"/>
      <c r="R13" s="181"/>
      <c r="S13" s="181"/>
      <c r="T13" s="181"/>
      <c r="U13" s="181"/>
      <c r="V13" s="181"/>
      <c r="W13" s="181"/>
      <c r="X13" s="181"/>
    </row>
    <row r="14" ht="52.5" hidden="1" outlineLevel="1">
      <c r="A14" s="186">
        <v>4</v>
      </c>
      <c r="B14" s="186" t="s">
        <v>347</v>
      </c>
      <c r="C14" s="186"/>
      <c r="D14" s="205" t="s">
        <v>291</v>
      </c>
      <c r="E14" s="186"/>
      <c r="F14" s="209" t="s">
        <v>292</v>
      </c>
      <c r="G14" s="164">
        <v>0.5</v>
      </c>
      <c r="H14" s="203" t="s">
        <v>28</v>
      </c>
      <c r="I14" s="186" t="s">
        <v>97</v>
      </c>
      <c r="J14" s="187">
        <v>45036</v>
      </c>
      <c r="K14" s="186" t="s">
        <v>275</v>
      </c>
      <c r="L14" s="210"/>
      <c r="M14" s="187">
        <v>45337</v>
      </c>
      <c r="N14" s="209" t="s">
        <v>348</v>
      </c>
      <c r="O14" s="186"/>
      <c r="P14" s="186"/>
      <c r="Q14" s="186"/>
      <c r="R14" s="186"/>
      <c r="S14" s="186"/>
      <c r="T14" s="186"/>
      <c r="U14" s="186"/>
      <c r="V14" s="186"/>
      <c r="W14" s="186"/>
      <c r="X14" s="186"/>
    </row>
    <row r="15" ht="114.75" hidden="1" outlineLevel="1">
      <c r="A15" s="181">
        <v>5</v>
      </c>
      <c r="B15" s="181" t="s">
        <v>347</v>
      </c>
      <c r="C15" s="181"/>
      <c r="D15" s="205" t="s">
        <v>293</v>
      </c>
      <c r="E15" s="181"/>
      <c r="F15" s="206" t="s">
        <v>286</v>
      </c>
      <c r="G15" s="170">
        <v>0.5</v>
      </c>
      <c r="H15" s="207" t="s">
        <v>28</v>
      </c>
      <c r="I15" s="181" t="s">
        <v>97</v>
      </c>
      <c r="J15" s="182">
        <v>45036</v>
      </c>
      <c r="K15" s="181" t="s">
        <v>275</v>
      </c>
      <c r="L15" s="212"/>
      <c r="M15" s="182">
        <v>45337</v>
      </c>
      <c r="N15" s="206" t="s">
        <v>348</v>
      </c>
      <c r="O15" s="181"/>
      <c r="P15" s="181"/>
      <c r="Q15" s="181"/>
      <c r="R15" s="181"/>
      <c r="S15" s="181"/>
      <c r="T15" s="181"/>
      <c r="U15" s="181"/>
      <c r="V15" s="181"/>
      <c r="W15" s="181"/>
      <c r="X15" s="181"/>
    </row>
    <row r="16" ht="52.5" hidden="1" outlineLevel="1">
      <c r="A16" s="186">
        <v>6</v>
      </c>
      <c r="B16" s="186" t="s">
        <v>347</v>
      </c>
      <c r="C16" s="186"/>
      <c r="D16" s="205" t="s">
        <v>294</v>
      </c>
      <c r="E16" s="186"/>
      <c r="F16" s="209" t="s">
        <v>295</v>
      </c>
      <c r="G16" s="164">
        <v>0.5</v>
      </c>
      <c r="H16" s="203" t="s">
        <v>28</v>
      </c>
      <c r="I16" s="186" t="s">
        <v>97</v>
      </c>
      <c r="J16" s="187">
        <v>45036</v>
      </c>
      <c r="K16" s="186" t="s">
        <v>275</v>
      </c>
      <c r="L16" s="210"/>
      <c r="M16" s="187">
        <v>45337</v>
      </c>
      <c r="N16" s="209" t="s">
        <v>348</v>
      </c>
      <c r="O16" s="186"/>
      <c r="P16" s="186"/>
      <c r="Q16" s="186"/>
      <c r="R16" s="186"/>
      <c r="S16" s="186"/>
      <c r="T16" s="186"/>
      <c r="U16" s="186"/>
      <c r="V16" s="186"/>
      <c r="W16" s="186"/>
      <c r="X16" s="186"/>
    </row>
    <row r="17" ht="102" hidden="1" outlineLevel="1">
      <c r="A17" s="181">
        <v>7</v>
      </c>
      <c r="B17" s="181" t="s">
        <v>347</v>
      </c>
      <c r="C17" s="181"/>
      <c r="D17" s="205" t="s">
        <v>296</v>
      </c>
      <c r="E17" s="181"/>
      <c r="F17" s="206" t="s">
        <v>286</v>
      </c>
      <c r="G17" s="170">
        <v>0.5</v>
      </c>
      <c r="H17" s="207" t="s">
        <v>28</v>
      </c>
      <c r="I17" s="181" t="s">
        <v>97</v>
      </c>
      <c r="J17" s="182">
        <v>45036</v>
      </c>
      <c r="K17" s="181" t="s">
        <v>275</v>
      </c>
      <c r="L17" s="212"/>
      <c r="M17" s="182">
        <v>45337</v>
      </c>
      <c r="N17" s="206" t="s">
        <v>348</v>
      </c>
      <c r="O17" s="181"/>
      <c r="P17" s="181"/>
      <c r="Q17" s="181"/>
      <c r="R17" s="181"/>
      <c r="S17" s="181"/>
      <c r="T17" s="181"/>
      <c r="U17" s="181"/>
      <c r="V17" s="181"/>
      <c r="W17" s="181"/>
      <c r="X17" s="181"/>
    </row>
    <row r="18" ht="52.5" hidden="1" outlineLevel="1">
      <c r="A18" s="186">
        <v>8</v>
      </c>
      <c r="B18" s="186"/>
      <c r="C18" s="186"/>
      <c r="D18" s="205" t="s">
        <v>297</v>
      </c>
      <c r="E18" s="186"/>
      <c r="F18" s="186"/>
      <c r="G18" s="164">
        <v>0.5</v>
      </c>
      <c r="H18" s="203" t="s">
        <v>28</v>
      </c>
      <c r="I18" s="186" t="s">
        <v>97</v>
      </c>
      <c r="J18" s="187">
        <v>45036</v>
      </c>
      <c r="K18" s="186" t="s">
        <v>275</v>
      </c>
      <c r="L18" s="210"/>
      <c r="M18" s="187">
        <v>45337</v>
      </c>
      <c r="N18" s="209" t="s">
        <v>348</v>
      </c>
      <c r="O18" s="186"/>
      <c r="P18" s="186"/>
      <c r="Q18" s="186"/>
      <c r="R18" s="186"/>
      <c r="S18" s="186"/>
      <c r="T18" s="186"/>
      <c r="U18" s="186"/>
      <c r="V18" s="186"/>
      <c r="W18" s="186"/>
      <c r="X18" s="186"/>
    </row>
    <row r="19" ht="52.5" hidden="1" outlineLevel="1">
      <c r="A19" s="181">
        <v>9</v>
      </c>
      <c r="B19" s="181" t="s">
        <v>347</v>
      </c>
      <c r="C19" s="181"/>
      <c r="D19" s="205" t="s">
        <v>299</v>
      </c>
      <c r="E19" s="181"/>
      <c r="F19" s="206" t="s">
        <v>292</v>
      </c>
      <c r="G19" s="213">
        <v>0.5</v>
      </c>
      <c r="H19" s="204" t="s">
        <v>28</v>
      </c>
      <c r="I19" s="181" t="s">
        <v>97</v>
      </c>
      <c r="J19" s="182">
        <v>45036</v>
      </c>
      <c r="K19" s="181" t="s">
        <v>275</v>
      </c>
      <c r="L19" s="212"/>
      <c r="M19" s="182">
        <v>45337</v>
      </c>
      <c r="N19" s="206" t="s">
        <v>348</v>
      </c>
      <c r="O19" s="181"/>
      <c r="P19" s="181"/>
      <c r="Q19" s="181"/>
      <c r="R19" s="181"/>
      <c r="S19" s="181"/>
      <c r="T19" s="181"/>
      <c r="U19" s="181"/>
      <c r="V19" s="181"/>
      <c r="W19" s="181"/>
      <c r="X19" s="181"/>
    </row>
    <row r="20" ht="37.5" hidden="1" customHeight="1" outlineLevel="1">
      <c r="A20" s="186"/>
      <c r="B20" s="186" t="s">
        <v>347</v>
      </c>
      <c r="C20" s="186"/>
      <c r="D20" s="214" t="s">
        <v>300</v>
      </c>
      <c r="E20" s="186"/>
      <c r="F20" s="186"/>
      <c r="G20" s="164"/>
      <c r="H20" s="203"/>
      <c r="I20" s="186"/>
      <c r="J20" s="187"/>
      <c r="K20" s="186"/>
      <c r="L20" s="210"/>
      <c r="M20" s="186"/>
      <c r="N20" s="186"/>
      <c r="O20" s="186"/>
      <c r="P20" s="186"/>
      <c r="Q20" s="186"/>
      <c r="R20" s="186"/>
      <c r="S20" s="186"/>
      <c r="T20" s="186"/>
      <c r="U20" s="186"/>
      <c r="V20" s="186"/>
      <c r="W20" s="186"/>
      <c r="X20" s="186"/>
    </row>
    <row r="21" ht="52.5" hidden="1" outlineLevel="1">
      <c r="A21" s="181">
        <v>10</v>
      </c>
      <c r="B21" s="181" t="s">
        <v>347</v>
      </c>
      <c r="C21" s="181" t="s">
        <v>301</v>
      </c>
      <c r="D21" s="215" t="s">
        <v>302</v>
      </c>
      <c r="E21" s="181"/>
      <c r="F21" s="206" t="s">
        <v>286</v>
      </c>
      <c r="G21" s="170">
        <v>0.5</v>
      </c>
      <c r="H21" s="207" t="s">
        <v>28</v>
      </c>
      <c r="I21" s="181" t="s">
        <v>97</v>
      </c>
      <c r="J21" s="182">
        <v>45036</v>
      </c>
      <c r="K21" s="181" t="s">
        <v>275</v>
      </c>
      <c r="L21" s="212"/>
      <c r="M21" s="182">
        <v>45337</v>
      </c>
      <c r="N21" s="206" t="s">
        <v>348</v>
      </c>
      <c r="O21" s="181"/>
      <c r="P21" s="181"/>
      <c r="Q21" s="181"/>
      <c r="R21" s="181"/>
      <c r="S21" s="181"/>
      <c r="T21" s="181"/>
      <c r="U21" s="181"/>
      <c r="V21" s="181"/>
      <c r="W21" s="181"/>
      <c r="X21" s="181"/>
    </row>
    <row r="22" ht="52.5" hidden="1" outlineLevel="1">
      <c r="A22" s="186">
        <v>11</v>
      </c>
      <c r="B22" s="186" t="s">
        <v>347</v>
      </c>
      <c r="C22" s="186"/>
      <c r="D22" s="215" t="s">
        <v>303</v>
      </c>
      <c r="E22" s="186"/>
      <c r="F22" s="209" t="s">
        <v>286</v>
      </c>
      <c r="G22" s="164">
        <v>0.5</v>
      </c>
      <c r="H22" s="203" t="s">
        <v>28</v>
      </c>
      <c r="I22" s="186" t="s">
        <v>97</v>
      </c>
      <c r="J22" s="187">
        <v>45036</v>
      </c>
      <c r="K22" s="186" t="s">
        <v>275</v>
      </c>
      <c r="L22" s="210"/>
      <c r="M22" s="187">
        <v>45337</v>
      </c>
      <c r="N22" s="209" t="s">
        <v>348</v>
      </c>
      <c r="O22" s="186"/>
      <c r="P22" s="186"/>
      <c r="Q22" s="186"/>
      <c r="R22" s="186"/>
      <c r="S22" s="186"/>
      <c r="T22" s="186"/>
      <c r="U22" s="186"/>
      <c r="V22" s="186"/>
      <c r="W22" s="186"/>
      <c r="X22" s="186"/>
    </row>
    <row r="23" ht="63.75" hidden="1" outlineLevel="1">
      <c r="A23" s="181">
        <v>12</v>
      </c>
      <c r="B23" s="181" t="s">
        <v>347</v>
      </c>
      <c r="C23" s="181"/>
      <c r="D23" s="215" t="s">
        <v>304</v>
      </c>
      <c r="E23" s="181"/>
      <c r="F23" s="206" t="s">
        <v>305</v>
      </c>
      <c r="G23" s="170">
        <v>0.5</v>
      </c>
      <c r="H23" s="207" t="s">
        <v>28</v>
      </c>
      <c r="I23" s="181" t="s">
        <v>97</v>
      </c>
      <c r="J23" s="182">
        <v>45036</v>
      </c>
      <c r="K23" s="181" t="s">
        <v>275</v>
      </c>
      <c r="L23" s="212"/>
      <c r="M23" s="182">
        <v>45337</v>
      </c>
      <c r="N23" s="206" t="s">
        <v>348</v>
      </c>
      <c r="O23" s="181"/>
      <c r="P23" s="181"/>
      <c r="Q23" s="181"/>
      <c r="R23" s="181"/>
      <c r="S23" s="181"/>
      <c r="T23" s="181"/>
      <c r="U23" s="181"/>
      <c r="V23" s="181"/>
      <c r="W23" s="181"/>
      <c r="X23" s="181"/>
    </row>
    <row r="24" ht="52.5" hidden="1" outlineLevel="1">
      <c r="A24" s="186">
        <v>13</v>
      </c>
      <c r="B24" s="186" t="s">
        <v>347</v>
      </c>
      <c r="C24" s="186"/>
      <c r="D24" s="215" t="s">
        <v>351</v>
      </c>
      <c r="E24" s="186"/>
      <c r="F24" s="209" t="s">
        <v>298</v>
      </c>
      <c r="G24" s="164">
        <v>0.5</v>
      </c>
      <c r="H24" s="203" t="s">
        <v>28</v>
      </c>
      <c r="I24" s="186" t="s">
        <v>97</v>
      </c>
      <c r="J24" s="187">
        <v>45036</v>
      </c>
      <c r="K24" s="186" t="s">
        <v>275</v>
      </c>
      <c r="L24" s="210"/>
      <c r="M24" s="187">
        <v>45337</v>
      </c>
      <c r="N24" s="209" t="s">
        <v>348</v>
      </c>
      <c r="O24" s="186"/>
      <c r="P24" s="186"/>
      <c r="Q24" s="186"/>
      <c r="R24" s="186"/>
      <c r="S24" s="186"/>
      <c r="T24" s="186"/>
      <c r="U24" s="186"/>
      <c r="V24" s="186"/>
      <c r="W24" s="186"/>
      <c r="X24" s="186"/>
    </row>
    <row r="25" ht="63.75" hidden="1" outlineLevel="1">
      <c r="A25" s="181">
        <v>14</v>
      </c>
      <c r="B25" s="181" t="s">
        <v>347</v>
      </c>
      <c r="C25" s="181"/>
      <c r="D25" s="215" t="s">
        <v>306</v>
      </c>
      <c r="E25" s="181"/>
      <c r="F25" s="206" t="s">
        <v>286</v>
      </c>
      <c r="G25" s="213">
        <v>0.5</v>
      </c>
      <c r="H25" s="204" t="s">
        <v>28</v>
      </c>
      <c r="I25" s="181" t="s">
        <v>97</v>
      </c>
      <c r="J25" s="182">
        <v>45036</v>
      </c>
      <c r="K25" s="181" t="s">
        <v>275</v>
      </c>
      <c r="L25" s="212"/>
      <c r="M25" s="182">
        <v>45337</v>
      </c>
      <c r="N25" s="206" t="s">
        <v>348</v>
      </c>
      <c r="O25" s="181"/>
      <c r="P25" s="181"/>
      <c r="Q25" s="181"/>
      <c r="R25" s="181"/>
      <c r="S25" s="181"/>
      <c r="T25" s="181"/>
      <c r="U25" s="181"/>
      <c r="V25" s="181"/>
      <c r="W25" s="181"/>
      <c r="X25" s="181"/>
    </row>
    <row r="26" ht="25.5" hidden="1" outlineLevel="1">
      <c r="A26" s="186"/>
      <c r="B26" s="186" t="s">
        <v>347</v>
      </c>
      <c r="C26" s="186"/>
      <c r="D26" s="217" t="s">
        <v>308</v>
      </c>
      <c r="E26" s="186"/>
      <c r="F26" s="186"/>
      <c r="G26" s="216"/>
      <c r="H26" s="201"/>
      <c r="I26" s="186"/>
      <c r="J26" s="187"/>
      <c r="K26" s="186"/>
      <c r="L26" s="210"/>
      <c r="M26" s="186"/>
      <c r="N26" s="186"/>
      <c r="O26" s="186"/>
      <c r="P26" s="186"/>
      <c r="Q26" s="186"/>
      <c r="R26" s="186"/>
      <c r="S26" s="186"/>
      <c r="T26" s="186"/>
      <c r="U26" s="186"/>
      <c r="V26" s="186"/>
      <c r="W26" s="186"/>
      <c r="X26" s="186"/>
    </row>
    <row r="27" ht="63.75" hidden="1" outlineLevel="1">
      <c r="A27" s="181">
        <v>15</v>
      </c>
      <c r="B27" s="181" t="s">
        <v>347</v>
      </c>
      <c r="C27" s="181"/>
      <c r="D27" s="218" t="s">
        <v>309</v>
      </c>
      <c r="E27" s="181"/>
      <c r="F27" s="206" t="s">
        <v>286</v>
      </c>
      <c r="G27" s="213">
        <v>0.5</v>
      </c>
      <c r="H27" s="204" t="s">
        <v>28</v>
      </c>
      <c r="I27" s="181" t="s">
        <v>97</v>
      </c>
      <c r="J27" s="182">
        <v>45036</v>
      </c>
      <c r="K27" s="181" t="s">
        <v>275</v>
      </c>
      <c r="L27" s="212"/>
      <c r="M27" s="182">
        <v>45337</v>
      </c>
      <c r="N27" s="206" t="s">
        <v>348</v>
      </c>
      <c r="O27" s="181"/>
      <c r="P27" s="181"/>
      <c r="Q27" s="181"/>
      <c r="R27" s="181"/>
      <c r="S27" s="181"/>
      <c r="T27" s="181"/>
      <c r="U27" s="181"/>
      <c r="V27" s="181"/>
      <c r="W27" s="181"/>
      <c r="X27" s="181"/>
    </row>
    <row r="28" ht="52.5" hidden="1" outlineLevel="1">
      <c r="A28" s="186">
        <v>16</v>
      </c>
      <c r="B28" s="186" t="s">
        <v>347</v>
      </c>
      <c r="C28" s="186"/>
      <c r="D28" s="219" t="s">
        <v>312</v>
      </c>
      <c r="E28" s="186"/>
      <c r="F28" s="186"/>
      <c r="G28" s="164">
        <v>0.5</v>
      </c>
      <c r="H28" s="203" t="s">
        <v>28</v>
      </c>
      <c r="I28" s="233" t="s">
        <v>97</v>
      </c>
      <c r="J28" s="187">
        <v>45036</v>
      </c>
      <c r="K28" s="186" t="s">
        <v>275</v>
      </c>
      <c r="L28" s="210"/>
      <c r="M28" s="187">
        <v>45337</v>
      </c>
      <c r="N28" s="186"/>
      <c r="O28" s="186"/>
      <c r="P28" s="186"/>
      <c r="Q28" s="186"/>
      <c r="R28" s="186"/>
      <c r="S28" s="186"/>
      <c r="T28" s="186"/>
      <c r="U28" s="186"/>
      <c r="V28" s="186"/>
      <c r="W28" s="186"/>
      <c r="X28" s="186"/>
    </row>
    <row r="29" ht="52.5" hidden="1" outlineLevel="1">
      <c r="A29" s="181">
        <v>17</v>
      </c>
      <c r="B29" s="181" t="s">
        <v>347</v>
      </c>
      <c r="C29" s="181"/>
      <c r="D29" s="218" t="s">
        <v>313</v>
      </c>
      <c r="E29" s="181"/>
      <c r="F29" s="181"/>
      <c r="G29" s="213">
        <v>0.20000000000000001</v>
      </c>
      <c r="H29" s="204" t="s">
        <v>28</v>
      </c>
      <c r="I29" s="181" t="s">
        <v>97</v>
      </c>
      <c r="J29" s="182">
        <v>45036</v>
      </c>
      <c r="K29" s="181" t="s">
        <v>275</v>
      </c>
      <c r="L29" s="212"/>
      <c r="M29" s="182">
        <v>45337</v>
      </c>
      <c r="N29" s="181"/>
      <c r="O29" s="181"/>
      <c r="P29" s="181"/>
      <c r="Q29" s="181"/>
      <c r="R29" s="181"/>
      <c r="S29" s="181"/>
      <c r="T29" s="181"/>
      <c r="U29" s="181"/>
      <c r="V29" s="181"/>
      <c r="W29" s="181"/>
      <c r="X29" s="181"/>
    </row>
    <row r="30" ht="52.5">
      <c r="A30" s="186">
        <v>18</v>
      </c>
      <c r="B30" s="201" t="s">
        <v>352</v>
      </c>
      <c r="C30" s="186">
        <v>1</v>
      </c>
      <c r="D30" s="219" t="s">
        <v>315</v>
      </c>
      <c r="E30" s="186"/>
      <c r="F30" s="186"/>
      <c r="G30" s="216">
        <v>0.5</v>
      </c>
      <c r="H30" s="201" t="s">
        <v>28</v>
      </c>
      <c r="I30" s="186" t="s">
        <v>316</v>
      </c>
      <c r="J30" s="187">
        <v>45338</v>
      </c>
      <c r="K30" s="186" t="s">
        <v>275</v>
      </c>
      <c r="L30" s="210"/>
      <c r="M30" s="221">
        <v>45392</v>
      </c>
      <c r="N30" s="181" t="s">
        <v>318</v>
      </c>
      <c r="O30" s="186"/>
      <c r="P30" s="221"/>
      <c r="Q30" s="181"/>
      <c r="R30" s="186"/>
      <c r="S30" s="186"/>
      <c r="T30" s="186"/>
      <c r="U30" s="186"/>
      <c r="V30" s="186"/>
      <c r="W30" s="186"/>
      <c r="X30" s="186"/>
    </row>
    <row r="31" ht="198.75" customHeight="1">
      <c r="A31" s="181">
        <v>19</v>
      </c>
      <c r="B31" s="204" t="s">
        <v>352</v>
      </c>
      <c r="C31" s="181">
        <v>1</v>
      </c>
      <c r="D31" s="218" t="s">
        <v>353</v>
      </c>
      <c r="E31" s="181"/>
      <c r="F31" s="181"/>
      <c r="G31" s="213">
        <v>0.5</v>
      </c>
      <c r="H31" s="204" t="s">
        <v>28</v>
      </c>
      <c r="I31" s="181" t="s">
        <v>316</v>
      </c>
      <c r="J31" s="182">
        <v>45338</v>
      </c>
      <c r="K31" s="234" t="s">
        <v>320</v>
      </c>
      <c r="L31" s="212"/>
      <c r="M31" s="221">
        <v>45392</v>
      </c>
      <c r="N31" s="219" t="s">
        <v>322</v>
      </c>
      <c r="O31" s="181"/>
      <c r="P31" s="181"/>
      <c r="Q31" s="181"/>
      <c r="R31" s="181"/>
      <c r="S31" s="181"/>
      <c r="T31" s="181"/>
      <c r="U31" s="181"/>
      <c r="V31" s="181"/>
      <c r="W31" s="181"/>
      <c r="X31" s="181"/>
    </row>
    <row r="32" ht="143.25" customHeight="1">
      <c r="A32" s="186">
        <v>20</v>
      </c>
      <c r="B32" s="201" t="s">
        <v>352</v>
      </c>
      <c r="C32" s="186" t="s">
        <v>323</v>
      </c>
      <c r="D32" s="219" t="s">
        <v>324</v>
      </c>
      <c r="E32" s="186"/>
      <c r="F32" s="186"/>
      <c r="G32" s="216">
        <v>0.5</v>
      </c>
      <c r="H32" s="201" t="s">
        <v>28</v>
      </c>
      <c r="I32" s="186" t="s">
        <v>316</v>
      </c>
      <c r="J32" s="187">
        <v>45338</v>
      </c>
      <c r="K32" s="186" t="s">
        <v>275</v>
      </c>
      <c r="L32" s="210"/>
      <c r="M32" s="221">
        <v>45392</v>
      </c>
      <c r="N32" s="218" t="s">
        <v>326</v>
      </c>
      <c r="O32" s="212" t="s">
        <v>327</v>
      </c>
      <c r="P32" s="221" t="s">
        <v>328</v>
      </c>
      <c r="Q32" s="218" t="s">
        <v>329</v>
      </c>
      <c r="R32" s="186"/>
      <c r="S32" s="186"/>
      <c r="T32" s="186"/>
      <c r="U32" s="186"/>
      <c r="V32" s="186"/>
      <c r="W32" s="186"/>
      <c r="X32" s="186"/>
    </row>
    <row r="33" ht="113.25" customHeight="1">
      <c r="A33" s="181">
        <v>21</v>
      </c>
      <c r="B33" s="204" t="s">
        <v>352</v>
      </c>
      <c r="C33" s="181" t="s">
        <v>323</v>
      </c>
      <c r="D33" s="218" t="s">
        <v>330</v>
      </c>
      <c r="E33" s="181"/>
      <c r="F33" s="181"/>
      <c r="G33" s="213">
        <v>0.5</v>
      </c>
      <c r="H33" s="204" t="s">
        <v>28</v>
      </c>
      <c r="I33" s="181" t="s">
        <v>316</v>
      </c>
      <c r="J33" s="182">
        <v>45338</v>
      </c>
      <c r="K33" s="186" t="s">
        <v>275</v>
      </c>
      <c r="L33" s="212"/>
      <c r="M33" s="221">
        <v>45392</v>
      </c>
      <c r="N33" s="181" t="s">
        <v>318</v>
      </c>
      <c r="O33" s="181"/>
      <c r="P33" s="181"/>
      <c r="Q33" s="181"/>
      <c r="R33" s="181"/>
      <c r="S33" s="181"/>
      <c r="T33" s="181"/>
      <c r="U33" s="181"/>
      <c r="V33" s="181"/>
      <c r="W33" s="181"/>
      <c r="X33" s="181"/>
    </row>
    <row r="34" ht="168" customHeight="1">
      <c r="A34" s="186">
        <v>22</v>
      </c>
      <c r="B34" s="201" t="s">
        <v>352</v>
      </c>
      <c r="C34" s="186" t="s">
        <v>323</v>
      </c>
      <c r="D34" s="219" t="s">
        <v>331</v>
      </c>
      <c r="E34" s="186"/>
      <c r="F34" s="186"/>
      <c r="G34" s="216">
        <v>0.5</v>
      </c>
      <c r="H34" s="201" t="s">
        <v>28</v>
      </c>
      <c r="I34" s="186" t="s">
        <v>316</v>
      </c>
      <c r="J34" s="187">
        <v>45338</v>
      </c>
      <c r="K34" s="186" t="s">
        <v>275</v>
      </c>
      <c r="L34" s="210"/>
      <c r="M34" s="221">
        <v>45392</v>
      </c>
      <c r="N34" s="181" t="s">
        <v>318</v>
      </c>
      <c r="O34" s="186"/>
      <c r="P34" s="186"/>
      <c r="Q34" s="186"/>
      <c r="R34" s="186"/>
      <c r="S34" s="186"/>
      <c r="T34" s="186"/>
      <c r="U34" s="186"/>
      <c r="V34" s="186"/>
      <c r="W34" s="186"/>
      <c r="X34" s="186"/>
    </row>
    <row r="35" ht="52.5">
      <c r="A35" s="181">
        <v>23</v>
      </c>
      <c r="B35" s="204" t="s">
        <v>352</v>
      </c>
      <c r="C35" s="181" t="s">
        <v>323</v>
      </c>
      <c r="D35" s="218" t="s">
        <v>332</v>
      </c>
      <c r="E35" s="181"/>
      <c r="F35" s="181"/>
      <c r="G35" s="213">
        <v>0.5</v>
      </c>
      <c r="H35" s="204" t="s">
        <v>28</v>
      </c>
      <c r="I35" s="181" t="s">
        <v>316</v>
      </c>
      <c r="J35" s="182">
        <v>45338</v>
      </c>
      <c r="K35" s="186" t="s">
        <v>275</v>
      </c>
      <c r="L35" s="212"/>
      <c r="M35" s="221">
        <v>45392</v>
      </c>
      <c r="N35" s="181" t="s">
        <v>318</v>
      </c>
      <c r="O35" s="181"/>
      <c r="P35" s="181"/>
      <c r="Q35" s="181"/>
      <c r="R35" s="181"/>
      <c r="S35" s="181"/>
      <c r="T35" s="181"/>
      <c r="U35" s="181"/>
      <c r="V35" s="181"/>
      <c r="W35" s="181"/>
      <c r="X35" s="181"/>
    </row>
    <row r="36" ht="102.75" customHeight="1">
      <c r="A36" s="186">
        <v>24</v>
      </c>
      <c r="B36" s="201" t="s">
        <v>352</v>
      </c>
      <c r="C36" s="186" t="s">
        <v>323</v>
      </c>
      <c r="D36" s="219" t="s">
        <v>338</v>
      </c>
      <c r="E36" s="186"/>
      <c r="F36" s="225"/>
      <c r="G36" s="216">
        <v>0.5</v>
      </c>
      <c r="H36" s="201" t="s">
        <v>28</v>
      </c>
      <c r="I36" s="186" t="s">
        <v>316</v>
      </c>
      <c r="J36" s="187">
        <v>45338</v>
      </c>
      <c r="K36" s="186" t="s">
        <v>275</v>
      </c>
      <c r="L36" s="210"/>
      <c r="M36" s="221">
        <v>45392</v>
      </c>
      <c r="N36" s="181" t="s">
        <v>318</v>
      </c>
      <c r="O36" s="186"/>
      <c r="P36" s="186"/>
      <c r="Q36" s="186"/>
      <c r="R36" s="186"/>
      <c r="S36" s="186"/>
      <c r="T36" s="186"/>
      <c r="U36" s="186"/>
      <c r="V36" s="186"/>
      <c r="W36" s="186"/>
      <c r="X36" s="186"/>
    </row>
    <row r="37" ht="84.75" customHeight="1">
      <c r="A37" s="181">
        <v>25</v>
      </c>
      <c r="B37" s="204" t="s">
        <v>352</v>
      </c>
      <c r="C37" s="181" t="s">
        <v>323</v>
      </c>
      <c r="D37" s="218" t="s">
        <v>339</v>
      </c>
      <c r="E37" s="181"/>
      <c r="F37" s="225"/>
      <c r="G37" s="213">
        <v>0.5</v>
      </c>
      <c r="H37" s="204" t="s">
        <v>28</v>
      </c>
      <c r="I37" s="181" t="s">
        <v>316</v>
      </c>
      <c r="J37" s="182">
        <v>45338</v>
      </c>
      <c r="K37" s="186" t="s">
        <v>275</v>
      </c>
      <c r="L37" s="212"/>
      <c r="M37" s="221">
        <v>45392</v>
      </c>
      <c r="N37" s="181" t="s">
        <v>318</v>
      </c>
      <c r="O37" s="181"/>
      <c r="P37" s="181"/>
      <c r="Q37" s="181"/>
      <c r="R37" s="181"/>
      <c r="S37" s="181"/>
      <c r="T37" s="181"/>
      <c r="U37" s="181"/>
      <c r="V37" s="181"/>
      <c r="W37" s="181"/>
      <c r="X37" s="181"/>
    </row>
    <row r="38" ht="108" customHeight="1">
      <c r="A38" s="186">
        <v>26</v>
      </c>
      <c r="B38" s="201" t="s">
        <v>352</v>
      </c>
      <c r="C38" s="186" t="s">
        <v>341</v>
      </c>
      <c r="D38" s="219" t="s">
        <v>342</v>
      </c>
      <c r="E38" s="186"/>
      <c r="F38" s="186"/>
      <c r="G38" s="164"/>
      <c r="H38" s="203"/>
      <c r="I38" s="186" t="s">
        <v>316</v>
      </c>
      <c r="J38" s="187">
        <v>45338</v>
      </c>
      <c r="K38" s="186"/>
      <c r="L38" s="210"/>
      <c r="M38" s="186"/>
      <c r="N38" s="186"/>
      <c r="O38" s="186"/>
      <c r="P38" s="186"/>
      <c r="Q38" s="186"/>
      <c r="R38" s="186"/>
      <c r="S38" s="186"/>
      <c r="T38" s="186"/>
      <c r="U38" s="186"/>
      <c r="V38" s="186"/>
      <c r="W38" s="186"/>
      <c r="X38" s="186"/>
    </row>
    <row r="39" ht="52.5">
      <c r="A39" s="181">
        <v>27</v>
      </c>
      <c r="B39" s="201" t="s">
        <v>352</v>
      </c>
      <c r="C39" s="181" t="s">
        <v>333</v>
      </c>
      <c r="D39" s="218" t="s">
        <v>337</v>
      </c>
      <c r="E39" s="218"/>
      <c r="F39" s="218"/>
      <c r="G39" s="170">
        <v>0.5</v>
      </c>
      <c r="H39" s="207" t="s">
        <v>28</v>
      </c>
      <c r="I39" s="186" t="s">
        <v>316</v>
      </c>
      <c r="J39" s="181" t="s">
        <v>354</v>
      </c>
      <c r="K39" s="181" t="s">
        <v>275</v>
      </c>
      <c r="L39" s="212"/>
      <c r="M39" s="181"/>
      <c r="N39" s="181"/>
      <c r="O39" s="181"/>
      <c r="P39" s="181" t="s">
        <v>328</v>
      </c>
      <c r="Q39" s="218" t="s">
        <v>337</v>
      </c>
      <c r="R39" s="181"/>
      <c r="S39" s="181" t="s">
        <v>68</v>
      </c>
      <c r="T39" s="181" t="s">
        <v>318</v>
      </c>
      <c r="U39" s="181"/>
      <c r="V39" s="181"/>
      <c r="W39" s="181"/>
      <c r="X39" s="181"/>
    </row>
    <row r="40">
      <c r="A40" s="186"/>
      <c r="B40" s="186"/>
      <c r="C40" s="186"/>
      <c r="D40" s="219"/>
      <c r="E40" s="219"/>
      <c r="F40" s="219"/>
      <c r="G40" s="164"/>
      <c r="H40" s="203"/>
      <c r="I40" s="186"/>
      <c r="J40" s="186"/>
      <c r="K40" s="186"/>
      <c r="L40" s="210"/>
      <c r="M40" s="186"/>
      <c r="N40" s="186"/>
      <c r="O40" s="186"/>
      <c r="P40" s="186"/>
      <c r="Q40" s="186"/>
      <c r="R40" s="186"/>
      <c r="S40" s="186"/>
      <c r="T40" s="186"/>
      <c r="U40" s="186"/>
      <c r="V40" s="186"/>
      <c r="W40" s="186"/>
      <c r="X40" s="186"/>
    </row>
    <row r="41">
      <c r="A41" s="181"/>
      <c r="B41" s="181"/>
      <c r="C41" s="181"/>
      <c r="D41" s="218"/>
      <c r="E41" s="218"/>
      <c r="F41" s="218"/>
      <c r="G41" s="170"/>
      <c r="H41" s="207"/>
      <c r="I41" s="181"/>
      <c r="J41" s="181"/>
      <c r="K41" s="181"/>
      <c r="L41" s="212"/>
      <c r="M41" s="181"/>
      <c r="N41" s="181"/>
      <c r="O41" s="181"/>
      <c r="P41" s="181"/>
      <c r="Q41" s="181"/>
      <c r="R41" s="181"/>
      <c r="S41" s="181"/>
      <c r="T41" s="181"/>
      <c r="U41" s="181"/>
      <c r="V41" s="181"/>
      <c r="W41" s="181"/>
      <c r="X41" s="181"/>
    </row>
    <row r="42">
      <c r="A42" s="186"/>
      <c r="B42" s="186"/>
      <c r="C42" s="186"/>
      <c r="D42" s="219"/>
      <c r="E42" s="219"/>
      <c r="F42" s="219"/>
      <c r="G42" s="164"/>
      <c r="H42" s="203"/>
      <c r="I42" s="186"/>
      <c r="J42" s="186"/>
      <c r="K42" s="186"/>
      <c r="L42" s="210"/>
      <c r="M42" s="186"/>
      <c r="N42" s="186"/>
      <c r="O42" s="186"/>
      <c r="P42" s="186"/>
      <c r="Q42" s="186"/>
      <c r="R42" s="186"/>
      <c r="S42" s="186"/>
      <c r="T42" s="186"/>
      <c r="U42" s="186"/>
      <c r="V42" s="186"/>
      <c r="W42" s="186"/>
      <c r="X42" s="186"/>
    </row>
    <row r="43">
      <c r="A43" s="181"/>
      <c r="B43" s="181"/>
      <c r="C43" s="181"/>
      <c r="D43" s="218"/>
      <c r="E43" s="218"/>
      <c r="F43" s="218"/>
      <c r="G43" s="170"/>
      <c r="H43" s="207"/>
      <c r="I43" s="181"/>
      <c r="J43" s="181"/>
      <c r="K43" s="181"/>
      <c r="L43" s="212"/>
      <c r="M43" s="181"/>
      <c r="N43" s="181"/>
      <c r="O43" s="181"/>
      <c r="P43" s="181"/>
      <c r="Q43" s="181"/>
      <c r="R43" s="181"/>
      <c r="S43" s="181"/>
      <c r="T43" s="181"/>
      <c r="U43" s="181"/>
      <c r="V43" s="181"/>
      <c r="W43" s="181"/>
      <c r="X43" s="181"/>
    </row>
    <row r="44">
      <c r="A44" s="186"/>
      <c r="B44" s="186"/>
      <c r="C44" s="186"/>
      <c r="D44" s="219"/>
      <c r="E44" s="219"/>
      <c r="F44" s="219"/>
      <c r="G44" s="164"/>
      <c r="H44" s="203"/>
      <c r="I44" s="186"/>
      <c r="J44" s="186"/>
      <c r="K44" s="186"/>
      <c r="L44" s="210"/>
      <c r="M44" s="186"/>
      <c r="N44" s="186"/>
      <c r="O44" s="186"/>
      <c r="P44" s="186"/>
      <c r="Q44" s="186"/>
      <c r="R44" s="186"/>
      <c r="S44" s="186"/>
      <c r="T44" s="186"/>
      <c r="U44" s="186"/>
      <c r="V44" s="186"/>
      <c r="W44" s="186"/>
      <c r="X44" s="186"/>
    </row>
    <row r="45">
      <c r="A45" s="181"/>
      <c r="B45" s="181"/>
      <c r="C45" s="181"/>
      <c r="D45" s="218"/>
      <c r="E45" s="218"/>
      <c r="F45" s="218"/>
      <c r="G45" s="170"/>
      <c r="H45" s="207"/>
      <c r="I45" s="181"/>
      <c r="J45" s="181"/>
      <c r="K45" s="181"/>
      <c r="L45" s="212"/>
      <c r="M45" s="181"/>
      <c r="N45" s="181"/>
      <c r="O45" s="181"/>
      <c r="P45" s="181"/>
      <c r="Q45" s="181"/>
      <c r="R45" s="181"/>
      <c r="S45" s="181"/>
      <c r="T45" s="181"/>
      <c r="U45" s="181"/>
      <c r="V45" s="181"/>
      <c r="W45" s="181"/>
      <c r="X45" s="181"/>
    </row>
    <row r="46">
      <c r="A46" s="186"/>
      <c r="B46" s="186"/>
      <c r="C46" s="186"/>
      <c r="D46" s="219"/>
      <c r="E46" s="219"/>
      <c r="F46" s="219"/>
      <c r="G46" s="164"/>
      <c r="H46" s="203"/>
      <c r="I46" s="186"/>
      <c r="J46" s="186"/>
      <c r="K46" s="186"/>
      <c r="L46" s="210"/>
      <c r="M46" s="186"/>
      <c r="N46" s="186"/>
      <c r="O46" s="186"/>
      <c r="P46" s="186"/>
      <c r="Q46" s="186"/>
      <c r="R46" s="186"/>
      <c r="S46" s="186"/>
      <c r="T46" s="186"/>
      <c r="U46" s="186"/>
      <c r="V46" s="186"/>
      <c r="W46" s="186"/>
      <c r="X46" s="186"/>
    </row>
    <row r="47">
      <c r="A47" s="181"/>
      <c r="B47" s="181"/>
      <c r="C47" s="181"/>
      <c r="D47" s="218"/>
      <c r="E47" s="218"/>
      <c r="F47" s="218"/>
      <c r="G47" s="170"/>
      <c r="H47" s="207"/>
      <c r="I47" s="181"/>
      <c r="J47" s="181"/>
      <c r="K47" s="181"/>
      <c r="L47" s="212"/>
      <c r="M47" s="181"/>
      <c r="N47" s="181"/>
      <c r="O47" s="181"/>
      <c r="P47" s="181"/>
      <c r="Q47" s="181"/>
      <c r="R47" s="181"/>
      <c r="S47" s="181"/>
      <c r="T47" s="181"/>
      <c r="U47" s="181"/>
      <c r="V47" s="181"/>
      <c r="W47" s="181"/>
      <c r="X47" s="181"/>
    </row>
    <row r="48">
      <c r="A48" s="186"/>
      <c r="B48" s="186"/>
      <c r="C48" s="186"/>
      <c r="D48" s="219"/>
      <c r="E48" s="219"/>
      <c r="F48" s="219"/>
      <c r="G48" s="164"/>
      <c r="H48" s="203"/>
      <c r="I48" s="186"/>
      <c r="J48" s="186"/>
      <c r="K48" s="186"/>
      <c r="L48" s="210"/>
      <c r="M48" s="186"/>
      <c r="N48" s="186"/>
      <c r="O48" s="186"/>
      <c r="P48" s="186"/>
      <c r="Q48" s="186"/>
      <c r="R48" s="186"/>
      <c r="S48" s="186"/>
      <c r="T48" s="186"/>
      <c r="U48" s="186"/>
      <c r="V48" s="186"/>
      <c r="W48" s="186"/>
      <c r="X48" s="186"/>
    </row>
    <row r="49">
      <c r="A49" s="181"/>
      <c r="B49" s="181"/>
      <c r="C49" s="181"/>
      <c r="D49" s="218"/>
      <c r="E49" s="218"/>
      <c r="F49" s="218"/>
      <c r="G49" s="170"/>
      <c r="H49" s="207"/>
      <c r="I49" s="181"/>
      <c r="J49" s="181"/>
      <c r="K49" s="181"/>
      <c r="L49" s="212"/>
      <c r="M49" s="181"/>
      <c r="N49" s="181"/>
      <c r="O49" s="181"/>
      <c r="P49" s="181"/>
      <c r="Q49" s="181"/>
      <c r="R49" s="181"/>
      <c r="S49" s="181"/>
      <c r="T49" s="181"/>
      <c r="U49" s="181"/>
      <c r="V49" s="181"/>
      <c r="W49" s="181"/>
      <c r="X49" s="181"/>
    </row>
  </sheetData>
  <mergeCells count="2">
    <mergeCell ref="E36:F36"/>
    <mergeCell ref="E37:F37"/>
  </mergeCells>
  <dataValidations count="11" disablePrompts="0">
    <dataValidation sqref="G10:G4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9" type="list" allowBlank="1" errorStyle="stop" imeMode="noControl" operator="between" showDropDown="0" showErrorMessage="0" showInputMessage="0">
      <formula1>'Списки'!$E$2:$E$1002</formula1>
    </dataValidation>
    <dataValidation sqref="K10:K30 K38:K49"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37" type="list" allowBlank="1" errorStyle="stop" imeMode="noControl" operator="between" showDropDown="0" showErrorMessage="0" showInputMessage="0">
      <formula1>'Списки'!$A$2:$A$1002</formula1>
    </dataValidation>
  </dataValidations>
  <hyperlinks>
    <hyperlink r:id="rId1" ref="F11"/>
    <hyperlink location="'29'!A1" ref="N11"/>
    <hyperlink r:id="rId1" ref="F12"/>
    <hyperlink location="'29'!A1" ref="N12"/>
    <hyperlink r:id="rId1" ref="F13"/>
    <hyperlink location="'29'!A1" ref="N13"/>
    <hyperlink r:id="rId2" ref="F14"/>
    <hyperlink location="'29'!A1" ref="N14"/>
    <hyperlink r:id="rId1" ref="F15"/>
    <hyperlink location="'29'!A1" ref="N15"/>
    <hyperlink r:id="rId1" ref="F16"/>
    <hyperlink location="'29'!A1" ref="N16"/>
    <hyperlink r:id="rId1" ref="F17"/>
    <hyperlink location="'29'!A1" ref="N17"/>
    <hyperlink location="'29'!A1" ref="N18"/>
    <hyperlink r:id="rId2" ref="F19"/>
    <hyperlink location="'29'!A1" ref="N19"/>
    <hyperlink r:id="rId1" ref="F21"/>
    <hyperlink location="'29'!A1" ref="N21"/>
    <hyperlink r:id="rId1" ref="F22"/>
    <hyperlink location="'29'!A1" ref="N22"/>
    <hyperlink r:id="rId1" ref="F23"/>
    <hyperlink location="'29'!A1" ref="N23"/>
    <hyperlink r:id="rId1" ref="F24"/>
    <hyperlink location="'29'!A1" ref="N24"/>
    <hyperlink r:id="rId1" ref="F25"/>
    <hyperlink location="'29'!A1" ref="N25"/>
    <hyperlink r:id="rId1" ref="F27"/>
    <hyperlink location="'29'!A1" ref="N2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300F4-00C0-4927-8809-009600720092}">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AC0090-008C-4A7E-9A27-00A0007500D7}">
            <xm:f>1</xm:f>
            <x14:dxf>
              <font>
                <color indexed="65"/>
              </font>
              <fill>
                <patternFill patternType="solid">
                  <fgColor rgb="FF434343"/>
                  <bgColor rgb="FF434343"/>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1" operator="equal" id="{006800D4-00B8-488D-9D77-00ED003D0001}">
            <xm:f>0.5</xm:f>
            <x14:dxf>
              <font>
                <color indexed="65"/>
              </font>
              <fill>
                <patternFill patternType="solid">
                  <fgColor rgb="FF999999"/>
                  <bgColor rgb="FF999999"/>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0" operator="equal" id="{009900D0-000F-4707-B516-003F00BB0089}">
            <xm:f>0.2</xm:f>
            <x14:dxf>
              <font/>
              <fill>
                <patternFill patternType="solid">
                  <fgColor rgb="FFCCCCCC"/>
                  <bgColor rgb="FFCCCCCC"/>
                </patternFill>
              </fill>
              <border>
                <left style="none"/>
                <right style="none"/>
                <top style="none"/>
                <bottom style="none"/>
                <diagonal style="none"/>
              </border>
            </x14:dxf>
          </x14:cfRule>
          <xm:sqref>G10:G49</xm:sqref>
        </x14:conditionalFormatting>
        <x14:conditionalFormatting xmlns:xm="http://schemas.microsoft.com/office/excel/2006/main">
          <x14:cfRule type="containsText" priority="9" operator="containsText" text="ПД" id="{00FD00EB-008E-4326-A4EA-009900660081}">
            <xm:f>NOT(ISERROR(SEARCH(("ПД"),(K3))))</xm:f>
            <x14:dxf>
              <font/>
              <fill>
                <patternFill patternType="solid">
                  <fgColor rgb="FFF9CB9C"/>
                  <bgColor rgb="FFF9CB9C"/>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9" operator="containsText" text="ПД" id="{0019002D-007B-4018-9553-00EB008C000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5C00AE-0097-44D3-AD45-00C3001A00B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E00F2-00D2-4EFD-AB14-000100ED005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D005C-0012-4D1A-A77E-0027008C0038}">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7B00CF-00CC-4BC2-99D6-009F0047009E}">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7C0016-006E-402A-9CF7-00C0009200E7}">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2200D7-00C8-46EA-9FC5-00D60018005C}">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AF008C-00DE-4A11-8C29-008100FE0054}">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DE0063-0035-45F7-9449-0066002B0025}">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EE006E-00AF-4292-BA3A-0098002300C8}">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6100D3-001E-4C0D-85B0-0047004400C7}">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5800DD-005C-4433-9888-00D00055001D}">
            <xm:f>NOT(ISERROR(SEARCH(("отменено"),(K3))))</xm:f>
            <x14:dxf>
              <font/>
              <fill>
                <patternFill patternType="solid">
                  <fgColor rgb="FFD9EAD3"/>
                  <bgColor rgb="FFD9EAD3"/>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8" operator="containsText" text="отменено" id="{0041005D-00A3-4079-A8FC-00400043008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B0047-00A1-4CA4-8D0F-003300F500C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90054-00F0-46AC-9CCE-001C008E00E6}">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0700D0-00D5-4280-BEF6-00F700240045}">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7B00D2-00E3-45B4-B2F7-008600110018}">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8D00E8-001B-49A7-8255-00D4000500D8}">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3A001F-00D4-49F5-8878-0080000500A9}">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040081-0082-46EC-9B89-00B2001700F9}">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C200C3-0068-4EEA-9CB9-009600070093}">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5D00A2-0028-4FB3-8439-003F0098006E}">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EF005C-00D2-4AF6-9D8A-00B30022002D}">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ellIs" priority="7" operator="equal" id="{002400DA-00EA-4790-B418-0069000E00E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6" operator="equal" id="{0046009D-002F-48D8-8EAD-006C007000F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5" operator="equal" id="{003200D8-00FD-4405-9CBC-005B00DD00C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4" operator="equal" id="{00470005-00B0-405D-A95A-0054008B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3" operator="equal" id="{00490072-00F6-4C58-87AA-001C006E00BE}">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ontainsText" priority="2" operator="containsText" text="повторно" id="{00D50085-00C2-490E-BC6E-002400DE0066}">
            <xm:f>NOT(ISERROR(SEARCH(("повторно"),(K3))))</xm:f>
            <x14:dxf>
              <font/>
              <fill>
                <patternFill patternType="solid">
                  <fgColor rgb="FFEA9999"/>
                  <bgColor rgb="FFEA9999"/>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2" operator="containsText" text="повторно" id="{00FE00D6-0028-41DE-BA04-005000E1009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80058-0019-43DA-B239-0014002A00B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D1002A-0059-446B-A412-00E60074008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F001B-0096-4C10-BC9D-0010004E0037}">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470053-0029-4294-9AA7-0053006B0077}">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0900C5-00B0-4E81-849D-005800670053}">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3C0061-0013-4E05-A663-00E900AC0025}">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7F0022-009D-4308-A935-008200720062}">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F200E4-0028-4B9F-88A3-00D400750008}">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120019-00E5-4EED-86B2-0020003C008F}">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7800D3-0003-4016-ACCF-00A200030091}">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FA00FC-000D-4DF2-BD41-00EB00550075}">
            <xm:f>NOT(ISERROR(SEARCH(("снято"),(K3))))</xm:f>
            <x14:dxf>
              <font/>
              <fill>
                <patternFill patternType="solid">
                  <fgColor rgb="FF93C47D"/>
                  <bgColor rgb="FF93C47D"/>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1" operator="containsText" text="снято" id="{00880014-007B-4EF9-A481-009700D1008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B00B6-00B2-4019-B40B-0099003400B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D10044-0014-455C-9B45-0041005800B5}">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F0056-004B-413C-A551-004F002F0069}">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1F009E-00F4-4A68-901C-00E000ED001C}">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9F00ED-007A-46E9-A42C-00C400370028}">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C0000-00AF-4243-A5F0-006B002E00D3}">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B700DA-005E-429B-B910-0008004F00DF}">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D800D2-006B-4FAF-A19E-00CD00BB004B}">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E4002A-0007-4A11-BD4F-001A009600A2}">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240025-0013-4345-88CF-001300950035}">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3C47D"/>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75"/>
    <col customWidth="1" min="4" max="4" width="53.380000000000003"/>
    <col customWidth="1" min="5" max="5" width="75.129999999999995"/>
    <col collapsed="1" customWidth="1" min="6" max="6" width="18.25"/>
    <col customWidth="1" hidden="1" min="7" max="8" outlineLevel="1" width="14.130000000000001"/>
    <col customWidth="1" min="10" max="10" width="9.1300000000000008"/>
    <col customWidth="1" min="11" max="11" width="13.880000000000001"/>
    <col customWidth="1" min="12" max="12" width="28.25"/>
    <col customWidth="1" min="13" max="13" width="9.5"/>
    <col customWidth="1" min="14" max="14" width="25.5"/>
    <col customWidth="1" min="15" max="15" width="31.379999999999999"/>
    <col customWidth="1" min="16" max="16" width="9.5"/>
    <col customWidth="1" min="17" max="18" width="31.379999999999999"/>
    <col customWidth="1" min="19" max="19" width="10.880000000000001"/>
    <col customWidth="1" min="20" max="20" width="26.879999999999999"/>
    <col customWidth="1" min="21" max="21" width="22"/>
    <col customWidth="1" hidden="1" min="22" max="22" width="14.380000000000001"/>
    <col customWidth="1" hidden="1" min="23" max="23" width="26.879999999999999"/>
    <col customWidth="1" hidden="1" min="24" max="27"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3" t="s">
        <v>261</v>
      </c>
      <c r="Q1" s="123" t="s">
        <v>262</v>
      </c>
      <c r="R1" s="120" t="s">
        <v>260</v>
      </c>
      <c r="S1" s="122" t="s">
        <v>261</v>
      </c>
      <c r="T1" s="122" t="s">
        <v>262</v>
      </c>
      <c r="U1" s="121" t="s">
        <v>263</v>
      </c>
      <c r="V1" s="123" t="s">
        <v>261</v>
      </c>
      <c r="W1" s="123" t="s">
        <v>262</v>
      </c>
      <c r="X1" s="121" t="s">
        <v>263</v>
      </c>
      <c r="Y1" s="123" t="s">
        <v>261</v>
      </c>
      <c r="Z1" s="123" t="s">
        <v>262</v>
      </c>
      <c r="AA1" s="121" t="s">
        <v>263</v>
      </c>
    </row>
    <row r="2" hidden="1" outlineLevel="1">
      <c r="A2" s="124"/>
      <c r="B2" s="125" t="s">
        <v>264</v>
      </c>
      <c r="C2" s="125" t="s">
        <v>264</v>
      </c>
      <c r="D2" s="126" t="s">
        <v>53</v>
      </c>
      <c r="E2" s="127"/>
      <c r="F2" s="124"/>
      <c r="G2" s="129"/>
      <c r="H2" s="130" t="s">
        <v>265</v>
      </c>
      <c r="I2" s="130" t="s">
        <v>12</v>
      </c>
      <c r="J2" s="130" t="s">
        <v>13</v>
      </c>
      <c r="K2" s="130" t="s">
        <v>15</v>
      </c>
      <c r="L2" s="130" t="s">
        <v>14</v>
      </c>
      <c r="M2" s="130" t="s">
        <v>16</v>
      </c>
      <c r="N2" s="130" t="s">
        <v>17</v>
      </c>
      <c r="O2" s="130" t="s">
        <v>18</v>
      </c>
      <c r="P2" s="130"/>
      <c r="Q2" s="130"/>
      <c r="R2" s="130"/>
      <c r="S2" s="130" t="s">
        <v>20</v>
      </c>
      <c r="T2" s="130" t="s">
        <v>22</v>
      </c>
      <c r="U2" s="130" t="s">
        <v>23</v>
      </c>
      <c r="V2" s="130" t="s">
        <v>24</v>
      </c>
      <c r="W2" s="130" t="s">
        <v>26</v>
      </c>
      <c r="X2" s="130" t="s">
        <v>27</v>
      </c>
      <c r="Y2" s="130" t="s">
        <v>28</v>
      </c>
      <c r="Z2" s="130" t="s">
        <v>29</v>
      </c>
      <c r="AA2" s="130" t="s">
        <v>31</v>
      </c>
    </row>
    <row r="3" hidden="1" outlineLevel="1">
      <c r="A3" s="1"/>
      <c r="B3" s="18" t="s">
        <v>266</v>
      </c>
      <c r="C3" s="18" t="s">
        <v>267</v>
      </c>
      <c r="D3" s="18" t="s">
        <v>34</v>
      </c>
      <c r="E3" s="18"/>
      <c r="F3" s="18"/>
      <c r="G3" s="129"/>
      <c r="H3" s="132">
        <f>COUNTIF($H10:$H154,"1 - Несоответствие продуктовым требованиям ПИК-Стандарт")</f>
        <v>4</v>
      </c>
      <c r="I3" s="132">
        <f>COUNTIF($H10:$H154,"2 - Несоответствие Бренд-листам ПИК")</f>
        <v>0</v>
      </c>
      <c r="J3" s="132">
        <f>COUNTIF($H10:$H154,"3 - Несоответствие Каталогу отделки")</f>
        <v>0</v>
      </c>
      <c r="K3" s="132">
        <f>COUNTIF($H10:$H154,"5 - Ошибка в применении СТМ")</f>
        <v>0</v>
      </c>
      <c r="L3" s="132">
        <f>COUNTIF($H10:$H154,"4 - Несоответствие Каталогу оборудования")</f>
        <v>0</v>
      </c>
      <c r="M3" s="132">
        <f>COUNTIF($H10:$H154,"6 - Ошибка в применении сборных ЛМ")</f>
        <v>0</v>
      </c>
      <c r="N3" s="132">
        <f>COUNTIF($H10:$H154,"7 - Ошибка в применении шкаф-пакетов")</f>
        <v>0</v>
      </c>
      <c r="O3" s="132">
        <f>COUNTIF($H10:$H154,"8 - Ошибка в применении шахт-пакетов")</f>
        <v>0</v>
      </c>
      <c r="P3" s="132"/>
      <c r="Q3" s="132"/>
      <c r="R3" s="132"/>
      <c r="S3" s="132">
        <f>COUNTIF($H10:$H154,"9 - Несоответствие типологическим требованиям ПИК-Стандарт")</f>
        <v>1</v>
      </c>
      <c r="T3" s="132">
        <f>COUNTIF($H10:$H154,"10 - Несоответствие НТД РФ")</f>
        <v>1</v>
      </c>
      <c r="U3" s="132">
        <f>COUNTIF($H10:$H154,"11 - Несоответствие ИРД (кроме ТУ, СТУ), АПР, ПД")</f>
        <v>0</v>
      </c>
      <c r="V3" s="132">
        <f>COUNTIF($H10:$H154,"12 - Несоответствие требованиям ТУ, СТУ")</f>
        <v>0</v>
      </c>
      <c r="W3" s="132">
        <f>COUNTIF($H10:$H154,"13 - Ошибка в технических решениях")</f>
        <v>0</v>
      </c>
      <c r="X3" s="132">
        <f>COUNTIF($H10:$H154,"14 - Неувязка м/у собой комплектов РД")</f>
        <v>3</v>
      </c>
      <c r="Y3" s="132">
        <f>COUNTIF($H10:$H154,"15 - Недостаточность информации влияющей на СМР")</f>
        <v>5</v>
      </c>
      <c r="Z3" s="132">
        <f>COUNTIF($H10:$H154,"16 - Нерациональное решение")</f>
        <v>0</v>
      </c>
      <c r="AA3" s="132">
        <f>COUNTIF($H10:$H154,"17 - Оформление")</f>
        <v>0</v>
      </c>
    </row>
    <row r="4" hidden="1" outlineLevel="1">
      <c r="A4" s="125" t="s">
        <v>264</v>
      </c>
      <c r="B4" s="133">
        <v>19</v>
      </c>
      <c r="C4" s="133">
        <v>19</v>
      </c>
      <c r="D4" s="134">
        <f>C4/B4</f>
        <v>1</v>
      </c>
      <c r="E4" s="235"/>
      <c r="F4" s="236"/>
      <c r="G4" s="129"/>
      <c r="H4" s="126" t="s">
        <v>53</v>
      </c>
      <c r="I4" s="126" t="s">
        <v>53</v>
      </c>
      <c r="J4" s="126" t="s">
        <v>53</v>
      </c>
      <c r="K4" s="126" t="s">
        <v>53</v>
      </c>
      <c r="L4" s="126" t="s">
        <v>53</v>
      </c>
      <c r="M4" s="126" t="s">
        <v>53</v>
      </c>
      <c r="N4" s="126" t="s">
        <v>53</v>
      </c>
      <c r="O4" s="126" t="s">
        <v>53</v>
      </c>
      <c r="P4" s="126"/>
      <c r="Q4" s="126"/>
      <c r="R4" s="126"/>
      <c r="S4" s="126" t="s">
        <v>53</v>
      </c>
      <c r="T4" s="126" t="s">
        <v>53</v>
      </c>
      <c r="U4" s="126" t="s">
        <v>53</v>
      </c>
      <c r="V4" s="126" t="s">
        <v>53</v>
      </c>
      <c r="W4" s="126" t="s">
        <v>53</v>
      </c>
      <c r="X4" s="126" t="s">
        <v>53</v>
      </c>
      <c r="Y4" s="126" t="s">
        <v>53</v>
      </c>
      <c r="Z4" s="126" t="s">
        <v>53</v>
      </c>
      <c r="AA4" s="126" t="s">
        <v>53</v>
      </c>
    </row>
    <row r="5" hidden="1" outlineLevel="1">
      <c r="A5" s="237"/>
      <c r="B5" s="237"/>
      <c r="C5" s="237"/>
      <c r="D5" s="238"/>
      <c r="E5" s="236"/>
      <c r="F5" s="236"/>
      <c r="G5" s="126" t="s">
        <v>53</v>
      </c>
      <c r="H5" s="239"/>
      <c r="I5" s="116"/>
      <c r="J5" s="240"/>
      <c r="K5" s="116"/>
      <c r="L5" s="240"/>
      <c r="M5" s="240"/>
      <c r="N5" s="116"/>
      <c r="O5" s="240"/>
      <c r="P5" s="240"/>
      <c r="Q5" s="240"/>
      <c r="R5" s="240"/>
      <c r="S5" s="240"/>
      <c r="T5" s="116"/>
      <c r="U5" s="240"/>
      <c r="V5" s="240"/>
      <c r="W5" s="116"/>
      <c r="X5" s="116"/>
      <c r="Y5" s="116"/>
      <c r="Z5" s="116"/>
      <c r="AA5" s="116"/>
    </row>
    <row r="6" hidden="1" outlineLevel="1">
      <c r="A6" s="18">
        <v>0.20000000000000001</v>
      </c>
      <c r="B6" s="18">
        <v>0.5</v>
      </c>
      <c r="C6" s="18">
        <v>1</v>
      </c>
      <c r="D6" s="18" t="s">
        <v>38</v>
      </c>
      <c r="E6" s="18"/>
      <c r="F6" s="18" t="s">
        <v>268</v>
      </c>
      <c r="G6" s="139">
        <f>COUNTIFS(G10:G121,"0,2")</f>
        <v>2</v>
      </c>
      <c r="H6" s="239"/>
      <c r="I6" s="116"/>
      <c r="J6" s="240"/>
      <c r="K6" s="116"/>
      <c r="L6" s="240"/>
      <c r="M6" s="240"/>
      <c r="N6" s="116"/>
      <c r="O6" s="240"/>
      <c r="P6" s="240"/>
      <c r="Q6" s="240"/>
      <c r="R6" s="240"/>
      <c r="S6" s="240"/>
      <c r="T6" s="116"/>
      <c r="U6" s="240"/>
      <c r="V6" s="240"/>
      <c r="W6" s="116"/>
      <c r="X6" s="116"/>
      <c r="Y6" s="116"/>
      <c r="Z6" s="116"/>
      <c r="AA6" s="116"/>
    </row>
    <row r="7" hidden="1" outlineLevel="1">
      <c r="A7" s="140">
        <f>G6*0.2/B4</f>
        <v>0.021052631580000002</v>
      </c>
      <c r="B7" s="140">
        <f>G7*0.5/B4</f>
        <v>0.26315789470000001</v>
      </c>
      <c r="C7" s="140">
        <f>G8*1/B4</f>
        <v>0.1052631579</v>
      </c>
      <c r="D7" s="141">
        <f>(G6*A6+G7*B6+G8*C6)/SUM(G6:G8)</f>
        <v>0.52857142859999995</v>
      </c>
      <c r="E7" s="241"/>
      <c r="F7" s="143" t="s">
        <v>269</v>
      </c>
      <c r="G7" s="139">
        <f>COUNTIFS(G10:G121,"0,5")</f>
        <v>10</v>
      </c>
      <c r="H7" s="239"/>
      <c r="I7" s="242"/>
      <c r="J7" s="242"/>
      <c r="K7" s="242"/>
      <c r="L7" s="242"/>
      <c r="M7" s="242"/>
      <c r="N7" s="242"/>
      <c r="O7" s="242"/>
      <c r="P7" s="242"/>
      <c r="Q7" s="242"/>
      <c r="R7" s="242"/>
      <c r="S7" s="242"/>
      <c r="T7" s="242"/>
      <c r="U7" s="242"/>
      <c r="V7" s="242"/>
      <c r="W7" s="242"/>
      <c r="X7" s="242"/>
      <c r="Y7" s="242"/>
      <c r="Z7" s="242"/>
      <c r="AA7" s="242"/>
    </row>
    <row r="8" hidden="1" outlineLevel="1">
      <c r="A8" s="126" t="s">
        <v>53</v>
      </c>
      <c r="B8" s="126" t="s">
        <v>53</v>
      </c>
      <c r="C8" s="126" t="s">
        <v>53</v>
      </c>
      <c r="D8" s="126" t="s">
        <v>53</v>
      </c>
      <c r="E8" s="126"/>
      <c r="F8" s="18" t="s">
        <v>270</v>
      </c>
      <c r="G8" s="139">
        <f>COUNTIFS(G10:G121,"1")</f>
        <v>2</v>
      </c>
      <c r="H8" s="239"/>
      <c r="I8" s="116"/>
      <c r="J8" s="240"/>
      <c r="K8" s="116"/>
      <c r="L8" s="240"/>
      <c r="M8" s="240"/>
      <c r="N8" s="116"/>
      <c r="O8" s="240"/>
      <c r="P8" s="240"/>
      <c r="Q8" s="240"/>
      <c r="R8" s="240"/>
      <c r="S8" s="240"/>
      <c r="T8" s="116"/>
      <c r="U8" s="240"/>
      <c r="V8" s="240"/>
      <c r="W8" s="116"/>
      <c r="X8" s="116"/>
      <c r="Y8" s="116"/>
      <c r="Z8" s="116"/>
      <c r="AA8" s="116"/>
    </row>
    <row r="9">
      <c r="A9" s="145"/>
      <c r="B9" s="145"/>
      <c r="C9" s="145"/>
      <c r="D9" s="145"/>
      <c r="E9" s="145"/>
      <c r="F9" s="145"/>
      <c r="G9" s="145"/>
      <c r="H9" s="145"/>
      <c r="I9" s="243"/>
      <c r="J9" s="244"/>
      <c r="K9" s="243"/>
      <c r="L9" s="244"/>
      <c r="M9" s="244"/>
      <c r="N9" s="243"/>
      <c r="O9" s="244"/>
      <c r="P9" s="244"/>
      <c r="Q9" s="244"/>
      <c r="R9" s="244"/>
      <c r="S9" s="244"/>
      <c r="T9" s="243"/>
      <c r="U9" s="244"/>
      <c r="V9" s="244"/>
      <c r="W9" s="243"/>
      <c r="X9" s="243"/>
      <c r="Y9" s="243"/>
      <c r="Z9" s="243"/>
      <c r="AA9" s="243"/>
    </row>
    <row r="10" hidden="1">
      <c r="A10" s="116">
        <v>1</v>
      </c>
      <c r="B10" s="116" t="s">
        <v>355</v>
      </c>
      <c r="C10" s="116">
        <v>1</v>
      </c>
      <c r="D10" s="238" t="s">
        <v>356</v>
      </c>
      <c r="E10" s="116"/>
      <c r="F10" s="245" t="s">
        <v>357</v>
      </c>
      <c r="G10" s="129">
        <v>0.5</v>
      </c>
      <c r="H10" s="149" t="s">
        <v>265</v>
      </c>
      <c r="I10" s="246" t="s">
        <v>61</v>
      </c>
      <c r="J10" s="240">
        <v>45042</v>
      </c>
      <c r="K10" s="116" t="s">
        <v>275</v>
      </c>
      <c r="L10" s="116" t="s">
        <v>358</v>
      </c>
      <c r="M10" s="240">
        <v>45141</v>
      </c>
      <c r="N10" s="116" t="s">
        <v>359</v>
      </c>
      <c r="O10" s="240"/>
      <c r="P10" s="240"/>
      <c r="Q10" s="240"/>
      <c r="R10" s="240"/>
      <c r="S10" s="240"/>
      <c r="T10" s="116"/>
      <c r="U10" s="240"/>
      <c r="V10" s="240"/>
      <c r="W10" s="116"/>
      <c r="X10" s="116"/>
      <c r="Y10" s="116"/>
      <c r="Z10" s="116"/>
      <c r="AA10" s="116"/>
    </row>
    <row r="11" ht="112.5" hidden="1" customHeight="1">
      <c r="A11" s="116">
        <v>2</v>
      </c>
      <c r="B11" s="116" t="s">
        <v>355</v>
      </c>
      <c r="C11" s="116" t="s">
        <v>360</v>
      </c>
      <c r="D11" s="238" t="s">
        <v>361</v>
      </c>
      <c r="E11" s="116"/>
      <c r="F11" s="245" t="s">
        <v>357</v>
      </c>
      <c r="G11" s="129">
        <v>0.5</v>
      </c>
      <c r="H11" s="149" t="s">
        <v>265</v>
      </c>
      <c r="I11" s="246" t="s">
        <v>61</v>
      </c>
      <c r="J11" s="240">
        <v>45042</v>
      </c>
      <c r="K11" s="116" t="s">
        <v>275</v>
      </c>
      <c r="L11" s="116" t="s">
        <v>362</v>
      </c>
      <c r="M11" s="240">
        <v>45141</v>
      </c>
      <c r="N11" s="116" t="s">
        <v>363</v>
      </c>
      <c r="O11" s="116"/>
      <c r="P11" s="116"/>
      <c r="Q11" s="116"/>
      <c r="R11" s="116"/>
      <c r="S11" s="116"/>
      <c r="T11" s="116"/>
      <c r="U11" s="116"/>
      <c r="V11" s="116"/>
      <c r="W11" s="116"/>
      <c r="X11" s="116"/>
      <c r="Y11" s="116"/>
      <c r="Z11" s="116"/>
      <c r="AA11" s="116"/>
    </row>
    <row r="12" ht="302.25" hidden="1" customHeight="1">
      <c r="A12" s="116">
        <v>3</v>
      </c>
      <c r="B12" s="116" t="s">
        <v>355</v>
      </c>
      <c r="C12" s="116">
        <v>5</v>
      </c>
      <c r="D12" s="238" t="s">
        <v>364</v>
      </c>
      <c r="E12" s="116"/>
      <c r="F12" s="245" t="s">
        <v>365</v>
      </c>
      <c r="G12" s="129">
        <v>1</v>
      </c>
      <c r="H12" s="149" t="s">
        <v>20</v>
      </c>
      <c r="I12" s="246" t="s">
        <v>61</v>
      </c>
      <c r="J12" s="240">
        <v>45042</v>
      </c>
      <c r="K12" s="116" t="s">
        <v>275</v>
      </c>
      <c r="L12" s="116" t="s">
        <v>358</v>
      </c>
      <c r="M12" s="240">
        <v>45141</v>
      </c>
      <c r="N12" s="116" t="s">
        <v>366</v>
      </c>
      <c r="O12" s="116"/>
      <c r="P12" s="116"/>
      <c r="Q12" s="116"/>
      <c r="R12" s="116"/>
      <c r="S12" s="116"/>
      <c r="T12" s="116"/>
      <c r="U12" s="116"/>
      <c r="V12" s="116"/>
      <c r="W12" s="116"/>
      <c r="X12" s="116"/>
      <c r="Y12" s="116"/>
      <c r="Z12" s="116"/>
      <c r="AA12" s="116"/>
    </row>
    <row r="13" ht="150" hidden="1" customHeight="1">
      <c r="A13" s="116">
        <v>4</v>
      </c>
      <c r="B13" s="116" t="s">
        <v>355</v>
      </c>
      <c r="C13" s="116" t="s">
        <v>360</v>
      </c>
      <c r="D13" s="247" t="s">
        <v>367</v>
      </c>
      <c r="E13" s="116"/>
      <c r="F13" s="248" t="s">
        <v>368</v>
      </c>
      <c r="G13" s="129">
        <v>1</v>
      </c>
      <c r="H13" s="149" t="s">
        <v>22</v>
      </c>
      <c r="I13" s="246" t="s">
        <v>61</v>
      </c>
      <c r="J13" s="240">
        <v>45042</v>
      </c>
      <c r="K13" s="116" t="s">
        <v>275</v>
      </c>
      <c r="L13" s="116" t="s">
        <v>358</v>
      </c>
      <c r="M13" s="240">
        <v>45141</v>
      </c>
      <c r="N13" s="116" t="s">
        <v>369</v>
      </c>
      <c r="O13" s="116"/>
      <c r="P13" s="116"/>
      <c r="Q13" s="116"/>
      <c r="R13" s="116"/>
      <c r="S13" s="116"/>
      <c r="T13" s="116"/>
      <c r="U13" s="116"/>
      <c r="V13" s="116"/>
      <c r="W13" s="116"/>
      <c r="X13" s="116"/>
      <c r="Y13" s="116"/>
      <c r="Z13" s="116"/>
      <c r="AA13" s="116"/>
    </row>
    <row r="14" ht="178.5" customHeight="1">
      <c r="A14" s="116">
        <v>5</v>
      </c>
      <c r="B14" s="116" t="s">
        <v>355</v>
      </c>
      <c r="C14" s="116" t="s">
        <v>360</v>
      </c>
      <c r="D14" s="238" t="s">
        <v>370</v>
      </c>
      <c r="E14" s="246"/>
      <c r="F14" s="116" t="s">
        <v>283</v>
      </c>
      <c r="G14" s="129">
        <v>0.5</v>
      </c>
      <c r="H14" s="149" t="s">
        <v>27</v>
      </c>
      <c r="I14" s="246" t="s">
        <v>61</v>
      </c>
      <c r="J14" s="240">
        <v>45042</v>
      </c>
      <c r="K14" s="249" t="s">
        <v>275</v>
      </c>
      <c r="L14" s="116" t="s">
        <v>358</v>
      </c>
      <c r="M14" s="240">
        <v>45141</v>
      </c>
      <c r="N14" s="116" t="s">
        <v>371</v>
      </c>
      <c r="O14" s="116"/>
      <c r="P14" s="240"/>
      <c r="Q14" s="116"/>
      <c r="R14" s="116"/>
      <c r="S14" s="240">
        <v>45337</v>
      </c>
      <c r="T14" s="116" t="s">
        <v>372</v>
      </c>
      <c r="U14" s="116"/>
      <c r="V14" s="116"/>
      <c r="W14" s="116"/>
      <c r="X14" s="116"/>
      <c r="Y14" s="116"/>
      <c r="Z14" s="116"/>
      <c r="AA14" s="116"/>
    </row>
    <row r="15" ht="172.5" customHeight="1">
      <c r="A15" s="116">
        <v>6</v>
      </c>
      <c r="B15" s="116" t="s">
        <v>355</v>
      </c>
      <c r="C15" s="116" t="s">
        <v>373</v>
      </c>
      <c r="D15" s="238" t="s">
        <v>374</v>
      </c>
      <c r="E15" s="116"/>
      <c r="F15" s="116" t="s">
        <v>283</v>
      </c>
      <c r="G15" s="129">
        <v>0.5</v>
      </c>
      <c r="H15" s="149" t="s">
        <v>27</v>
      </c>
      <c r="I15" s="246" t="s">
        <v>61</v>
      </c>
      <c r="J15" s="240">
        <v>45042</v>
      </c>
      <c r="K15" s="249" t="s">
        <v>275</v>
      </c>
      <c r="L15" s="116" t="s">
        <v>375</v>
      </c>
      <c r="M15" s="240">
        <v>45141</v>
      </c>
      <c r="N15" s="116" t="s">
        <v>371</v>
      </c>
      <c r="O15" s="116"/>
      <c r="P15" s="240"/>
      <c r="Q15" s="116"/>
      <c r="R15" s="116"/>
      <c r="S15" s="240">
        <v>45337</v>
      </c>
      <c r="T15" s="116" t="s">
        <v>372</v>
      </c>
      <c r="U15" s="116"/>
      <c r="V15" s="116"/>
      <c r="W15" s="116"/>
      <c r="X15" s="116"/>
      <c r="Y15" s="116"/>
      <c r="Z15" s="116"/>
      <c r="AA15" s="116"/>
    </row>
    <row r="16" ht="142.5" customHeight="1">
      <c r="A16" s="116">
        <v>7</v>
      </c>
      <c r="B16" s="116" t="s">
        <v>355</v>
      </c>
      <c r="C16" s="116"/>
      <c r="D16" s="238" t="s">
        <v>376</v>
      </c>
      <c r="E16" s="116"/>
      <c r="F16" s="116"/>
      <c r="G16" s="129">
        <v>0.5</v>
      </c>
      <c r="H16" s="149" t="s">
        <v>28</v>
      </c>
      <c r="I16" s="246" t="s">
        <v>61</v>
      </c>
      <c r="J16" s="240">
        <v>45042</v>
      </c>
      <c r="K16" s="116" t="s">
        <v>377</v>
      </c>
      <c r="L16" s="116" t="s">
        <v>358</v>
      </c>
      <c r="M16" s="240">
        <v>45141</v>
      </c>
      <c r="N16" s="245" t="s">
        <v>378</v>
      </c>
      <c r="O16" s="116"/>
      <c r="P16" s="116"/>
      <c r="Q16" s="116"/>
      <c r="R16" s="116"/>
      <c r="S16" s="116"/>
      <c r="T16" s="116"/>
      <c r="U16" s="116"/>
      <c r="V16" s="116"/>
      <c r="W16" s="116"/>
      <c r="X16" s="116"/>
      <c r="Y16" s="116"/>
      <c r="Z16" s="116"/>
      <c r="AA16" s="116"/>
    </row>
    <row r="17" ht="81" customHeight="1">
      <c r="A17" s="116">
        <v>8</v>
      </c>
      <c r="B17" s="116" t="s">
        <v>355</v>
      </c>
      <c r="C17" s="116"/>
      <c r="D17" s="238" t="s">
        <v>379</v>
      </c>
      <c r="E17" s="116"/>
      <c r="F17" s="116"/>
      <c r="G17" s="129">
        <v>0.5</v>
      </c>
      <c r="H17" s="149" t="s">
        <v>28</v>
      </c>
      <c r="I17" s="246" t="s">
        <v>61</v>
      </c>
      <c r="J17" s="240">
        <v>45042</v>
      </c>
      <c r="K17" s="116" t="s">
        <v>377</v>
      </c>
      <c r="L17" s="116" t="s">
        <v>358</v>
      </c>
      <c r="M17" s="240">
        <v>45141</v>
      </c>
      <c r="N17" s="245" t="s">
        <v>378</v>
      </c>
      <c r="O17" s="116"/>
      <c r="P17" s="116"/>
      <c r="Q17" s="116"/>
      <c r="R17" s="116"/>
      <c r="S17" s="116"/>
      <c r="T17" s="116"/>
      <c r="U17" s="116"/>
      <c r="V17" s="116"/>
      <c r="W17" s="116"/>
      <c r="X17" s="116"/>
      <c r="Y17" s="116"/>
      <c r="Z17" s="116"/>
      <c r="AA17" s="116"/>
    </row>
    <row r="18" ht="117.75" customHeight="1">
      <c r="A18" s="116">
        <v>9</v>
      </c>
      <c r="B18" s="116" t="s">
        <v>355</v>
      </c>
      <c r="C18" s="116" t="s">
        <v>360</v>
      </c>
      <c r="D18" s="238" t="s">
        <v>380</v>
      </c>
      <c r="E18" s="116"/>
      <c r="F18" s="116"/>
      <c r="G18" s="129">
        <v>0.5</v>
      </c>
      <c r="H18" s="149" t="s">
        <v>27</v>
      </c>
      <c r="I18" s="246" t="s">
        <v>61</v>
      </c>
      <c r="J18" s="240">
        <v>45042</v>
      </c>
      <c r="K18" s="116" t="s">
        <v>275</v>
      </c>
      <c r="L18" s="116" t="s">
        <v>381</v>
      </c>
      <c r="M18" s="240">
        <v>45141</v>
      </c>
      <c r="N18" s="116" t="s">
        <v>382</v>
      </c>
      <c r="O18" s="116"/>
      <c r="P18" s="116"/>
      <c r="Q18" s="116"/>
      <c r="R18" s="116"/>
      <c r="S18" s="116"/>
      <c r="T18" s="116"/>
      <c r="U18" s="116"/>
      <c r="V18" s="116"/>
      <c r="W18" s="116"/>
      <c r="X18" s="116"/>
      <c r="Y18" s="116"/>
      <c r="Z18" s="116"/>
      <c r="AA18" s="116"/>
    </row>
    <row r="19" ht="96.75" customHeight="1">
      <c r="A19" s="116">
        <v>10</v>
      </c>
      <c r="B19" s="116" t="s">
        <v>355</v>
      </c>
      <c r="C19" s="116" t="s">
        <v>360</v>
      </c>
      <c r="D19" s="247" t="s">
        <v>383</v>
      </c>
      <c r="E19" s="250"/>
      <c r="F19" s="245" t="s">
        <v>384</v>
      </c>
      <c r="G19" s="129">
        <v>0.5</v>
      </c>
      <c r="H19" s="149" t="s">
        <v>28</v>
      </c>
      <c r="I19" s="246" t="s">
        <v>61</v>
      </c>
      <c r="J19" s="240">
        <v>45042</v>
      </c>
      <c r="K19" s="116" t="s">
        <v>275</v>
      </c>
      <c r="L19" s="116" t="s">
        <v>358</v>
      </c>
      <c r="M19" s="240">
        <v>45141</v>
      </c>
      <c r="N19" s="116" t="s">
        <v>385</v>
      </c>
      <c r="O19" s="116"/>
      <c r="P19" s="116"/>
      <c r="Q19" s="116"/>
      <c r="R19" s="116"/>
      <c r="S19" s="116"/>
      <c r="T19" s="116"/>
      <c r="U19" s="116"/>
      <c r="V19" s="116"/>
      <c r="W19" s="116"/>
      <c r="X19" s="116"/>
      <c r="Y19" s="116"/>
      <c r="Z19" s="116"/>
      <c r="AA19" s="116"/>
    </row>
    <row r="20" ht="72.75" customHeight="1">
      <c r="A20" s="116">
        <v>11</v>
      </c>
      <c r="B20" s="116" t="s">
        <v>355</v>
      </c>
      <c r="C20" s="116"/>
      <c r="D20" s="238" t="s">
        <v>386</v>
      </c>
      <c r="E20" s="116"/>
      <c r="F20" s="245" t="s">
        <v>387</v>
      </c>
      <c r="G20" s="129">
        <v>0.5</v>
      </c>
      <c r="H20" s="149" t="s">
        <v>28</v>
      </c>
      <c r="I20" s="246" t="s">
        <v>61</v>
      </c>
      <c r="J20" s="240">
        <v>45042</v>
      </c>
      <c r="K20" s="116" t="s">
        <v>275</v>
      </c>
      <c r="L20" s="116" t="s">
        <v>358</v>
      </c>
      <c r="M20" s="240">
        <v>45141</v>
      </c>
      <c r="N20" s="116" t="s">
        <v>385</v>
      </c>
      <c r="O20" s="116"/>
      <c r="P20" s="116"/>
      <c r="Q20" s="116"/>
      <c r="R20" s="116"/>
      <c r="S20" s="116"/>
      <c r="T20" s="116"/>
      <c r="U20" s="116"/>
      <c r="V20" s="116"/>
      <c r="W20" s="116"/>
      <c r="X20" s="116"/>
      <c r="Y20" s="116"/>
      <c r="Z20" s="116"/>
      <c r="AA20" s="116"/>
    </row>
    <row r="21" ht="51">
      <c r="A21" s="116">
        <v>12</v>
      </c>
      <c r="B21" s="116" t="s">
        <v>355</v>
      </c>
      <c r="C21" s="116"/>
      <c r="D21" s="238" t="s">
        <v>388</v>
      </c>
      <c r="E21" s="116"/>
      <c r="F21" s="116"/>
      <c r="G21" s="129"/>
      <c r="H21" s="149"/>
      <c r="I21" s="246" t="s">
        <v>61</v>
      </c>
      <c r="J21" s="240">
        <v>45042</v>
      </c>
      <c r="K21" s="249" t="s">
        <v>275</v>
      </c>
      <c r="L21" s="116" t="s">
        <v>389</v>
      </c>
      <c r="M21" s="240">
        <v>45141</v>
      </c>
      <c r="N21" s="116" t="s">
        <v>371</v>
      </c>
      <c r="O21" s="116"/>
      <c r="P21" s="240"/>
      <c r="Q21" s="116"/>
      <c r="R21" s="116"/>
      <c r="S21" s="240">
        <v>45337</v>
      </c>
      <c r="T21" s="116" t="s">
        <v>372</v>
      </c>
      <c r="U21" s="116"/>
      <c r="V21" s="116"/>
      <c r="W21" s="116"/>
      <c r="X21" s="116"/>
      <c r="Y21" s="116"/>
      <c r="Z21" s="116"/>
      <c r="AA21" s="116"/>
    </row>
    <row r="22" ht="60" customHeight="1">
      <c r="A22" s="116">
        <v>13</v>
      </c>
      <c r="B22" s="116" t="s">
        <v>390</v>
      </c>
      <c r="C22" s="116">
        <v>1</v>
      </c>
      <c r="D22" s="251" t="s">
        <v>391</v>
      </c>
      <c r="E22" s="116"/>
      <c r="F22" s="116"/>
      <c r="G22" s="129">
        <v>0.20000000000000001</v>
      </c>
      <c r="H22" s="149" t="s">
        <v>265</v>
      </c>
      <c r="I22" s="246" t="s">
        <v>78</v>
      </c>
      <c r="J22" s="240">
        <v>45141</v>
      </c>
      <c r="K22" s="116" t="s">
        <v>275</v>
      </c>
      <c r="L22" s="116"/>
      <c r="M22" s="116"/>
      <c r="N22" s="116"/>
      <c r="O22" s="252" t="s">
        <v>392</v>
      </c>
      <c r="P22" s="253">
        <v>45275</v>
      </c>
      <c r="Q22" s="116" t="s">
        <v>393</v>
      </c>
      <c r="R22" s="116"/>
      <c r="S22" s="116"/>
      <c r="T22" s="116"/>
      <c r="U22" s="116"/>
      <c r="V22" s="116"/>
      <c r="W22" s="116"/>
      <c r="X22" s="116"/>
      <c r="Y22" s="116"/>
      <c r="Z22" s="116"/>
      <c r="AA22" s="116"/>
    </row>
    <row r="23" ht="229.5">
      <c r="A23" s="116">
        <v>14</v>
      </c>
      <c r="B23" s="116" t="s">
        <v>390</v>
      </c>
      <c r="C23" s="116" t="s">
        <v>394</v>
      </c>
      <c r="D23" s="251" t="s">
        <v>395</v>
      </c>
      <c r="E23" s="116"/>
      <c r="F23" s="116"/>
      <c r="G23" s="129">
        <v>0.20000000000000001</v>
      </c>
      <c r="H23" s="149" t="s">
        <v>28</v>
      </c>
      <c r="I23" s="246" t="s">
        <v>78</v>
      </c>
      <c r="J23" s="240">
        <v>45141</v>
      </c>
      <c r="K23" s="249" t="s">
        <v>277</v>
      </c>
      <c r="L23" s="116"/>
      <c r="M23" s="116"/>
      <c r="N23" s="116"/>
      <c r="O23" s="116" t="s">
        <v>396</v>
      </c>
      <c r="P23" s="253">
        <v>45275</v>
      </c>
      <c r="Q23" s="254" t="s">
        <v>397</v>
      </c>
      <c r="R23" s="116"/>
      <c r="S23" s="116"/>
      <c r="T23" s="116"/>
      <c r="U23" s="116"/>
      <c r="V23" s="116"/>
      <c r="W23" s="116"/>
      <c r="X23" s="116"/>
      <c r="Y23" s="116"/>
      <c r="Z23" s="116"/>
      <c r="AA23" s="116"/>
    </row>
    <row r="24" ht="89.25" customHeight="1">
      <c r="A24" s="255">
        <v>15</v>
      </c>
      <c r="B24" s="255" t="s">
        <v>398</v>
      </c>
      <c r="C24" s="255" t="s">
        <v>399</v>
      </c>
      <c r="D24" s="256" t="s">
        <v>400</v>
      </c>
      <c r="E24" s="255"/>
      <c r="F24" s="255"/>
      <c r="G24" s="257"/>
      <c r="H24" s="258"/>
      <c r="I24" s="259" t="s">
        <v>78</v>
      </c>
      <c r="J24" s="260">
        <v>45141</v>
      </c>
      <c r="K24" s="261" t="s">
        <v>401</v>
      </c>
      <c r="L24" s="255"/>
      <c r="M24" s="255"/>
      <c r="N24" s="255"/>
      <c r="O24" s="255" t="s">
        <v>402</v>
      </c>
      <c r="P24" s="255"/>
      <c r="Q24" s="255"/>
      <c r="R24" s="255"/>
      <c r="S24" s="255"/>
      <c r="T24" s="255"/>
      <c r="U24" s="255"/>
      <c r="V24" s="255"/>
      <c r="W24" s="255"/>
      <c r="X24" s="255"/>
      <c r="Y24" s="255"/>
      <c r="Z24" s="255"/>
      <c r="AA24" s="255"/>
    </row>
    <row r="25" ht="52.5">
      <c r="A25" s="116">
        <v>16</v>
      </c>
      <c r="B25" s="116" t="s">
        <v>390</v>
      </c>
      <c r="C25" s="116">
        <v>29</v>
      </c>
      <c r="D25" s="251" t="s">
        <v>403</v>
      </c>
      <c r="E25" s="116"/>
      <c r="F25" s="116"/>
      <c r="G25" s="129">
        <v>0.5</v>
      </c>
      <c r="H25" s="149" t="s">
        <v>265</v>
      </c>
      <c r="I25" s="246" t="s">
        <v>78</v>
      </c>
      <c r="J25" s="240">
        <v>45141</v>
      </c>
      <c r="K25" s="116" t="s">
        <v>275</v>
      </c>
      <c r="L25" s="116"/>
      <c r="M25" s="116"/>
      <c r="N25" s="116"/>
      <c r="O25" s="116" t="s">
        <v>318</v>
      </c>
      <c r="P25" s="253">
        <v>45275</v>
      </c>
      <c r="Q25" s="116"/>
      <c r="R25" s="116"/>
      <c r="S25" s="116"/>
      <c r="T25" s="116"/>
      <c r="U25" s="116"/>
      <c r="V25" s="116"/>
      <c r="W25" s="116"/>
      <c r="X25" s="116"/>
      <c r="Y25" s="116"/>
      <c r="Z25" s="116"/>
      <c r="AA25" s="116"/>
    </row>
    <row r="26" ht="38.25">
      <c r="A26" s="262"/>
      <c r="B26" s="262"/>
      <c r="C26" s="262"/>
      <c r="D26" s="263" t="s">
        <v>404</v>
      </c>
      <c r="E26" s="262"/>
      <c r="F26" s="262"/>
      <c r="G26" s="264"/>
      <c r="H26" s="265"/>
      <c r="I26" s="262"/>
      <c r="J26" s="262"/>
      <c r="K26" s="262"/>
      <c r="L26" s="262"/>
      <c r="M26" s="262"/>
      <c r="N26" s="262"/>
      <c r="O26" s="262"/>
      <c r="P26" s="262"/>
      <c r="Q26" s="262"/>
      <c r="R26" s="262"/>
      <c r="S26" s="262"/>
      <c r="T26" s="262"/>
      <c r="U26" s="262"/>
      <c r="V26" s="262"/>
      <c r="W26" s="262"/>
      <c r="X26" s="262"/>
      <c r="Y26" s="262"/>
      <c r="Z26" s="262"/>
      <c r="AA26" s="262"/>
    </row>
    <row r="27" ht="38.25" outlineLevel="1">
      <c r="A27" s="116">
        <v>1</v>
      </c>
      <c r="B27" s="116" t="s">
        <v>355</v>
      </c>
      <c r="C27" s="116"/>
      <c r="D27" s="238" t="s">
        <v>405</v>
      </c>
      <c r="E27" s="116"/>
      <c r="F27" s="116"/>
      <c r="G27" s="129"/>
      <c r="H27" s="149"/>
      <c r="I27" s="116" t="s">
        <v>406</v>
      </c>
      <c r="J27" s="240">
        <v>45023</v>
      </c>
      <c r="K27" s="116"/>
      <c r="L27" s="116" t="s">
        <v>407</v>
      </c>
      <c r="M27" s="240">
        <v>45141</v>
      </c>
      <c r="N27" s="116"/>
      <c r="O27" s="116"/>
      <c r="P27" s="116"/>
      <c r="Q27" s="116"/>
      <c r="R27" s="116"/>
      <c r="S27" s="116"/>
      <c r="T27" s="116"/>
      <c r="U27" s="116"/>
      <c r="V27" s="116"/>
      <c r="W27" s="116"/>
      <c r="X27" s="116"/>
      <c r="Y27" s="116"/>
      <c r="Z27" s="116"/>
      <c r="AA27" s="116"/>
    </row>
    <row r="28" ht="38.25" outlineLevel="1">
      <c r="A28" s="116">
        <v>2</v>
      </c>
      <c r="B28" s="116" t="s">
        <v>355</v>
      </c>
      <c r="C28" s="116"/>
      <c r="D28" s="238" t="s">
        <v>408</v>
      </c>
      <c r="E28" s="116"/>
      <c r="F28" s="116"/>
      <c r="G28" s="129"/>
      <c r="H28" s="149"/>
      <c r="I28" s="116" t="s">
        <v>406</v>
      </c>
      <c r="J28" s="240">
        <v>45023</v>
      </c>
      <c r="K28" s="116"/>
      <c r="L28" s="116" t="s">
        <v>407</v>
      </c>
      <c r="M28" s="240">
        <v>45141</v>
      </c>
      <c r="N28" s="116"/>
      <c r="O28" s="116"/>
      <c r="P28" s="116"/>
      <c r="Q28" s="116"/>
      <c r="R28" s="116"/>
      <c r="S28" s="116"/>
      <c r="T28" s="116"/>
      <c r="U28" s="116"/>
      <c r="V28" s="116"/>
      <c r="W28" s="116"/>
      <c r="X28" s="116"/>
      <c r="Y28" s="116"/>
      <c r="Z28" s="116"/>
      <c r="AA28" s="116"/>
    </row>
    <row r="29" ht="76.5" outlineLevel="1">
      <c r="A29" s="116">
        <v>3</v>
      </c>
      <c r="B29" s="116" t="s">
        <v>355</v>
      </c>
      <c r="C29" s="116"/>
      <c r="D29" s="238" t="s">
        <v>409</v>
      </c>
      <c r="E29" s="116"/>
      <c r="F29" s="116"/>
      <c r="G29" s="129"/>
      <c r="H29" s="149"/>
      <c r="I29" s="116" t="s">
        <v>406</v>
      </c>
      <c r="J29" s="240">
        <v>45023</v>
      </c>
      <c r="K29" s="116" t="s">
        <v>275</v>
      </c>
      <c r="L29" s="116" t="s">
        <v>410</v>
      </c>
      <c r="M29" s="240">
        <v>45141</v>
      </c>
      <c r="N29" s="116" t="s">
        <v>366</v>
      </c>
      <c r="O29" s="116"/>
      <c r="P29" s="116"/>
      <c r="Q29" s="116"/>
      <c r="R29" s="116"/>
      <c r="S29" s="116"/>
      <c r="T29" s="116"/>
      <c r="U29" s="116"/>
      <c r="V29" s="116"/>
      <c r="W29" s="116"/>
      <c r="X29" s="116"/>
      <c r="Y29" s="116"/>
      <c r="Z29" s="116"/>
      <c r="AA29" s="116"/>
    </row>
    <row r="30" ht="38.25" outlineLevel="1">
      <c r="A30" s="116">
        <v>4</v>
      </c>
      <c r="B30" s="116" t="s">
        <v>355</v>
      </c>
      <c r="C30" s="116"/>
      <c r="D30" s="238" t="s">
        <v>411</v>
      </c>
      <c r="E30" s="116"/>
      <c r="F30" s="238"/>
      <c r="G30" s="129"/>
      <c r="H30" s="149"/>
      <c r="I30" s="116" t="s">
        <v>406</v>
      </c>
      <c r="J30" s="240">
        <v>45023</v>
      </c>
      <c r="K30" s="116"/>
      <c r="L30" s="116" t="s">
        <v>407</v>
      </c>
      <c r="M30" s="240">
        <v>45141</v>
      </c>
      <c r="N30" s="116"/>
      <c r="O30" s="116"/>
      <c r="P30" s="116"/>
      <c r="Q30" s="116"/>
      <c r="R30" s="116"/>
      <c r="S30" s="116"/>
      <c r="T30" s="116"/>
      <c r="U30" s="116"/>
      <c r="V30" s="116"/>
      <c r="W30" s="116"/>
      <c r="X30" s="116"/>
      <c r="Y30" s="116"/>
      <c r="Z30" s="116"/>
      <c r="AA30" s="116"/>
    </row>
    <row r="31" ht="189.75" customHeight="1" outlineLevel="1">
      <c r="A31" s="116">
        <v>5</v>
      </c>
      <c r="B31" s="116" t="s">
        <v>355</v>
      </c>
      <c r="C31" s="116"/>
      <c r="D31" s="238" t="s">
        <v>412</v>
      </c>
      <c r="E31" s="116"/>
      <c r="F31" s="238"/>
      <c r="G31" s="129"/>
      <c r="H31" s="149"/>
      <c r="I31" s="116" t="s">
        <v>406</v>
      </c>
      <c r="J31" s="240">
        <v>45023</v>
      </c>
      <c r="K31" s="116" t="s">
        <v>275</v>
      </c>
      <c r="L31" s="116" t="s">
        <v>358</v>
      </c>
      <c r="M31" s="240">
        <v>45141</v>
      </c>
      <c r="N31" s="116" t="s">
        <v>366</v>
      </c>
      <c r="O31" s="116"/>
      <c r="P31" s="116"/>
      <c r="Q31" s="116"/>
      <c r="R31" s="116"/>
      <c r="S31" s="116"/>
      <c r="T31" s="116"/>
      <c r="U31" s="116"/>
      <c r="V31" s="116"/>
      <c r="W31" s="116"/>
      <c r="X31" s="116"/>
      <c r="Y31" s="116"/>
      <c r="Z31" s="116"/>
      <c r="AA31" s="116"/>
    </row>
    <row r="32" ht="32.149999999999999" customHeight="1" outlineLevel="1">
      <c r="A32" s="116">
        <v>6</v>
      </c>
      <c r="B32" s="116" t="s">
        <v>355</v>
      </c>
      <c r="C32" s="116"/>
      <c r="D32" s="247" t="s">
        <v>413</v>
      </c>
      <c r="E32" s="116"/>
      <c r="F32" s="116"/>
      <c r="G32" s="129"/>
      <c r="H32" s="149"/>
      <c r="I32" s="116" t="s">
        <v>406</v>
      </c>
      <c r="J32" s="240">
        <v>45023</v>
      </c>
      <c r="K32" s="116" t="s">
        <v>281</v>
      </c>
      <c r="L32" s="116" t="s">
        <v>414</v>
      </c>
      <c r="M32" s="240">
        <v>45141</v>
      </c>
      <c r="N32" s="116" t="s">
        <v>415</v>
      </c>
      <c r="O32" s="116" t="s">
        <v>402</v>
      </c>
      <c r="P32" s="116"/>
      <c r="Q32" s="116"/>
      <c r="R32" s="116"/>
      <c r="S32" s="116"/>
      <c r="T32" s="116"/>
      <c r="U32" s="116"/>
      <c r="V32" s="116"/>
      <c r="W32" s="116"/>
      <c r="X32" s="116"/>
      <c r="Y32" s="116"/>
      <c r="Z32" s="116"/>
      <c r="AA32" s="116"/>
    </row>
    <row r="33" ht="144.75" customHeight="1" outlineLevel="1">
      <c r="A33" s="116">
        <v>7</v>
      </c>
      <c r="B33" s="116" t="s">
        <v>355</v>
      </c>
      <c r="C33" s="116"/>
      <c r="D33" s="238" t="s">
        <v>416</v>
      </c>
      <c r="E33" s="116"/>
      <c r="F33" s="116"/>
      <c r="G33" s="129"/>
      <c r="H33" s="149"/>
      <c r="I33" s="116" t="s">
        <v>406</v>
      </c>
      <c r="J33" s="240">
        <v>45023</v>
      </c>
      <c r="K33" s="116" t="s">
        <v>281</v>
      </c>
      <c r="L33" s="116" t="s">
        <v>414</v>
      </c>
      <c r="M33" s="240">
        <v>45141</v>
      </c>
      <c r="N33" s="116" t="s">
        <v>415</v>
      </c>
      <c r="O33" s="116" t="s">
        <v>402</v>
      </c>
      <c r="P33" s="116"/>
      <c r="Q33" s="116"/>
      <c r="R33" s="116"/>
      <c r="S33" s="116"/>
      <c r="T33" s="116"/>
      <c r="U33" s="116"/>
      <c r="V33" s="116"/>
      <c r="W33" s="116"/>
      <c r="X33" s="116"/>
      <c r="Y33" s="116"/>
      <c r="Z33" s="116"/>
      <c r="AA33" s="116"/>
    </row>
    <row r="34" ht="51" outlineLevel="1">
      <c r="A34" s="116">
        <v>8</v>
      </c>
      <c r="B34" s="116" t="s">
        <v>355</v>
      </c>
      <c r="C34" s="116"/>
      <c r="D34" s="238" t="s">
        <v>417</v>
      </c>
      <c r="E34" s="116"/>
      <c r="F34" s="116"/>
      <c r="G34" s="129"/>
      <c r="H34" s="149"/>
      <c r="I34" s="116" t="s">
        <v>406</v>
      </c>
      <c r="J34" s="266">
        <v>45023</v>
      </c>
      <c r="K34" s="116" t="s">
        <v>275</v>
      </c>
      <c r="L34" s="116" t="s">
        <v>418</v>
      </c>
      <c r="M34" s="240">
        <v>45141</v>
      </c>
      <c r="N34" s="116" t="s">
        <v>385</v>
      </c>
      <c r="O34" s="116"/>
      <c r="P34" s="116"/>
      <c r="Q34" s="116"/>
      <c r="R34" s="116"/>
      <c r="S34" s="116"/>
      <c r="T34" s="116"/>
      <c r="U34" s="116"/>
      <c r="V34" s="116"/>
      <c r="W34" s="116"/>
      <c r="X34" s="116"/>
      <c r="Y34" s="116"/>
      <c r="Z34" s="116"/>
      <c r="AA34" s="116"/>
    </row>
    <row r="35" ht="38.25" outlineLevel="1">
      <c r="A35" s="116">
        <v>9</v>
      </c>
      <c r="B35" s="116" t="s">
        <v>355</v>
      </c>
      <c r="C35" s="116"/>
      <c r="D35" s="238" t="s">
        <v>419</v>
      </c>
      <c r="E35" s="116"/>
      <c r="F35" s="116"/>
      <c r="G35" s="129"/>
      <c r="H35" s="149"/>
      <c r="I35" s="116" t="s">
        <v>406</v>
      </c>
      <c r="J35" s="267">
        <v>45023</v>
      </c>
      <c r="K35" s="116" t="s">
        <v>275</v>
      </c>
      <c r="L35" s="116" t="s">
        <v>318</v>
      </c>
      <c r="M35" s="240">
        <v>45141</v>
      </c>
      <c r="N35" s="116" t="s">
        <v>385</v>
      </c>
      <c r="O35" s="116"/>
      <c r="P35" s="116"/>
      <c r="Q35" s="116"/>
      <c r="R35" s="116"/>
      <c r="S35" s="116"/>
      <c r="T35" s="116"/>
      <c r="U35" s="116"/>
      <c r="V35" s="116"/>
      <c r="W35" s="116"/>
      <c r="X35" s="116"/>
      <c r="Y35" s="116"/>
      <c r="Z35" s="116"/>
      <c r="AA35" s="116"/>
    </row>
    <row r="36">
      <c r="A36" s="116"/>
      <c r="B36" s="116"/>
      <c r="C36" s="116"/>
      <c r="D36" s="238"/>
      <c r="E36" s="116"/>
      <c r="F36" s="116"/>
      <c r="G36" s="129"/>
      <c r="H36" s="149"/>
      <c r="I36" s="116"/>
      <c r="J36" s="116"/>
      <c r="K36" s="116"/>
      <c r="L36" s="116"/>
      <c r="M36" s="116"/>
      <c r="N36" s="116"/>
      <c r="O36" s="116"/>
      <c r="P36" s="116"/>
      <c r="Q36" s="116"/>
      <c r="R36" s="116"/>
      <c r="S36" s="116"/>
      <c r="T36" s="116"/>
      <c r="U36" s="116"/>
      <c r="V36" s="116"/>
      <c r="W36" s="116"/>
      <c r="X36" s="116"/>
      <c r="Y36" s="116"/>
      <c r="Z36" s="116"/>
      <c r="AA36" s="116"/>
    </row>
    <row r="37" hidden="1">
      <c r="A37" s="116"/>
      <c r="B37" s="116"/>
      <c r="C37" s="116"/>
      <c r="D37" s="238"/>
      <c r="E37" s="116"/>
      <c r="F37" s="116"/>
      <c r="G37" s="129"/>
      <c r="H37" s="149"/>
      <c r="I37" s="116"/>
      <c r="J37" s="116"/>
      <c r="K37" s="116"/>
      <c r="L37" s="116"/>
      <c r="M37" s="116"/>
      <c r="N37" s="116"/>
      <c r="O37" s="116"/>
      <c r="P37" s="116"/>
      <c r="Q37" s="116"/>
      <c r="R37" s="116"/>
      <c r="S37" s="116"/>
      <c r="T37" s="116"/>
      <c r="U37" s="116"/>
      <c r="V37" s="116"/>
      <c r="W37" s="116"/>
      <c r="X37" s="116"/>
      <c r="Y37" s="116"/>
      <c r="Z37" s="116"/>
      <c r="AA37" s="116"/>
    </row>
    <row r="38" hidden="1">
      <c r="A38" s="116"/>
      <c r="B38" s="116"/>
      <c r="C38" s="116"/>
      <c r="D38" s="238"/>
      <c r="E38" s="116"/>
      <c r="F38" s="116"/>
      <c r="G38" s="129"/>
      <c r="H38" s="149"/>
      <c r="I38" s="116"/>
      <c r="J38" s="116"/>
      <c r="K38" s="116"/>
      <c r="L38" s="116"/>
      <c r="M38" s="116"/>
      <c r="N38" s="116"/>
      <c r="O38" s="116"/>
      <c r="P38" s="116"/>
      <c r="Q38" s="116"/>
      <c r="R38" s="116"/>
      <c r="S38" s="116"/>
      <c r="T38" s="116"/>
      <c r="U38" s="116"/>
      <c r="V38" s="116"/>
      <c r="W38" s="116"/>
      <c r="X38" s="116"/>
      <c r="Y38" s="116"/>
      <c r="Z38" s="116"/>
      <c r="AA38" s="116"/>
    </row>
    <row r="39" hidden="1">
      <c r="A39" s="116"/>
      <c r="B39" s="116"/>
      <c r="C39" s="116"/>
      <c r="D39" s="238"/>
      <c r="E39" s="116"/>
      <c r="F39" s="116"/>
      <c r="G39" s="129"/>
      <c r="H39" s="149"/>
      <c r="I39" s="116"/>
      <c r="J39" s="116"/>
      <c r="K39" s="116"/>
      <c r="L39" s="116"/>
      <c r="M39" s="116"/>
      <c r="N39" s="116"/>
      <c r="O39" s="116"/>
      <c r="P39" s="116"/>
      <c r="Q39" s="116"/>
      <c r="R39" s="116"/>
      <c r="S39" s="116"/>
      <c r="T39" s="116"/>
      <c r="U39" s="116"/>
      <c r="V39" s="116"/>
      <c r="W39" s="116"/>
      <c r="X39" s="116"/>
      <c r="Y39" s="116"/>
      <c r="Z39" s="116"/>
      <c r="AA39" s="116"/>
    </row>
    <row r="40" hidden="1">
      <c r="A40" s="116"/>
      <c r="B40" s="116"/>
      <c r="C40" s="116"/>
      <c r="D40" s="238"/>
      <c r="E40" s="116"/>
      <c r="F40" s="116"/>
      <c r="G40" s="129"/>
      <c r="H40" s="149"/>
      <c r="I40" s="116"/>
      <c r="J40" s="116"/>
      <c r="K40" s="116"/>
      <c r="L40" s="116"/>
      <c r="M40" s="116"/>
      <c r="N40" s="116"/>
      <c r="O40" s="116"/>
      <c r="P40" s="116"/>
      <c r="Q40" s="116"/>
      <c r="R40" s="116"/>
      <c r="S40" s="116"/>
      <c r="T40" s="116"/>
      <c r="U40" s="116"/>
      <c r="V40" s="116"/>
      <c r="W40" s="116"/>
      <c r="X40" s="116"/>
      <c r="Y40" s="116"/>
      <c r="Z40" s="116"/>
      <c r="AA40" s="116"/>
    </row>
    <row r="41" hidden="1">
      <c r="A41" s="116"/>
      <c r="B41" s="116"/>
      <c r="C41" s="116"/>
      <c r="D41" s="238"/>
      <c r="E41" s="116"/>
      <c r="F41" s="116"/>
      <c r="G41" s="129"/>
      <c r="H41" s="149"/>
      <c r="I41" s="116"/>
      <c r="J41" s="116"/>
      <c r="K41" s="116"/>
      <c r="L41" s="116"/>
      <c r="M41" s="116"/>
      <c r="N41" s="116"/>
      <c r="O41" s="116"/>
      <c r="P41" s="116"/>
      <c r="Q41" s="116"/>
      <c r="R41" s="116"/>
      <c r="S41" s="116"/>
      <c r="T41" s="116"/>
      <c r="U41" s="116"/>
      <c r="V41" s="116"/>
      <c r="W41" s="116"/>
      <c r="X41" s="116"/>
      <c r="Y41" s="116"/>
      <c r="Z41" s="116"/>
      <c r="AA41" s="116"/>
    </row>
    <row r="42" hidden="1">
      <c r="A42" s="116"/>
      <c r="B42" s="116"/>
      <c r="C42" s="116"/>
      <c r="D42" s="238"/>
      <c r="E42" s="116"/>
      <c r="F42" s="116"/>
      <c r="G42" s="129"/>
      <c r="H42" s="149"/>
      <c r="I42" s="116"/>
      <c r="J42" s="116"/>
      <c r="K42" s="116"/>
      <c r="L42" s="116"/>
      <c r="M42" s="116"/>
      <c r="N42" s="116"/>
      <c r="O42" s="116"/>
      <c r="P42" s="116"/>
      <c r="Q42" s="116"/>
      <c r="R42" s="116"/>
      <c r="S42" s="116"/>
      <c r="T42" s="116"/>
      <c r="U42" s="116"/>
      <c r="V42" s="116"/>
      <c r="W42" s="116"/>
      <c r="X42" s="116"/>
      <c r="Y42" s="116"/>
      <c r="Z42" s="116"/>
      <c r="AA42" s="116"/>
    </row>
    <row r="43" hidden="1">
      <c r="A43" s="116"/>
      <c r="B43" s="116"/>
      <c r="C43" s="116"/>
      <c r="D43" s="238"/>
      <c r="E43" s="116"/>
      <c r="F43" s="116"/>
      <c r="G43" s="129"/>
      <c r="H43" s="149"/>
      <c r="I43" s="116"/>
      <c r="J43" s="116"/>
      <c r="K43" s="116"/>
      <c r="L43" s="116"/>
      <c r="M43" s="116"/>
      <c r="N43" s="116"/>
      <c r="O43" s="116"/>
      <c r="P43" s="116"/>
      <c r="Q43" s="116"/>
      <c r="R43" s="116"/>
      <c r="S43" s="116"/>
      <c r="T43" s="116"/>
      <c r="U43" s="116"/>
      <c r="V43" s="116"/>
      <c r="W43" s="116"/>
      <c r="X43" s="116"/>
      <c r="Y43" s="116"/>
      <c r="Z43" s="116"/>
      <c r="AA43" s="116"/>
    </row>
    <row r="44" hidden="1">
      <c r="A44" s="116"/>
      <c r="B44" s="116"/>
      <c r="C44" s="116"/>
      <c r="D44" s="238"/>
      <c r="E44" s="116"/>
      <c r="F44" s="116"/>
      <c r="G44" s="129"/>
      <c r="H44" s="149"/>
      <c r="I44" s="116"/>
      <c r="J44" s="116"/>
      <c r="K44" s="116"/>
      <c r="L44" s="116"/>
      <c r="M44" s="116"/>
      <c r="N44" s="116"/>
      <c r="O44" s="116"/>
      <c r="P44" s="116"/>
      <c r="Q44" s="116"/>
      <c r="R44" s="116"/>
      <c r="S44" s="116"/>
      <c r="T44" s="116"/>
      <c r="U44" s="116"/>
      <c r="V44" s="116"/>
      <c r="W44" s="116"/>
      <c r="X44" s="116"/>
      <c r="Y44" s="116"/>
      <c r="Z44" s="116"/>
      <c r="AA44" s="116"/>
    </row>
    <row r="45" hidden="1">
      <c r="A45" s="116"/>
      <c r="B45" s="116"/>
      <c r="C45" s="116"/>
      <c r="D45" s="238"/>
      <c r="E45" s="116"/>
      <c r="F45" s="116"/>
      <c r="G45" s="129"/>
      <c r="H45" s="149"/>
      <c r="I45" s="116"/>
      <c r="J45" s="116"/>
      <c r="K45" s="116"/>
      <c r="L45" s="116"/>
      <c r="M45" s="116"/>
      <c r="N45" s="116"/>
      <c r="O45" s="116"/>
      <c r="P45" s="116"/>
      <c r="Q45" s="116"/>
      <c r="R45" s="116"/>
      <c r="S45" s="116"/>
      <c r="T45" s="116"/>
      <c r="U45" s="116"/>
      <c r="V45" s="116"/>
      <c r="W45" s="116"/>
      <c r="X45" s="116"/>
      <c r="Y45" s="116"/>
      <c r="Z45" s="116"/>
      <c r="AA45" s="116"/>
    </row>
    <row r="46" hidden="1">
      <c r="A46" s="116"/>
      <c r="B46" s="116"/>
      <c r="C46" s="116"/>
      <c r="D46" s="238"/>
      <c r="E46" s="116"/>
      <c r="F46" s="116"/>
      <c r="G46" s="129"/>
      <c r="H46" s="149"/>
      <c r="I46" s="116"/>
      <c r="J46" s="116"/>
      <c r="K46" s="116"/>
      <c r="L46" s="116"/>
      <c r="M46" s="116"/>
      <c r="N46" s="116"/>
      <c r="O46" s="116"/>
      <c r="P46" s="116"/>
      <c r="Q46" s="116"/>
      <c r="R46" s="116"/>
      <c r="S46" s="116"/>
      <c r="T46" s="116"/>
      <c r="U46" s="116"/>
      <c r="V46" s="116"/>
      <c r="W46" s="116"/>
      <c r="X46" s="116"/>
      <c r="Y46" s="116"/>
      <c r="Z46" s="116"/>
      <c r="AA46" s="116"/>
    </row>
    <row r="47" hidden="1">
      <c r="A47" s="116"/>
      <c r="B47" s="116"/>
      <c r="C47" s="116"/>
      <c r="D47" s="238"/>
      <c r="E47" s="116"/>
      <c r="F47" s="116"/>
      <c r="G47" s="129"/>
      <c r="H47" s="149"/>
      <c r="I47" s="116"/>
      <c r="J47" s="116"/>
      <c r="K47" s="116"/>
      <c r="L47" s="116"/>
      <c r="M47" s="116"/>
      <c r="N47" s="116"/>
      <c r="O47" s="116"/>
      <c r="P47" s="116"/>
      <c r="Q47" s="116"/>
      <c r="R47" s="116"/>
      <c r="S47" s="116"/>
      <c r="T47" s="116"/>
      <c r="U47" s="116"/>
      <c r="V47" s="116"/>
      <c r="W47" s="116"/>
      <c r="X47" s="116"/>
      <c r="Y47" s="116"/>
      <c r="Z47" s="116"/>
      <c r="AA47" s="116"/>
    </row>
    <row r="48" hidden="1">
      <c r="A48" s="116"/>
      <c r="B48" s="116"/>
      <c r="C48" s="116"/>
      <c r="D48" s="238"/>
      <c r="E48" s="116"/>
      <c r="F48" s="116"/>
      <c r="G48" s="129"/>
      <c r="H48" s="149"/>
      <c r="I48" s="116"/>
      <c r="J48" s="116"/>
      <c r="K48" s="116"/>
      <c r="L48" s="116"/>
      <c r="M48" s="116"/>
      <c r="N48" s="116"/>
      <c r="O48" s="116"/>
      <c r="P48" s="116"/>
      <c r="Q48" s="116"/>
      <c r="R48" s="116"/>
      <c r="S48" s="116"/>
      <c r="T48" s="116"/>
      <c r="U48" s="116"/>
      <c r="V48" s="116"/>
      <c r="W48" s="116"/>
      <c r="X48" s="116"/>
      <c r="Y48" s="116"/>
      <c r="Z48" s="116"/>
      <c r="AA48" s="116"/>
    </row>
    <row r="49" hidden="1">
      <c r="A49" s="116"/>
      <c r="B49" s="116"/>
      <c r="C49" s="116"/>
      <c r="D49" s="238"/>
      <c r="E49" s="116"/>
      <c r="F49" s="116"/>
      <c r="G49" s="129"/>
      <c r="H49" s="149"/>
      <c r="I49" s="116"/>
      <c r="J49" s="116"/>
      <c r="K49" s="116"/>
      <c r="L49" s="116"/>
      <c r="M49" s="116"/>
      <c r="N49" s="116"/>
      <c r="O49" s="116"/>
      <c r="P49" s="116"/>
      <c r="Q49" s="116"/>
      <c r="R49" s="116"/>
      <c r="S49" s="116"/>
      <c r="T49" s="116"/>
      <c r="U49" s="116"/>
      <c r="V49" s="116"/>
      <c r="W49" s="116"/>
      <c r="X49" s="116"/>
      <c r="Y49" s="116"/>
      <c r="Z49" s="116"/>
      <c r="AA49" s="116"/>
    </row>
    <row r="50" hidden="1">
      <c r="A50" s="116"/>
      <c r="B50" s="116"/>
      <c r="C50" s="116"/>
      <c r="D50" s="238"/>
      <c r="E50" s="116"/>
      <c r="F50" s="116"/>
      <c r="G50" s="129"/>
      <c r="H50" s="149"/>
      <c r="I50" s="116"/>
      <c r="J50" s="116"/>
      <c r="K50" s="116"/>
      <c r="L50" s="116"/>
      <c r="M50" s="116"/>
      <c r="N50" s="116"/>
      <c r="O50" s="116"/>
      <c r="P50" s="116"/>
      <c r="Q50" s="116"/>
      <c r="R50" s="116"/>
      <c r="S50" s="116"/>
      <c r="T50" s="116"/>
      <c r="U50" s="116"/>
      <c r="V50" s="116"/>
      <c r="W50" s="116"/>
      <c r="X50" s="116"/>
      <c r="Y50" s="116"/>
      <c r="Z50" s="116"/>
      <c r="AA50" s="116"/>
    </row>
    <row r="51" hidden="1">
      <c r="A51" s="116"/>
      <c r="B51" s="116"/>
      <c r="C51" s="116"/>
      <c r="D51" s="238"/>
      <c r="E51" s="116"/>
      <c r="F51" s="116"/>
      <c r="G51" s="129"/>
      <c r="H51" s="149"/>
      <c r="I51" s="116"/>
      <c r="J51" s="116"/>
      <c r="K51" s="116"/>
      <c r="L51" s="116"/>
      <c r="M51" s="116"/>
      <c r="N51" s="116"/>
      <c r="O51" s="116"/>
      <c r="P51" s="116"/>
      <c r="Q51" s="116"/>
      <c r="R51" s="116"/>
      <c r="S51" s="116"/>
      <c r="T51" s="116"/>
      <c r="U51" s="116"/>
      <c r="V51" s="116"/>
      <c r="W51" s="116"/>
      <c r="X51" s="116"/>
      <c r="Y51" s="116"/>
      <c r="Z51" s="116"/>
      <c r="AA51" s="116"/>
    </row>
    <row r="52" hidden="1">
      <c r="A52" s="116"/>
      <c r="B52" s="116"/>
      <c r="C52" s="116"/>
      <c r="D52" s="238"/>
      <c r="E52" s="116"/>
      <c r="F52" s="116"/>
      <c r="G52" s="129"/>
      <c r="H52" s="149"/>
      <c r="I52" s="116"/>
      <c r="J52" s="116"/>
      <c r="K52" s="116"/>
      <c r="L52" s="116"/>
      <c r="M52" s="116"/>
      <c r="N52" s="116"/>
      <c r="O52" s="116"/>
      <c r="P52" s="116"/>
      <c r="Q52" s="116"/>
      <c r="R52" s="116"/>
      <c r="S52" s="116"/>
      <c r="T52" s="116"/>
      <c r="U52" s="116"/>
      <c r="V52" s="116"/>
      <c r="W52" s="116"/>
      <c r="X52" s="116"/>
      <c r="Y52" s="116"/>
      <c r="Z52" s="116"/>
      <c r="AA52" s="116"/>
    </row>
    <row r="53" hidden="1">
      <c r="A53" s="116"/>
      <c r="B53" s="116"/>
      <c r="C53" s="116"/>
      <c r="D53" s="238"/>
      <c r="E53" s="116"/>
      <c r="F53" s="116"/>
      <c r="G53" s="129"/>
      <c r="H53" s="149"/>
      <c r="I53" s="116"/>
      <c r="J53" s="116"/>
      <c r="K53" s="116"/>
      <c r="L53" s="116"/>
      <c r="M53" s="116"/>
      <c r="N53" s="116"/>
      <c r="O53" s="116"/>
      <c r="P53" s="116"/>
      <c r="Q53" s="116"/>
      <c r="R53" s="116"/>
      <c r="S53" s="116"/>
      <c r="T53" s="116"/>
      <c r="U53" s="116"/>
      <c r="V53" s="116"/>
      <c r="W53" s="116"/>
      <c r="X53" s="116"/>
      <c r="Y53" s="116"/>
      <c r="Z53" s="116"/>
      <c r="AA53" s="116"/>
    </row>
    <row r="54" hidden="1">
      <c r="A54" s="116"/>
      <c r="B54" s="116"/>
      <c r="C54" s="116"/>
      <c r="D54" s="238"/>
      <c r="E54" s="116"/>
      <c r="F54" s="116"/>
      <c r="G54" s="129"/>
      <c r="H54" s="149"/>
      <c r="I54" s="116"/>
      <c r="J54" s="116"/>
      <c r="K54" s="116"/>
      <c r="L54" s="116"/>
      <c r="M54" s="116"/>
      <c r="N54" s="116"/>
      <c r="O54" s="116"/>
      <c r="P54" s="116"/>
      <c r="Q54" s="116"/>
      <c r="R54" s="116"/>
      <c r="S54" s="116"/>
      <c r="T54" s="116"/>
      <c r="U54" s="116"/>
      <c r="V54" s="116"/>
      <c r="W54" s="116"/>
      <c r="X54" s="116"/>
      <c r="Y54" s="116"/>
      <c r="Z54" s="116"/>
      <c r="AA54" s="116"/>
    </row>
    <row r="55" hidden="1">
      <c r="A55" s="116"/>
      <c r="B55" s="116"/>
      <c r="C55" s="116"/>
      <c r="D55" s="238"/>
      <c r="E55" s="116"/>
      <c r="F55" s="116"/>
      <c r="G55" s="129"/>
      <c r="H55" s="149"/>
      <c r="I55" s="116"/>
      <c r="J55" s="116"/>
      <c r="K55" s="116"/>
      <c r="L55" s="116"/>
      <c r="M55" s="116"/>
      <c r="N55" s="116"/>
      <c r="O55" s="116"/>
      <c r="P55" s="116"/>
      <c r="Q55" s="116"/>
      <c r="R55" s="116"/>
      <c r="S55" s="116"/>
      <c r="T55" s="116"/>
      <c r="U55" s="116"/>
      <c r="V55" s="116"/>
      <c r="W55" s="116"/>
      <c r="X55" s="116"/>
      <c r="Y55" s="116"/>
      <c r="Z55" s="116"/>
      <c r="AA55" s="116"/>
    </row>
    <row r="56" hidden="1">
      <c r="A56" s="116"/>
      <c r="B56" s="116"/>
      <c r="C56" s="116"/>
      <c r="D56" s="238"/>
      <c r="E56" s="116"/>
      <c r="F56" s="116"/>
      <c r="G56" s="129"/>
      <c r="H56" s="149"/>
      <c r="I56" s="116"/>
      <c r="J56" s="116"/>
      <c r="K56" s="116"/>
      <c r="L56" s="116"/>
      <c r="M56" s="116"/>
      <c r="N56" s="116"/>
      <c r="O56" s="116"/>
      <c r="P56" s="116"/>
      <c r="Q56" s="116"/>
      <c r="R56" s="116"/>
      <c r="S56" s="116"/>
      <c r="T56" s="116"/>
      <c r="U56" s="116"/>
      <c r="V56" s="116"/>
      <c r="W56" s="116"/>
      <c r="X56" s="116"/>
      <c r="Y56" s="116"/>
      <c r="Z56" s="116"/>
      <c r="AA56" s="116"/>
    </row>
    <row r="57" hidden="1">
      <c r="A57" s="116"/>
      <c r="B57" s="116"/>
      <c r="C57" s="116"/>
      <c r="D57" s="238"/>
      <c r="E57" s="116"/>
      <c r="F57" s="116"/>
      <c r="G57" s="129"/>
      <c r="H57" s="149"/>
      <c r="I57" s="116"/>
      <c r="J57" s="116"/>
      <c r="K57" s="116"/>
      <c r="L57" s="116"/>
      <c r="M57" s="116"/>
      <c r="N57" s="116"/>
      <c r="O57" s="116"/>
      <c r="P57" s="116"/>
      <c r="Q57" s="116"/>
      <c r="R57" s="116"/>
      <c r="S57" s="116"/>
      <c r="T57" s="116"/>
      <c r="U57" s="116"/>
      <c r="V57" s="116"/>
      <c r="W57" s="116"/>
      <c r="X57" s="116"/>
      <c r="Y57" s="116"/>
      <c r="Z57" s="116"/>
      <c r="AA57" s="116"/>
    </row>
    <row r="58" hidden="1">
      <c r="A58" s="116"/>
      <c r="B58" s="116"/>
      <c r="C58" s="116"/>
      <c r="D58" s="238"/>
      <c r="E58" s="116"/>
      <c r="F58" s="116"/>
      <c r="G58" s="129"/>
      <c r="H58" s="149"/>
      <c r="I58" s="116"/>
      <c r="J58" s="116"/>
      <c r="K58" s="116"/>
      <c r="L58" s="116"/>
      <c r="M58" s="116"/>
      <c r="N58" s="116"/>
      <c r="O58" s="116"/>
      <c r="P58" s="116"/>
      <c r="Q58" s="116"/>
      <c r="R58" s="116"/>
      <c r="S58" s="116"/>
      <c r="T58" s="116"/>
      <c r="U58" s="116"/>
      <c r="V58" s="116"/>
      <c r="W58" s="116"/>
      <c r="X58" s="116"/>
      <c r="Y58" s="116"/>
      <c r="Z58" s="116"/>
      <c r="AA58" s="116"/>
    </row>
    <row r="59" hidden="1">
      <c r="A59" s="116"/>
      <c r="B59" s="116"/>
      <c r="C59" s="116"/>
      <c r="D59" s="238"/>
      <c r="E59" s="116"/>
      <c r="F59" s="116"/>
      <c r="G59" s="129"/>
      <c r="H59" s="149"/>
      <c r="I59" s="116"/>
      <c r="J59" s="116"/>
      <c r="K59" s="116"/>
      <c r="L59" s="116"/>
      <c r="M59" s="116"/>
      <c r="N59" s="116"/>
      <c r="O59" s="116"/>
      <c r="P59" s="116"/>
      <c r="Q59" s="116"/>
      <c r="R59" s="116"/>
      <c r="S59" s="116"/>
      <c r="T59" s="116"/>
      <c r="U59" s="116"/>
      <c r="V59" s="116"/>
      <c r="W59" s="116"/>
      <c r="X59" s="116"/>
      <c r="Y59" s="116"/>
      <c r="Z59" s="116"/>
      <c r="AA59" s="116"/>
    </row>
    <row r="60" hidden="1">
      <c r="A60" s="116"/>
      <c r="B60" s="116"/>
      <c r="C60" s="116"/>
      <c r="D60" s="238"/>
      <c r="E60" s="116"/>
      <c r="F60" s="116"/>
      <c r="G60" s="129"/>
      <c r="H60" s="149"/>
      <c r="I60" s="116"/>
      <c r="J60" s="116"/>
      <c r="K60" s="116"/>
      <c r="L60" s="116"/>
      <c r="M60" s="116"/>
      <c r="N60" s="116"/>
      <c r="O60" s="116"/>
      <c r="P60" s="116"/>
      <c r="Q60" s="116"/>
      <c r="R60" s="116"/>
      <c r="S60" s="116"/>
      <c r="T60" s="116"/>
      <c r="U60" s="116"/>
      <c r="V60" s="116"/>
      <c r="W60" s="116"/>
      <c r="X60" s="116"/>
      <c r="Y60" s="116"/>
      <c r="Z60" s="116"/>
      <c r="AA60" s="116"/>
    </row>
    <row r="61" hidden="1">
      <c r="A61" s="116"/>
      <c r="B61" s="116"/>
      <c r="C61" s="116"/>
      <c r="D61" s="238"/>
      <c r="E61" s="116"/>
      <c r="F61" s="116"/>
      <c r="G61" s="129"/>
      <c r="H61" s="149"/>
      <c r="I61" s="116"/>
      <c r="J61" s="116"/>
      <c r="K61" s="116"/>
      <c r="L61" s="116"/>
      <c r="M61" s="116"/>
      <c r="N61" s="116"/>
      <c r="O61" s="116"/>
      <c r="P61" s="116"/>
      <c r="Q61" s="116"/>
      <c r="R61" s="116"/>
      <c r="S61" s="116"/>
      <c r="T61" s="116"/>
      <c r="U61" s="116"/>
      <c r="V61" s="116"/>
      <c r="W61" s="116"/>
      <c r="X61" s="116"/>
      <c r="Y61" s="116"/>
      <c r="Z61" s="116"/>
      <c r="AA61" s="116"/>
    </row>
    <row r="62" hidden="1">
      <c r="A62" s="116"/>
      <c r="B62" s="116"/>
      <c r="C62" s="116"/>
      <c r="D62" s="238"/>
      <c r="E62" s="116"/>
      <c r="F62" s="116"/>
      <c r="G62" s="129"/>
      <c r="H62" s="149"/>
      <c r="I62" s="116"/>
      <c r="J62" s="116"/>
      <c r="K62" s="116"/>
      <c r="L62" s="116"/>
      <c r="M62" s="116"/>
      <c r="N62" s="116"/>
      <c r="O62" s="116"/>
      <c r="P62" s="116"/>
      <c r="Q62" s="116"/>
      <c r="R62" s="116"/>
      <c r="S62" s="116"/>
      <c r="T62" s="116"/>
      <c r="U62" s="116"/>
      <c r="V62" s="116"/>
      <c r="W62" s="116"/>
      <c r="X62" s="116"/>
      <c r="Y62" s="116"/>
      <c r="Z62" s="116"/>
      <c r="AA62" s="116"/>
    </row>
    <row r="63" hidden="1">
      <c r="A63" s="116"/>
      <c r="B63" s="116"/>
      <c r="C63" s="116"/>
      <c r="D63" s="238"/>
      <c r="E63" s="116"/>
      <c r="F63" s="116"/>
      <c r="G63" s="129"/>
      <c r="H63" s="149"/>
      <c r="I63" s="116"/>
      <c r="J63" s="116"/>
      <c r="K63" s="116"/>
      <c r="L63" s="116"/>
      <c r="M63" s="116"/>
      <c r="N63" s="116"/>
      <c r="O63" s="116"/>
      <c r="P63" s="116"/>
      <c r="Q63" s="116"/>
      <c r="R63" s="116"/>
      <c r="S63" s="116"/>
      <c r="T63" s="116"/>
      <c r="U63" s="116"/>
      <c r="V63" s="116"/>
      <c r="W63" s="116"/>
      <c r="X63" s="116"/>
      <c r="Y63" s="116"/>
      <c r="Z63" s="116"/>
      <c r="AA63" s="116"/>
    </row>
    <row r="64" hidden="1">
      <c r="A64" s="116"/>
      <c r="B64" s="116"/>
      <c r="C64" s="116"/>
      <c r="D64" s="238"/>
      <c r="E64" s="116"/>
      <c r="F64" s="116"/>
      <c r="G64" s="129"/>
      <c r="H64" s="149"/>
      <c r="I64" s="116"/>
      <c r="J64" s="116"/>
      <c r="K64" s="116"/>
      <c r="L64" s="116"/>
      <c r="M64" s="116"/>
      <c r="N64" s="116"/>
      <c r="O64" s="116"/>
      <c r="P64" s="116"/>
      <c r="Q64" s="116"/>
      <c r="R64" s="116"/>
      <c r="S64" s="116"/>
      <c r="T64" s="116"/>
      <c r="U64" s="116"/>
      <c r="V64" s="116"/>
      <c r="W64" s="116"/>
      <c r="X64" s="116"/>
      <c r="Y64" s="116"/>
      <c r="Z64" s="116"/>
      <c r="AA64" s="116"/>
    </row>
    <row r="65" hidden="1">
      <c r="A65" s="116"/>
      <c r="B65" s="116"/>
      <c r="C65" s="116"/>
      <c r="D65" s="238"/>
      <c r="E65" s="116"/>
      <c r="F65" s="116"/>
      <c r="G65" s="129"/>
      <c r="H65" s="149"/>
      <c r="I65" s="116"/>
      <c r="J65" s="116"/>
      <c r="K65" s="116"/>
      <c r="L65" s="116"/>
      <c r="M65" s="116"/>
      <c r="N65" s="116"/>
      <c r="O65" s="116"/>
      <c r="P65" s="116"/>
      <c r="Q65" s="116"/>
      <c r="R65" s="116"/>
      <c r="S65" s="116"/>
      <c r="T65" s="116"/>
      <c r="U65" s="116"/>
      <c r="V65" s="116"/>
      <c r="W65" s="116"/>
      <c r="X65" s="116"/>
      <c r="Y65" s="116"/>
      <c r="Z65" s="116"/>
      <c r="AA65" s="116"/>
    </row>
    <row r="66" hidden="1">
      <c r="A66" s="116"/>
      <c r="B66" s="116"/>
      <c r="C66" s="116"/>
      <c r="D66" s="238"/>
      <c r="E66" s="116"/>
      <c r="F66" s="116"/>
      <c r="G66" s="129"/>
      <c r="H66" s="149"/>
      <c r="I66" s="116"/>
      <c r="J66" s="116"/>
      <c r="K66" s="116"/>
      <c r="L66" s="116"/>
      <c r="M66" s="116"/>
      <c r="N66" s="116"/>
      <c r="O66" s="116"/>
      <c r="P66" s="116"/>
      <c r="Q66" s="116"/>
      <c r="R66" s="116"/>
      <c r="S66" s="116"/>
      <c r="T66" s="116"/>
      <c r="U66" s="116"/>
      <c r="V66" s="116"/>
      <c r="W66" s="116"/>
      <c r="X66" s="116"/>
      <c r="Y66" s="116"/>
      <c r="Z66" s="116"/>
      <c r="AA66" s="116"/>
    </row>
    <row r="67" hidden="1">
      <c r="A67" s="116"/>
      <c r="B67" s="116"/>
      <c r="C67" s="116"/>
      <c r="D67" s="238"/>
      <c r="E67" s="116"/>
      <c r="F67" s="116"/>
      <c r="G67" s="129"/>
      <c r="H67" s="149"/>
      <c r="I67" s="116"/>
      <c r="J67" s="116"/>
      <c r="K67" s="116"/>
      <c r="L67" s="116"/>
      <c r="M67" s="116"/>
      <c r="N67" s="116"/>
      <c r="O67" s="116"/>
      <c r="P67" s="116"/>
      <c r="Q67" s="116"/>
      <c r="R67" s="116"/>
      <c r="S67" s="116"/>
      <c r="T67" s="116"/>
      <c r="U67" s="116"/>
      <c r="V67" s="116"/>
      <c r="W67" s="116"/>
      <c r="X67" s="116"/>
      <c r="Y67" s="116"/>
      <c r="Z67" s="116"/>
      <c r="AA67" s="116"/>
    </row>
    <row r="68" hidden="1">
      <c r="A68" s="116"/>
      <c r="B68" s="116"/>
      <c r="C68" s="116"/>
      <c r="D68" s="238"/>
      <c r="E68" s="116"/>
      <c r="F68" s="116"/>
      <c r="G68" s="129"/>
      <c r="H68" s="149"/>
      <c r="I68" s="116"/>
      <c r="J68" s="116"/>
      <c r="K68" s="116"/>
      <c r="L68" s="116"/>
      <c r="M68" s="116"/>
      <c r="N68" s="116"/>
      <c r="O68" s="116"/>
      <c r="P68" s="116"/>
      <c r="Q68" s="116"/>
      <c r="R68" s="116"/>
      <c r="S68" s="116"/>
      <c r="T68" s="116"/>
      <c r="U68" s="116"/>
      <c r="V68" s="116"/>
      <c r="W68" s="116"/>
      <c r="X68" s="116"/>
      <c r="Y68" s="116"/>
      <c r="Z68" s="116"/>
      <c r="AA68" s="116"/>
    </row>
    <row r="69" hidden="1">
      <c r="A69" s="116"/>
      <c r="B69" s="116"/>
      <c r="C69" s="116"/>
      <c r="D69" s="238"/>
      <c r="E69" s="116"/>
      <c r="F69" s="116"/>
      <c r="G69" s="129"/>
      <c r="H69" s="149"/>
      <c r="I69" s="116"/>
      <c r="J69" s="116"/>
      <c r="K69" s="116"/>
      <c r="L69" s="116"/>
      <c r="M69" s="116"/>
      <c r="N69" s="116"/>
      <c r="O69" s="116"/>
      <c r="P69" s="116"/>
      <c r="Q69" s="116"/>
      <c r="R69" s="116"/>
      <c r="S69" s="116"/>
      <c r="T69" s="116"/>
      <c r="U69" s="116"/>
      <c r="V69" s="116"/>
      <c r="W69" s="116"/>
      <c r="X69" s="116"/>
      <c r="Y69" s="116"/>
      <c r="Z69" s="116"/>
      <c r="AA69" s="116"/>
    </row>
    <row r="70" hidden="1">
      <c r="A70" s="116"/>
      <c r="B70" s="116"/>
      <c r="C70" s="116"/>
      <c r="D70" s="238"/>
      <c r="E70" s="116"/>
      <c r="F70" s="116"/>
      <c r="G70" s="129"/>
      <c r="H70" s="149"/>
      <c r="I70" s="116"/>
      <c r="J70" s="116"/>
      <c r="K70" s="116"/>
      <c r="L70" s="116"/>
      <c r="M70" s="116"/>
      <c r="N70" s="116"/>
      <c r="O70" s="116"/>
      <c r="P70" s="116"/>
      <c r="Q70" s="116"/>
      <c r="R70" s="116"/>
      <c r="S70" s="116"/>
      <c r="T70" s="116"/>
      <c r="U70" s="116"/>
      <c r="V70" s="116"/>
      <c r="W70" s="116"/>
      <c r="X70" s="116"/>
      <c r="Y70" s="116"/>
      <c r="Z70" s="116"/>
      <c r="AA70" s="116"/>
    </row>
    <row r="71" hidden="1">
      <c r="A71" s="116"/>
      <c r="B71" s="116"/>
      <c r="C71" s="116"/>
      <c r="D71" s="238"/>
      <c r="E71" s="116"/>
      <c r="F71" s="116"/>
      <c r="G71" s="129"/>
      <c r="H71" s="149"/>
      <c r="I71" s="116"/>
      <c r="J71" s="116"/>
      <c r="K71" s="116"/>
      <c r="L71" s="116"/>
      <c r="M71" s="116"/>
      <c r="N71" s="116"/>
      <c r="O71" s="116"/>
      <c r="P71" s="116"/>
      <c r="Q71" s="116"/>
      <c r="R71" s="116"/>
      <c r="S71" s="116"/>
      <c r="T71" s="116"/>
      <c r="U71" s="116"/>
      <c r="V71" s="116"/>
      <c r="W71" s="116"/>
      <c r="X71" s="116"/>
      <c r="Y71" s="116"/>
      <c r="Z71" s="116"/>
      <c r="AA71" s="116"/>
    </row>
    <row r="72" hidden="1">
      <c r="A72" s="116"/>
      <c r="B72" s="116"/>
      <c r="C72" s="116"/>
      <c r="D72" s="238"/>
      <c r="E72" s="116"/>
      <c r="F72" s="116"/>
      <c r="G72" s="129"/>
      <c r="H72" s="149"/>
      <c r="I72" s="116"/>
      <c r="J72" s="116"/>
      <c r="K72" s="116"/>
      <c r="L72" s="116"/>
      <c r="M72" s="116"/>
      <c r="N72" s="116"/>
      <c r="O72" s="116"/>
      <c r="P72" s="116"/>
      <c r="Q72" s="116"/>
      <c r="R72" s="116"/>
      <c r="S72" s="116"/>
      <c r="T72" s="116"/>
      <c r="U72" s="116"/>
      <c r="V72" s="116"/>
      <c r="W72" s="116"/>
      <c r="X72" s="116"/>
      <c r="Y72" s="116"/>
      <c r="Z72" s="116"/>
      <c r="AA72" s="116"/>
    </row>
    <row r="73" hidden="1">
      <c r="A73" s="116"/>
      <c r="B73" s="116"/>
      <c r="C73" s="116"/>
      <c r="D73" s="238"/>
      <c r="E73" s="116"/>
      <c r="F73" s="116"/>
      <c r="G73" s="129"/>
      <c r="H73" s="149"/>
      <c r="I73" s="116"/>
      <c r="J73" s="116"/>
      <c r="K73" s="116"/>
      <c r="L73" s="116"/>
      <c r="M73" s="116"/>
      <c r="N73" s="116"/>
      <c r="O73" s="116"/>
      <c r="P73" s="116"/>
      <c r="Q73" s="116"/>
      <c r="R73" s="116"/>
      <c r="S73" s="116"/>
      <c r="T73" s="116"/>
      <c r="U73" s="116"/>
      <c r="V73" s="116"/>
      <c r="W73" s="116"/>
      <c r="X73" s="116"/>
      <c r="Y73" s="116"/>
      <c r="Z73" s="116"/>
      <c r="AA73" s="116"/>
    </row>
    <row r="74" hidden="1">
      <c r="A74" s="116"/>
      <c r="B74" s="116"/>
      <c r="C74" s="116"/>
      <c r="D74" s="238"/>
      <c r="E74" s="116"/>
      <c r="F74" s="116"/>
      <c r="G74" s="129"/>
      <c r="H74" s="149"/>
      <c r="I74" s="116"/>
      <c r="J74" s="116"/>
      <c r="K74" s="116"/>
      <c r="L74" s="116"/>
      <c r="M74" s="116"/>
      <c r="N74" s="116"/>
      <c r="O74" s="116"/>
      <c r="P74" s="116"/>
      <c r="Q74" s="116"/>
      <c r="R74" s="116"/>
      <c r="S74" s="116"/>
      <c r="T74" s="116"/>
      <c r="U74" s="116"/>
      <c r="V74" s="116"/>
      <c r="W74" s="116"/>
      <c r="X74" s="116"/>
      <c r="Y74" s="116"/>
      <c r="Z74" s="116"/>
      <c r="AA74" s="116"/>
    </row>
    <row r="75" hidden="1">
      <c r="A75" s="116"/>
      <c r="B75" s="116"/>
      <c r="C75" s="116"/>
      <c r="D75" s="238"/>
      <c r="E75" s="116"/>
      <c r="F75" s="116"/>
      <c r="G75" s="129"/>
      <c r="H75" s="149"/>
      <c r="I75" s="116"/>
      <c r="J75" s="116"/>
      <c r="K75" s="116"/>
      <c r="L75" s="116"/>
      <c r="M75" s="116"/>
      <c r="N75" s="116"/>
      <c r="O75" s="116"/>
      <c r="P75" s="116"/>
      <c r="Q75" s="116"/>
      <c r="R75" s="116"/>
      <c r="S75" s="116"/>
      <c r="T75" s="116"/>
      <c r="U75" s="116"/>
      <c r="V75" s="116"/>
      <c r="W75" s="116"/>
      <c r="X75" s="116"/>
      <c r="Y75" s="116"/>
      <c r="Z75" s="116"/>
      <c r="AA75" s="116"/>
    </row>
    <row r="76" hidden="1">
      <c r="A76" s="116"/>
      <c r="B76" s="116"/>
      <c r="C76" s="116"/>
      <c r="D76" s="238"/>
      <c r="E76" s="116"/>
      <c r="F76" s="116"/>
      <c r="G76" s="129"/>
      <c r="H76" s="149"/>
      <c r="I76" s="116"/>
      <c r="J76" s="116"/>
      <c r="K76" s="116"/>
      <c r="L76" s="116"/>
      <c r="M76" s="116"/>
      <c r="N76" s="116"/>
      <c r="O76" s="116"/>
      <c r="P76" s="116"/>
      <c r="Q76" s="116"/>
      <c r="R76" s="116"/>
      <c r="S76" s="116"/>
      <c r="T76" s="116"/>
      <c r="U76" s="116"/>
      <c r="V76" s="116"/>
      <c r="W76" s="116"/>
      <c r="X76" s="116"/>
      <c r="Y76" s="116"/>
      <c r="Z76" s="116"/>
      <c r="AA76" s="116"/>
    </row>
    <row r="77" hidden="1">
      <c r="A77" s="116"/>
      <c r="B77" s="116"/>
      <c r="C77" s="116"/>
      <c r="D77" s="238"/>
      <c r="E77" s="116"/>
      <c r="F77" s="116"/>
      <c r="G77" s="129"/>
      <c r="H77" s="149"/>
      <c r="I77" s="116"/>
      <c r="J77" s="116"/>
      <c r="K77" s="116"/>
      <c r="L77" s="116"/>
      <c r="M77" s="116"/>
      <c r="N77" s="116"/>
      <c r="O77" s="116"/>
      <c r="P77" s="116"/>
      <c r="Q77" s="116"/>
      <c r="R77" s="116"/>
      <c r="S77" s="116"/>
      <c r="T77" s="116"/>
      <c r="U77" s="116"/>
      <c r="V77" s="116"/>
      <c r="W77" s="116"/>
      <c r="X77" s="116"/>
      <c r="Y77" s="116"/>
      <c r="Z77" s="116"/>
      <c r="AA77" s="116"/>
    </row>
    <row r="78" hidden="1">
      <c r="A78" s="116"/>
      <c r="B78" s="116"/>
      <c r="C78" s="116"/>
      <c r="D78" s="238"/>
      <c r="E78" s="116"/>
      <c r="F78" s="116"/>
      <c r="G78" s="129"/>
      <c r="H78" s="149"/>
      <c r="I78" s="116"/>
      <c r="J78" s="116"/>
      <c r="K78" s="116"/>
      <c r="L78" s="116"/>
      <c r="M78" s="116"/>
      <c r="N78" s="116"/>
      <c r="O78" s="116"/>
      <c r="P78" s="116"/>
      <c r="Q78" s="116"/>
      <c r="R78" s="116"/>
      <c r="S78" s="116"/>
      <c r="T78" s="116"/>
      <c r="U78" s="116"/>
      <c r="V78" s="116"/>
      <c r="W78" s="116"/>
      <c r="X78" s="116"/>
      <c r="Y78" s="116"/>
      <c r="Z78" s="116"/>
      <c r="AA78" s="116"/>
    </row>
    <row r="79" hidden="1">
      <c r="A79" s="116"/>
      <c r="B79" s="116"/>
      <c r="C79" s="116"/>
      <c r="D79" s="238"/>
      <c r="E79" s="116"/>
      <c r="F79" s="116"/>
      <c r="G79" s="129"/>
      <c r="H79" s="149"/>
      <c r="I79" s="116"/>
      <c r="J79" s="116"/>
      <c r="K79" s="116"/>
      <c r="L79" s="116"/>
      <c r="M79" s="116"/>
      <c r="N79" s="116"/>
      <c r="O79" s="116"/>
      <c r="P79" s="116"/>
      <c r="Q79" s="116"/>
      <c r="R79" s="116"/>
      <c r="S79" s="116"/>
      <c r="T79" s="116"/>
      <c r="U79" s="116"/>
      <c r="V79" s="116"/>
      <c r="W79" s="116"/>
      <c r="X79" s="116"/>
      <c r="Y79" s="116"/>
      <c r="Z79" s="116"/>
      <c r="AA79" s="116"/>
    </row>
    <row r="80" hidden="1">
      <c r="A80" s="116"/>
      <c r="B80" s="116"/>
      <c r="C80" s="116"/>
      <c r="D80" s="238"/>
      <c r="E80" s="116"/>
      <c r="F80" s="116"/>
      <c r="G80" s="129"/>
      <c r="H80" s="149"/>
      <c r="I80" s="116"/>
      <c r="J80" s="116"/>
      <c r="K80" s="116"/>
      <c r="L80" s="116"/>
      <c r="M80" s="116"/>
      <c r="N80" s="116"/>
      <c r="O80" s="116"/>
      <c r="P80" s="116"/>
      <c r="Q80" s="116"/>
      <c r="R80" s="116"/>
      <c r="S80" s="116"/>
      <c r="T80" s="116"/>
      <c r="U80" s="116"/>
      <c r="V80" s="116"/>
      <c r="W80" s="116"/>
      <c r="X80" s="116"/>
      <c r="Y80" s="116"/>
      <c r="Z80" s="116"/>
      <c r="AA80" s="116"/>
    </row>
    <row r="81" hidden="1">
      <c r="A81" s="116"/>
      <c r="B81" s="116"/>
      <c r="C81" s="116"/>
      <c r="D81" s="238"/>
      <c r="E81" s="116"/>
      <c r="F81" s="116"/>
      <c r="G81" s="129"/>
      <c r="H81" s="149"/>
      <c r="I81" s="116"/>
      <c r="J81" s="116"/>
      <c r="K81" s="116"/>
      <c r="L81" s="116"/>
      <c r="M81" s="116"/>
      <c r="N81" s="116"/>
      <c r="O81" s="116"/>
      <c r="P81" s="116"/>
      <c r="Q81" s="116"/>
      <c r="R81" s="116"/>
      <c r="S81" s="116"/>
      <c r="T81" s="116"/>
      <c r="U81" s="116"/>
      <c r="V81" s="116"/>
      <c r="W81" s="116"/>
      <c r="X81" s="116"/>
      <c r="Y81" s="116"/>
      <c r="Z81" s="116"/>
      <c r="AA81" s="116"/>
    </row>
    <row r="82" hidden="1">
      <c r="A82" s="116"/>
      <c r="B82" s="116"/>
      <c r="C82" s="116"/>
      <c r="D82" s="238"/>
      <c r="E82" s="116"/>
      <c r="F82" s="116"/>
      <c r="G82" s="129"/>
      <c r="H82" s="149"/>
      <c r="I82" s="116"/>
      <c r="J82" s="116"/>
      <c r="K82" s="116"/>
      <c r="L82" s="116"/>
      <c r="M82" s="116"/>
      <c r="N82" s="116"/>
      <c r="O82" s="116"/>
      <c r="P82" s="116"/>
      <c r="Q82" s="116"/>
      <c r="R82" s="116"/>
      <c r="S82" s="116"/>
      <c r="T82" s="116"/>
      <c r="U82" s="116"/>
      <c r="V82" s="116"/>
      <c r="W82" s="116"/>
      <c r="X82" s="116"/>
      <c r="Y82" s="116"/>
      <c r="Z82" s="116"/>
      <c r="AA82" s="116"/>
    </row>
    <row r="83" hidden="1">
      <c r="A83" s="116"/>
      <c r="B83" s="116"/>
      <c r="C83" s="116"/>
      <c r="D83" s="238"/>
      <c r="E83" s="116"/>
      <c r="F83" s="116"/>
      <c r="G83" s="129"/>
      <c r="H83" s="149"/>
      <c r="I83" s="116"/>
      <c r="J83" s="116"/>
      <c r="K83" s="116"/>
      <c r="L83" s="116"/>
      <c r="M83" s="116"/>
      <c r="N83" s="116"/>
      <c r="O83" s="116"/>
      <c r="P83" s="116"/>
      <c r="Q83" s="116"/>
      <c r="R83" s="116"/>
      <c r="S83" s="116"/>
      <c r="T83" s="116"/>
      <c r="U83" s="116"/>
      <c r="V83" s="116"/>
      <c r="W83" s="116"/>
      <c r="X83" s="116"/>
      <c r="Y83" s="116"/>
      <c r="Z83" s="116"/>
      <c r="AA83" s="116"/>
    </row>
    <row r="84" hidden="1">
      <c r="A84" s="116"/>
      <c r="B84" s="116"/>
      <c r="C84" s="116"/>
      <c r="D84" s="238"/>
      <c r="E84" s="116"/>
      <c r="F84" s="116"/>
      <c r="G84" s="129"/>
      <c r="H84" s="149"/>
      <c r="I84" s="116"/>
      <c r="J84" s="116"/>
      <c r="K84" s="116"/>
      <c r="L84" s="116"/>
      <c r="M84" s="116"/>
      <c r="N84" s="116"/>
      <c r="O84" s="116"/>
      <c r="P84" s="116"/>
      <c r="Q84" s="116"/>
      <c r="R84" s="116"/>
      <c r="S84" s="116"/>
      <c r="T84" s="116"/>
      <c r="U84" s="116"/>
      <c r="V84" s="116"/>
      <c r="W84" s="116"/>
      <c r="X84" s="116"/>
      <c r="Y84" s="116"/>
      <c r="Z84" s="116"/>
      <c r="AA84" s="116"/>
    </row>
    <row r="85" hidden="1">
      <c r="A85" s="116"/>
      <c r="B85" s="116"/>
      <c r="C85" s="116"/>
      <c r="D85" s="238"/>
      <c r="E85" s="116"/>
      <c r="F85" s="116"/>
      <c r="G85" s="129"/>
      <c r="H85" s="149"/>
      <c r="I85" s="116"/>
      <c r="J85" s="116"/>
      <c r="K85" s="116"/>
      <c r="L85" s="116"/>
      <c r="M85" s="116"/>
      <c r="N85" s="116"/>
      <c r="O85" s="116"/>
      <c r="P85" s="116"/>
      <c r="Q85" s="116"/>
      <c r="R85" s="116"/>
      <c r="S85" s="116"/>
      <c r="T85" s="116"/>
      <c r="U85" s="116"/>
      <c r="V85" s="116"/>
      <c r="W85" s="116"/>
      <c r="X85" s="116"/>
      <c r="Y85" s="116"/>
      <c r="Z85" s="116"/>
      <c r="AA85" s="116"/>
    </row>
    <row r="86" hidden="1">
      <c r="A86" s="116"/>
      <c r="B86" s="116"/>
      <c r="C86" s="116"/>
      <c r="D86" s="238"/>
      <c r="E86" s="116"/>
      <c r="F86" s="116"/>
      <c r="G86" s="129"/>
      <c r="H86" s="149"/>
      <c r="I86" s="116"/>
      <c r="J86" s="116"/>
      <c r="K86" s="116"/>
      <c r="L86" s="116"/>
      <c r="M86" s="116"/>
      <c r="N86" s="116"/>
      <c r="O86" s="116"/>
      <c r="P86" s="116"/>
      <c r="Q86" s="116"/>
      <c r="R86" s="116"/>
      <c r="S86" s="116"/>
      <c r="T86" s="116"/>
      <c r="U86" s="116"/>
      <c r="V86" s="116"/>
      <c r="W86" s="116"/>
      <c r="X86" s="116"/>
      <c r="Y86" s="116"/>
      <c r="Z86" s="116"/>
      <c r="AA86" s="116"/>
    </row>
    <row r="87" hidden="1">
      <c r="A87" s="116"/>
      <c r="B87" s="116"/>
      <c r="C87" s="116"/>
      <c r="D87" s="238"/>
      <c r="E87" s="116"/>
      <c r="F87" s="116"/>
      <c r="G87" s="129"/>
      <c r="H87" s="149"/>
      <c r="I87" s="116"/>
      <c r="J87" s="116"/>
      <c r="K87" s="116"/>
      <c r="L87" s="116"/>
      <c r="M87" s="116"/>
      <c r="N87" s="116"/>
      <c r="O87" s="116"/>
      <c r="P87" s="116"/>
      <c r="Q87" s="116"/>
      <c r="R87" s="116"/>
      <c r="S87" s="116"/>
      <c r="T87" s="116"/>
      <c r="U87" s="116"/>
      <c r="V87" s="116"/>
      <c r="W87" s="116"/>
      <c r="X87" s="116"/>
      <c r="Y87" s="116"/>
      <c r="Z87" s="116"/>
      <c r="AA87" s="116"/>
    </row>
    <row r="88" hidden="1">
      <c r="A88" s="116"/>
      <c r="B88" s="116"/>
      <c r="C88" s="116"/>
      <c r="D88" s="238"/>
      <c r="E88" s="116"/>
      <c r="F88" s="116"/>
      <c r="G88" s="129"/>
      <c r="H88" s="149"/>
      <c r="I88" s="116"/>
      <c r="J88" s="116"/>
      <c r="K88" s="116"/>
      <c r="L88" s="116"/>
      <c r="M88" s="116"/>
      <c r="N88" s="116"/>
      <c r="O88" s="116"/>
      <c r="P88" s="116"/>
      <c r="Q88" s="116"/>
      <c r="R88" s="116"/>
      <c r="S88" s="116"/>
      <c r="T88" s="116"/>
      <c r="U88" s="116"/>
      <c r="V88" s="116"/>
      <c r="W88" s="116"/>
      <c r="X88" s="116"/>
      <c r="Y88" s="116"/>
      <c r="Z88" s="116"/>
      <c r="AA88" s="116"/>
    </row>
    <row r="89" hidden="1">
      <c r="A89" s="116"/>
      <c r="B89" s="116"/>
      <c r="C89" s="116"/>
      <c r="D89" s="238"/>
      <c r="E89" s="116"/>
      <c r="F89" s="116"/>
      <c r="G89" s="129"/>
      <c r="H89" s="149"/>
      <c r="I89" s="116"/>
      <c r="J89" s="116"/>
      <c r="K89" s="116"/>
      <c r="L89" s="116"/>
      <c r="M89" s="116"/>
      <c r="N89" s="116"/>
      <c r="O89" s="116"/>
      <c r="P89" s="116"/>
      <c r="Q89" s="116"/>
      <c r="R89" s="116"/>
      <c r="S89" s="116"/>
      <c r="T89" s="116"/>
      <c r="U89" s="116"/>
      <c r="V89" s="116"/>
      <c r="W89" s="116"/>
      <c r="X89" s="116"/>
      <c r="Y89" s="116"/>
      <c r="Z89" s="116"/>
      <c r="AA89" s="116"/>
    </row>
    <row r="90" hidden="1">
      <c r="A90" s="116"/>
      <c r="B90" s="116"/>
      <c r="C90" s="116"/>
      <c r="D90" s="238"/>
      <c r="E90" s="116"/>
      <c r="F90" s="116"/>
      <c r="G90" s="129"/>
      <c r="H90" s="149"/>
      <c r="I90" s="116"/>
      <c r="J90" s="116"/>
      <c r="K90" s="116"/>
      <c r="L90" s="116"/>
      <c r="M90" s="116"/>
      <c r="N90" s="116"/>
      <c r="O90" s="116"/>
      <c r="P90" s="116"/>
      <c r="Q90" s="116"/>
      <c r="R90" s="116"/>
      <c r="S90" s="116"/>
      <c r="T90" s="116"/>
      <c r="U90" s="116"/>
      <c r="V90" s="116"/>
      <c r="W90" s="116"/>
      <c r="X90" s="116"/>
      <c r="Y90" s="116"/>
      <c r="Z90" s="116"/>
      <c r="AA90" s="116"/>
    </row>
    <row r="91" hidden="1">
      <c r="A91" s="116"/>
      <c r="B91" s="116"/>
      <c r="C91" s="116"/>
      <c r="D91" s="238"/>
      <c r="E91" s="116"/>
      <c r="F91" s="116"/>
      <c r="G91" s="129"/>
      <c r="H91" s="149"/>
      <c r="I91" s="116"/>
      <c r="J91" s="116"/>
      <c r="K91" s="116"/>
      <c r="L91" s="116"/>
      <c r="M91" s="116"/>
      <c r="N91" s="116"/>
      <c r="O91" s="116"/>
      <c r="P91" s="116"/>
      <c r="Q91" s="116"/>
      <c r="R91" s="116"/>
      <c r="S91" s="116"/>
      <c r="T91" s="116"/>
      <c r="U91" s="116"/>
      <c r="V91" s="116"/>
      <c r="W91" s="116"/>
      <c r="X91" s="116"/>
      <c r="Y91" s="116"/>
      <c r="Z91" s="116"/>
      <c r="AA91" s="116"/>
    </row>
    <row r="92" hidden="1">
      <c r="A92" s="116"/>
      <c r="B92" s="116"/>
      <c r="C92" s="116"/>
      <c r="D92" s="238"/>
      <c r="E92" s="116"/>
      <c r="F92" s="116"/>
      <c r="G92" s="129"/>
      <c r="H92" s="149"/>
      <c r="I92" s="116"/>
      <c r="J92" s="116"/>
      <c r="K92" s="116"/>
      <c r="L92" s="116"/>
      <c r="M92" s="116"/>
      <c r="N92" s="116"/>
      <c r="O92" s="116"/>
      <c r="P92" s="116"/>
      <c r="Q92" s="116"/>
      <c r="R92" s="116"/>
      <c r="S92" s="116"/>
      <c r="T92" s="116"/>
      <c r="U92" s="116"/>
      <c r="V92" s="116"/>
      <c r="W92" s="116"/>
      <c r="X92" s="116"/>
      <c r="Y92" s="116"/>
      <c r="Z92" s="116"/>
      <c r="AA92" s="116"/>
    </row>
    <row r="93" hidden="1">
      <c r="A93" s="116"/>
      <c r="B93" s="116"/>
      <c r="C93" s="116"/>
      <c r="D93" s="238"/>
      <c r="E93" s="116"/>
      <c r="F93" s="116"/>
      <c r="G93" s="129"/>
      <c r="H93" s="149"/>
      <c r="I93" s="116"/>
      <c r="J93" s="116"/>
      <c r="K93" s="116"/>
      <c r="L93" s="116"/>
      <c r="M93" s="116"/>
      <c r="N93" s="116"/>
      <c r="O93" s="116"/>
      <c r="P93" s="116"/>
      <c r="Q93" s="116"/>
      <c r="R93" s="116"/>
      <c r="S93" s="116"/>
      <c r="T93" s="116"/>
      <c r="U93" s="116"/>
      <c r="V93" s="116"/>
      <c r="W93" s="116"/>
      <c r="X93" s="116"/>
      <c r="Y93" s="116"/>
      <c r="Z93" s="116"/>
      <c r="AA93" s="116"/>
    </row>
    <row r="94" hidden="1">
      <c r="A94" s="116"/>
      <c r="B94" s="116"/>
      <c r="C94" s="116"/>
      <c r="D94" s="238"/>
      <c r="E94" s="116"/>
      <c r="F94" s="116"/>
      <c r="G94" s="129"/>
      <c r="H94" s="149"/>
      <c r="I94" s="116"/>
      <c r="J94" s="116"/>
      <c r="K94" s="116"/>
      <c r="L94" s="116"/>
      <c r="M94" s="116"/>
      <c r="N94" s="116"/>
      <c r="O94" s="116"/>
      <c r="P94" s="116"/>
      <c r="Q94" s="116"/>
      <c r="R94" s="116"/>
      <c r="S94" s="116"/>
      <c r="T94" s="116"/>
      <c r="U94" s="116"/>
      <c r="V94" s="116"/>
      <c r="W94" s="116"/>
      <c r="X94" s="116"/>
      <c r="Y94" s="116"/>
      <c r="Z94" s="116"/>
      <c r="AA94" s="116"/>
    </row>
    <row r="95" hidden="1">
      <c r="A95" s="116"/>
      <c r="B95" s="116"/>
      <c r="C95" s="116"/>
      <c r="D95" s="238"/>
      <c r="E95" s="116"/>
      <c r="F95" s="116"/>
      <c r="G95" s="129"/>
      <c r="H95" s="149"/>
      <c r="I95" s="116"/>
      <c r="J95" s="116"/>
      <c r="K95" s="116"/>
      <c r="L95" s="116"/>
      <c r="M95" s="116"/>
      <c r="N95" s="116"/>
      <c r="O95" s="116"/>
      <c r="P95" s="116"/>
      <c r="Q95" s="116"/>
      <c r="R95" s="116"/>
      <c r="S95" s="116"/>
      <c r="T95" s="116"/>
      <c r="U95" s="116"/>
      <c r="V95" s="116"/>
      <c r="W95" s="116"/>
      <c r="X95" s="116"/>
      <c r="Y95" s="116"/>
      <c r="Z95" s="116"/>
      <c r="AA95" s="116"/>
    </row>
    <row r="96" hidden="1">
      <c r="A96" s="116"/>
      <c r="B96" s="116"/>
      <c r="C96" s="116"/>
      <c r="D96" s="238"/>
      <c r="E96" s="116"/>
      <c r="F96" s="116"/>
      <c r="G96" s="129"/>
      <c r="H96" s="149"/>
      <c r="I96" s="116"/>
      <c r="J96" s="116"/>
      <c r="K96" s="116"/>
      <c r="L96" s="116"/>
      <c r="M96" s="116"/>
      <c r="N96" s="116"/>
      <c r="O96" s="116"/>
      <c r="P96" s="116"/>
      <c r="Q96" s="116"/>
      <c r="R96" s="116"/>
      <c r="S96" s="116"/>
      <c r="T96" s="116"/>
      <c r="U96" s="116"/>
      <c r="V96" s="116"/>
      <c r="W96" s="116"/>
      <c r="X96" s="116"/>
      <c r="Y96" s="116"/>
      <c r="Z96" s="116"/>
      <c r="AA96" s="116"/>
    </row>
    <row r="97" hidden="1">
      <c r="A97" s="116"/>
      <c r="B97" s="116"/>
      <c r="C97" s="116"/>
      <c r="D97" s="238"/>
      <c r="E97" s="116"/>
      <c r="F97" s="116"/>
      <c r="G97" s="129"/>
      <c r="H97" s="149"/>
      <c r="I97" s="116"/>
      <c r="J97" s="116"/>
      <c r="K97" s="116"/>
      <c r="L97" s="116"/>
      <c r="M97" s="116"/>
      <c r="N97" s="116"/>
      <c r="O97" s="116"/>
      <c r="P97" s="116"/>
      <c r="Q97" s="116"/>
      <c r="R97" s="116"/>
      <c r="S97" s="116"/>
      <c r="T97" s="116"/>
      <c r="U97" s="116"/>
      <c r="V97" s="116"/>
      <c r="W97" s="116"/>
      <c r="X97" s="116"/>
      <c r="Y97" s="116"/>
      <c r="Z97" s="116"/>
      <c r="AA97" s="116"/>
    </row>
    <row r="98" hidden="1">
      <c r="A98" s="116"/>
      <c r="B98" s="116"/>
      <c r="C98" s="116"/>
      <c r="D98" s="238"/>
      <c r="E98" s="116"/>
      <c r="F98" s="116"/>
      <c r="G98" s="129"/>
      <c r="H98" s="149"/>
      <c r="I98" s="116"/>
      <c r="J98" s="116"/>
      <c r="K98" s="116"/>
      <c r="L98" s="116"/>
      <c r="M98" s="116"/>
      <c r="N98" s="116"/>
      <c r="O98" s="116"/>
      <c r="P98" s="116"/>
      <c r="Q98" s="116"/>
      <c r="R98" s="116"/>
      <c r="S98" s="116"/>
      <c r="T98" s="116"/>
      <c r="U98" s="116"/>
      <c r="V98" s="116"/>
      <c r="W98" s="116"/>
      <c r="X98" s="116"/>
      <c r="Y98" s="116"/>
      <c r="Z98" s="116"/>
      <c r="AA98" s="116"/>
    </row>
    <row r="99" hidden="1">
      <c r="A99" s="116"/>
      <c r="B99" s="116"/>
      <c r="C99" s="116"/>
      <c r="D99" s="238"/>
      <c r="E99" s="116"/>
      <c r="F99" s="116"/>
      <c r="G99" s="129"/>
      <c r="H99" s="149"/>
      <c r="I99" s="116"/>
      <c r="J99" s="116"/>
      <c r="K99" s="116"/>
      <c r="L99" s="116"/>
      <c r="M99" s="116"/>
      <c r="N99" s="116"/>
      <c r="O99" s="116"/>
      <c r="P99" s="116"/>
      <c r="Q99" s="116"/>
      <c r="R99" s="116"/>
      <c r="S99" s="116"/>
      <c r="T99" s="116"/>
      <c r="U99" s="116"/>
      <c r="V99" s="116"/>
      <c r="W99" s="116"/>
      <c r="X99" s="116"/>
      <c r="Y99" s="116"/>
      <c r="Z99" s="116"/>
      <c r="AA99" s="116"/>
    </row>
    <row r="100" hidden="1">
      <c r="A100" s="116"/>
      <c r="B100" s="116"/>
      <c r="C100" s="116"/>
      <c r="D100" s="238"/>
      <c r="E100" s="116"/>
      <c r="F100" s="116"/>
      <c r="G100" s="129"/>
      <c r="H100" s="149"/>
      <c r="I100" s="116"/>
      <c r="J100" s="116"/>
      <c r="K100" s="116"/>
      <c r="L100" s="116"/>
      <c r="M100" s="116"/>
      <c r="N100" s="116"/>
      <c r="O100" s="116"/>
      <c r="P100" s="116"/>
      <c r="Q100" s="116"/>
      <c r="R100" s="116"/>
      <c r="S100" s="116"/>
      <c r="T100" s="116"/>
      <c r="U100" s="116"/>
      <c r="V100" s="116"/>
      <c r="W100" s="116"/>
      <c r="X100" s="116"/>
      <c r="Y100" s="116"/>
      <c r="Z100" s="116"/>
      <c r="AA100" s="116"/>
    </row>
    <row r="101" hidden="1">
      <c r="A101" s="116"/>
      <c r="B101" s="116"/>
      <c r="C101" s="116"/>
      <c r="D101" s="238"/>
      <c r="E101" s="116"/>
      <c r="F101" s="116"/>
      <c r="G101" s="129"/>
      <c r="H101" s="149"/>
      <c r="I101" s="116"/>
      <c r="J101" s="116"/>
      <c r="K101" s="116"/>
      <c r="L101" s="116"/>
      <c r="M101" s="116"/>
      <c r="N101" s="116"/>
      <c r="O101" s="116"/>
      <c r="P101" s="116"/>
      <c r="Q101" s="116"/>
      <c r="R101" s="116"/>
      <c r="S101" s="116"/>
      <c r="T101" s="116"/>
      <c r="U101" s="116"/>
      <c r="V101" s="116"/>
      <c r="W101" s="116"/>
      <c r="X101" s="116"/>
      <c r="Y101" s="116"/>
      <c r="Z101" s="116"/>
      <c r="AA101" s="116"/>
    </row>
    <row r="102" hidden="1">
      <c r="A102" s="116"/>
      <c r="B102" s="116"/>
      <c r="C102" s="116"/>
      <c r="D102" s="238"/>
      <c r="E102" s="116"/>
      <c r="F102" s="116"/>
      <c r="G102" s="129"/>
      <c r="H102" s="149"/>
      <c r="I102" s="116"/>
      <c r="J102" s="116"/>
      <c r="K102" s="116"/>
      <c r="L102" s="116"/>
      <c r="M102" s="116"/>
      <c r="N102" s="116"/>
      <c r="O102" s="116"/>
      <c r="P102" s="116"/>
      <c r="Q102" s="116"/>
      <c r="R102" s="116"/>
      <c r="S102" s="116"/>
      <c r="T102" s="116"/>
      <c r="U102" s="116"/>
      <c r="V102" s="116"/>
      <c r="W102" s="116"/>
      <c r="X102" s="116"/>
      <c r="Y102" s="116"/>
      <c r="Z102" s="116"/>
      <c r="AA102" s="116"/>
    </row>
    <row r="103" hidden="1">
      <c r="A103" s="116"/>
      <c r="B103" s="116"/>
      <c r="C103" s="116"/>
      <c r="D103" s="238"/>
      <c r="E103" s="116"/>
      <c r="F103" s="116"/>
      <c r="G103" s="129"/>
      <c r="H103" s="149"/>
      <c r="I103" s="116"/>
      <c r="J103" s="116"/>
      <c r="K103" s="116"/>
      <c r="L103" s="116"/>
      <c r="M103" s="116"/>
      <c r="N103" s="116"/>
      <c r="O103" s="116"/>
      <c r="P103" s="116"/>
      <c r="Q103" s="116"/>
      <c r="R103" s="116"/>
      <c r="S103" s="116"/>
      <c r="T103" s="116"/>
      <c r="U103" s="116"/>
      <c r="V103" s="116"/>
      <c r="W103" s="116"/>
      <c r="X103" s="116"/>
      <c r="Y103" s="116"/>
      <c r="Z103" s="116"/>
      <c r="AA103" s="116"/>
    </row>
    <row r="104" hidden="1">
      <c r="A104" s="116"/>
      <c r="B104" s="116"/>
      <c r="C104" s="116"/>
      <c r="D104" s="238"/>
      <c r="E104" s="116"/>
      <c r="F104" s="116"/>
      <c r="G104" s="129"/>
      <c r="H104" s="149"/>
      <c r="I104" s="116"/>
      <c r="J104" s="116"/>
      <c r="K104" s="116"/>
      <c r="L104" s="116"/>
      <c r="M104" s="116"/>
      <c r="N104" s="116"/>
      <c r="O104" s="116"/>
      <c r="P104" s="116"/>
      <c r="Q104" s="116"/>
      <c r="R104" s="116"/>
      <c r="S104" s="116"/>
      <c r="T104" s="116"/>
      <c r="U104" s="116"/>
      <c r="V104" s="116"/>
      <c r="W104" s="116"/>
      <c r="X104" s="116"/>
      <c r="Y104" s="116"/>
      <c r="Z104" s="116"/>
      <c r="AA104" s="116"/>
    </row>
    <row r="105" hidden="1">
      <c r="A105" s="116"/>
      <c r="B105" s="116"/>
      <c r="C105" s="116"/>
      <c r="D105" s="238"/>
      <c r="E105" s="116"/>
      <c r="F105" s="116"/>
      <c r="G105" s="129"/>
      <c r="H105" s="149"/>
      <c r="I105" s="116"/>
      <c r="J105" s="116"/>
      <c r="K105" s="116"/>
      <c r="L105" s="116"/>
      <c r="M105" s="116"/>
      <c r="N105" s="116"/>
      <c r="O105" s="116"/>
      <c r="P105" s="116"/>
      <c r="Q105" s="116"/>
      <c r="R105" s="116"/>
      <c r="S105" s="116"/>
      <c r="T105" s="116"/>
      <c r="U105" s="116"/>
      <c r="V105" s="116"/>
      <c r="W105" s="116"/>
      <c r="X105" s="116"/>
      <c r="Y105" s="116"/>
      <c r="Z105" s="116"/>
      <c r="AA105" s="116"/>
    </row>
    <row r="106" hidden="1">
      <c r="A106" s="116"/>
      <c r="B106" s="116"/>
      <c r="C106" s="116"/>
      <c r="D106" s="238"/>
      <c r="E106" s="116"/>
      <c r="F106" s="116"/>
      <c r="G106" s="129"/>
      <c r="H106" s="149"/>
      <c r="I106" s="116"/>
      <c r="J106" s="116"/>
      <c r="K106" s="116"/>
      <c r="L106" s="116"/>
      <c r="M106" s="116"/>
      <c r="N106" s="116"/>
      <c r="O106" s="116"/>
      <c r="P106" s="116"/>
      <c r="Q106" s="116"/>
      <c r="R106" s="116"/>
      <c r="S106" s="116"/>
      <c r="T106" s="116"/>
      <c r="U106" s="116"/>
      <c r="V106" s="116"/>
      <c r="W106" s="116"/>
      <c r="X106" s="116"/>
      <c r="Y106" s="116"/>
      <c r="Z106" s="116"/>
      <c r="AA106" s="116"/>
    </row>
    <row r="107" hidden="1">
      <c r="A107" s="116"/>
      <c r="B107" s="116"/>
      <c r="C107" s="116"/>
      <c r="D107" s="238"/>
      <c r="E107" s="116"/>
      <c r="F107" s="116"/>
      <c r="G107" s="129"/>
      <c r="H107" s="149"/>
      <c r="I107" s="116"/>
      <c r="J107" s="116"/>
      <c r="K107" s="116"/>
      <c r="L107" s="116"/>
      <c r="M107" s="116"/>
      <c r="N107" s="116"/>
      <c r="O107" s="116"/>
      <c r="P107" s="116"/>
      <c r="Q107" s="116"/>
      <c r="R107" s="116"/>
      <c r="S107" s="116"/>
      <c r="T107" s="116"/>
      <c r="U107" s="116"/>
      <c r="V107" s="116"/>
      <c r="W107" s="116"/>
      <c r="X107" s="116"/>
      <c r="Y107" s="116"/>
      <c r="Z107" s="116"/>
      <c r="AA107" s="116"/>
    </row>
    <row r="108" hidden="1">
      <c r="A108" s="116"/>
      <c r="B108" s="116"/>
      <c r="C108" s="116"/>
      <c r="D108" s="238"/>
      <c r="E108" s="116"/>
      <c r="F108" s="116"/>
      <c r="G108" s="129"/>
      <c r="H108" s="149"/>
      <c r="I108" s="116"/>
      <c r="J108" s="116"/>
      <c r="K108" s="116"/>
      <c r="L108" s="116"/>
      <c r="M108" s="116"/>
      <c r="N108" s="116"/>
      <c r="O108" s="116"/>
      <c r="P108" s="116"/>
      <c r="Q108" s="116"/>
      <c r="R108" s="116"/>
      <c r="S108" s="116"/>
      <c r="T108" s="116"/>
      <c r="U108" s="116"/>
      <c r="V108" s="116"/>
      <c r="W108" s="116"/>
      <c r="X108" s="116"/>
      <c r="Y108" s="116"/>
      <c r="Z108" s="116"/>
      <c r="AA108" s="116"/>
    </row>
    <row r="109" hidden="1">
      <c r="A109" s="116"/>
      <c r="B109" s="116"/>
      <c r="C109" s="116"/>
      <c r="D109" s="238"/>
      <c r="E109" s="116"/>
      <c r="F109" s="116"/>
      <c r="G109" s="129"/>
      <c r="H109" s="149"/>
      <c r="I109" s="116"/>
      <c r="J109" s="116"/>
      <c r="K109" s="116"/>
      <c r="L109" s="116"/>
      <c r="M109" s="116"/>
      <c r="N109" s="116"/>
      <c r="O109" s="116"/>
      <c r="P109" s="116"/>
      <c r="Q109" s="116"/>
      <c r="R109" s="116"/>
      <c r="S109" s="116"/>
      <c r="T109" s="116"/>
      <c r="U109" s="116"/>
      <c r="V109" s="116"/>
      <c r="W109" s="116"/>
      <c r="X109" s="116"/>
      <c r="Y109" s="116"/>
      <c r="Z109" s="116"/>
      <c r="AA109" s="116"/>
    </row>
    <row r="110" hidden="1">
      <c r="A110" s="116"/>
      <c r="B110" s="116"/>
      <c r="C110" s="116"/>
      <c r="D110" s="238"/>
      <c r="E110" s="116"/>
      <c r="F110" s="116"/>
      <c r="G110" s="129"/>
      <c r="H110" s="149"/>
      <c r="I110" s="116"/>
      <c r="J110" s="116"/>
      <c r="K110" s="116"/>
      <c r="L110" s="116"/>
      <c r="M110" s="116"/>
      <c r="N110" s="116"/>
      <c r="O110" s="116"/>
      <c r="P110" s="116"/>
      <c r="Q110" s="116"/>
      <c r="R110" s="116"/>
      <c r="S110" s="116"/>
      <c r="T110" s="116"/>
      <c r="U110" s="116"/>
      <c r="V110" s="116"/>
      <c r="W110" s="116"/>
      <c r="X110" s="116"/>
      <c r="Y110" s="116"/>
      <c r="Z110" s="116"/>
      <c r="AA110" s="116"/>
    </row>
    <row r="111" hidden="1">
      <c r="A111" s="116"/>
      <c r="B111" s="116"/>
      <c r="C111" s="116"/>
      <c r="D111" s="238"/>
      <c r="E111" s="116"/>
      <c r="F111" s="116"/>
      <c r="G111" s="129"/>
      <c r="H111" s="149"/>
      <c r="I111" s="116"/>
      <c r="J111" s="116"/>
      <c r="K111" s="116"/>
      <c r="L111" s="116"/>
      <c r="M111" s="116"/>
      <c r="N111" s="116"/>
      <c r="O111" s="116"/>
      <c r="P111" s="116"/>
      <c r="Q111" s="116"/>
      <c r="R111" s="116"/>
      <c r="S111" s="116"/>
      <c r="T111" s="116"/>
      <c r="U111" s="116"/>
      <c r="V111" s="116"/>
      <c r="W111" s="116"/>
      <c r="X111" s="116"/>
      <c r="Y111" s="116"/>
      <c r="Z111" s="116"/>
      <c r="AA111" s="116"/>
    </row>
    <row r="112" hidden="1">
      <c r="A112" s="116"/>
      <c r="B112" s="116"/>
      <c r="C112" s="116"/>
      <c r="D112" s="238"/>
      <c r="E112" s="116"/>
      <c r="F112" s="116"/>
      <c r="G112" s="129"/>
      <c r="H112" s="149"/>
      <c r="I112" s="116"/>
      <c r="J112" s="116"/>
      <c r="K112" s="116"/>
      <c r="L112" s="116"/>
      <c r="M112" s="116"/>
      <c r="N112" s="116"/>
      <c r="O112" s="116"/>
      <c r="P112" s="116"/>
      <c r="Q112" s="116"/>
      <c r="R112" s="116"/>
      <c r="S112" s="116"/>
      <c r="T112" s="116"/>
      <c r="U112" s="116"/>
      <c r="V112" s="116"/>
      <c r="W112" s="116"/>
      <c r="X112" s="116"/>
      <c r="Y112" s="116"/>
      <c r="Z112" s="116"/>
      <c r="AA112" s="116"/>
    </row>
    <row r="113" hidden="1">
      <c r="A113" s="116"/>
      <c r="B113" s="116"/>
      <c r="C113" s="116"/>
      <c r="D113" s="238"/>
      <c r="E113" s="116"/>
      <c r="F113" s="116"/>
      <c r="G113" s="129"/>
      <c r="H113" s="149"/>
      <c r="I113" s="116"/>
      <c r="J113" s="116"/>
      <c r="K113" s="116"/>
      <c r="L113" s="116"/>
      <c r="M113" s="116"/>
      <c r="N113" s="116"/>
      <c r="O113" s="116"/>
      <c r="P113" s="116"/>
      <c r="Q113" s="116"/>
      <c r="R113" s="116"/>
      <c r="S113" s="116"/>
      <c r="T113" s="116"/>
      <c r="U113" s="116"/>
      <c r="V113" s="116"/>
      <c r="W113" s="116"/>
      <c r="X113" s="116"/>
      <c r="Y113" s="116"/>
      <c r="Z113" s="116"/>
      <c r="AA113" s="116"/>
    </row>
    <row r="114" hidden="1">
      <c r="A114" s="116"/>
      <c r="B114" s="116"/>
      <c r="C114" s="116"/>
      <c r="D114" s="238"/>
      <c r="E114" s="116"/>
      <c r="F114" s="116"/>
      <c r="G114" s="129"/>
      <c r="H114" s="149"/>
      <c r="I114" s="116"/>
      <c r="J114" s="116"/>
      <c r="K114" s="116"/>
      <c r="L114" s="116"/>
      <c r="M114" s="116"/>
      <c r="N114" s="116"/>
      <c r="O114" s="116"/>
      <c r="P114" s="116"/>
      <c r="Q114" s="116"/>
      <c r="R114" s="116"/>
      <c r="S114" s="116"/>
      <c r="T114" s="116"/>
      <c r="U114" s="116"/>
      <c r="V114" s="116"/>
      <c r="W114" s="116"/>
      <c r="X114" s="116"/>
      <c r="Y114" s="116"/>
      <c r="Z114" s="116"/>
      <c r="AA114" s="116"/>
    </row>
    <row r="115" hidden="1">
      <c r="A115" s="116"/>
      <c r="B115" s="116"/>
      <c r="C115" s="116"/>
      <c r="D115" s="238"/>
      <c r="E115" s="116"/>
      <c r="F115" s="116"/>
      <c r="G115" s="129"/>
      <c r="H115" s="149"/>
      <c r="I115" s="116"/>
      <c r="J115" s="116"/>
      <c r="K115" s="116"/>
      <c r="L115" s="116"/>
      <c r="M115" s="116"/>
      <c r="N115" s="116"/>
      <c r="O115" s="116"/>
      <c r="P115" s="116"/>
      <c r="Q115" s="116"/>
      <c r="R115" s="116"/>
      <c r="S115" s="116"/>
      <c r="T115" s="116"/>
      <c r="U115" s="116"/>
      <c r="V115" s="116"/>
      <c r="W115" s="116"/>
      <c r="X115" s="116"/>
      <c r="Y115" s="116"/>
      <c r="Z115" s="116"/>
      <c r="AA115" s="116"/>
    </row>
    <row r="116" hidden="1">
      <c r="A116" s="116"/>
      <c r="B116" s="116"/>
      <c r="C116" s="116"/>
      <c r="D116" s="238"/>
      <c r="E116" s="116"/>
      <c r="F116" s="116"/>
      <c r="G116" s="129"/>
      <c r="H116" s="149"/>
      <c r="I116" s="116"/>
      <c r="J116" s="116"/>
      <c r="K116" s="116"/>
      <c r="L116" s="116"/>
      <c r="M116" s="116"/>
      <c r="N116" s="116"/>
      <c r="O116" s="116"/>
      <c r="P116" s="116"/>
      <c r="Q116" s="116"/>
      <c r="R116" s="116"/>
      <c r="S116" s="116"/>
      <c r="T116" s="116"/>
      <c r="U116" s="116"/>
      <c r="V116" s="116"/>
      <c r="W116" s="116"/>
      <c r="X116" s="116"/>
      <c r="Y116" s="116"/>
      <c r="Z116" s="116"/>
      <c r="AA116" s="116"/>
    </row>
    <row r="117" hidden="1">
      <c r="A117" s="116"/>
      <c r="B117" s="116"/>
      <c r="C117" s="116"/>
      <c r="D117" s="238"/>
      <c r="E117" s="116"/>
      <c r="F117" s="116"/>
      <c r="G117" s="129"/>
      <c r="H117" s="149"/>
      <c r="I117" s="116"/>
      <c r="J117" s="116"/>
      <c r="K117" s="116"/>
      <c r="L117" s="116"/>
      <c r="M117" s="116"/>
      <c r="N117" s="116"/>
      <c r="O117" s="116"/>
      <c r="P117" s="116"/>
      <c r="Q117" s="116"/>
      <c r="R117" s="116"/>
      <c r="S117" s="116"/>
      <c r="T117" s="116"/>
      <c r="U117" s="116"/>
      <c r="V117" s="116"/>
      <c r="W117" s="116"/>
      <c r="X117" s="116"/>
      <c r="Y117" s="116"/>
      <c r="Z117" s="116"/>
      <c r="AA117" s="116"/>
    </row>
    <row r="118" hidden="1">
      <c r="A118" s="116"/>
      <c r="B118" s="116"/>
      <c r="C118" s="116"/>
      <c r="D118" s="238"/>
      <c r="E118" s="116"/>
      <c r="F118" s="116"/>
      <c r="G118" s="129"/>
      <c r="H118" s="149"/>
      <c r="I118" s="116"/>
      <c r="J118" s="116"/>
      <c r="K118" s="116"/>
      <c r="L118" s="116"/>
      <c r="M118" s="116"/>
      <c r="N118" s="116"/>
      <c r="O118" s="116"/>
      <c r="P118" s="116"/>
      <c r="Q118" s="116"/>
      <c r="R118" s="116"/>
      <c r="S118" s="116"/>
      <c r="T118" s="116"/>
      <c r="U118" s="116"/>
      <c r="V118" s="116"/>
      <c r="W118" s="116"/>
      <c r="X118" s="116"/>
      <c r="Y118" s="116"/>
      <c r="Z118" s="116"/>
      <c r="AA118" s="116"/>
    </row>
    <row r="119" hidden="1">
      <c r="A119" s="116"/>
      <c r="B119" s="116"/>
      <c r="C119" s="116"/>
      <c r="D119" s="238"/>
      <c r="E119" s="116"/>
      <c r="F119" s="116"/>
      <c r="G119" s="129"/>
      <c r="H119" s="149"/>
      <c r="I119" s="116"/>
      <c r="J119" s="116"/>
      <c r="K119" s="116"/>
      <c r="L119" s="116"/>
      <c r="M119" s="116"/>
      <c r="N119" s="116"/>
      <c r="O119" s="116"/>
      <c r="P119" s="116"/>
      <c r="Q119" s="116"/>
      <c r="R119" s="116"/>
      <c r="S119" s="116"/>
      <c r="T119" s="116"/>
      <c r="U119" s="116"/>
      <c r="V119" s="116"/>
      <c r="W119" s="116"/>
      <c r="X119" s="116"/>
      <c r="Y119" s="116"/>
      <c r="Z119" s="116"/>
      <c r="AA119" s="116"/>
    </row>
    <row r="120" hidden="1">
      <c r="A120" s="116"/>
      <c r="B120" s="116"/>
      <c r="C120" s="116"/>
      <c r="D120" s="238"/>
      <c r="E120" s="116"/>
      <c r="F120" s="116"/>
      <c r="G120" s="129"/>
      <c r="H120" s="149"/>
      <c r="I120" s="116"/>
      <c r="J120" s="116"/>
      <c r="K120" s="116"/>
      <c r="L120" s="116"/>
      <c r="M120" s="116"/>
      <c r="N120" s="116"/>
      <c r="O120" s="116"/>
      <c r="P120" s="116"/>
      <c r="Q120" s="116"/>
      <c r="R120" s="116"/>
      <c r="S120" s="116"/>
      <c r="T120" s="116"/>
      <c r="U120" s="116"/>
      <c r="V120" s="116"/>
      <c r="W120" s="116"/>
      <c r="X120" s="116"/>
      <c r="Y120" s="116"/>
      <c r="Z120" s="116"/>
      <c r="AA120" s="116"/>
    </row>
    <row r="121" hidden="1">
      <c r="A121" s="116"/>
      <c r="B121" s="116"/>
      <c r="C121" s="116"/>
      <c r="D121" s="238"/>
      <c r="E121" s="116"/>
      <c r="F121" s="116"/>
      <c r="G121" s="129"/>
      <c r="H121" s="149"/>
      <c r="I121" s="116"/>
      <c r="J121" s="116"/>
      <c r="K121" s="116"/>
      <c r="L121" s="116"/>
      <c r="M121" s="116"/>
      <c r="N121" s="116"/>
      <c r="O121" s="116"/>
      <c r="P121" s="116"/>
      <c r="Q121" s="116"/>
      <c r="R121" s="116"/>
      <c r="S121" s="116"/>
      <c r="T121" s="116"/>
      <c r="U121" s="116"/>
      <c r="V121" s="116"/>
      <c r="W121" s="116"/>
      <c r="X121" s="116"/>
      <c r="Y121" s="116"/>
      <c r="Z121" s="116"/>
      <c r="AA121" s="116"/>
    </row>
    <row r="122" hidden="1">
      <c r="A122" s="116"/>
      <c r="B122" s="116"/>
      <c r="C122" s="116"/>
      <c r="D122" s="238"/>
      <c r="E122" s="116"/>
      <c r="F122" s="116"/>
      <c r="G122" s="129"/>
      <c r="H122" s="149"/>
      <c r="I122" s="116"/>
      <c r="J122" s="116"/>
      <c r="K122" s="116"/>
      <c r="L122" s="116"/>
      <c r="M122" s="116"/>
      <c r="N122" s="116"/>
      <c r="O122" s="116"/>
      <c r="P122" s="116"/>
      <c r="Q122" s="116"/>
      <c r="R122" s="116"/>
      <c r="S122" s="116"/>
      <c r="T122" s="116"/>
      <c r="U122" s="116"/>
      <c r="V122" s="116"/>
      <c r="W122" s="116"/>
      <c r="X122" s="116"/>
      <c r="Y122" s="116"/>
      <c r="Z122" s="116"/>
      <c r="AA122" s="116"/>
    </row>
    <row r="123" hidden="1">
      <c r="A123" s="116"/>
      <c r="B123" s="116"/>
      <c r="C123" s="116"/>
      <c r="D123" s="238"/>
      <c r="E123" s="116"/>
      <c r="F123" s="116"/>
      <c r="G123" s="129"/>
      <c r="H123" s="149"/>
      <c r="I123" s="116"/>
      <c r="J123" s="116"/>
      <c r="K123" s="116"/>
      <c r="L123" s="116"/>
      <c r="M123" s="116"/>
      <c r="N123" s="116"/>
      <c r="O123" s="116"/>
      <c r="P123" s="116"/>
      <c r="Q123" s="116"/>
      <c r="R123" s="116"/>
      <c r="S123" s="116"/>
      <c r="T123" s="116"/>
      <c r="U123" s="116"/>
      <c r="V123" s="116"/>
      <c r="W123" s="116"/>
      <c r="X123" s="116"/>
      <c r="Y123" s="116"/>
      <c r="Z123" s="116"/>
      <c r="AA123" s="116"/>
    </row>
    <row r="124" hidden="1">
      <c r="A124" s="116"/>
      <c r="B124" s="116"/>
      <c r="C124" s="116"/>
      <c r="D124" s="238"/>
      <c r="E124" s="116"/>
      <c r="F124" s="116"/>
      <c r="G124" s="129"/>
      <c r="H124" s="149"/>
      <c r="I124" s="116"/>
      <c r="J124" s="116"/>
      <c r="K124" s="116"/>
      <c r="L124" s="116"/>
      <c r="M124" s="116"/>
      <c r="N124" s="116"/>
      <c r="O124" s="116"/>
      <c r="P124" s="116"/>
      <c r="Q124" s="116"/>
      <c r="R124" s="116"/>
      <c r="S124" s="116"/>
      <c r="T124" s="116"/>
      <c r="U124" s="116"/>
      <c r="V124" s="116"/>
      <c r="W124" s="116"/>
      <c r="X124" s="116"/>
      <c r="Y124" s="116"/>
      <c r="Z124" s="116"/>
      <c r="AA124" s="116"/>
    </row>
    <row r="125" hidden="1">
      <c r="A125" s="116"/>
      <c r="B125" s="116"/>
      <c r="C125" s="116"/>
      <c r="D125" s="238"/>
      <c r="E125" s="116"/>
      <c r="F125" s="116"/>
      <c r="G125" s="129"/>
      <c r="H125" s="149"/>
      <c r="I125" s="116"/>
      <c r="J125" s="116"/>
      <c r="K125" s="116"/>
      <c r="L125" s="116"/>
      <c r="M125" s="116"/>
      <c r="N125" s="116"/>
      <c r="O125" s="116"/>
      <c r="P125" s="116"/>
      <c r="Q125" s="116"/>
      <c r="R125" s="116"/>
      <c r="S125" s="116"/>
      <c r="T125" s="116"/>
      <c r="U125" s="116"/>
      <c r="V125" s="116"/>
      <c r="W125" s="116"/>
      <c r="X125" s="116"/>
      <c r="Y125" s="116"/>
      <c r="Z125" s="116"/>
      <c r="AA125" s="116"/>
    </row>
    <row r="126" hidden="1">
      <c r="A126" s="116"/>
      <c r="B126" s="116"/>
      <c r="C126" s="116"/>
      <c r="D126" s="238"/>
      <c r="E126" s="116"/>
      <c r="F126" s="116"/>
      <c r="G126" s="129"/>
      <c r="H126" s="149"/>
      <c r="I126" s="116"/>
      <c r="J126" s="116"/>
      <c r="K126" s="116"/>
      <c r="L126" s="116"/>
      <c r="M126" s="116"/>
      <c r="N126" s="116"/>
      <c r="O126" s="116"/>
      <c r="P126" s="116"/>
      <c r="Q126" s="116"/>
      <c r="R126" s="116"/>
      <c r="S126" s="116"/>
      <c r="T126" s="116"/>
      <c r="U126" s="116"/>
      <c r="V126" s="116"/>
      <c r="W126" s="116"/>
      <c r="X126" s="116"/>
      <c r="Y126" s="116"/>
      <c r="Z126" s="116"/>
      <c r="AA126" s="116"/>
    </row>
    <row r="127" hidden="1">
      <c r="A127" s="116"/>
      <c r="B127" s="116"/>
      <c r="C127" s="116"/>
      <c r="D127" s="238"/>
      <c r="E127" s="116"/>
      <c r="F127" s="116"/>
      <c r="G127" s="129"/>
      <c r="H127" s="149"/>
      <c r="I127" s="116"/>
      <c r="J127" s="116"/>
      <c r="K127" s="116"/>
      <c r="L127" s="116"/>
      <c r="M127" s="116"/>
      <c r="N127" s="116"/>
      <c r="O127" s="116"/>
      <c r="P127" s="116"/>
      <c r="Q127" s="116"/>
      <c r="R127" s="116"/>
      <c r="S127" s="116"/>
      <c r="T127" s="116"/>
      <c r="U127" s="116"/>
      <c r="V127" s="116"/>
      <c r="W127" s="116"/>
      <c r="X127" s="116"/>
      <c r="Y127" s="116"/>
      <c r="Z127" s="116"/>
      <c r="AA127" s="116"/>
    </row>
    <row r="128" hidden="1">
      <c r="A128" s="116"/>
      <c r="B128" s="116"/>
      <c r="C128" s="116"/>
      <c r="D128" s="238"/>
      <c r="E128" s="116"/>
      <c r="F128" s="116"/>
      <c r="G128" s="129"/>
      <c r="H128" s="149"/>
      <c r="I128" s="116"/>
      <c r="J128" s="116"/>
      <c r="K128" s="116"/>
      <c r="L128" s="116"/>
      <c r="M128" s="116"/>
      <c r="N128" s="116"/>
      <c r="O128" s="116"/>
      <c r="P128" s="116"/>
      <c r="Q128" s="116"/>
      <c r="R128" s="116"/>
      <c r="S128" s="116"/>
      <c r="T128" s="116"/>
      <c r="U128" s="116"/>
      <c r="V128" s="116"/>
      <c r="W128" s="116"/>
      <c r="X128" s="116"/>
      <c r="Y128" s="116"/>
      <c r="Z128" s="116"/>
      <c r="AA128" s="116"/>
    </row>
    <row r="129" hidden="1">
      <c r="A129" s="116"/>
      <c r="B129" s="116"/>
      <c r="C129" s="116"/>
      <c r="D129" s="238"/>
      <c r="E129" s="116"/>
      <c r="F129" s="116"/>
      <c r="G129" s="129"/>
      <c r="H129" s="149"/>
      <c r="I129" s="116"/>
      <c r="J129" s="116"/>
      <c r="K129" s="116"/>
      <c r="L129" s="116"/>
      <c r="M129" s="116"/>
      <c r="N129" s="116"/>
      <c r="O129" s="116"/>
      <c r="P129" s="116"/>
      <c r="Q129" s="116"/>
      <c r="R129" s="116"/>
      <c r="S129" s="116"/>
      <c r="T129" s="116"/>
      <c r="U129" s="116"/>
      <c r="V129" s="116"/>
      <c r="W129" s="116"/>
      <c r="X129" s="116"/>
      <c r="Y129" s="116"/>
      <c r="Z129" s="116"/>
      <c r="AA129" s="116"/>
    </row>
    <row r="130" hidden="1">
      <c r="A130" s="116"/>
      <c r="B130" s="116"/>
      <c r="C130" s="116"/>
      <c r="D130" s="238"/>
      <c r="E130" s="116"/>
      <c r="F130" s="116"/>
      <c r="G130" s="129"/>
      <c r="H130" s="149"/>
      <c r="I130" s="116"/>
      <c r="J130" s="116"/>
      <c r="K130" s="116"/>
      <c r="L130" s="116"/>
      <c r="M130" s="116"/>
      <c r="N130" s="116"/>
      <c r="O130" s="116"/>
      <c r="P130" s="116"/>
      <c r="Q130" s="116"/>
      <c r="R130" s="116"/>
      <c r="S130" s="116"/>
      <c r="T130" s="116"/>
      <c r="U130" s="116"/>
      <c r="V130" s="116"/>
      <c r="W130" s="116"/>
      <c r="X130" s="116"/>
      <c r="Y130" s="116"/>
      <c r="Z130" s="116"/>
      <c r="AA130" s="116"/>
    </row>
    <row r="131" hidden="1">
      <c r="A131" s="116"/>
      <c r="B131" s="116"/>
      <c r="C131" s="116"/>
      <c r="D131" s="238"/>
      <c r="E131" s="116"/>
      <c r="F131" s="116"/>
      <c r="G131" s="129"/>
      <c r="H131" s="149"/>
      <c r="I131" s="116"/>
      <c r="J131" s="116"/>
      <c r="K131" s="116"/>
      <c r="L131" s="116"/>
      <c r="M131" s="116"/>
      <c r="N131" s="116"/>
      <c r="O131" s="116"/>
      <c r="P131" s="116"/>
      <c r="Q131" s="116"/>
      <c r="R131" s="116"/>
      <c r="S131" s="116"/>
      <c r="T131" s="116"/>
      <c r="U131" s="116"/>
      <c r="V131" s="116"/>
      <c r="W131" s="116"/>
      <c r="X131" s="116"/>
      <c r="Y131" s="116"/>
      <c r="Z131" s="116"/>
      <c r="AA131" s="116"/>
    </row>
    <row r="132" hidden="1">
      <c r="A132" s="116"/>
      <c r="B132" s="116"/>
      <c r="C132" s="116"/>
      <c r="D132" s="238"/>
      <c r="E132" s="116"/>
      <c r="F132" s="116"/>
      <c r="G132" s="129"/>
      <c r="H132" s="149"/>
      <c r="I132" s="116"/>
      <c r="J132" s="116"/>
      <c r="K132" s="116"/>
      <c r="L132" s="116"/>
      <c r="M132" s="116"/>
      <c r="N132" s="116"/>
      <c r="O132" s="116"/>
      <c r="P132" s="116"/>
      <c r="Q132" s="116"/>
      <c r="R132" s="116"/>
      <c r="S132" s="116"/>
      <c r="T132" s="116"/>
      <c r="U132" s="116"/>
      <c r="V132" s="116"/>
      <c r="W132" s="116"/>
      <c r="X132" s="116"/>
      <c r="Y132" s="116"/>
      <c r="Z132" s="116"/>
      <c r="AA132" s="116"/>
    </row>
    <row r="133" hidden="1">
      <c r="A133" s="116"/>
      <c r="B133" s="116"/>
      <c r="C133" s="116"/>
      <c r="D133" s="238"/>
      <c r="E133" s="116"/>
      <c r="F133" s="116"/>
      <c r="G133" s="129"/>
      <c r="H133" s="149"/>
      <c r="I133" s="116"/>
      <c r="J133" s="116"/>
      <c r="K133" s="116"/>
      <c r="L133" s="116"/>
      <c r="M133" s="116"/>
      <c r="N133" s="116"/>
      <c r="O133" s="116"/>
      <c r="P133" s="116"/>
      <c r="Q133" s="116"/>
      <c r="R133" s="116"/>
      <c r="S133" s="116"/>
      <c r="T133" s="116"/>
      <c r="U133" s="116"/>
      <c r="V133" s="116"/>
      <c r="W133" s="116"/>
      <c r="X133" s="116"/>
      <c r="Y133" s="116"/>
      <c r="Z133" s="116"/>
      <c r="AA133" s="116"/>
    </row>
    <row r="134" hidden="1">
      <c r="A134" s="116"/>
      <c r="B134" s="116"/>
      <c r="C134" s="116"/>
      <c r="D134" s="238"/>
      <c r="E134" s="116"/>
      <c r="F134" s="116"/>
      <c r="G134" s="129"/>
      <c r="H134" s="149"/>
      <c r="I134" s="116"/>
      <c r="J134" s="116"/>
      <c r="K134" s="116"/>
      <c r="L134" s="116"/>
      <c r="M134" s="116"/>
      <c r="N134" s="116"/>
      <c r="O134" s="116"/>
      <c r="P134" s="116"/>
      <c r="Q134" s="116"/>
      <c r="R134" s="116"/>
      <c r="S134" s="116"/>
      <c r="T134" s="116"/>
      <c r="U134" s="116"/>
      <c r="V134" s="116"/>
      <c r="W134" s="116"/>
      <c r="X134" s="116"/>
      <c r="Y134" s="116"/>
      <c r="Z134" s="116"/>
      <c r="AA134" s="116"/>
    </row>
    <row r="135" hidden="1">
      <c r="A135" s="116"/>
      <c r="B135" s="116"/>
      <c r="C135" s="116"/>
      <c r="D135" s="238"/>
      <c r="E135" s="116"/>
      <c r="F135" s="116"/>
      <c r="G135" s="129"/>
      <c r="H135" s="149"/>
      <c r="I135" s="116"/>
      <c r="J135" s="116"/>
      <c r="K135" s="116"/>
      <c r="L135" s="116"/>
      <c r="M135" s="116"/>
      <c r="N135" s="116"/>
      <c r="O135" s="116"/>
      <c r="P135" s="116"/>
      <c r="Q135" s="116"/>
      <c r="R135" s="116"/>
      <c r="S135" s="116"/>
      <c r="T135" s="116"/>
      <c r="U135" s="116"/>
      <c r="V135" s="116"/>
      <c r="W135" s="116"/>
      <c r="X135" s="116"/>
      <c r="Y135" s="116"/>
      <c r="Z135" s="116"/>
      <c r="AA135" s="116"/>
    </row>
    <row r="136" hidden="1">
      <c r="A136" s="116"/>
      <c r="B136" s="116"/>
      <c r="C136" s="116"/>
      <c r="D136" s="238"/>
      <c r="E136" s="116"/>
      <c r="F136" s="116"/>
      <c r="G136" s="129"/>
      <c r="H136" s="149"/>
      <c r="I136" s="116"/>
      <c r="J136" s="116"/>
      <c r="K136" s="116"/>
      <c r="L136" s="116"/>
      <c r="M136" s="116"/>
      <c r="N136" s="116"/>
      <c r="O136" s="116"/>
      <c r="P136" s="116"/>
      <c r="Q136" s="116"/>
      <c r="R136" s="116"/>
      <c r="S136" s="116"/>
      <c r="T136" s="116"/>
      <c r="U136" s="116"/>
      <c r="V136" s="116"/>
      <c r="W136" s="116"/>
      <c r="X136" s="116"/>
      <c r="Y136" s="116"/>
      <c r="Z136" s="116"/>
      <c r="AA136" s="116"/>
    </row>
    <row r="137" hidden="1">
      <c r="A137" s="116"/>
      <c r="B137" s="116"/>
      <c r="C137" s="116"/>
      <c r="D137" s="238"/>
      <c r="E137" s="116"/>
      <c r="F137" s="116"/>
      <c r="G137" s="129"/>
      <c r="H137" s="149"/>
      <c r="I137" s="116"/>
      <c r="J137" s="116"/>
      <c r="K137" s="116"/>
      <c r="L137" s="116"/>
      <c r="M137" s="116"/>
      <c r="N137" s="116"/>
      <c r="O137" s="116"/>
      <c r="P137" s="116"/>
      <c r="Q137" s="116"/>
      <c r="R137" s="116"/>
      <c r="S137" s="116"/>
      <c r="T137" s="116"/>
      <c r="U137" s="116"/>
      <c r="V137" s="116"/>
      <c r="W137" s="116"/>
      <c r="X137" s="116"/>
      <c r="Y137" s="116"/>
      <c r="Z137" s="116"/>
      <c r="AA137" s="116"/>
    </row>
    <row r="138" hidden="1">
      <c r="A138" s="116"/>
      <c r="B138" s="116"/>
      <c r="C138" s="116"/>
      <c r="D138" s="238"/>
      <c r="E138" s="116"/>
      <c r="F138" s="116"/>
      <c r="G138" s="129"/>
      <c r="H138" s="149"/>
      <c r="I138" s="116"/>
      <c r="J138" s="116"/>
      <c r="K138" s="116"/>
      <c r="L138" s="116"/>
      <c r="M138" s="116"/>
      <c r="N138" s="116"/>
      <c r="O138" s="116"/>
      <c r="P138" s="116"/>
      <c r="Q138" s="116"/>
      <c r="R138" s="116"/>
      <c r="S138" s="116"/>
      <c r="T138" s="116"/>
      <c r="U138" s="116"/>
      <c r="V138" s="116"/>
      <c r="W138" s="116"/>
      <c r="X138" s="116"/>
      <c r="Y138" s="116"/>
      <c r="Z138" s="116"/>
      <c r="AA138" s="116"/>
    </row>
    <row r="139" hidden="1">
      <c r="A139" s="116"/>
      <c r="B139" s="116"/>
      <c r="C139" s="116"/>
      <c r="D139" s="238"/>
      <c r="E139" s="116"/>
      <c r="F139" s="116"/>
      <c r="G139" s="129"/>
      <c r="H139" s="149"/>
      <c r="I139" s="116"/>
      <c r="J139" s="116"/>
      <c r="K139" s="116"/>
      <c r="L139" s="116"/>
      <c r="M139" s="116"/>
      <c r="N139" s="116"/>
      <c r="O139" s="116"/>
      <c r="P139" s="116"/>
      <c r="Q139" s="116"/>
      <c r="R139" s="116"/>
      <c r="S139" s="116"/>
      <c r="T139" s="116"/>
      <c r="U139" s="116"/>
      <c r="V139" s="116"/>
      <c r="W139" s="116"/>
      <c r="X139" s="116"/>
      <c r="Y139" s="116"/>
      <c r="Z139" s="116"/>
      <c r="AA139" s="116"/>
    </row>
    <row r="140" hidden="1">
      <c r="A140" s="116"/>
      <c r="B140" s="116"/>
      <c r="C140" s="116"/>
      <c r="D140" s="238"/>
      <c r="E140" s="116"/>
      <c r="F140" s="116"/>
      <c r="G140" s="129"/>
      <c r="H140" s="149"/>
      <c r="I140" s="116"/>
      <c r="J140" s="116"/>
      <c r="K140" s="116"/>
      <c r="L140" s="116"/>
      <c r="M140" s="116"/>
      <c r="N140" s="116"/>
      <c r="O140" s="116"/>
      <c r="P140" s="116"/>
      <c r="Q140" s="116"/>
      <c r="R140" s="116"/>
      <c r="S140" s="116"/>
      <c r="T140" s="116"/>
      <c r="U140" s="116"/>
      <c r="V140" s="116"/>
      <c r="W140" s="116"/>
      <c r="X140" s="116"/>
      <c r="Y140" s="116"/>
      <c r="Z140" s="116"/>
      <c r="AA140" s="116"/>
    </row>
    <row r="141" hidden="1">
      <c r="A141" s="116"/>
      <c r="B141" s="116"/>
      <c r="C141" s="116"/>
      <c r="D141" s="238"/>
      <c r="E141" s="116"/>
      <c r="F141" s="116"/>
      <c r="G141" s="129"/>
      <c r="H141" s="149"/>
      <c r="I141" s="116"/>
      <c r="J141" s="116"/>
      <c r="K141" s="116"/>
      <c r="L141" s="116"/>
      <c r="M141" s="116"/>
      <c r="N141" s="116"/>
      <c r="O141" s="116"/>
      <c r="P141" s="116"/>
      <c r="Q141" s="116"/>
      <c r="R141" s="116"/>
      <c r="S141" s="116"/>
      <c r="T141" s="116"/>
      <c r="U141" s="116"/>
      <c r="V141" s="116"/>
      <c r="W141" s="116"/>
      <c r="X141" s="116"/>
      <c r="Y141" s="116"/>
      <c r="Z141" s="116"/>
      <c r="AA141" s="116"/>
    </row>
    <row r="142" hidden="1">
      <c r="A142" s="116"/>
      <c r="B142" s="116"/>
      <c r="C142" s="116"/>
      <c r="D142" s="238"/>
      <c r="E142" s="116"/>
      <c r="F142" s="116"/>
      <c r="G142" s="129"/>
      <c r="H142" s="149"/>
      <c r="I142" s="116"/>
      <c r="J142" s="116"/>
      <c r="K142" s="116"/>
      <c r="L142" s="116"/>
      <c r="M142" s="116"/>
      <c r="N142" s="116"/>
      <c r="O142" s="116"/>
      <c r="P142" s="116"/>
      <c r="Q142" s="116"/>
      <c r="R142" s="116"/>
      <c r="S142" s="116"/>
      <c r="T142" s="116"/>
      <c r="U142" s="116"/>
      <c r="V142" s="116"/>
      <c r="W142" s="116"/>
      <c r="X142" s="116"/>
      <c r="Y142" s="116"/>
      <c r="Z142" s="116"/>
      <c r="AA142" s="116"/>
    </row>
    <row r="143" hidden="1">
      <c r="A143" s="116"/>
      <c r="B143" s="116"/>
      <c r="C143" s="116"/>
      <c r="D143" s="238"/>
      <c r="E143" s="116"/>
      <c r="F143" s="116"/>
      <c r="G143" s="129"/>
      <c r="H143" s="149"/>
      <c r="I143" s="116"/>
      <c r="J143" s="116"/>
      <c r="K143" s="116"/>
      <c r="L143" s="116"/>
      <c r="M143" s="116"/>
      <c r="N143" s="116"/>
      <c r="O143" s="116"/>
      <c r="P143" s="116"/>
      <c r="Q143" s="116"/>
      <c r="R143" s="116"/>
      <c r="S143" s="116"/>
      <c r="T143" s="116"/>
      <c r="U143" s="116"/>
      <c r="V143" s="116"/>
      <c r="W143" s="116"/>
      <c r="X143" s="116"/>
      <c r="Y143" s="116"/>
      <c r="Z143" s="116"/>
      <c r="AA143" s="116"/>
    </row>
    <row r="144" hidden="1">
      <c r="A144" s="116"/>
      <c r="B144" s="116"/>
      <c r="C144" s="116"/>
      <c r="D144" s="238"/>
      <c r="E144" s="116"/>
      <c r="F144" s="116"/>
      <c r="G144" s="129"/>
      <c r="H144" s="149"/>
      <c r="I144" s="116"/>
      <c r="J144" s="116"/>
      <c r="K144" s="116"/>
      <c r="L144" s="116"/>
      <c r="M144" s="116"/>
      <c r="N144" s="116"/>
      <c r="O144" s="116"/>
      <c r="P144" s="116"/>
      <c r="Q144" s="116"/>
      <c r="R144" s="116"/>
      <c r="S144" s="116"/>
      <c r="T144" s="116"/>
      <c r="U144" s="116"/>
      <c r="V144" s="116"/>
      <c r="W144" s="116"/>
      <c r="X144" s="116"/>
      <c r="Y144" s="116"/>
      <c r="Z144" s="116"/>
      <c r="AA144" s="116"/>
    </row>
    <row r="145" hidden="1">
      <c r="A145" s="116"/>
      <c r="B145" s="116"/>
      <c r="C145" s="116"/>
      <c r="D145" s="238"/>
      <c r="E145" s="116"/>
      <c r="F145" s="116"/>
      <c r="G145" s="129"/>
      <c r="H145" s="149"/>
      <c r="I145" s="116"/>
      <c r="J145" s="116"/>
      <c r="K145" s="116"/>
      <c r="L145" s="116"/>
      <c r="M145" s="116"/>
      <c r="N145" s="116"/>
      <c r="O145" s="116"/>
      <c r="P145" s="116"/>
      <c r="Q145" s="116"/>
      <c r="R145" s="116"/>
      <c r="S145" s="116"/>
      <c r="T145" s="116"/>
      <c r="U145" s="116"/>
      <c r="V145" s="116"/>
      <c r="W145" s="116"/>
      <c r="X145" s="116"/>
      <c r="Y145" s="116"/>
      <c r="Z145" s="116"/>
      <c r="AA145" s="116"/>
    </row>
    <row r="146" hidden="1">
      <c r="A146" s="116"/>
      <c r="B146" s="116"/>
      <c r="C146" s="116"/>
      <c r="D146" s="238"/>
      <c r="E146" s="116"/>
      <c r="F146" s="116"/>
      <c r="G146" s="129"/>
      <c r="H146" s="149"/>
      <c r="I146" s="116"/>
      <c r="J146" s="116"/>
      <c r="K146" s="116"/>
      <c r="L146" s="116"/>
      <c r="M146" s="116"/>
      <c r="N146" s="116"/>
      <c r="O146" s="116"/>
      <c r="P146" s="116"/>
      <c r="Q146" s="116"/>
      <c r="R146" s="116"/>
      <c r="S146" s="116"/>
      <c r="T146" s="116"/>
      <c r="U146" s="116"/>
      <c r="V146" s="116"/>
      <c r="W146" s="116"/>
      <c r="X146" s="116"/>
      <c r="Y146" s="116"/>
      <c r="Z146" s="116"/>
      <c r="AA146" s="116"/>
    </row>
    <row r="147" hidden="1">
      <c r="A147" s="116"/>
      <c r="B147" s="116"/>
      <c r="C147" s="116"/>
      <c r="D147" s="238"/>
      <c r="E147" s="116"/>
      <c r="F147" s="116"/>
      <c r="G147" s="129"/>
      <c r="H147" s="149"/>
      <c r="I147" s="116"/>
      <c r="J147" s="116"/>
      <c r="K147" s="116"/>
      <c r="L147" s="116"/>
      <c r="M147" s="116"/>
      <c r="N147" s="116"/>
      <c r="O147" s="116"/>
      <c r="P147" s="116"/>
      <c r="Q147" s="116"/>
      <c r="R147" s="116"/>
      <c r="S147" s="116"/>
      <c r="T147" s="116"/>
      <c r="U147" s="116"/>
      <c r="V147" s="116"/>
      <c r="W147" s="116"/>
      <c r="X147" s="116"/>
      <c r="Y147" s="116"/>
      <c r="Z147" s="116"/>
      <c r="AA147" s="116"/>
    </row>
    <row r="148" hidden="1">
      <c r="A148" s="116"/>
      <c r="B148" s="116"/>
      <c r="C148" s="116"/>
      <c r="D148" s="238"/>
      <c r="E148" s="116"/>
      <c r="F148" s="116"/>
      <c r="G148" s="129"/>
      <c r="H148" s="149"/>
      <c r="I148" s="116"/>
      <c r="J148" s="116"/>
      <c r="K148" s="116"/>
      <c r="L148" s="116"/>
      <c r="M148" s="116"/>
      <c r="N148" s="116"/>
      <c r="O148" s="116"/>
      <c r="P148" s="116"/>
      <c r="Q148" s="116"/>
      <c r="R148" s="116"/>
      <c r="S148" s="116"/>
      <c r="T148" s="116"/>
      <c r="U148" s="116"/>
      <c r="V148" s="116"/>
      <c r="W148" s="116"/>
      <c r="X148" s="116"/>
      <c r="Y148" s="116"/>
      <c r="Z148" s="116"/>
      <c r="AA148" s="116"/>
    </row>
    <row r="149" hidden="1">
      <c r="A149" s="116"/>
      <c r="B149" s="116"/>
      <c r="C149" s="116"/>
      <c r="D149" s="238"/>
      <c r="E149" s="116"/>
      <c r="F149" s="116"/>
      <c r="G149" s="129"/>
      <c r="H149" s="149"/>
      <c r="I149" s="116"/>
      <c r="J149" s="116"/>
      <c r="K149" s="116"/>
      <c r="L149" s="116"/>
      <c r="M149" s="116"/>
      <c r="N149" s="116"/>
      <c r="O149" s="116"/>
      <c r="P149" s="116"/>
      <c r="Q149" s="116"/>
      <c r="R149" s="116"/>
      <c r="S149" s="116"/>
      <c r="T149" s="116"/>
      <c r="U149" s="116"/>
      <c r="V149" s="116"/>
      <c r="W149" s="116"/>
      <c r="X149" s="116"/>
      <c r="Y149" s="116"/>
      <c r="Z149" s="116"/>
      <c r="AA149" s="116"/>
    </row>
    <row r="150" hidden="1">
      <c r="A150" s="116"/>
      <c r="B150" s="116"/>
      <c r="C150" s="116"/>
      <c r="D150" s="238"/>
      <c r="E150" s="116"/>
      <c r="F150" s="116"/>
      <c r="G150" s="129"/>
      <c r="H150" s="149"/>
      <c r="I150" s="116"/>
      <c r="J150" s="116"/>
      <c r="K150" s="116"/>
      <c r="L150" s="116"/>
      <c r="M150" s="116"/>
      <c r="N150" s="116"/>
      <c r="O150" s="116"/>
      <c r="P150" s="116"/>
      <c r="Q150" s="116"/>
      <c r="R150" s="116"/>
      <c r="S150" s="116"/>
      <c r="T150" s="116"/>
      <c r="U150" s="116"/>
      <c r="V150" s="116"/>
      <c r="W150" s="116"/>
      <c r="X150" s="116"/>
      <c r="Y150" s="116"/>
      <c r="Z150" s="116"/>
      <c r="AA150" s="116"/>
    </row>
    <row r="151" hidden="1">
      <c r="A151" s="116"/>
      <c r="B151" s="116"/>
      <c r="C151" s="116"/>
      <c r="D151" s="238"/>
      <c r="E151" s="116"/>
      <c r="F151" s="116"/>
      <c r="G151" s="129"/>
      <c r="H151" s="149"/>
      <c r="I151" s="116"/>
      <c r="J151" s="116"/>
      <c r="K151" s="116"/>
      <c r="L151" s="116"/>
      <c r="M151" s="116"/>
      <c r="N151" s="116"/>
      <c r="O151" s="116"/>
      <c r="P151" s="116"/>
      <c r="Q151" s="116"/>
      <c r="R151" s="116"/>
      <c r="S151" s="116"/>
      <c r="T151" s="116"/>
      <c r="U151" s="116"/>
      <c r="V151" s="116"/>
      <c r="W151" s="116"/>
      <c r="X151" s="116"/>
      <c r="Y151" s="116"/>
      <c r="Z151" s="116"/>
      <c r="AA151" s="116"/>
    </row>
    <row r="152" hidden="1">
      <c r="A152" s="116"/>
      <c r="B152" s="116"/>
      <c r="C152" s="116"/>
      <c r="D152" s="238"/>
      <c r="E152" s="116"/>
      <c r="F152" s="116"/>
      <c r="G152" s="129"/>
      <c r="H152" s="149"/>
      <c r="I152" s="116"/>
      <c r="J152" s="116"/>
      <c r="K152" s="116"/>
      <c r="L152" s="116"/>
      <c r="M152" s="116"/>
      <c r="N152" s="116"/>
      <c r="O152" s="116"/>
      <c r="P152" s="116"/>
      <c r="Q152" s="116"/>
      <c r="R152" s="116"/>
      <c r="S152" s="116"/>
      <c r="T152" s="116"/>
      <c r="U152" s="116"/>
      <c r="V152" s="116"/>
      <c r="W152" s="116"/>
      <c r="X152" s="116"/>
      <c r="Y152" s="116"/>
      <c r="Z152" s="116"/>
      <c r="AA152" s="116"/>
    </row>
    <row r="153" hidden="1">
      <c r="A153" s="116"/>
      <c r="B153" s="116"/>
      <c r="C153" s="116"/>
      <c r="D153" s="238"/>
      <c r="E153" s="116"/>
      <c r="F153" s="116"/>
      <c r="G153" s="129"/>
      <c r="H153" s="149"/>
      <c r="I153" s="116"/>
      <c r="J153" s="116"/>
      <c r="K153" s="116"/>
      <c r="L153" s="116"/>
      <c r="M153" s="116"/>
      <c r="N153" s="116"/>
      <c r="O153" s="116"/>
      <c r="P153" s="116"/>
      <c r="Q153" s="116"/>
      <c r="R153" s="116"/>
      <c r="S153" s="116"/>
      <c r="T153" s="116"/>
      <c r="U153" s="116"/>
      <c r="V153" s="116"/>
      <c r="W153" s="116"/>
      <c r="X153" s="116"/>
      <c r="Y153" s="116"/>
      <c r="Z153" s="116"/>
      <c r="AA153" s="116"/>
    </row>
    <row r="154" hidden="1">
      <c r="A154" s="116"/>
      <c r="B154" s="116"/>
      <c r="C154" s="116"/>
      <c r="D154" s="238"/>
      <c r="E154" s="116"/>
      <c r="F154" s="116"/>
      <c r="G154" s="129"/>
      <c r="H154" s="149"/>
      <c r="I154" s="116"/>
      <c r="J154" s="116"/>
      <c r="K154" s="116"/>
      <c r="L154" s="116"/>
      <c r="M154" s="116"/>
      <c r="N154" s="116"/>
      <c r="O154" s="116"/>
      <c r="P154" s="116"/>
      <c r="Q154" s="116"/>
      <c r="R154" s="116"/>
      <c r="S154" s="116"/>
      <c r="T154" s="116"/>
      <c r="U154" s="116"/>
      <c r="V154" s="116"/>
      <c r="W154" s="116"/>
      <c r="X154" s="116"/>
      <c r="Y154" s="116"/>
      <c r="Z154" s="116"/>
      <c r="AA154" s="116"/>
    </row>
  </sheetData>
  <dataValidations count="4" disablePrompts="0">
    <dataValidation sqref="G10:G154" type="list" allowBlank="1" errorStyle="stop" imeMode="noControl" operator="between" showDropDown="0" showErrorMessage="0" showInputMessage="0">
      <formula1>'Списки'!$G$2:$G$4</formula1>
    </dataValidation>
    <dataValidation sqref="U1 X1 AA1" type="list" allowBlank="1" errorStyle="stop" imeMode="noControl" operator="between" showDropDown="0" showErrorMessage="0" showInputMessage="0">
      <formula1>'Списки'!$O:$O</formula1>
    </dataValidation>
    <dataValidation sqref="H10:H154" type="list" allowBlank="1" errorStyle="stop" imeMode="noControl" operator="between" showDropDown="0" showErrorMessage="0" showInputMessage="0">
      <formula1>'Списки'!$E$2:$E$1002</formula1>
    </dataValidation>
    <dataValidation sqref="K10:K154" type="list" allowBlank="1" errorStyle="stop" imeMode="noControl" operator="between" showDropDown="0" showErrorMessage="0" showInputMessage="0">
      <formula1>'Списки'!$A$2:$A$1002</formula1>
    </dataValidation>
  </dataValidations>
  <hyperlinks>
    <hyperlink r:id="rId1" ref="F10"/>
    <hyperlink r:id="rId1" ref="F11"/>
    <hyperlink r:id="rId2" ref="F12"/>
    <hyperlink location="'3'!D24" ref="N16"/>
    <hyperlink location="'3'!D24" ref="N17"/>
    <hyperlink r:id="rId3" ref="F19"/>
    <hyperlink r:id="rId4" ref="F20"/>
    <hyperlink location="'3'!D23" ref="Q23"/>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5"/>
  <tableParts count="1">
    <tablePart r:id="rId6"/>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D600B5-001A-408B-A3A8-003F002D006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P1:Q1 U1 X1:AA1</xm:sqref>
        </x14:conditionalFormatting>
        <x14:conditionalFormatting xmlns:xm="http://schemas.microsoft.com/office/excel/2006/main">
          <x14:cfRule type="cellIs" priority="12" operator="equal" id="{008F005C-005B-46ED-A939-0089008200D5}">
            <xm:f>1</xm:f>
            <x14:dxf>
              <font>
                <color indexed="65"/>
              </font>
              <fill>
                <patternFill patternType="solid">
                  <fgColor rgb="FF434343"/>
                  <bgColor rgb="FF434343"/>
                </patternFill>
              </fill>
              <border>
                <left style="none"/>
                <right style="none"/>
                <top style="none"/>
                <bottom style="none"/>
                <diagonal style="none"/>
              </border>
            </x14:dxf>
          </x14:cfRule>
          <xm:sqref>G10:G154</xm:sqref>
        </x14:conditionalFormatting>
        <x14:conditionalFormatting xmlns:xm="http://schemas.microsoft.com/office/excel/2006/main">
          <x14:cfRule type="cellIs" priority="11" operator="equal" id="{00B300E7-0045-4A7D-BF95-001B007600F2}">
            <xm:f>0.5</xm:f>
            <x14:dxf>
              <font>
                <color indexed="65"/>
              </font>
              <fill>
                <patternFill patternType="solid">
                  <fgColor rgb="FF999999"/>
                  <bgColor rgb="FF999999"/>
                </patternFill>
              </fill>
              <border>
                <left style="none"/>
                <right style="none"/>
                <top style="none"/>
                <bottom style="none"/>
                <diagonal style="none"/>
              </border>
            </x14:dxf>
          </x14:cfRule>
          <xm:sqref>G10:G154</xm:sqref>
        </x14:conditionalFormatting>
        <x14:conditionalFormatting xmlns:xm="http://schemas.microsoft.com/office/excel/2006/main">
          <x14:cfRule type="cellIs" priority="10" operator="equal" id="{00700044-0050-430D-8E1D-002B00FA00DB}">
            <xm:f>0.2</xm:f>
            <x14:dxf>
              <font/>
              <fill>
                <patternFill patternType="solid">
                  <fgColor rgb="FFCCCCCC"/>
                  <bgColor rgb="FFCCCCCC"/>
                </patternFill>
              </fill>
              <border>
                <left style="none"/>
                <right style="none"/>
                <top style="none"/>
                <bottom style="none"/>
                <diagonal style="none"/>
              </border>
            </x14:dxf>
          </x14:cfRule>
          <xm:sqref>G10:G154</xm:sqref>
        </x14:conditionalFormatting>
        <x14:conditionalFormatting xmlns:xm="http://schemas.microsoft.com/office/excel/2006/main">
          <x14:cfRule type="containsText" priority="9" operator="containsText" text="ПД" id="{007200DE-0024-439D-8081-006E0083007D}">
            <xm:f>NOT(ISERROR(SEARCH(("ПД"),(K3))))</xm:f>
            <x14:dxf>
              <font/>
              <fill>
                <patternFill patternType="solid">
                  <fgColor rgb="FFF9CB9C"/>
                  <bgColor rgb="FFF9CB9C"/>
                </patternFill>
              </fill>
              <border>
                <left style="none"/>
                <right style="none"/>
                <top style="none"/>
                <bottom style="none"/>
                <diagonal style="none"/>
              </border>
            </x14:dxf>
          </x14:cfRule>
          <xm:sqref>K3 K5:K154</xm:sqref>
        </x14:conditionalFormatting>
        <x14:conditionalFormatting xmlns:xm="http://schemas.microsoft.com/office/excel/2006/main">
          <x14:cfRule type="containsText" priority="8" operator="containsText" text="отменено" id="{00B50023-0053-42C3-B3CF-00F7006700A6}">
            <xm:f>NOT(ISERROR(SEARCH(("отменено"),(K3))))</xm:f>
            <x14:dxf>
              <font/>
              <fill>
                <patternFill patternType="solid">
                  <fgColor rgb="FFD9EAD3"/>
                  <bgColor rgb="FFD9EAD3"/>
                </patternFill>
              </fill>
              <border>
                <left style="none"/>
                <right style="none"/>
                <top style="none"/>
                <bottom style="none"/>
                <diagonal style="none"/>
              </border>
            </x14:dxf>
          </x14:cfRule>
          <xm:sqref>K3 K5:K154</xm:sqref>
        </x14:conditionalFormatting>
        <x14:conditionalFormatting xmlns:xm="http://schemas.microsoft.com/office/excel/2006/main">
          <x14:cfRule type="cellIs" priority="7" operator="equal" id="{005F00FA-009F-4384-A4F5-00B8003E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H3:AA3 H5:H154 A9:G9</xm:sqref>
        </x14:conditionalFormatting>
        <x14:conditionalFormatting xmlns:xm="http://schemas.microsoft.com/office/excel/2006/main">
          <x14:cfRule type="cellIs" priority="6" operator="equal" id="{00F40017-00C3-4C76-8126-007F0026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H3:AA3 H5:H154 A9:G9</xm:sqref>
        </x14:conditionalFormatting>
        <x14:conditionalFormatting xmlns:xm="http://schemas.microsoft.com/office/excel/2006/main">
          <x14:cfRule type="cellIs" priority="5" operator="equal" id="{00500056-00DB-4DA9-B097-00FC0085004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H3:AA3 H5:H154 A9:G9</xm:sqref>
        </x14:conditionalFormatting>
        <x14:conditionalFormatting xmlns:xm="http://schemas.microsoft.com/office/excel/2006/main">
          <x14:cfRule type="cellIs" priority="4" operator="equal" id="{006B00BA-0007-4DA1-81EF-00E4004D004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H3:AA3 H5:H154 A9:G9</xm:sqref>
        </x14:conditionalFormatting>
        <x14:conditionalFormatting xmlns:xm="http://schemas.microsoft.com/office/excel/2006/main">
          <x14:cfRule type="cellIs" priority="3" operator="equal" id="{00AA0029-00AD-4811-A52B-00B200720046}">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H3:AA3 H5:H154 A9:G9</xm:sqref>
        </x14:conditionalFormatting>
        <x14:conditionalFormatting xmlns:xm="http://schemas.microsoft.com/office/excel/2006/main">
          <x14:cfRule type="containsText" priority="2" operator="containsText" text="повторно" id="{00B1003D-0068-4D6B-9C4D-005100A800D3}">
            <xm:f>NOT(ISERROR(SEARCH(("повторно"),(K3))))</xm:f>
            <x14:dxf>
              <font/>
              <fill>
                <patternFill patternType="solid">
                  <fgColor rgb="FFEA9999"/>
                  <bgColor rgb="FFEA9999"/>
                </patternFill>
              </fill>
              <border>
                <left style="none"/>
                <right style="none"/>
                <top style="none"/>
                <bottom style="none"/>
                <diagonal style="none"/>
              </border>
            </x14:dxf>
          </x14:cfRule>
          <xm:sqref>K3 K5:K154</xm:sqref>
        </x14:conditionalFormatting>
        <x14:conditionalFormatting xmlns:xm="http://schemas.microsoft.com/office/excel/2006/main">
          <x14:cfRule type="containsText" priority="1" operator="containsText" text="снято" id="{005700E7-00EC-4415-B319-0095003A00ED}">
            <xm:f>NOT(ISERROR(SEARCH(("снято"),(K3))))</xm:f>
            <x14:dxf>
              <font/>
              <fill>
                <patternFill patternType="solid">
                  <fgColor rgb="FF93C47D"/>
                  <bgColor rgb="FF93C47D"/>
                </patternFill>
              </fill>
              <border>
                <left style="none"/>
                <right style="none"/>
                <top style="none"/>
                <bottom style="none"/>
                <diagonal style="none"/>
              </border>
            </x14:dxf>
          </x14:cfRule>
          <xm:sqref>K3 K5:K154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7" tint="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6.3799999999999999"/>
    <col customWidth="1" min="2" max="2" width="18.629999999999999"/>
    <col customWidth="1" min="3" max="3" width="6.3799999999999999"/>
    <col customWidth="1" min="4" max="4" width="31.379999999999999"/>
    <col customWidth="1" min="5" max="5" width="43.880000000000003"/>
    <col collapsed="1" customWidth="1" min="6" max="6" width="21.379999999999999"/>
    <col customWidth="1" hidden="1" min="7" max="8" outlineLevel="1" width="14.130000000000001"/>
    <col customWidth="1" min="9" max="9" width="11.380000000000001"/>
    <col customWidth="1" min="10" max="10" width="9.5"/>
    <col customWidth="1" min="11" max="11" width="13.880000000000001"/>
    <col customWidth="1" min="12" max="12" width="25.129999999999999"/>
    <col customWidth="1" min="13" max="13" width="9.5"/>
    <col customWidth="1" min="14" max="14" outlineLevel="1" width="25"/>
    <col customWidth="1" min="15" max="15" outlineLevel="1" width="31.379999999999999"/>
    <col customWidth="1" min="16" max="16" outlineLevel="1" width="25.129999999999999"/>
    <col customWidth="1" min="17" max="17" width="9.5"/>
    <col customWidth="1" min="18" max="18" outlineLevel="1" width="26.879999999999999"/>
    <col customWidth="1" min="19" max="19" outlineLevel="1" width="37.630000000000003"/>
    <col customWidth="1" min="20" max="20" width="9.5"/>
    <col customWidth="1" min="21" max="21" outlineLevel="1" width="25.129999999999999"/>
    <col customWidth="1" min="22" max="22" outlineLevel="1" width="37.630000000000003"/>
    <col customWidth="1" min="23" max="23" width="9.5"/>
    <col customWidth="1" min="24" max="25" outlineLevel="1" width="25.629999999999999"/>
    <col customWidth="1" min="26" max="26" width="9.5"/>
    <col customWidth="1" min="27" max="27" outlineLevel="1" width="25.629999999999999"/>
    <col customWidth="1" min="28" max="28" outlineLevel="1" width="25.129999999999999"/>
    <col customWidth="1" min="29" max="29" outlineLevel="1" width="18.879999999999999"/>
    <col customWidth="1" min="30" max="30" width="9.5"/>
    <col customWidth="1" min="31" max="31" outlineLevel="1" width="21.379999999999999"/>
    <col customWidth="1" min="32" max="32" outlineLevel="1" width="37.630000000000003"/>
    <col customWidth="1" min="33" max="33" outlineLevel="1" width="18.879999999999999"/>
    <col customWidth="1" min="34" max="34" width="9.5"/>
    <col customWidth="1" min="35" max="35" outlineLevel="1" width="18.879999999999999"/>
    <col customWidth="1" min="36" max="36" outlineLevel="1" width="31.379999999999999"/>
    <col customWidth="1" min="37" max="37" outlineLevel="1" width="25.129999999999999"/>
    <col customWidth="1" min="38" max="38" width="9.5"/>
    <col customWidth="1" min="39" max="40" width="25.129999999999999"/>
  </cols>
  <sheetData>
    <row r="1" ht="84" collapsed="1">
      <c r="A1" s="118" t="s">
        <v>250</v>
      </c>
      <c r="B1" s="118" t="s">
        <v>251</v>
      </c>
      <c r="C1" s="268" t="s">
        <v>252</v>
      </c>
      <c r="D1" s="118" t="s">
        <v>253</v>
      </c>
      <c r="E1" s="118" t="s">
        <v>254</v>
      </c>
      <c r="F1" s="118" t="s">
        <v>255</v>
      </c>
      <c r="G1" s="119" t="s">
        <v>256</v>
      </c>
      <c r="H1" s="119" t="s">
        <v>257</v>
      </c>
      <c r="I1" s="269" t="s">
        <v>4</v>
      </c>
      <c r="J1" s="118" t="s">
        <v>258</v>
      </c>
      <c r="K1" s="118" t="s">
        <v>259</v>
      </c>
      <c r="L1" s="120" t="s">
        <v>260</v>
      </c>
      <c r="M1" s="121" t="s">
        <v>261</v>
      </c>
      <c r="N1" s="121" t="s">
        <v>262</v>
      </c>
      <c r="O1" s="121" t="s">
        <v>420</v>
      </c>
      <c r="P1" s="120" t="s">
        <v>260</v>
      </c>
      <c r="Q1" s="122" t="s">
        <v>261</v>
      </c>
      <c r="R1" s="122" t="s">
        <v>262</v>
      </c>
      <c r="S1" s="121" t="s">
        <v>263</v>
      </c>
      <c r="T1" s="123" t="s">
        <v>261</v>
      </c>
      <c r="U1" s="123" t="s">
        <v>262</v>
      </c>
      <c r="V1" s="121" t="s">
        <v>263</v>
      </c>
      <c r="W1" s="123" t="s">
        <v>261</v>
      </c>
      <c r="X1" s="123" t="s">
        <v>262</v>
      </c>
      <c r="Y1" s="121" t="s">
        <v>263</v>
      </c>
      <c r="Z1" s="123" t="s">
        <v>261</v>
      </c>
      <c r="AA1" s="123" t="s">
        <v>262</v>
      </c>
      <c r="AB1" s="123" t="s">
        <v>420</v>
      </c>
      <c r="AC1" s="121" t="s">
        <v>263</v>
      </c>
      <c r="AD1" s="123" t="s">
        <v>261</v>
      </c>
      <c r="AE1" s="123" t="s">
        <v>262</v>
      </c>
      <c r="AF1" s="123" t="s">
        <v>420</v>
      </c>
      <c r="AG1" s="121" t="s">
        <v>263</v>
      </c>
      <c r="AH1" s="123" t="s">
        <v>261</v>
      </c>
      <c r="AI1" s="123" t="s">
        <v>262</v>
      </c>
      <c r="AJ1" s="123" t="s">
        <v>420</v>
      </c>
      <c r="AK1" s="121" t="s">
        <v>263</v>
      </c>
      <c r="AL1" s="123" t="s">
        <v>261</v>
      </c>
      <c r="AM1" s="123" t="s">
        <v>262</v>
      </c>
      <c r="AN1" s="121" t="s">
        <v>263</v>
      </c>
    </row>
    <row r="2" hidden="1" outlineLevel="1">
      <c r="A2" s="124"/>
      <c r="B2" s="125" t="s">
        <v>264</v>
      </c>
      <c r="C2" s="270" t="s">
        <v>264</v>
      </c>
      <c r="D2" s="126" t="s">
        <v>53</v>
      </c>
      <c r="E2" s="127"/>
      <c r="F2" s="128"/>
      <c r="G2" s="129"/>
      <c r="H2" s="130" t="s">
        <v>265</v>
      </c>
      <c r="I2" s="130" t="s">
        <v>12</v>
      </c>
      <c r="J2" s="130" t="s">
        <v>13</v>
      </c>
      <c r="K2" s="130" t="s">
        <v>15</v>
      </c>
      <c r="L2" s="130" t="s">
        <v>14</v>
      </c>
      <c r="M2" s="130" t="s">
        <v>16</v>
      </c>
      <c r="N2" s="130"/>
      <c r="O2" s="130" t="s">
        <v>17</v>
      </c>
      <c r="P2" s="130" t="s">
        <v>18</v>
      </c>
      <c r="Q2" s="130" t="s">
        <v>20</v>
      </c>
      <c r="R2" s="130" t="s">
        <v>22</v>
      </c>
      <c r="S2" s="130" t="s">
        <v>23</v>
      </c>
      <c r="T2" s="130" t="s">
        <v>24</v>
      </c>
      <c r="U2" s="130" t="s">
        <v>26</v>
      </c>
      <c r="V2" s="130" t="s">
        <v>27</v>
      </c>
      <c r="W2" s="130" t="s">
        <v>28</v>
      </c>
      <c r="X2" s="130" t="s">
        <v>29</v>
      </c>
      <c r="Y2" s="130" t="s">
        <v>31</v>
      </c>
      <c r="Z2" s="271"/>
      <c r="AA2" s="272"/>
      <c r="AB2" s="272"/>
      <c r="AC2" s="272"/>
      <c r="AD2" s="271"/>
      <c r="AE2" s="272"/>
      <c r="AF2" s="272"/>
      <c r="AG2" s="272"/>
      <c r="AH2" s="272"/>
      <c r="AI2" s="272"/>
      <c r="AJ2" s="272"/>
      <c r="AK2" s="272"/>
      <c r="AL2" s="271"/>
      <c r="AM2" s="272"/>
      <c r="AN2" s="272"/>
    </row>
    <row r="3" hidden="1" outlineLevel="1">
      <c r="A3" s="1"/>
      <c r="B3" s="18" t="s">
        <v>266</v>
      </c>
      <c r="C3" s="273" t="s">
        <v>267</v>
      </c>
      <c r="D3" s="18" t="s">
        <v>34</v>
      </c>
      <c r="E3" s="18"/>
      <c r="F3" s="18"/>
      <c r="G3" s="129"/>
      <c r="H3" s="132">
        <f>COUNTIF($H10:$H179,"1 - Несоответствие продуктовым требованиям ПИК-Стандарт")</f>
        <v>4</v>
      </c>
      <c r="I3" s="132">
        <f>COUNTIF($H10:$H179,"2 - Несоответствие Бренд-листам ПИК")</f>
        <v>0</v>
      </c>
      <c r="J3" s="132">
        <f>COUNTIF($H10:$H179,"3 - Несоответствие Каталогу отделки")</f>
        <v>0</v>
      </c>
      <c r="K3" s="132">
        <f>COUNTIF($H10:$H179,"5 - Ошибка в применении СТМ")</f>
        <v>0</v>
      </c>
      <c r="L3" s="132">
        <f>COUNTIF($H10:$H179,"4 - Несоответствие Каталогу оборудования")</f>
        <v>0</v>
      </c>
      <c r="M3" s="132">
        <f>COUNTIF($H10:$H179,"6 - Ошибка в применении сборных ЛМ")</f>
        <v>0</v>
      </c>
      <c r="N3" s="132"/>
      <c r="O3" s="132">
        <f>COUNTIF($H10:$H179,"7 - Ошибка в применении шкаф-пакетов")</f>
        <v>0</v>
      </c>
      <c r="P3" s="132">
        <f>COUNTIF($H10:$H179,"8 - Ошибка в применении шахт-пакетов")</f>
        <v>0</v>
      </c>
      <c r="Q3" s="132">
        <f>COUNTIF($H10:$H179,"9 - Несоответствие типологическим требованиям ПИК-Стандарт")</f>
        <v>7</v>
      </c>
      <c r="R3" s="132">
        <f>COUNTIF($H10:$H179,"10 - Несоответствие НТД РФ")</f>
        <v>1</v>
      </c>
      <c r="S3" s="132">
        <f>COUNTIF($H10:$H179,"11 - Несоответствие ИРД (кроме ТУ, СТУ), АПР, ПД")</f>
        <v>2</v>
      </c>
      <c r="T3" s="132">
        <f>COUNTIF($H10:$H179,"12 - Несоответствие требованиям ТУ, СТУ")</f>
        <v>0</v>
      </c>
      <c r="U3" s="132">
        <f>COUNTIF($H10:$H179,"13 - Ошибка в технических решениях")</f>
        <v>0</v>
      </c>
      <c r="V3" s="132">
        <f>COUNTIF($H10:$H179,"14 - Неувязка м/у собой комплектов РД")</f>
        <v>2</v>
      </c>
      <c r="W3" s="132">
        <f>COUNTIF($H10:$H179,"15 - Недостаточность информации влияющей на СМР")</f>
        <v>13</v>
      </c>
      <c r="X3" s="132">
        <f>COUNTIF($H10:$H179,"16 - Нерациональное решение")</f>
        <v>0</v>
      </c>
      <c r="Y3" s="132">
        <f>COUNTIF($H10:$H179,"17 - Оформление")</f>
        <v>0</v>
      </c>
      <c r="Z3" s="274"/>
      <c r="AA3" s="275"/>
      <c r="AB3" s="275"/>
      <c r="AC3" s="275"/>
      <c r="AD3" s="274"/>
      <c r="AE3" s="275"/>
      <c r="AF3" s="275"/>
      <c r="AG3" s="275"/>
      <c r="AH3" s="275"/>
      <c r="AI3" s="275"/>
      <c r="AJ3" s="275"/>
      <c r="AK3" s="275"/>
      <c r="AL3" s="274"/>
      <c r="AM3" s="275"/>
      <c r="AN3" s="275"/>
    </row>
    <row r="4" hidden="1" outlineLevel="1">
      <c r="A4" s="125" t="s">
        <v>264</v>
      </c>
      <c r="B4" s="133">
        <v>52</v>
      </c>
      <c r="C4" s="276" t="s">
        <v>421</v>
      </c>
      <c r="D4" s="134">
        <f>C4/B4</f>
        <v>1</v>
      </c>
      <c r="E4" s="235"/>
      <c r="F4" s="237"/>
      <c r="G4" s="129"/>
      <c r="H4" s="126" t="s">
        <v>53</v>
      </c>
      <c r="I4" s="126" t="s">
        <v>53</v>
      </c>
      <c r="J4" s="126" t="s">
        <v>53</v>
      </c>
      <c r="K4" s="126" t="s">
        <v>53</v>
      </c>
      <c r="L4" s="126" t="s">
        <v>53</v>
      </c>
      <c r="M4" s="126" t="s">
        <v>53</v>
      </c>
      <c r="N4" s="126"/>
      <c r="O4" s="126" t="s">
        <v>53</v>
      </c>
      <c r="P4" s="126" t="s">
        <v>53</v>
      </c>
      <c r="Q4" s="126" t="s">
        <v>53</v>
      </c>
      <c r="R4" s="126" t="s">
        <v>53</v>
      </c>
      <c r="S4" s="126" t="s">
        <v>53</v>
      </c>
      <c r="T4" s="126" t="s">
        <v>53</v>
      </c>
      <c r="U4" s="126" t="s">
        <v>53</v>
      </c>
      <c r="V4" s="126" t="s">
        <v>53</v>
      </c>
      <c r="W4" s="126" t="s">
        <v>53</v>
      </c>
      <c r="X4" s="126" t="s">
        <v>53</v>
      </c>
      <c r="Y4" s="126" t="s">
        <v>53</v>
      </c>
      <c r="Z4" s="277"/>
      <c r="AA4" s="127"/>
      <c r="AB4" s="127"/>
      <c r="AC4" s="127"/>
      <c r="AD4" s="277"/>
      <c r="AE4" s="127"/>
      <c r="AF4" s="127"/>
      <c r="AG4" s="127"/>
      <c r="AH4" s="127"/>
      <c r="AI4" s="127"/>
      <c r="AJ4" s="127"/>
      <c r="AK4" s="127"/>
      <c r="AL4" s="277"/>
      <c r="AM4" s="127"/>
      <c r="AN4" s="127"/>
    </row>
    <row r="5" hidden="1" outlineLevel="1">
      <c r="A5" s="236"/>
      <c r="B5" s="236"/>
      <c r="C5" s="278"/>
      <c r="D5" s="279"/>
      <c r="E5" s="236"/>
      <c r="F5" s="237"/>
      <c r="G5" s="126" t="s">
        <v>53</v>
      </c>
      <c r="H5" s="239"/>
      <c r="I5" s="116"/>
      <c r="J5" s="240"/>
      <c r="K5" s="116"/>
      <c r="L5" s="240"/>
      <c r="M5" s="280"/>
      <c r="N5" s="116"/>
      <c r="O5" s="116"/>
      <c r="P5" s="240"/>
      <c r="Q5" s="280"/>
      <c r="R5" s="116"/>
      <c r="S5" s="240"/>
      <c r="T5" s="280"/>
      <c r="U5" s="116"/>
      <c r="V5" s="116"/>
      <c r="W5" s="281"/>
      <c r="X5" s="116"/>
      <c r="Y5" s="116"/>
      <c r="Z5" s="281"/>
      <c r="AA5" s="116"/>
      <c r="AB5" s="116"/>
      <c r="AC5" s="116"/>
      <c r="AD5" s="281"/>
      <c r="AE5" s="116"/>
      <c r="AF5" s="116"/>
      <c r="AG5" s="116"/>
      <c r="AH5" s="116"/>
      <c r="AI5" s="116"/>
      <c r="AJ5" s="116"/>
      <c r="AK5" s="116"/>
      <c r="AL5" s="281"/>
      <c r="AM5" s="116"/>
      <c r="AN5" s="116"/>
    </row>
    <row r="6" hidden="1" outlineLevel="1">
      <c r="A6" s="18">
        <v>0.20000000000000001</v>
      </c>
      <c r="B6" s="18">
        <v>0.5</v>
      </c>
      <c r="C6" s="273" t="s">
        <v>422</v>
      </c>
      <c r="D6" s="18" t="s">
        <v>38</v>
      </c>
      <c r="E6" s="18"/>
      <c r="F6" s="18" t="s">
        <v>268</v>
      </c>
      <c r="G6" s="139">
        <f>COUNTIFS(G10:G146,"0,2")</f>
        <v>0</v>
      </c>
      <c r="H6" s="239"/>
      <c r="I6" s="116"/>
      <c r="J6" s="240"/>
      <c r="K6" s="116"/>
      <c r="L6" s="240"/>
      <c r="M6" s="280"/>
      <c r="N6" s="116"/>
      <c r="O6" s="116"/>
      <c r="P6" s="240"/>
      <c r="Q6" s="280"/>
      <c r="R6" s="116"/>
      <c r="S6" s="240"/>
      <c r="T6" s="280"/>
      <c r="U6" s="116"/>
      <c r="V6" s="116"/>
      <c r="W6" s="281"/>
      <c r="X6" s="116"/>
      <c r="Y6" s="116"/>
      <c r="Z6" s="281"/>
      <c r="AA6" s="116"/>
      <c r="AB6" s="116"/>
      <c r="AC6" s="116"/>
      <c r="AD6" s="281"/>
      <c r="AE6" s="116"/>
      <c r="AF6" s="116"/>
      <c r="AG6" s="116"/>
      <c r="AH6" s="116"/>
      <c r="AI6" s="116"/>
      <c r="AJ6" s="116"/>
      <c r="AK6" s="116"/>
      <c r="AL6" s="281"/>
      <c r="AM6" s="116"/>
      <c r="AN6" s="116"/>
    </row>
    <row r="7" hidden="1" outlineLevel="1">
      <c r="A7" s="140">
        <f>G6*0.2/B4</f>
        <v>0</v>
      </c>
      <c r="B7" s="140">
        <f>G7*0.5/B4</f>
        <v>0.1346153846</v>
      </c>
      <c r="C7" s="140">
        <f>G8*1/B4</f>
        <v>0.2884615385</v>
      </c>
      <c r="D7" s="141">
        <f>(G6*A6+G7*B6+G8*C6)/SUM(G6:G8)</f>
        <v>0.75862068969999996</v>
      </c>
      <c r="E7" s="241"/>
      <c r="F7" s="143" t="s">
        <v>269</v>
      </c>
      <c r="G7" s="139">
        <f>COUNTIFS(G10:G146,"0,5")</f>
        <v>14</v>
      </c>
      <c r="H7" s="239"/>
      <c r="I7" s="242"/>
      <c r="J7" s="242"/>
      <c r="K7" s="242"/>
      <c r="L7" s="242"/>
      <c r="M7" s="282"/>
      <c r="N7" s="242"/>
      <c r="O7" s="242"/>
      <c r="P7" s="242"/>
      <c r="Q7" s="282"/>
      <c r="R7" s="242"/>
      <c r="S7" s="242"/>
      <c r="T7" s="282"/>
      <c r="U7" s="242"/>
      <c r="V7" s="242"/>
      <c r="W7" s="282"/>
      <c r="X7" s="242"/>
      <c r="Y7" s="242"/>
      <c r="Z7" s="282"/>
      <c r="AA7" s="242"/>
      <c r="AB7" s="242"/>
      <c r="AC7" s="242"/>
      <c r="AD7" s="282"/>
      <c r="AE7" s="242"/>
      <c r="AF7" s="242"/>
      <c r="AG7" s="242"/>
      <c r="AH7" s="242"/>
      <c r="AI7" s="242"/>
      <c r="AJ7" s="242"/>
      <c r="AK7" s="242"/>
      <c r="AL7" s="282"/>
      <c r="AM7" s="242"/>
      <c r="AN7" s="242"/>
    </row>
    <row r="8" hidden="1" outlineLevel="1">
      <c r="A8" s="126" t="s">
        <v>53</v>
      </c>
      <c r="B8" s="126" t="s">
        <v>53</v>
      </c>
      <c r="C8" s="283" t="s">
        <v>53</v>
      </c>
      <c r="D8" s="126" t="s">
        <v>53</v>
      </c>
      <c r="E8" s="126"/>
      <c r="F8" s="18" t="s">
        <v>270</v>
      </c>
      <c r="G8" s="139">
        <f>COUNTIFS(G10:G146,"1")</f>
        <v>15</v>
      </c>
      <c r="H8" s="239"/>
      <c r="I8" s="116"/>
      <c r="J8" s="240"/>
      <c r="K8" s="116"/>
      <c r="L8" s="240"/>
      <c r="M8" s="280"/>
      <c r="N8" s="116"/>
      <c r="O8" s="116"/>
      <c r="P8" s="240"/>
      <c r="Q8" s="280"/>
      <c r="R8" s="116"/>
      <c r="S8" s="240"/>
      <c r="T8" s="280"/>
      <c r="U8" s="116"/>
      <c r="V8" s="116"/>
      <c r="W8" s="281"/>
      <c r="X8" s="116"/>
      <c r="Y8" s="116"/>
      <c r="Z8" s="281"/>
      <c r="AA8" s="116"/>
      <c r="AB8" s="116"/>
      <c r="AC8" s="116"/>
      <c r="AD8" s="281"/>
      <c r="AE8" s="116"/>
      <c r="AF8" s="116"/>
      <c r="AG8" s="116"/>
      <c r="AH8" s="116"/>
      <c r="AI8" s="116"/>
      <c r="AJ8" s="116"/>
      <c r="AK8" s="116"/>
      <c r="AL8" s="281"/>
      <c r="AM8" s="116"/>
      <c r="AN8" s="116"/>
    </row>
    <row r="9">
      <c r="A9" s="145"/>
      <c r="B9" s="145"/>
      <c r="C9" s="284"/>
      <c r="D9" s="145"/>
      <c r="E9" s="145"/>
      <c r="F9" s="145"/>
      <c r="G9" s="145"/>
      <c r="H9" s="145"/>
      <c r="I9" s="243"/>
      <c r="J9" s="244"/>
      <c r="K9" s="243"/>
      <c r="L9" s="244"/>
      <c r="M9" s="285"/>
      <c r="N9" s="243"/>
      <c r="O9" s="243"/>
      <c r="P9" s="244"/>
      <c r="Q9" s="285"/>
      <c r="R9" s="243"/>
      <c r="S9" s="244"/>
      <c r="T9" s="285"/>
      <c r="U9" s="243"/>
      <c r="V9" s="243"/>
      <c r="W9" s="286"/>
      <c r="X9" s="243"/>
      <c r="Y9" s="243"/>
      <c r="Z9" s="286"/>
      <c r="AA9" s="243"/>
      <c r="AB9" s="243"/>
      <c r="AC9" s="243"/>
      <c r="AD9" s="286"/>
      <c r="AE9" s="243"/>
      <c r="AF9" s="243"/>
      <c r="AG9" s="243"/>
      <c r="AH9" s="243"/>
      <c r="AI9" s="243"/>
      <c r="AJ9" s="243"/>
      <c r="AK9" s="243"/>
      <c r="AL9" s="286"/>
      <c r="AM9" s="243"/>
      <c r="AN9" s="243"/>
    </row>
    <row r="10" ht="90.75" customHeight="1">
      <c r="A10" s="116">
        <v>1</v>
      </c>
      <c r="B10" s="116" t="s">
        <v>423</v>
      </c>
      <c r="C10" s="287"/>
      <c r="D10" s="238" t="s">
        <v>424</v>
      </c>
      <c r="E10" s="116"/>
      <c r="F10" s="238"/>
      <c r="G10" s="129">
        <v>0.5</v>
      </c>
      <c r="H10" s="149" t="s">
        <v>28</v>
      </c>
      <c r="I10" s="116" t="s">
        <v>97</v>
      </c>
      <c r="J10" s="240">
        <v>45042</v>
      </c>
      <c r="K10" s="116" t="s">
        <v>275</v>
      </c>
      <c r="L10" s="116" t="s">
        <v>425</v>
      </c>
      <c r="M10" s="280">
        <v>45107</v>
      </c>
      <c r="N10" s="116"/>
      <c r="O10" s="116"/>
      <c r="P10" s="240"/>
      <c r="Q10" s="280"/>
      <c r="R10" s="116"/>
      <c r="S10" s="240"/>
      <c r="T10" s="280"/>
      <c r="U10" s="116"/>
      <c r="V10" s="116"/>
      <c r="W10" s="281"/>
      <c r="X10" s="116"/>
      <c r="Y10" s="116"/>
      <c r="Z10" s="281"/>
      <c r="AA10" s="116"/>
      <c r="AB10" s="116"/>
      <c r="AC10" s="116"/>
      <c r="AD10" s="281"/>
      <c r="AE10" s="116"/>
      <c r="AF10" s="116"/>
      <c r="AG10" s="116"/>
      <c r="AH10" s="116"/>
      <c r="AI10" s="116"/>
      <c r="AJ10" s="116"/>
      <c r="AK10" s="116"/>
      <c r="AL10" s="281"/>
      <c r="AM10" s="116"/>
      <c r="AN10" s="116"/>
    </row>
    <row r="11" ht="63.75">
      <c r="A11" s="116">
        <v>2</v>
      </c>
      <c r="B11" s="116" t="s">
        <v>423</v>
      </c>
      <c r="C11" s="287"/>
      <c r="D11" s="238" t="s">
        <v>426</v>
      </c>
      <c r="E11" s="116"/>
      <c r="F11" s="238"/>
      <c r="G11" s="129">
        <v>0.5</v>
      </c>
      <c r="H11" s="149" t="s">
        <v>28</v>
      </c>
      <c r="I11" s="116" t="s">
        <v>97</v>
      </c>
      <c r="J11" s="240">
        <v>45042</v>
      </c>
      <c r="K11" s="116" t="s">
        <v>275</v>
      </c>
      <c r="L11" s="116" t="s">
        <v>358</v>
      </c>
      <c r="M11" s="280">
        <v>45107</v>
      </c>
      <c r="N11" s="116"/>
      <c r="O11" s="116"/>
      <c r="P11" s="240"/>
      <c r="Q11" s="280"/>
      <c r="R11" s="116"/>
      <c r="S11" s="240"/>
      <c r="T11" s="280"/>
      <c r="U11" s="116"/>
      <c r="V11" s="116"/>
      <c r="W11" s="281"/>
      <c r="X11" s="116"/>
      <c r="Y11" s="116"/>
      <c r="Z11" s="281"/>
      <c r="AA11" s="116"/>
      <c r="AB11" s="116"/>
      <c r="AC11" s="116"/>
      <c r="AD11" s="281"/>
      <c r="AE11" s="116"/>
      <c r="AF11" s="116"/>
      <c r="AG11" s="116"/>
      <c r="AH11" s="116"/>
      <c r="AI11" s="116"/>
      <c r="AJ11" s="116"/>
      <c r="AK11" s="116"/>
      <c r="AL11" s="281"/>
      <c r="AM11" s="116"/>
      <c r="AN11" s="116"/>
    </row>
    <row r="12" ht="165" customHeight="1">
      <c r="A12" s="116">
        <v>3</v>
      </c>
      <c r="B12" s="116" t="s">
        <v>423</v>
      </c>
      <c r="C12" s="287" t="s">
        <v>427</v>
      </c>
      <c r="D12" s="238" t="s">
        <v>428</v>
      </c>
      <c r="E12" s="116"/>
      <c r="F12" s="238"/>
      <c r="G12" s="129">
        <v>0.5</v>
      </c>
      <c r="H12" s="149" t="s">
        <v>28</v>
      </c>
      <c r="I12" s="116" t="s">
        <v>97</v>
      </c>
      <c r="J12" s="240">
        <v>45042</v>
      </c>
      <c r="K12" s="116" t="s">
        <v>275</v>
      </c>
      <c r="L12" s="116" t="s">
        <v>358</v>
      </c>
      <c r="M12" s="280">
        <v>45107</v>
      </c>
      <c r="N12" s="116"/>
      <c r="O12" s="116"/>
      <c r="P12" s="116"/>
      <c r="Q12" s="281"/>
      <c r="R12" s="116"/>
      <c r="S12" s="116"/>
      <c r="T12" s="281"/>
      <c r="U12" s="116"/>
      <c r="V12" s="116"/>
      <c r="W12" s="281"/>
      <c r="X12" s="116"/>
      <c r="Y12" s="116"/>
      <c r="Z12" s="281"/>
      <c r="AA12" s="116"/>
      <c r="AB12" s="116"/>
      <c r="AC12" s="116"/>
      <c r="AD12" s="281"/>
      <c r="AE12" s="116"/>
      <c r="AF12" s="116"/>
      <c r="AG12" s="116"/>
      <c r="AH12" s="116"/>
      <c r="AI12" s="116"/>
      <c r="AJ12" s="116"/>
      <c r="AK12" s="116"/>
      <c r="AL12" s="281"/>
      <c r="AM12" s="116"/>
      <c r="AN12" s="116"/>
    </row>
    <row r="13" ht="126.75" customHeight="1">
      <c r="A13" s="248">
        <v>4</v>
      </c>
      <c r="B13" s="116" t="s">
        <v>423</v>
      </c>
      <c r="C13" s="288" t="s">
        <v>429</v>
      </c>
      <c r="D13" s="247" t="s">
        <v>430</v>
      </c>
      <c r="E13" s="248"/>
      <c r="F13" s="247"/>
      <c r="G13" s="289">
        <v>0.5</v>
      </c>
      <c r="H13" s="290" t="s">
        <v>28</v>
      </c>
      <c r="I13" s="248" t="s">
        <v>97</v>
      </c>
      <c r="J13" s="240">
        <v>45042</v>
      </c>
      <c r="K13" s="248" t="s">
        <v>275</v>
      </c>
      <c r="L13" s="248" t="s">
        <v>358</v>
      </c>
      <c r="M13" s="280">
        <v>45107</v>
      </c>
      <c r="N13" s="248"/>
      <c r="O13" s="248"/>
      <c r="P13" s="248"/>
      <c r="Q13" s="291"/>
      <c r="R13" s="248"/>
      <c r="S13" s="248"/>
      <c r="T13" s="291"/>
      <c r="U13" s="248"/>
      <c r="V13" s="248"/>
      <c r="W13" s="291"/>
      <c r="X13" s="248"/>
      <c r="Y13" s="248"/>
      <c r="Z13" s="291"/>
      <c r="AA13" s="248"/>
      <c r="AB13" s="248"/>
      <c r="AC13" s="248"/>
      <c r="AD13" s="291"/>
      <c r="AE13" s="248"/>
      <c r="AF13" s="248"/>
      <c r="AG13" s="248"/>
      <c r="AH13" s="248"/>
      <c r="AI13" s="248"/>
      <c r="AJ13" s="248"/>
      <c r="AK13" s="248"/>
      <c r="AL13" s="291"/>
      <c r="AM13" s="248"/>
      <c r="AN13" s="248"/>
    </row>
    <row r="14" ht="231.75" customHeight="1">
      <c r="A14" s="292">
        <v>5</v>
      </c>
      <c r="B14" s="116" t="s">
        <v>431</v>
      </c>
      <c r="C14" s="293" t="s">
        <v>432</v>
      </c>
      <c r="D14" s="294" t="s">
        <v>433</v>
      </c>
      <c r="E14" s="292"/>
      <c r="F14" s="292" t="s">
        <v>434</v>
      </c>
      <c r="G14" s="295">
        <v>1</v>
      </c>
      <c r="H14" s="296" t="s">
        <v>23</v>
      </c>
      <c r="I14" s="292" t="s">
        <v>97</v>
      </c>
      <c r="J14" s="240">
        <v>45042</v>
      </c>
      <c r="K14" s="292" t="s">
        <v>275</v>
      </c>
      <c r="L14" s="292" t="s">
        <v>435</v>
      </c>
      <c r="M14" s="280">
        <v>45107</v>
      </c>
      <c r="N14" s="292" t="s">
        <v>436</v>
      </c>
      <c r="O14" s="292"/>
      <c r="P14" s="292" t="s">
        <v>437</v>
      </c>
      <c r="Q14" s="297">
        <v>45139</v>
      </c>
      <c r="R14" s="292" t="s">
        <v>438</v>
      </c>
      <c r="S14" s="292"/>
      <c r="T14" s="298"/>
      <c r="U14" s="292"/>
      <c r="V14" s="292"/>
      <c r="W14" s="298"/>
      <c r="X14" s="292"/>
      <c r="Y14" s="292"/>
      <c r="Z14" s="298"/>
      <c r="AA14" s="292"/>
      <c r="AB14" s="292"/>
      <c r="AC14" s="292"/>
      <c r="AD14" s="298"/>
      <c r="AE14" s="292"/>
      <c r="AF14" s="292"/>
      <c r="AG14" s="292"/>
      <c r="AH14" s="292"/>
      <c r="AI14" s="292"/>
      <c r="AJ14" s="292"/>
      <c r="AK14" s="292"/>
      <c r="AL14" s="298"/>
      <c r="AM14" s="292"/>
      <c r="AN14" s="292"/>
    </row>
    <row r="15" ht="52.5" customHeight="1">
      <c r="A15" s="116">
        <v>6</v>
      </c>
      <c r="B15" s="116" t="s">
        <v>423</v>
      </c>
      <c r="C15" s="287" t="s">
        <v>439</v>
      </c>
      <c r="D15" s="238" t="s">
        <v>440</v>
      </c>
      <c r="E15" s="116"/>
      <c r="F15" s="245" t="s">
        <v>441</v>
      </c>
      <c r="G15" s="129">
        <v>0.5</v>
      </c>
      <c r="H15" s="149" t="s">
        <v>20</v>
      </c>
      <c r="I15" s="116" t="s">
        <v>97</v>
      </c>
      <c r="J15" s="240">
        <v>45042</v>
      </c>
      <c r="K15" s="116" t="s">
        <v>275</v>
      </c>
      <c r="L15" s="116" t="s">
        <v>358</v>
      </c>
      <c r="M15" s="280">
        <v>45107</v>
      </c>
      <c r="N15" s="116"/>
      <c r="O15" s="116"/>
      <c r="P15" s="116"/>
      <c r="Q15" s="281"/>
      <c r="R15" s="116"/>
      <c r="S15" s="116"/>
      <c r="T15" s="281"/>
      <c r="U15" s="116"/>
      <c r="V15" s="116"/>
      <c r="W15" s="281"/>
      <c r="X15" s="116"/>
      <c r="Y15" s="116"/>
      <c r="Z15" s="281"/>
      <c r="AA15" s="116"/>
      <c r="AB15" s="116"/>
      <c r="AC15" s="116"/>
      <c r="AD15" s="281"/>
      <c r="AE15" s="116"/>
      <c r="AF15" s="116"/>
      <c r="AG15" s="116"/>
      <c r="AH15" s="116"/>
      <c r="AI15" s="116"/>
      <c r="AJ15" s="116"/>
      <c r="AK15" s="116"/>
      <c r="AL15" s="281"/>
      <c r="AM15" s="116"/>
      <c r="AN15" s="116"/>
    </row>
    <row r="16" ht="170.25" customHeight="1">
      <c r="A16" s="116">
        <v>7</v>
      </c>
      <c r="B16" s="116" t="s">
        <v>431</v>
      </c>
      <c r="C16" s="287" t="s">
        <v>442</v>
      </c>
      <c r="D16" s="238" t="s">
        <v>443</v>
      </c>
      <c r="E16" s="116"/>
      <c r="F16" s="299" t="s">
        <v>444</v>
      </c>
      <c r="G16" s="129">
        <v>1</v>
      </c>
      <c r="H16" s="149" t="s">
        <v>265</v>
      </c>
      <c r="I16" s="116" t="s">
        <v>97</v>
      </c>
      <c r="J16" s="240">
        <v>45042</v>
      </c>
      <c r="K16" s="116" t="s">
        <v>275</v>
      </c>
      <c r="L16" s="116" t="s">
        <v>358</v>
      </c>
      <c r="M16" s="280">
        <v>45107</v>
      </c>
      <c r="N16" s="116" t="s">
        <v>445</v>
      </c>
      <c r="O16" s="116"/>
      <c r="P16" s="292" t="s">
        <v>358</v>
      </c>
      <c r="Q16" s="297">
        <v>45139</v>
      </c>
      <c r="R16" s="116"/>
      <c r="S16" s="116"/>
      <c r="T16" s="281"/>
      <c r="U16" s="116"/>
      <c r="V16" s="116"/>
      <c r="W16" s="281"/>
      <c r="X16" s="116"/>
      <c r="Y16" s="116"/>
      <c r="Z16" s="281"/>
      <c r="AA16" s="116"/>
      <c r="AB16" s="116"/>
      <c r="AC16" s="116"/>
      <c r="AD16" s="281"/>
      <c r="AE16" s="116"/>
      <c r="AF16" s="116"/>
      <c r="AG16" s="116"/>
      <c r="AH16" s="116"/>
      <c r="AI16" s="116"/>
      <c r="AJ16" s="116"/>
      <c r="AK16" s="116"/>
      <c r="AL16" s="281"/>
      <c r="AM16" s="116"/>
      <c r="AN16" s="116"/>
    </row>
    <row r="17" ht="231.75" customHeight="1">
      <c r="A17" s="116">
        <v>8</v>
      </c>
      <c r="B17" s="116" t="s">
        <v>446</v>
      </c>
      <c r="C17" s="287"/>
      <c r="D17" s="247" t="s">
        <v>447</v>
      </c>
      <c r="E17" s="248"/>
      <c r="F17" s="245" t="s">
        <v>448</v>
      </c>
      <c r="G17" s="129">
        <v>1</v>
      </c>
      <c r="H17" s="149" t="s">
        <v>265</v>
      </c>
      <c r="I17" s="116" t="s">
        <v>97</v>
      </c>
      <c r="J17" s="240">
        <v>45042</v>
      </c>
      <c r="K17" s="116" t="s">
        <v>449</v>
      </c>
      <c r="L17" s="116"/>
      <c r="M17" s="280">
        <v>45107</v>
      </c>
      <c r="N17" s="116" t="s">
        <v>450</v>
      </c>
      <c r="O17" s="116"/>
      <c r="P17" s="116" t="s">
        <v>451</v>
      </c>
      <c r="Q17" s="300">
        <v>45139</v>
      </c>
      <c r="R17" s="301" t="s">
        <v>450</v>
      </c>
      <c r="S17" s="116" t="s">
        <v>452</v>
      </c>
      <c r="T17" s="280">
        <v>45159</v>
      </c>
      <c r="U17" s="116" t="s">
        <v>453</v>
      </c>
      <c r="V17" s="116"/>
      <c r="W17" s="281"/>
      <c r="X17" s="116"/>
      <c r="Y17" s="116"/>
      <c r="Z17" s="280"/>
      <c r="AA17" s="116"/>
      <c r="AB17" s="116"/>
      <c r="AC17" s="252" t="s">
        <v>454</v>
      </c>
      <c r="AD17" s="281"/>
      <c r="AE17" s="116"/>
      <c r="AF17" s="116"/>
      <c r="AG17" s="252" t="s">
        <v>454</v>
      </c>
      <c r="AH17" s="252"/>
      <c r="AI17" s="252"/>
      <c r="AJ17" s="252"/>
      <c r="AK17" s="252"/>
      <c r="AL17" s="302"/>
      <c r="AM17" s="252"/>
      <c r="AN17" s="252"/>
    </row>
    <row r="18" ht="213" customHeight="1">
      <c r="A18" s="116">
        <v>9</v>
      </c>
      <c r="B18" s="116" t="s">
        <v>423</v>
      </c>
      <c r="C18" s="287"/>
      <c r="D18" s="238" t="s">
        <v>455</v>
      </c>
      <c r="E18" s="116"/>
      <c r="F18" s="245" t="s">
        <v>448</v>
      </c>
      <c r="G18" s="129">
        <v>0.5</v>
      </c>
      <c r="H18" s="149" t="s">
        <v>28</v>
      </c>
      <c r="I18" s="116" t="s">
        <v>97</v>
      </c>
      <c r="J18" s="240">
        <v>45042</v>
      </c>
      <c r="K18" s="116" t="s">
        <v>275</v>
      </c>
      <c r="L18" s="116" t="s">
        <v>358</v>
      </c>
      <c r="M18" s="280">
        <v>45107</v>
      </c>
      <c r="N18" s="116"/>
      <c r="O18" s="116"/>
      <c r="P18" s="116"/>
      <c r="Q18" s="281"/>
      <c r="R18" s="116"/>
      <c r="S18" s="116"/>
      <c r="T18" s="281"/>
      <c r="U18" s="116"/>
      <c r="V18" s="116"/>
      <c r="W18" s="281"/>
      <c r="X18" s="116"/>
      <c r="Y18" s="116"/>
      <c r="Z18" s="281"/>
      <c r="AA18" s="116"/>
      <c r="AB18" s="116"/>
      <c r="AC18" s="116"/>
      <c r="AD18" s="281"/>
      <c r="AE18" s="116"/>
      <c r="AF18" s="116"/>
      <c r="AG18" s="116"/>
      <c r="AH18" s="116"/>
      <c r="AI18" s="116"/>
      <c r="AJ18" s="116"/>
      <c r="AK18" s="116"/>
      <c r="AL18" s="281"/>
      <c r="AM18" s="116"/>
      <c r="AN18" s="116"/>
    </row>
    <row r="19" ht="2.1499999999999999" customHeight="1">
      <c r="A19" s="116">
        <v>10</v>
      </c>
      <c r="B19" s="116" t="s">
        <v>456</v>
      </c>
      <c r="C19" s="287"/>
      <c r="D19" s="303" t="s">
        <v>457</v>
      </c>
      <c r="E19" s="116"/>
      <c r="F19" s="299" t="s">
        <v>444</v>
      </c>
      <c r="G19" s="129">
        <v>0.5</v>
      </c>
      <c r="H19" s="149" t="s">
        <v>28</v>
      </c>
      <c r="I19" s="116" t="s">
        <v>97</v>
      </c>
      <c r="J19" s="240">
        <v>45042</v>
      </c>
      <c r="K19" s="116" t="s">
        <v>275</v>
      </c>
      <c r="L19" s="116" t="s">
        <v>358</v>
      </c>
      <c r="M19" s="280">
        <v>45107</v>
      </c>
      <c r="N19" s="238" t="s">
        <v>458</v>
      </c>
      <c r="O19" s="116"/>
      <c r="P19" s="116" t="s">
        <v>459</v>
      </c>
      <c r="Q19" s="300">
        <v>45139</v>
      </c>
      <c r="R19" s="304" t="s">
        <v>460</v>
      </c>
      <c r="S19" s="116" t="s">
        <v>461</v>
      </c>
      <c r="T19" s="280">
        <v>45159</v>
      </c>
      <c r="U19" s="245" t="s">
        <v>462</v>
      </c>
      <c r="V19" s="116" t="s">
        <v>463</v>
      </c>
      <c r="W19" s="280">
        <v>45174</v>
      </c>
      <c r="X19" s="116"/>
      <c r="Y19" s="116"/>
      <c r="Z19" s="281"/>
      <c r="AA19" s="116"/>
      <c r="AB19" s="116"/>
      <c r="AC19" s="116"/>
      <c r="AD19" s="281"/>
      <c r="AE19" s="116"/>
      <c r="AF19" s="116"/>
      <c r="AG19" s="116"/>
      <c r="AH19" s="116"/>
      <c r="AI19" s="116"/>
      <c r="AJ19" s="116"/>
      <c r="AK19" s="116"/>
      <c r="AL19" s="281"/>
      <c r="AM19" s="116"/>
      <c r="AN19" s="116"/>
    </row>
    <row r="20" ht="94.5" customHeight="1">
      <c r="A20" s="116">
        <v>11</v>
      </c>
      <c r="B20" s="116" t="s">
        <v>423</v>
      </c>
      <c r="C20" s="287"/>
      <c r="D20" s="238" t="s">
        <v>464</v>
      </c>
      <c r="E20" s="116"/>
      <c r="F20" s="299" t="s">
        <v>444</v>
      </c>
      <c r="G20" s="129">
        <v>0.5</v>
      </c>
      <c r="H20" s="149" t="s">
        <v>28</v>
      </c>
      <c r="I20" s="116" t="s">
        <v>97</v>
      </c>
      <c r="J20" s="240">
        <v>45042</v>
      </c>
      <c r="K20" s="116" t="s">
        <v>275</v>
      </c>
      <c r="L20" s="116" t="s">
        <v>358</v>
      </c>
      <c r="M20" s="280">
        <v>45107</v>
      </c>
      <c r="N20" s="116"/>
      <c r="O20" s="116"/>
      <c r="P20" s="116"/>
      <c r="Q20" s="281"/>
      <c r="R20" s="116"/>
      <c r="S20" s="116"/>
      <c r="T20" s="281"/>
      <c r="U20" s="116"/>
      <c r="V20" s="116"/>
      <c r="W20" s="281"/>
      <c r="X20" s="116"/>
      <c r="Y20" s="116"/>
      <c r="Z20" s="281"/>
      <c r="AA20" s="116"/>
      <c r="AB20" s="116"/>
      <c r="AC20" s="116"/>
      <c r="AD20" s="281"/>
      <c r="AE20" s="116"/>
      <c r="AF20" s="116"/>
      <c r="AG20" s="116"/>
      <c r="AH20" s="116"/>
      <c r="AI20" s="116"/>
      <c r="AJ20" s="116"/>
      <c r="AK20" s="116"/>
      <c r="AL20" s="281"/>
      <c r="AM20" s="116"/>
      <c r="AN20" s="116"/>
    </row>
    <row r="21" ht="194.25" customHeight="1">
      <c r="A21" s="116">
        <v>12</v>
      </c>
      <c r="B21" s="116" t="s">
        <v>446</v>
      </c>
      <c r="C21" s="305" t="s">
        <v>465</v>
      </c>
      <c r="D21" s="306" t="s">
        <v>466</v>
      </c>
      <c r="E21" s="307"/>
      <c r="F21" s="299" t="s">
        <v>444</v>
      </c>
      <c r="G21" s="308">
        <v>1</v>
      </c>
      <c r="H21" s="309" t="s">
        <v>265</v>
      </c>
      <c r="I21" s="310" t="s">
        <v>97</v>
      </c>
      <c r="J21" s="240">
        <v>45042</v>
      </c>
      <c r="K21" s="307" t="s">
        <v>275</v>
      </c>
      <c r="L21" s="306"/>
      <c r="M21" s="280">
        <v>45107</v>
      </c>
      <c r="N21" s="306" t="s">
        <v>467</v>
      </c>
      <c r="O21" s="307"/>
      <c r="P21" s="306" t="s">
        <v>468</v>
      </c>
      <c r="Q21" s="300">
        <v>45139</v>
      </c>
      <c r="R21" s="306" t="s">
        <v>469</v>
      </c>
      <c r="S21" s="307" t="s">
        <v>470</v>
      </c>
      <c r="T21" s="280">
        <v>45159</v>
      </c>
      <c r="U21" s="307"/>
      <c r="V21" s="307"/>
      <c r="W21" s="311"/>
      <c r="X21" s="307"/>
      <c r="Y21" s="307"/>
      <c r="Z21" s="311"/>
      <c r="AA21" s="307"/>
      <c r="AB21" s="307"/>
      <c r="AC21" s="307"/>
      <c r="AD21" s="311"/>
      <c r="AE21" s="307"/>
      <c r="AF21" s="307"/>
      <c r="AG21" s="307"/>
      <c r="AH21" s="307"/>
      <c r="AI21" s="307"/>
      <c r="AJ21" s="307"/>
      <c r="AK21" s="307"/>
      <c r="AL21" s="311"/>
      <c r="AM21" s="307"/>
      <c r="AN21" s="307"/>
    </row>
    <row r="22" ht="78.75" customHeight="1">
      <c r="A22" s="116">
        <v>13</v>
      </c>
      <c r="B22" s="116" t="s">
        <v>431</v>
      </c>
      <c r="C22" s="312"/>
      <c r="D22" s="306" t="s">
        <v>471</v>
      </c>
      <c r="E22" s="313"/>
      <c r="F22" s="314"/>
      <c r="G22" s="308">
        <v>1</v>
      </c>
      <c r="H22" s="315" t="s">
        <v>22</v>
      </c>
      <c r="I22" s="316" t="s">
        <v>97</v>
      </c>
      <c r="J22" s="240">
        <v>45042</v>
      </c>
      <c r="K22" s="313" t="s">
        <v>275</v>
      </c>
      <c r="L22" s="317" t="s">
        <v>472</v>
      </c>
      <c r="M22" s="280">
        <v>45107</v>
      </c>
      <c r="N22" s="313"/>
      <c r="O22" s="313"/>
      <c r="P22" s="317" t="s">
        <v>473</v>
      </c>
      <c r="Q22" s="297">
        <v>45139</v>
      </c>
      <c r="R22" s="313"/>
      <c r="S22" s="313"/>
      <c r="T22" s="318"/>
      <c r="U22" s="313"/>
      <c r="V22" s="313"/>
      <c r="W22" s="318"/>
      <c r="X22" s="313"/>
      <c r="Y22" s="313"/>
      <c r="Z22" s="318"/>
      <c r="AA22" s="313"/>
      <c r="AB22" s="313"/>
      <c r="AC22" s="313"/>
      <c r="AD22" s="318"/>
      <c r="AE22" s="313"/>
      <c r="AF22" s="313"/>
      <c r="AG22" s="313"/>
      <c r="AH22" s="313"/>
      <c r="AI22" s="313"/>
      <c r="AJ22" s="313"/>
      <c r="AK22" s="313"/>
      <c r="AL22" s="318"/>
      <c r="AM22" s="313"/>
      <c r="AN22" s="313"/>
    </row>
    <row r="23" ht="95.25" customHeight="1">
      <c r="A23" s="310">
        <v>14</v>
      </c>
      <c r="B23" s="116" t="s">
        <v>423</v>
      </c>
      <c r="C23" s="305"/>
      <c r="D23" s="306" t="s">
        <v>474</v>
      </c>
      <c r="E23" s="307"/>
      <c r="F23" s="299" t="s">
        <v>444</v>
      </c>
      <c r="G23" s="129">
        <v>0.5</v>
      </c>
      <c r="H23" s="149" t="s">
        <v>28</v>
      </c>
      <c r="I23" s="116" t="s">
        <v>97</v>
      </c>
      <c r="J23" s="240">
        <v>45042</v>
      </c>
      <c r="K23" s="307" t="s">
        <v>275</v>
      </c>
      <c r="L23" s="307" t="s">
        <v>358</v>
      </c>
      <c r="M23" s="280">
        <v>45107</v>
      </c>
      <c r="N23" s="307"/>
      <c r="O23" s="307"/>
      <c r="P23" s="307"/>
      <c r="Q23" s="311"/>
      <c r="R23" s="307"/>
      <c r="S23" s="307"/>
      <c r="T23" s="311"/>
      <c r="U23" s="307"/>
      <c r="V23" s="307"/>
      <c r="W23" s="311"/>
      <c r="X23" s="307"/>
      <c r="Y23" s="307"/>
      <c r="Z23" s="311"/>
      <c r="AA23" s="307"/>
      <c r="AB23" s="307"/>
      <c r="AC23" s="307"/>
      <c r="AD23" s="311"/>
      <c r="AE23" s="307"/>
      <c r="AF23" s="307"/>
      <c r="AG23" s="307"/>
      <c r="AH23" s="307"/>
      <c r="AI23" s="307"/>
      <c r="AJ23" s="307"/>
      <c r="AK23" s="307"/>
      <c r="AL23" s="311"/>
      <c r="AM23" s="307"/>
      <c r="AN23" s="307"/>
    </row>
    <row r="24" ht="102">
      <c r="A24" s="316">
        <v>15</v>
      </c>
      <c r="B24" s="116" t="s">
        <v>431</v>
      </c>
      <c r="C24" s="287" t="s">
        <v>475</v>
      </c>
      <c r="D24" s="238" t="s">
        <v>476</v>
      </c>
      <c r="E24" s="116"/>
      <c r="F24" s="299" t="s">
        <v>444</v>
      </c>
      <c r="G24" s="308">
        <v>1</v>
      </c>
      <c r="H24" s="309" t="s">
        <v>20</v>
      </c>
      <c r="I24" s="116" t="s">
        <v>97</v>
      </c>
      <c r="J24" s="240">
        <v>45042</v>
      </c>
      <c r="K24" s="116" t="s">
        <v>275</v>
      </c>
      <c r="L24" s="116" t="s">
        <v>477</v>
      </c>
      <c r="M24" s="280">
        <v>45107</v>
      </c>
      <c r="N24" s="245" t="s">
        <v>478</v>
      </c>
      <c r="O24" s="116"/>
      <c r="P24" s="292" t="s">
        <v>358</v>
      </c>
      <c r="Q24" s="297">
        <v>45139</v>
      </c>
      <c r="R24" s="116"/>
      <c r="S24" s="116"/>
      <c r="T24" s="281"/>
      <c r="U24" s="116"/>
      <c r="V24" s="116"/>
      <c r="W24" s="281"/>
      <c r="X24" s="116"/>
      <c r="Y24" s="116"/>
      <c r="Z24" s="281"/>
      <c r="AA24" s="116"/>
      <c r="AB24" s="116"/>
      <c r="AC24" s="116"/>
      <c r="AD24" s="281"/>
      <c r="AE24" s="116"/>
      <c r="AF24" s="116"/>
      <c r="AG24" s="116"/>
      <c r="AH24" s="116"/>
      <c r="AI24" s="116"/>
      <c r="AJ24" s="116"/>
      <c r="AK24" s="116"/>
      <c r="AL24" s="281"/>
      <c r="AM24" s="116"/>
      <c r="AN24" s="116"/>
    </row>
    <row r="25" ht="89.25">
      <c r="A25" s="310">
        <v>16</v>
      </c>
      <c r="B25" s="116" t="s">
        <v>446</v>
      </c>
      <c r="C25" s="287" t="s">
        <v>479</v>
      </c>
      <c r="D25" s="238" t="s">
        <v>480</v>
      </c>
      <c r="E25" s="116"/>
      <c r="F25" s="299" t="s">
        <v>444</v>
      </c>
      <c r="G25" s="308">
        <v>1</v>
      </c>
      <c r="H25" s="309" t="s">
        <v>20</v>
      </c>
      <c r="I25" s="116" t="s">
        <v>97</v>
      </c>
      <c r="J25" s="240">
        <v>45042</v>
      </c>
      <c r="K25" s="116" t="s">
        <v>275</v>
      </c>
      <c r="L25" s="116" t="s">
        <v>481</v>
      </c>
      <c r="M25" s="280">
        <v>45107</v>
      </c>
      <c r="N25" s="116" t="s">
        <v>482</v>
      </c>
      <c r="O25" s="116"/>
      <c r="P25" s="116"/>
      <c r="Q25" s="300">
        <v>45139</v>
      </c>
      <c r="R25" s="301" t="s">
        <v>482</v>
      </c>
      <c r="S25" s="116" t="s">
        <v>483</v>
      </c>
      <c r="T25" s="280">
        <v>45159</v>
      </c>
      <c r="U25" s="116" t="s">
        <v>484</v>
      </c>
      <c r="V25" s="116"/>
      <c r="W25" s="281"/>
      <c r="X25" s="116"/>
      <c r="Y25" s="116"/>
      <c r="Z25" s="281"/>
      <c r="AA25" s="116"/>
      <c r="AB25" s="116"/>
      <c r="AC25" s="116"/>
      <c r="AD25" s="281"/>
      <c r="AE25" s="116"/>
      <c r="AF25" s="116"/>
      <c r="AG25" s="116"/>
      <c r="AH25" s="116"/>
      <c r="AI25" s="116"/>
      <c r="AJ25" s="116"/>
      <c r="AK25" s="116"/>
      <c r="AL25" s="281"/>
      <c r="AM25" s="116"/>
      <c r="AN25" s="116"/>
    </row>
    <row r="26" ht="102">
      <c r="A26" s="116">
        <v>17</v>
      </c>
      <c r="B26" s="116" t="s">
        <v>423</v>
      </c>
      <c r="C26" s="287" t="s">
        <v>485</v>
      </c>
      <c r="D26" s="238" t="s">
        <v>486</v>
      </c>
      <c r="E26" s="116"/>
      <c r="F26" s="299" t="s">
        <v>444</v>
      </c>
      <c r="G26" s="308">
        <v>1</v>
      </c>
      <c r="H26" s="309" t="s">
        <v>265</v>
      </c>
      <c r="I26" s="116" t="s">
        <v>97</v>
      </c>
      <c r="J26" s="240">
        <v>45042</v>
      </c>
      <c r="K26" s="116" t="s">
        <v>275</v>
      </c>
      <c r="L26" s="116" t="s">
        <v>487</v>
      </c>
      <c r="M26" s="280">
        <v>45107</v>
      </c>
      <c r="N26" s="116" t="s">
        <v>488</v>
      </c>
      <c r="O26" s="116"/>
      <c r="P26" s="116"/>
      <c r="Q26" s="281"/>
      <c r="R26" s="116"/>
      <c r="S26" s="116"/>
      <c r="T26" s="281"/>
      <c r="U26" s="116"/>
      <c r="V26" s="116"/>
      <c r="W26" s="281"/>
      <c r="X26" s="116"/>
      <c r="Y26" s="116"/>
      <c r="Z26" s="281"/>
      <c r="AA26" s="116"/>
      <c r="AB26" s="116"/>
      <c r="AC26" s="116"/>
      <c r="AD26" s="281"/>
      <c r="AE26" s="116"/>
      <c r="AF26" s="116"/>
      <c r="AG26" s="116"/>
      <c r="AH26" s="116"/>
      <c r="AI26" s="116"/>
      <c r="AJ26" s="116"/>
      <c r="AK26" s="116"/>
      <c r="AL26" s="281"/>
      <c r="AM26" s="116"/>
      <c r="AN26" s="116"/>
    </row>
    <row r="27" ht="102">
      <c r="A27" s="116">
        <v>18</v>
      </c>
      <c r="B27" s="116" t="s">
        <v>431</v>
      </c>
      <c r="C27" s="287"/>
      <c r="D27" s="238" t="s">
        <v>489</v>
      </c>
      <c r="E27" s="116"/>
      <c r="F27" s="238"/>
      <c r="G27" s="129">
        <v>0.5</v>
      </c>
      <c r="H27" s="149" t="s">
        <v>28</v>
      </c>
      <c r="I27" s="116" t="s">
        <v>97</v>
      </c>
      <c r="J27" s="240">
        <v>45042</v>
      </c>
      <c r="K27" s="116" t="s">
        <v>275</v>
      </c>
      <c r="L27" s="116" t="s">
        <v>477</v>
      </c>
      <c r="M27" s="280">
        <v>45107</v>
      </c>
      <c r="N27" s="245" t="s">
        <v>478</v>
      </c>
      <c r="O27" s="116"/>
      <c r="P27" s="116" t="s">
        <v>358</v>
      </c>
      <c r="Q27" s="300">
        <v>45139</v>
      </c>
      <c r="R27" s="116"/>
      <c r="S27" s="116"/>
      <c r="T27" s="281"/>
      <c r="U27" s="116"/>
      <c r="V27" s="116"/>
      <c r="W27" s="281"/>
      <c r="X27" s="116"/>
      <c r="Y27" s="116"/>
      <c r="Z27" s="281"/>
      <c r="AA27" s="116"/>
      <c r="AB27" s="116"/>
      <c r="AC27" s="116"/>
      <c r="AD27" s="281"/>
      <c r="AE27" s="116"/>
      <c r="AF27" s="116"/>
      <c r="AG27" s="116"/>
      <c r="AH27" s="116"/>
      <c r="AI27" s="116"/>
      <c r="AJ27" s="116"/>
      <c r="AK27" s="116"/>
      <c r="AL27" s="281"/>
      <c r="AM27" s="116"/>
      <c r="AN27" s="116"/>
    </row>
    <row r="28" ht="110.25" customHeight="1">
      <c r="A28" s="116">
        <v>19</v>
      </c>
      <c r="B28" s="116" t="s">
        <v>423</v>
      </c>
      <c r="C28" s="287" t="s">
        <v>490</v>
      </c>
      <c r="D28" s="238" t="s">
        <v>491</v>
      </c>
      <c r="E28" s="116"/>
      <c r="F28" s="245" t="s">
        <v>448</v>
      </c>
      <c r="G28" s="129">
        <v>1</v>
      </c>
      <c r="H28" s="149" t="s">
        <v>27</v>
      </c>
      <c r="I28" s="116" t="s">
        <v>97</v>
      </c>
      <c r="J28" s="240">
        <v>45042</v>
      </c>
      <c r="K28" s="249" t="s">
        <v>277</v>
      </c>
      <c r="L28" s="116" t="s">
        <v>358</v>
      </c>
      <c r="M28" s="280">
        <v>45107</v>
      </c>
      <c r="N28" s="238" t="s">
        <v>492</v>
      </c>
      <c r="O28" s="116"/>
      <c r="P28" s="116"/>
      <c r="Q28" s="281"/>
      <c r="R28" s="116"/>
      <c r="S28" s="116"/>
      <c r="T28" s="280"/>
      <c r="U28" s="116"/>
      <c r="V28" s="116"/>
      <c r="W28" s="281"/>
      <c r="X28" s="116"/>
      <c r="Y28" s="116"/>
      <c r="Z28" s="281"/>
      <c r="AA28" s="116"/>
      <c r="AB28" s="116"/>
      <c r="AC28" s="116"/>
      <c r="AD28" s="281"/>
      <c r="AE28" s="116"/>
      <c r="AF28" s="116"/>
      <c r="AG28" s="116"/>
      <c r="AH28" s="116"/>
      <c r="AI28" s="116"/>
      <c r="AJ28" s="116"/>
      <c r="AK28" s="116"/>
      <c r="AL28" s="281"/>
      <c r="AM28" s="116"/>
      <c r="AN28" s="116"/>
    </row>
    <row r="29" ht="66.75" customHeight="1">
      <c r="A29" s="116">
        <v>20</v>
      </c>
      <c r="B29" s="116" t="s">
        <v>446</v>
      </c>
      <c r="C29" s="287"/>
      <c r="D29" s="319" t="s">
        <v>493</v>
      </c>
      <c r="E29" s="116"/>
      <c r="F29" s="116"/>
      <c r="G29" s="129">
        <v>1</v>
      </c>
      <c r="H29" s="149" t="s">
        <v>27</v>
      </c>
      <c r="I29" s="116" t="s">
        <v>97</v>
      </c>
      <c r="J29" s="240">
        <v>45042</v>
      </c>
      <c r="K29" s="116" t="s">
        <v>275</v>
      </c>
      <c r="L29" s="116"/>
      <c r="M29" s="280">
        <v>45107</v>
      </c>
      <c r="N29" s="116" t="s">
        <v>494</v>
      </c>
      <c r="O29" s="116"/>
      <c r="P29" s="116" t="s">
        <v>495</v>
      </c>
      <c r="Q29" s="300">
        <v>45139</v>
      </c>
      <c r="R29" s="301" t="s">
        <v>494</v>
      </c>
      <c r="S29" s="116" t="s">
        <v>495</v>
      </c>
      <c r="T29" s="280">
        <v>45159</v>
      </c>
      <c r="U29" s="116"/>
      <c r="V29" s="116"/>
      <c r="W29" s="281"/>
      <c r="X29" s="116"/>
      <c r="Y29" s="116"/>
      <c r="Z29" s="281"/>
      <c r="AA29" s="116"/>
      <c r="AB29" s="116"/>
      <c r="AC29" s="116"/>
      <c r="AD29" s="281"/>
      <c r="AE29" s="116"/>
      <c r="AF29" s="116"/>
      <c r="AG29" s="116"/>
      <c r="AH29" s="116"/>
      <c r="AI29" s="116"/>
      <c r="AJ29" s="116"/>
      <c r="AK29" s="116"/>
      <c r="AL29" s="281"/>
      <c r="AM29" s="116"/>
      <c r="AN29" s="116"/>
    </row>
    <row r="30" ht="279" customHeight="1">
      <c r="A30" s="116">
        <v>21</v>
      </c>
      <c r="B30" s="116" t="s">
        <v>431</v>
      </c>
      <c r="C30" s="287" t="s">
        <v>496</v>
      </c>
      <c r="D30" s="238" t="s">
        <v>497</v>
      </c>
      <c r="E30" s="116"/>
      <c r="F30" s="245" t="s">
        <v>448</v>
      </c>
      <c r="G30" s="129">
        <v>1</v>
      </c>
      <c r="H30" s="149" t="s">
        <v>20</v>
      </c>
      <c r="I30" s="116" t="s">
        <v>97</v>
      </c>
      <c r="J30" s="240">
        <v>45042</v>
      </c>
      <c r="K30" s="116" t="s">
        <v>275</v>
      </c>
      <c r="L30" s="116"/>
      <c r="M30" s="280">
        <v>45107</v>
      </c>
      <c r="N30" s="116" t="s">
        <v>498</v>
      </c>
      <c r="O30" s="116"/>
      <c r="P30" s="116" t="s">
        <v>499</v>
      </c>
      <c r="Q30" s="297">
        <v>45139</v>
      </c>
      <c r="R30" s="292" t="s">
        <v>500</v>
      </c>
      <c r="S30" s="116" t="s">
        <v>501</v>
      </c>
      <c r="T30" s="280">
        <v>45159</v>
      </c>
      <c r="U30" s="116"/>
      <c r="V30" s="116"/>
      <c r="W30" s="281"/>
      <c r="X30" s="116"/>
      <c r="Y30" s="116"/>
      <c r="Z30" s="281"/>
      <c r="AA30" s="116"/>
      <c r="AB30" s="116"/>
      <c r="AC30" s="116"/>
      <c r="AD30" s="281"/>
      <c r="AE30" s="116"/>
      <c r="AF30" s="116"/>
      <c r="AG30" s="116"/>
      <c r="AH30" s="116"/>
      <c r="AI30" s="116"/>
      <c r="AJ30" s="116"/>
      <c r="AK30" s="116"/>
      <c r="AL30" s="281"/>
      <c r="AM30" s="116"/>
      <c r="AN30" s="116"/>
    </row>
    <row r="31" ht="87.75" customHeight="1">
      <c r="A31" s="116">
        <v>22</v>
      </c>
      <c r="B31" s="116" t="s">
        <v>431</v>
      </c>
      <c r="C31" s="287" t="s">
        <v>502</v>
      </c>
      <c r="D31" s="238" t="s">
        <v>503</v>
      </c>
      <c r="E31" s="116"/>
      <c r="F31" s="116"/>
      <c r="G31" s="129"/>
      <c r="H31" s="149"/>
      <c r="I31" s="116" t="s">
        <v>97</v>
      </c>
      <c r="J31" s="240">
        <v>45042</v>
      </c>
      <c r="K31" s="116" t="s">
        <v>275</v>
      </c>
      <c r="L31" s="116"/>
      <c r="M31" s="280">
        <v>45107</v>
      </c>
      <c r="N31" s="116" t="s">
        <v>504</v>
      </c>
      <c r="O31" s="116"/>
      <c r="P31" s="116" t="s">
        <v>505</v>
      </c>
      <c r="Q31" s="300">
        <v>45139</v>
      </c>
      <c r="R31" s="116"/>
      <c r="S31" s="116"/>
      <c r="T31" s="281"/>
      <c r="U31" s="116"/>
      <c r="V31" s="116"/>
      <c r="W31" s="281"/>
      <c r="X31" s="116"/>
      <c r="Y31" s="116"/>
      <c r="Z31" s="281"/>
      <c r="AA31" s="116"/>
      <c r="AB31" s="116"/>
      <c r="AC31" s="116"/>
      <c r="AD31" s="281"/>
      <c r="AE31" s="116"/>
      <c r="AF31" s="116"/>
      <c r="AG31" s="116"/>
      <c r="AH31" s="116"/>
      <c r="AI31" s="116"/>
      <c r="AJ31" s="116"/>
      <c r="AK31" s="116"/>
      <c r="AL31" s="281"/>
      <c r="AM31" s="116"/>
      <c r="AN31" s="116"/>
    </row>
    <row r="32" ht="87.75" customHeight="1">
      <c r="A32" s="116">
        <v>23</v>
      </c>
      <c r="B32" s="116" t="s">
        <v>506</v>
      </c>
      <c r="C32" s="287" t="s">
        <v>507</v>
      </c>
      <c r="D32" s="294" t="s">
        <v>508</v>
      </c>
      <c r="E32" s="116"/>
      <c r="F32" s="116"/>
      <c r="G32" s="129">
        <v>0.5</v>
      </c>
      <c r="H32" s="149" t="s">
        <v>28</v>
      </c>
      <c r="I32" s="116" t="s">
        <v>97</v>
      </c>
      <c r="J32" s="297">
        <v>45139</v>
      </c>
      <c r="K32" s="116" t="s">
        <v>275</v>
      </c>
      <c r="L32" s="116"/>
      <c r="M32" s="280"/>
      <c r="N32" s="116"/>
      <c r="O32" s="116"/>
      <c r="P32" s="116"/>
      <c r="Q32" s="297"/>
      <c r="R32" s="116"/>
      <c r="S32" s="116" t="s">
        <v>509</v>
      </c>
      <c r="T32" s="280">
        <v>45159</v>
      </c>
      <c r="U32" s="116"/>
      <c r="V32" s="116"/>
      <c r="W32" s="281"/>
      <c r="X32" s="116"/>
      <c r="Y32" s="116"/>
      <c r="Z32" s="281"/>
      <c r="AA32" s="116"/>
      <c r="AB32" s="116"/>
      <c r="AC32" s="116"/>
      <c r="AD32" s="281"/>
      <c r="AE32" s="116"/>
      <c r="AF32" s="116"/>
      <c r="AG32" s="116"/>
      <c r="AH32" s="116"/>
      <c r="AI32" s="116"/>
      <c r="AJ32" s="116"/>
      <c r="AK32" s="116"/>
      <c r="AL32" s="281"/>
      <c r="AM32" s="116"/>
      <c r="AN32" s="116"/>
    </row>
    <row r="33" ht="402.75" customHeight="1">
      <c r="A33" s="248">
        <v>24</v>
      </c>
      <c r="B33" s="248" t="s">
        <v>510</v>
      </c>
      <c r="C33" s="288" t="s">
        <v>511</v>
      </c>
      <c r="D33" s="247" t="s">
        <v>512</v>
      </c>
      <c r="E33" s="248"/>
      <c r="F33" s="248"/>
      <c r="G33" s="129">
        <v>0.5</v>
      </c>
      <c r="H33" s="149" t="s">
        <v>28</v>
      </c>
      <c r="I33" s="116" t="s">
        <v>97</v>
      </c>
      <c r="J33" s="266"/>
      <c r="K33" s="249" t="s">
        <v>275</v>
      </c>
      <c r="L33" s="248"/>
      <c r="M33" s="300"/>
      <c r="N33" s="248"/>
      <c r="O33" s="248"/>
      <c r="P33" s="248"/>
      <c r="Q33" s="300"/>
      <c r="R33" s="248"/>
      <c r="S33" s="248"/>
      <c r="T33" s="280">
        <v>45159</v>
      </c>
      <c r="U33" s="248"/>
      <c r="V33" s="248" t="s">
        <v>513</v>
      </c>
      <c r="W33" s="280">
        <v>45174</v>
      </c>
      <c r="X33" s="248"/>
      <c r="Y33" s="248"/>
      <c r="Z33" s="291"/>
      <c r="AA33" s="248"/>
      <c r="AB33" s="248"/>
      <c r="AC33" s="248"/>
      <c r="AD33" s="291"/>
      <c r="AE33" s="248"/>
      <c r="AF33" s="248"/>
      <c r="AG33" s="248"/>
      <c r="AH33" s="248"/>
      <c r="AI33" s="248"/>
      <c r="AJ33" s="248"/>
      <c r="AK33" s="248"/>
      <c r="AL33" s="291"/>
      <c r="AM33" s="248"/>
      <c r="AN33" s="248"/>
    </row>
    <row r="34" ht="95.25" customHeight="1">
      <c r="A34" s="292">
        <v>25</v>
      </c>
      <c r="B34" s="292" t="s">
        <v>510</v>
      </c>
      <c r="C34" s="293" t="s">
        <v>514</v>
      </c>
      <c r="D34" s="294" t="s">
        <v>515</v>
      </c>
      <c r="E34" s="292"/>
      <c r="F34" s="292"/>
      <c r="G34" s="129">
        <v>1</v>
      </c>
      <c r="H34" s="149" t="s">
        <v>20</v>
      </c>
      <c r="I34" s="292" t="s">
        <v>97</v>
      </c>
      <c r="J34" s="267"/>
      <c r="K34" s="249" t="s">
        <v>275</v>
      </c>
      <c r="L34" s="292"/>
      <c r="M34" s="297"/>
      <c r="N34" s="292"/>
      <c r="O34" s="292"/>
      <c r="P34" s="292"/>
      <c r="Q34" s="297"/>
      <c r="R34" s="292"/>
      <c r="S34" s="292"/>
      <c r="T34" s="297">
        <v>45159</v>
      </c>
      <c r="U34" s="292"/>
      <c r="V34" s="292" t="s">
        <v>516</v>
      </c>
      <c r="W34" s="280">
        <v>45174</v>
      </c>
      <c r="X34" s="292" t="s">
        <v>517</v>
      </c>
      <c r="Y34" s="292"/>
      <c r="Z34" s="298"/>
      <c r="AA34" s="292"/>
      <c r="AB34" s="292"/>
      <c r="AC34" s="292"/>
      <c r="AD34" s="298"/>
      <c r="AE34" s="292"/>
      <c r="AF34" s="292"/>
      <c r="AG34" s="292"/>
      <c r="AH34" s="292"/>
      <c r="AI34" s="292"/>
      <c r="AJ34" s="292"/>
      <c r="AK34" s="292"/>
      <c r="AL34" s="298"/>
      <c r="AM34" s="292"/>
      <c r="AN34" s="292"/>
    </row>
    <row r="35" ht="230.25" customHeight="1">
      <c r="A35" s="248">
        <v>26</v>
      </c>
      <c r="B35" s="248" t="s">
        <v>518</v>
      </c>
      <c r="C35" s="288" t="s">
        <v>519</v>
      </c>
      <c r="D35" s="247" t="s">
        <v>520</v>
      </c>
      <c r="E35" s="248"/>
      <c r="F35" s="248"/>
      <c r="G35" s="289">
        <v>1</v>
      </c>
      <c r="H35" s="290" t="s">
        <v>23</v>
      </c>
      <c r="I35" s="248" t="s">
        <v>97</v>
      </c>
      <c r="J35" s="266"/>
      <c r="K35" s="249" t="s">
        <v>277</v>
      </c>
      <c r="L35" s="248"/>
      <c r="M35" s="266"/>
      <c r="N35" s="248"/>
      <c r="O35" s="248"/>
      <c r="P35" s="248"/>
      <c r="Q35" s="266"/>
      <c r="R35" s="248"/>
      <c r="S35" s="248"/>
      <c r="T35" s="266"/>
      <c r="U35" s="248"/>
      <c r="V35" s="248"/>
      <c r="W35" s="266">
        <v>45174</v>
      </c>
      <c r="X35" s="248"/>
      <c r="Y35" s="248"/>
      <c r="Z35" s="266">
        <v>45267</v>
      </c>
      <c r="AA35" s="301" t="s">
        <v>521</v>
      </c>
      <c r="AB35" s="248"/>
      <c r="AC35" s="248"/>
      <c r="AD35" s="320">
        <v>45274</v>
      </c>
      <c r="AE35" s="301" t="s">
        <v>522</v>
      </c>
      <c r="AF35" s="248"/>
      <c r="AG35" s="321" t="s">
        <v>385</v>
      </c>
      <c r="AH35" s="322">
        <v>45278</v>
      </c>
      <c r="AI35" s="323" t="s">
        <v>523</v>
      </c>
      <c r="AJ35" s="321"/>
      <c r="AK35" s="321"/>
      <c r="AL35" s="324"/>
      <c r="AM35" s="321"/>
      <c r="AN35" s="321"/>
    </row>
    <row r="36" ht="155.25" customHeight="1">
      <c r="A36" s="292">
        <v>27</v>
      </c>
      <c r="B36" s="292" t="s">
        <v>524</v>
      </c>
      <c r="C36" s="293"/>
      <c r="D36" s="325" t="s">
        <v>525</v>
      </c>
      <c r="E36" s="292"/>
      <c r="F36" s="292"/>
      <c r="G36" s="129">
        <v>0.5</v>
      </c>
      <c r="H36" s="149" t="s">
        <v>28</v>
      </c>
      <c r="I36" s="292" t="s">
        <v>97</v>
      </c>
      <c r="J36" s="267"/>
      <c r="K36" s="326" t="s">
        <v>275</v>
      </c>
      <c r="L36" s="292"/>
      <c r="M36" s="297"/>
      <c r="N36" s="292"/>
      <c r="O36" s="292"/>
      <c r="P36" s="292"/>
      <c r="Q36" s="297"/>
      <c r="R36" s="292"/>
      <c r="S36" s="292"/>
      <c r="T36" s="297"/>
      <c r="U36" s="292"/>
      <c r="V36" s="292"/>
      <c r="W36" s="297"/>
      <c r="X36" s="292"/>
      <c r="Y36" s="292"/>
      <c r="Z36" s="297">
        <v>45267</v>
      </c>
      <c r="AA36" s="327" t="s">
        <v>526</v>
      </c>
      <c r="AB36" s="292"/>
      <c r="AC36" s="292"/>
      <c r="AD36" s="328">
        <v>45274</v>
      </c>
      <c r="AE36" s="254" t="s">
        <v>526</v>
      </c>
      <c r="AF36" s="292"/>
      <c r="AG36" s="329" t="s">
        <v>358</v>
      </c>
      <c r="AH36" s="330">
        <v>45278</v>
      </c>
      <c r="AI36" s="254" t="s">
        <v>527</v>
      </c>
      <c r="AJ36" s="329"/>
      <c r="AK36" s="329"/>
      <c r="AL36" s="331" t="s">
        <v>528</v>
      </c>
      <c r="AM36" s="332" t="s">
        <v>529</v>
      </c>
      <c r="AN36" s="292"/>
    </row>
    <row r="37" ht="116.25" customHeight="1">
      <c r="A37" s="248">
        <v>28</v>
      </c>
      <c r="B37" s="248" t="s">
        <v>530</v>
      </c>
      <c r="C37" s="288" t="s">
        <v>531</v>
      </c>
      <c r="D37" s="247" t="s">
        <v>532</v>
      </c>
      <c r="E37" s="248"/>
      <c r="F37" s="248"/>
      <c r="G37" s="333">
        <v>1</v>
      </c>
      <c r="H37" s="334" t="s">
        <v>20</v>
      </c>
      <c r="I37" s="248" t="s">
        <v>97</v>
      </c>
      <c r="J37" s="266"/>
      <c r="K37" s="301" t="s">
        <v>275</v>
      </c>
      <c r="L37" s="248"/>
      <c r="M37" s="300"/>
      <c r="N37" s="248"/>
      <c r="O37" s="248"/>
      <c r="P37" s="248"/>
      <c r="Q37" s="300"/>
      <c r="R37" s="248"/>
      <c r="S37" s="248"/>
      <c r="T37" s="300"/>
      <c r="U37" s="248"/>
      <c r="V37" s="248"/>
      <c r="W37" s="300"/>
      <c r="X37" s="248"/>
      <c r="Y37" s="248"/>
      <c r="Z37" s="300">
        <v>45267</v>
      </c>
      <c r="AA37" s="248"/>
      <c r="AB37" s="248"/>
      <c r="AC37" s="248"/>
      <c r="AD37" s="291"/>
      <c r="AE37" s="248"/>
      <c r="AF37" s="248"/>
      <c r="AG37" s="248"/>
      <c r="AH37" s="248"/>
      <c r="AI37" s="248"/>
      <c r="AJ37" s="248"/>
      <c r="AK37" s="248"/>
      <c r="AL37" s="291"/>
      <c r="AM37" s="248"/>
      <c r="AN37" s="248"/>
    </row>
    <row r="38" ht="358.5" customHeight="1">
      <c r="A38" s="292">
        <v>29</v>
      </c>
      <c r="B38" s="292" t="s">
        <v>518</v>
      </c>
      <c r="C38" s="293" t="s">
        <v>533</v>
      </c>
      <c r="D38" s="294" t="s">
        <v>534</v>
      </c>
      <c r="E38" s="292"/>
      <c r="F38" s="327" t="s">
        <v>535</v>
      </c>
      <c r="G38" s="333">
        <v>1</v>
      </c>
      <c r="H38" s="334" t="s">
        <v>20</v>
      </c>
      <c r="I38" s="292"/>
      <c r="J38" s="267"/>
      <c r="K38" s="326" t="s">
        <v>275</v>
      </c>
      <c r="L38" s="292"/>
      <c r="M38" s="297"/>
      <c r="N38" s="292"/>
      <c r="O38" s="292"/>
      <c r="P38" s="292"/>
      <c r="Q38" s="297"/>
      <c r="R38" s="292"/>
      <c r="S38" s="292"/>
      <c r="T38" s="297"/>
      <c r="U38" s="292"/>
      <c r="V38" s="292"/>
      <c r="W38" s="297"/>
      <c r="X38" s="292"/>
      <c r="Y38" s="292"/>
      <c r="Z38" s="297">
        <v>45267</v>
      </c>
      <c r="AA38" s="301" t="s">
        <v>536</v>
      </c>
      <c r="AB38" s="292"/>
      <c r="AC38" s="292"/>
      <c r="AD38" s="328">
        <v>45274</v>
      </c>
      <c r="AE38" s="301" t="s">
        <v>537</v>
      </c>
      <c r="AF38" s="292"/>
      <c r="AG38" s="329" t="s">
        <v>538</v>
      </c>
      <c r="AH38" s="330">
        <v>45278</v>
      </c>
      <c r="AI38" s="329" t="s">
        <v>539</v>
      </c>
      <c r="AJ38" s="329"/>
      <c r="AK38" s="329" t="s">
        <v>540</v>
      </c>
      <c r="AL38" s="331" t="s">
        <v>541</v>
      </c>
      <c r="AM38" s="335" t="s">
        <v>542</v>
      </c>
      <c r="AN38" s="329"/>
    </row>
    <row r="39" ht="237.75" customHeight="1">
      <c r="A39" s="248">
        <v>30</v>
      </c>
      <c r="B39" s="248" t="s">
        <v>530</v>
      </c>
      <c r="C39" s="288"/>
      <c r="D39" s="336" t="s">
        <v>543</v>
      </c>
      <c r="E39" s="337"/>
      <c r="F39" s="338"/>
      <c r="G39" s="129">
        <v>0.5</v>
      </c>
      <c r="H39" s="149" t="s">
        <v>28</v>
      </c>
      <c r="I39" s="337" t="s">
        <v>74</v>
      </c>
      <c r="J39" s="339">
        <v>45230</v>
      </c>
      <c r="K39" s="301" t="s">
        <v>275</v>
      </c>
      <c r="L39" s="248"/>
      <c r="M39" s="300"/>
      <c r="N39" s="248"/>
      <c r="O39" s="248"/>
      <c r="P39" s="248"/>
      <c r="Q39" s="300"/>
      <c r="R39" s="248"/>
      <c r="S39" s="248"/>
      <c r="T39" s="300"/>
      <c r="U39" s="248"/>
      <c r="V39" s="248"/>
      <c r="W39" s="300"/>
      <c r="X39" s="248"/>
      <c r="Y39" s="248"/>
      <c r="Z39" s="300">
        <v>45267</v>
      </c>
      <c r="AA39" s="248"/>
      <c r="AB39" s="248"/>
      <c r="AC39" s="248"/>
      <c r="AD39" s="291"/>
      <c r="AE39" s="248"/>
      <c r="AF39" s="248"/>
      <c r="AG39" s="248"/>
      <c r="AH39" s="248"/>
      <c r="AI39" s="248"/>
      <c r="AJ39" s="248"/>
      <c r="AK39" s="248"/>
      <c r="AL39" s="291"/>
      <c r="AM39" s="248"/>
      <c r="AN39" s="248"/>
    </row>
    <row r="40" ht="7.4000000000000004" customHeight="1">
      <c r="A40" s="248">
        <v>31</v>
      </c>
      <c r="B40" s="248" t="s">
        <v>544</v>
      </c>
      <c r="C40" s="288"/>
      <c r="D40" s="340" t="s">
        <v>545</v>
      </c>
      <c r="E40" s="337"/>
      <c r="F40" s="338"/>
      <c r="G40" s="129"/>
      <c r="H40" s="149"/>
      <c r="I40" s="337" t="s">
        <v>74</v>
      </c>
      <c r="J40" s="339">
        <v>45278</v>
      </c>
      <c r="K40" s="326" t="s">
        <v>275</v>
      </c>
      <c r="L40" s="321" t="s">
        <v>540</v>
      </c>
      <c r="M40" s="300"/>
      <c r="N40" s="248"/>
      <c r="O40" s="248"/>
      <c r="P40" s="248"/>
      <c r="Q40" s="300"/>
      <c r="R40" s="248"/>
      <c r="S40" s="248"/>
      <c r="T40" s="300"/>
      <c r="U40" s="248"/>
      <c r="V40" s="248"/>
      <c r="W40" s="300"/>
      <c r="X40" s="248"/>
      <c r="Y40" s="248"/>
      <c r="Z40" s="300"/>
      <c r="AA40" s="248"/>
      <c r="AB40" s="248"/>
      <c r="AC40" s="248"/>
      <c r="AD40" s="248"/>
      <c r="AE40" s="248"/>
      <c r="AF40" s="248"/>
      <c r="AG40" s="248"/>
      <c r="AH40" s="248"/>
      <c r="AI40" s="248"/>
      <c r="AJ40" s="248"/>
      <c r="AK40" s="248"/>
      <c r="AL40" s="324" t="s">
        <v>541</v>
      </c>
      <c r="AM40" s="332" t="s">
        <v>546</v>
      </c>
      <c r="AN40" s="248"/>
    </row>
    <row r="41" ht="44.25" customHeight="1">
      <c r="A41" s="262"/>
      <c r="B41" s="262"/>
      <c r="C41" s="341"/>
      <c r="D41" s="263" t="s">
        <v>547</v>
      </c>
      <c r="E41" s="262"/>
      <c r="F41" s="262"/>
      <c r="G41" s="264"/>
      <c r="H41" s="265"/>
      <c r="I41" s="262"/>
      <c r="J41" s="262"/>
      <c r="K41" s="262"/>
      <c r="L41" s="262"/>
      <c r="M41" s="342"/>
      <c r="N41" s="262"/>
      <c r="O41" s="262"/>
      <c r="P41" s="262"/>
      <c r="Q41" s="342"/>
      <c r="R41" s="262"/>
      <c r="S41" s="262"/>
      <c r="T41" s="342"/>
      <c r="U41" s="262"/>
      <c r="V41" s="262"/>
      <c r="W41" s="342"/>
      <c r="X41" s="262"/>
      <c r="Y41" s="262"/>
      <c r="Z41" s="342"/>
      <c r="AA41" s="262"/>
      <c r="AB41" s="262"/>
      <c r="AC41" s="262"/>
      <c r="AD41" s="262"/>
      <c r="AE41" s="262"/>
      <c r="AF41" s="262"/>
      <c r="AG41" s="262"/>
      <c r="AH41" s="262"/>
      <c r="AI41" s="262"/>
      <c r="AJ41" s="262"/>
      <c r="AK41" s="262"/>
      <c r="AL41" s="342"/>
      <c r="AM41" s="262"/>
      <c r="AN41" s="343"/>
    </row>
    <row r="42" ht="114.75" outlineLevel="1">
      <c r="A42" s="116"/>
      <c r="B42" s="248"/>
      <c r="C42" s="287"/>
      <c r="D42" s="238" t="s">
        <v>548</v>
      </c>
      <c r="E42" s="116"/>
      <c r="F42" s="116"/>
      <c r="G42" s="129"/>
      <c r="H42" s="149"/>
      <c r="I42" s="240"/>
      <c r="J42" s="240">
        <v>45023</v>
      </c>
      <c r="K42" s="344" t="s">
        <v>549</v>
      </c>
      <c r="L42" s="116"/>
      <c r="M42" s="280">
        <v>45107</v>
      </c>
      <c r="N42" s="116" t="s">
        <v>550</v>
      </c>
      <c r="O42" s="116"/>
      <c r="P42" s="116"/>
      <c r="Q42" s="281"/>
      <c r="R42" s="116"/>
      <c r="S42" s="116"/>
      <c r="T42" s="281"/>
      <c r="U42" s="116"/>
      <c r="V42" s="116"/>
      <c r="W42" s="281"/>
      <c r="X42" s="116"/>
      <c r="Y42" s="116"/>
      <c r="Z42" s="300"/>
      <c r="AA42" s="116"/>
      <c r="AB42" s="116"/>
      <c r="AC42" s="116"/>
      <c r="AD42" s="345"/>
      <c r="AE42" s="116"/>
      <c r="AF42" s="116"/>
      <c r="AG42" s="116"/>
      <c r="AH42" s="116"/>
      <c r="AI42" s="116"/>
      <c r="AJ42" s="116"/>
      <c r="AK42" s="116"/>
      <c r="AL42" s="281"/>
      <c r="AM42" s="116"/>
      <c r="AN42" s="116"/>
    </row>
    <row r="43" ht="89.25" outlineLevel="1">
      <c r="A43" s="116"/>
      <c r="B43" s="116"/>
      <c r="C43" s="287"/>
      <c r="D43" s="238" t="s">
        <v>551</v>
      </c>
      <c r="E43" s="116"/>
      <c r="F43" s="238"/>
      <c r="G43" s="129"/>
      <c r="H43" s="149"/>
      <c r="I43" s="240"/>
      <c r="J43" s="240">
        <v>45023</v>
      </c>
      <c r="K43" s="344" t="s">
        <v>549</v>
      </c>
      <c r="L43" s="116"/>
      <c r="M43" s="280">
        <v>45107</v>
      </c>
      <c r="N43" s="116" t="s">
        <v>550</v>
      </c>
      <c r="O43" s="116"/>
      <c r="P43" s="116"/>
      <c r="Q43" s="281"/>
      <c r="R43" s="116"/>
      <c r="S43" s="116"/>
      <c r="T43" s="281"/>
      <c r="U43" s="116"/>
      <c r="V43" s="116"/>
      <c r="W43" s="281"/>
      <c r="X43" s="116"/>
      <c r="Y43" s="116"/>
      <c r="Z43" s="297"/>
      <c r="AA43" s="116"/>
      <c r="AB43" s="116"/>
      <c r="AC43" s="116"/>
      <c r="AD43" s="281"/>
      <c r="AE43" s="116"/>
      <c r="AF43" s="116"/>
      <c r="AG43" s="116"/>
      <c r="AH43" s="116"/>
      <c r="AI43" s="116"/>
      <c r="AJ43" s="116"/>
      <c r="AK43" s="116"/>
      <c r="AL43" s="281"/>
      <c r="AM43" s="116"/>
      <c r="AN43" s="116"/>
    </row>
    <row r="44" ht="89.25" outlineLevel="1">
      <c r="A44" s="116"/>
      <c r="B44" s="116"/>
      <c r="C44" s="287"/>
      <c r="D44" s="238" t="s">
        <v>405</v>
      </c>
      <c r="E44" s="116"/>
      <c r="F44" s="238"/>
      <c r="G44" s="129"/>
      <c r="H44" s="149"/>
      <c r="I44" s="240"/>
      <c r="J44" s="240">
        <v>45023</v>
      </c>
      <c r="K44" s="344" t="s">
        <v>549</v>
      </c>
      <c r="L44" s="116"/>
      <c r="M44" s="280">
        <v>45107</v>
      </c>
      <c r="N44" s="116" t="s">
        <v>550</v>
      </c>
      <c r="O44" s="116"/>
      <c r="P44" s="116"/>
      <c r="Q44" s="281"/>
      <c r="R44" s="116"/>
      <c r="S44" s="116"/>
      <c r="T44" s="281"/>
      <c r="U44" s="116"/>
      <c r="V44" s="116"/>
      <c r="W44" s="281"/>
      <c r="X44" s="116"/>
      <c r="Y44" s="116"/>
      <c r="Z44" s="300"/>
      <c r="AA44" s="116"/>
      <c r="AB44" s="116"/>
      <c r="AC44" s="116"/>
      <c r="AD44" s="281"/>
      <c r="AE44" s="116"/>
      <c r="AF44" s="116"/>
      <c r="AG44" s="116"/>
      <c r="AH44" s="116"/>
      <c r="AI44" s="116"/>
      <c r="AJ44" s="116"/>
      <c r="AK44" s="116"/>
      <c r="AL44" s="281"/>
      <c r="AM44" s="116"/>
      <c r="AN44" s="116"/>
    </row>
    <row r="45" ht="89.25" outlineLevel="1">
      <c r="A45" s="116"/>
      <c r="B45" s="116"/>
      <c r="C45" s="287"/>
      <c r="D45" s="238" t="s">
        <v>408</v>
      </c>
      <c r="E45" s="116"/>
      <c r="F45" s="238"/>
      <c r="G45" s="129"/>
      <c r="H45" s="149"/>
      <c r="I45" s="240"/>
      <c r="J45" s="240">
        <v>45023</v>
      </c>
      <c r="K45" s="344" t="s">
        <v>549</v>
      </c>
      <c r="L45" s="116"/>
      <c r="M45" s="280">
        <v>45107</v>
      </c>
      <c r="N45" s="116" t="s">
        <v>550</v>
      </c>
      <c r="O45" s="116"/>
      <c r="P45" s="116"/>
      <c r="Q45" s="281"/>
      <c r="R45" s="116"/>
      <c r="S45" s="116"/>
      <c r="T45" s="281"/>
      <c r="U45" s="116"/>
      <c r="V45" s="116"/>
      <c r="W45" s="281"/>
      <c r="X45" s="116"/>
      <c r="Y45" s="116"/>
      <c r="Z45" s="297"/>
      <c r="AA45" s="116"/>
      <c r="AB45" s="116"/>
      <c r="AC45" s="116"/>
      <c r="AD45" s="281"/>
      <c r="AE45" s="116"/>
      <c r="AF45" s="116"/>
      <c r="AG45" s="116"/>
      <c r="AH45" s="116"/>
      <c r="AI45" s="116"/>
      <c r="AJ45" s="116"/>
      <c r="AK45" s="116"/>
      <c r="AL45" s="281"/>
      <c r="AM45" s="116"/>
      <c r="AN45" s="116"/>
    </row>
    <row r="46" ht="89.25" outlineLevel="1">
      <c r="A46" s="116"/>
      <c r="B46" s="116"/>
      <c r="C46" s="287"/>
      <c r="D46" s="238" t="s">
        <v>411</v>
      </c>
      <c r="E46" s="116"/>
      <c r="F46" s="238"/>
      <c r="G46" s="129"/>
      <c r="H46" s="149"/>
      <c r="I46" s="240"/>
      <c r="J46" s="240">
        <v>45023</v>
      </c>
      <c r="K46" s="344" t="s">
        <v>549</v>
      </c>
      <c r="L46" s="116"/>
      <c r="M46" s="280">
        <v>45107</v>
      </c>
      <c r="N46" s="116" t="s">
        <v>550</v>
      </c>
      <c r="O46" s="116"/>
      <c r="P46" s="116"/>
      <c r="Q46" s="281"/>
      <c r="R46" s="116"/>
      <c r="S46" s="116"/>
      <c r="T46" s="281"/>
      <c r="U46" s="116"/>
      <c r="V46" s="116"/>
      <c r="W46" s="281"/>
      <c r="X46" s="116"/>
      <c r="Y46" s="116"/>
      <c r="Z46" s="300"/>
      <c r="AA46" s="116"/>
      <c r="AB46" s="116"/>
      <c r="AC46" s="116"/>
      <c r="AD46" s="281"/>
      <c r="AE46" s="116"/>
      <c r="AF46" s="116"/>
      <c r="AG46" s="116"/>
      <c r="AH46" s="116"/>
      <c r="AI46" s="116"/>
      <c r="AJ46" s="116"/>
      <c r="AK46" s="116"/>
      <c r="AL46" s="281"/>
      <c r="AM46" s="116"/>
      <c r="AN46" s="116"/>
    </row>
    <row r="47" ht="44.25" customHeight="1">
      <c r="A47" s="262"/>
      <c r="B47" s="262"/>
      <c r="C47" s="341"/>
      <c r="D47" s="263" t="s">
        <v>552</v>
      </c>
      <c r="E47" s="262"/>
      <c r="F47" s="262"/>
      <c r="G47" s="264"/>
      <c r="H47" s="265"/>
      <c r="I47" s="262"/>
      <c r="J47" s="262"/>
      <c r="K47" s="262"/>
      <c r="L47" s="262"/>
      <c r="M47" s="342"/>
      <c r="N47" s="262"/>
      <c r="O47" s="262"/>
      <c r="P47" s="262"/>
      <c r="Q47" s="342"/>
      <c r="R47" s="262"/>
      <c r="S47" s="262"/>
      <c r="T47" s="342"/>
      <c r="U47" s="262"/>
      <c r="V47" s="262"/>
      <c r="W47" s="342"/>
      <c r="X47" s="262"/>
      <c r="Y47" s="262"/>
      <c r="Z47" s="342"/>
      <c r="AA47" s="262"/>
      <c r="AB47" s="262"/>
      <c r="AC47" s="262"/>
      <c r="AD47" s="262"/>
      <c r="AE47" s="262"/>
      <c r="AF47" s="262"/>
      <c r="AG47" s="262"/>
      <c r="AH47" s="262"/>
      <c r="AI47" s="262"/>
      <c r="AJ47" s="262"/>
      <c r="AK47" s="262"/>
      <c r="AL47" s="342"/>
      <c r="AM47" s="262"/>
      <c r="AN47" s="343"/>
    </row>
    <row r="48" ht="25.5" outlineLevel="1">
      <c r="A48" s="116"/>
      <c r="B48" s="116"/>
      <c r="C48" s="287"/>
      <c r="D48" s="238" t="s">
        <v>553</v>
      </c>
      <c r="E48" s="116"/>
      <c r="F48" s="238"/>
      <c r="G48" s="129"/>
      <c r="H48" s="149"/>
      <c r="I48" s="116"/>
      <c r="J48" s="346">
        <v>45233</v>
      </c>
      <c r="K48" s="116" t="s">
        <v>275</v>
      </c>
      <c r="L48" s="116"/>
      <c r="M48" s="281"/>
      <c r="N48" s="116"/>
      <c r="O48" s="116"/>
      <c r="P48" s="116"/>
      <c r="Q48" s="281"/>
      <c r="R48" s="116"/>
      <c r="S48" s="116"/>
      <c r="T48" s="281"/>
      <c r="U48" s="116"/>
      <c r="V48" s="116"/>
      <c r="W48" s="281"/>
      <c r="X48" s="116"/>
      <c r="Y48" s="116"/>
      <c r="Z48" s="300">
        <v>45267</v>
      </c>
      <c r="AA48" s="116"/>
      <c r="AB48" s="116"/>
      <c r="AC48" s="116"/>
      <c r="AD48" s="281"/>
      <c r="AE48" s="116"/>
      <c r="AF48" s="116"/>
      <c r="AG48" s="116"/>
      <c r="AH48" s="116"/>
      <c r="AI48" s="116"/>
      <c r="AJ48" s="116"/>
      <c r="AK48" s="116"/>
      <c r="AL48" s="281"/>
      <c r="AM48" s="116"/>
      <c r="AN48" s="116"/>
    </row>
    <row r="49" ht="210.75" customHeight="1" outlineLevel="1">
      <c r="A49" s="116"/>
      <c r="B49" s="116"/>
      <c r="C49" s="287"/>
      <c r="D49" s="238" t="s">
        <v>554</v>
      </c>
      <c r="E49" s="116"/>
      <c r="F49" s="238"/>
      <c r="G49" s="129"/>
      <c r="H49" s="149"/>
      <c r="I49" s="116"/>
      <c r="J49" s="347">
        <v>45233</v>
      </c>
      <c r="K49" s="344" t="s">
        <v>549</v>
      </c>
      <c r="L49" s="116"/>
      <c r="M49" s="281"/>
      <c r="N49" s="116"/>
      <c r="O49" s="116"/>
      <c r="P49" s="116"/>
      <c r="Q49" s="281"/>
      <c r="R49" s="116"/>
      <c r="S49" s="116"/>
      <c r="T49" s="281"/>
      <c r="U49" s="116"/>
      <c r="V49" s="116"/>
      <c r="W49" s="281"/>
      <c r="X49" s="116"/>
      <c r="Y49" s="116"/>
      <c r="Z49" s="297">
        <v>45267</v>
      </c>
      <c r="AA49" s="116" t="s">
        <v>555</v>
      </c>
      <c r="AB49" s="116"/>
      <c r="AC49" s="116"/>
      <c r="AD49" s="328">
        <v>45274</v>
      </c>
      <c r="AE49" s="301" t="s">
        <v>556</v>
      </c>
      <c r="AF49" s="116"/>
      <c r="AG49" s="252" t="s">
        <v>557</v>
      </c>
      <c r="AH49" s="252"/>
      <c r="AI49" s="252"/>
      <c r="AJ49" s="252"/>
      <c r="AK49" s="252"/>
      <c r="AL49" s="302"/>
      <c r="AM49" s="252"/>
      <c r="AN49" s="252"/>
    </row>
    <row r="50" ht="51" outlineLevel="1">
      <c r="A50" s="116"/>
      <c r="B50" s="116"/>
      <c r="C50" s="287"/>
      <c r="D50" s="238" t="s">
        <v>558</v>
      </c>
      <c r="E50" s="116"/>
      <c r="F50" s="238"/>
      <c r="G50" s="129"/>
      <c r="H50" s="149"/>
      <c r="I50" s="116"/>
      <c r="J50" s="346">
        <v>45233</v>
      </c>
      <c r="K50" s="116" t="s">
        <v>275</v>
      </c>
      <c r="L50" s="116"/>
      <c r="M50" s="281"/>
      <c r="N50" s="116"/>
      <c r="O50" s="116"/>
      <c r="P50" s="116"/>
      <c r="Q50" s="281"/>
      <c r="R50" s="116"/>
      <c r="S50" s="116"/>
      <c r="T50" s="281"/>
      <c r="U50" s="116"/>
      <c r="V50" s="116"/>
      <c r="W50" s="281"/>
      <c r="X50" s="116"/>
      <c r="Y50" s="116"/>
      <c r="Z50" s="300">
        <v>45267</v>
      </c>
      <c r="AA50" s="116" t="s">
        <v>559</v>
      </c>
      <c r="AB50" s="116"/>
      <c r="AC50" s="116"/>
      <c r="AD50" s="281"/>
      <c r="AE50" s="116"/>
      <c r="AF50" s="116"/>
      <c r="AG50" s="116"/>
      <c r="AH50" s="116"/>
      <c r="AI50" s="116"/>
      <c r="AJ50" s="116"/>
      <c r="AK50" s="116"/>
      <c r="AL50" s="281"/>
      <c r="AM50" s="116"/>
      <c r="AN50" s="116"/>
    </row>
    <row r="51" ht="25.5" outlineLevel="1">
      <c r="A51" s="116"/>
      <c r="B51" s="116"/>
      <c r="C51" s="287"/>
      <c r="D51" s="238" t="s">
        <v>560</v>
      </c>
      <c r="E51" s="116"/>
      <c r="F51" s="238"/>
      <c r="G51" s="129"/>
      <c r="H51" s="149"/>
      <c r="I51" s="116"/>
      <c r="J51" s="347">
        <v>45233</v>
      </c>
      <c r="K51" s="116" t="s">
        <v>275</v>
      </c>
      <c r="L51" s="116"/>
      <c r="M51" s="281"/>
      <c r="N51" s="116"/>
      <c r="O51" s="116"/>
      <c r="P51" s="116"/>
      <c r="Q51" s="281"/>
      <c r="R51" s="116"/>
      <c r="S51" s="116"/>
      <c r="T51" s="281"/>
      <c r="U51" s="116"/>
      <c r="V51" s="116"/>
      <c r="W51" s="281"/>
      <c r="X51" s="116"/>
      <c r="Y51" s="116"/>
      <c r="Z51" s="297">
        <v>45267</v>
      </c>
      <c r="AA51" s="116"/>
      <c r="AB51" s="116"/>
      <c r="AC51" s="116"/>
      <c r="AD51" s="281"/>
      <c r="AE51" s="116"/>
      <c r="AF51" s="116"/>
      <c r="AG51" s="116"/>
      <c r="AH51" s="116"/>
      <c r="AI51" s="116"/>
      <c r="AJ51" s="116"/>
      <c r="AK51" s="116"/>
      <c r="AL51" s="281"/>
      <c r="AM51" s="116"/>
      <c r="AN51" s="116"/>
    </row>
    <row r="52" ht="89.25" outlineLevel="1">
      <c r="A52" s="116"/>
      <c r="B52" s="116"/>
      <c r="C52" s="287"/>
      <c r="D52" s="238" t="s">
        <v>561</v>
      </c>
      <c r="E52" s="116"/>
      <c r="F52" s="238"/>
      <c r="G52" s="129"/>
      <c r="H52" s="149"/>
      <c r="I52" s="116"/>
      <c r="J52" s="346">
        <v>45233</v>
      </c>
      <c r="K52" s="344" t="s">
        <v>549</v>
      </c>
      <c r="L52" s="116"/>
      <c r="M52" s="281"/>
      <c r="N52" s="116"/>
      <c r="O52" s="116"/>
      <c r="P52" s="116"/>
      <c r="Q52" s="281"/>
      <c r="R52" s="116"/>
      <c r="S52" s="116"/>
      <c r="T52" s="281"/>
      <c r="U52" s="116"/>
      <c r="V52" s="116"/>
      <c r="W52" s="281"/>
      <c r="X52" s="116"/>
      <c r="Y52" s="116"/>
      <c r="Z52" s="300">
        <v>45267</v>
      </c>
      <c r="AA52" s="116"/>
      <c r="AB52" s="116"/>
      <c r="AC52" s="116"/>
      <c r="AD52" s="281"/>
      <c r="AE52" s="116"/>
      <c r="AF52" s="116"/>
      <c r="AG52" s="252" t="s">
        <v>358</v>
      </c>
      <c r="AH52" s="252"/>
      <c r="AI52" s="252"/>
      <c r="AJ52" s="252"/>
      <c r="AK52" s="252"/>
      <c r="AL52" s="302"/>
      <c r="AM52" s="252"/>
      <c r="AN52" s="252"/>
    </row>
    <row r="53" ht="89.25" outlineLevel="1">
      <c r="A53" s="116"/>
      <c r="B53" s="116"/>
      <c r="C53" s="287"/>
      <c r="D53" s="238" t="s">
        <v>562</v>
      </c>
      <c r="E53" s="116"/>
      <c r="F53" s="238"/>
      <c r="G53" s="129"/>
      <c r="H53" s="149"/>
      <c r="I53" s="116"/>
      <c r="J53" s="347">
        <v>45233</v>
      </c>
      <c r="K53" s="344" t="s">
        <v>549</v>
      </c>
      <c r="L53" s="116"/>
      <c r="M53" s="281"/>
      <c r="N53" s="116"/>
      <c r="O53" s="116"/>
      <c r="P53" s="116"/>
      <c r="Q53" s="281"/>
      <c r="R53" s="116"/>
      <c r="S53" s="116"/>
      <c r="T53" s="281"/>
      <c r="U53" s="116"/>
      <c r="V53" s="116"/>
      <c r="W53" s="281"/>
      <c r="X53" s="116"/>
      <c r="Y53" s="116"/>
      <c r="Z53" s="297">
        <v>45267</v>
      </c>
      <c r="AA53" s="116"/>
      <c r="AB53" s="116"/>
      <c r="AC53" s="116"/>
      <c r="AD53" s="281"/>
      <c r="AE53" s="116"/>
      <c r="AF53" s="116"/>
      <c r="AG53" s="252" t="s">
        <v>358</v>
      </c>
      <c r="AH53" s="252"/>
      <c r="AI53" s="252"/>
      <c r="AJ53" s="252"/>
      <c r="AK53" s="252"/>
      <c r="AL53" s="302"/>
      <c r="AM53" s="252"/>
      <c r="AN53" s="252"/>
    </row>
    <row r="54" ht="142.5" outlineLevel="1">
      <c r="A54" s="116"/>
      <c r="B54" s="116"/>
      <c r="C54" s="287"/>
      <c r="D54" s="238" t="s">
        <v>563</v>
      </c>
      <c r="E54" s="116"/>
      <c r="F54" s="238"/>
      <c r="G54" s="129"/>
      <c r="H54" s="149"/>
      <c r="I54" s="116"/>
      <c r="J54" s="346">
        <v>45233</v>
      </c>
      <c r="K54" s="344" t="s">
        <v>549</v>
      </c>
      <c r="L54" s="116"/>
      <c r="M54" s="281"/>
      <c r="N54" s="116"/>
      <c r="O54" s="116"/>
      <c r="P54" s="116"/>
      <c r="Q54" s="281"/>
      <c r="R54" s="116"/>
      <c r="S54" s="116"/>
      <c r="T54" s="281"/>
      <c r="U54" s="116"/>
      <c r="V54" s="116"/>
      <c r="W54" s="281"/>
      <c r="X54" s="116"/>
      <c r="Y54" s="116"/>
      <c r="Z54" s="300">
        <v>45267</v>
      </c>
      <c r="AA54" s="116" t="s">
        <v>564</v>
      </c>
      <c r="AB54" s="116"/>
      <c r="AC54" s="116"/>
      <c r="AD54" s="281"/>
      <c r="AE54" s="116"/>
      <c r="AF54" s="116"/>
      <c r="AG54" s="252" t="s">
        <v>565</v>
      </c>
      <c r="AH54" s="252"/>
      <c r="AI54" s="252"/>
      <c r="AJ54" s="252"/>
      <c r="AK54" s="252" t="s">
        <v>566</v>
      </c>
      <c r="AL54" s="302"/>
      <c r="AM54" s="252"/>
      <c r="AN54" s="252"/>
    </row>
    <row r="55" ht="51" outlineLevel="1">
      <c r="A55" s="116"/>
      <c r="B55" s="116"/>
      <c r="C55" s="287"/>
      <c r="D55" s="238" t="s">
        <v>567</v>
      </c>
      <c r="E55" s="116"/>
      <c r="F55" s="238"/>
      <c r="G55" s="129"/>
      <c r="H55" s="149"/>
      <c r="I55" s="116"/>
      <c r="J55" s="347">
        <v>45233</v>
      </c>
      <c r="K55" s="116" t="s">
        <v>275</v>
      </c>
      <c r="L55" s="116"/>
      <c r="M55" s="281"/>
      <c r="N55" s="116"/>
      <c r="O55" s="116"/>
      <c r="P55" s="116"/>
      <c r="Q55" s="281"/>
      <c r="R55" s="116"/>
      <c r="S55" s="116"/>
      <c r="T55" s="281"/>
      <c r="U55" s="116"/>
      <c r="V55" s="116"/>
      <c r="W55" s="281"/>
      <c r="X55" s="116"/>
      <c r="Y55" s="116"/>
      <c r="Z55" s="297">
        <v>45267</v>
      </c>
      <c r="AA55" s="116"/>
      <c r="AB55" s="116"/>
      <c r="AC55" s="116"/>
      <c r="AD55" s="281"/>
      <c r="AE55" s="116"/>
      <c r="AF55" s="116"/>
      <c r="AG55" s="116"/>
      <c r="AH55" s="116"/>
      <c r="AI55" s="116"/>
      <c r="AJ55" s="116"/>
      <c r="AK55" s="116"/>
      <c r="AL55" s="281"/>
      <c r="AM55" s="116"/>
      <c r="AN55" s="116"/>
    </row>
    <row r="56" ht="163.5" customHeight="1" outlineLevel="1">
      <c r="A56" s="116"/>
      <c r="B56" s="116"/>
      <c r="C56" s="287"/>
      <c r="D56" s="238" t="s">
        <v>568</v>
      </c>
      <c r="E56" s="116"/>
      <c r="F56" s="238"/>
      <c r="G56" s="129"/>
      <c r="H56" s="149"/>
      <c r="I56" s="116"/>
      <c r="J56" s="346">
        <v>45233</v>
      </c>
      <c r="K56" s="116" t="s">
        <v>275</v>
      </c>
      <c r="L56" s="116"/>
      <c r="M56" s="281"/>
      <c r="N56" s="116"/>
      <c r="O56" s="116"/>
      <c r="P56" s="116"/>
      <c r="Q56" s="281"/>
      <c r="R56" s="116"/>
      <c r="S56" s="116"/>
      <c r="T56" s="281"/>
      <c r="U56" s="116"/>
      <c r="V56" s="116"/>
      <c r="W56" s="281"/>
      <c r="X56" s="116"/>
      <c r="Y56" s="116"/>
      <c r="Z56" s="300">
        <v>45267</v>
      </c>
      <c r="AA56" s="116" t="s">
        <v>569</v>
      </c>
      <c r="AB56" s="116"/>
      <c r="AC56" s="116"/>
      <c r="AD56" s="345">
        <v>45274</v>
      </c>
      <c r="AE56" s="116"/>
      <c r="AF56" s="116"/>
      <c r="AG56" s="116"/>
      <c r="AH56" s="116"/>
      <c r="AI56" s="116"/>
      <c r="AJ56" s="116"/>
      <c r="AK56" s="116"/>
      <c r="AL56" s="281"/>
      <c r="AM56" s="116"/>
      <c r="AN56" s="116"/>
    </row>
    <row r="57">
      <c r="A57" s="116"/>
      <c r="B57" s="116"/>
      <c r="C57" s="287"/>
      <c r="D57" s="238"/>
      <c r="E57" s="116"/>
      <c r="F57" s="238"/>
      <c r="G57" s="129"/>
      <c r="H57" s="149"/>
      <c r="I57" s="116"/>
      <c r="J57" s="116"/>
      <c r="K57" s="116"/>
      <c r="L57" s="116"/>
      <c r="M57" s="281"/>
      <c r="N57" s="116"/>
      <c r="O57" s="116"/>
      <c r="P57" s="116"/>
      <c r="Q57" s="281"/>
      <c r="R57" s="116"/>
      <c r="S57" s="116"/>
      <c r="T57" s="281"/>
      <c r="U57" s="116"/>
      <c r="V57" s="116"/>
      <c r="W57" s="281"/>
      <c r="X57" s="116"/>
      <c r="Y57" s="116"/>
      <c r="Z57" s="281"/>
      <c r="AA57" s="116"/>
      <c r="AB57" s="116"/>
      <c r="AC57" s="116"/>
      <c r="AD57" s="281"/>
      <c r="AE57" s="116"/>
      <c r="AF57" s="116"/>
      <c r="AG57" s="116"/>
      <c r="AH57" s="116"/>
      <c r="AI57" s="116"/>
      <c r="AJ57" s="116"/>
      <c r="AK57" s="116"/>
      <c r="AL57" s="281"/>
      <c r="AM57" s="116"/>
      <c r="AN57" s="116"/>
    </row>
    <row r="58" hidden="1">
      <c r="A58" s="116"/>
      <c r="B58" s="116"/>
      <c r="C58" s="287"/>
      <c r="D58" s="238"/>
      <c r="E58" s="116"/>
      <c r="F58" s="238"/>
      <c r="G58" s="129"/>
      <c r="H58" s="149"/>
      <c r="I58" s="116"/>
      <c r="J58" s="116"/>
      <c r="K58" s="116"/>
      <c r="L58" s="116"/>
      <c r="M58" s="281"/>
      <c r="N58" s="116"/>
      <c r="O58" s="116"/>
      <c r="P58" s="116"/>
      <c r="Q58" s="281"/>
      <c r="R58" s="116"/>
      <c r="S58" s="116"/>
      <c r="T58" s="281"/>
      <c r="U58" s="116"/>
      <c r="V58" s="116"/>
      <c r="W58" s="281"/>
      <c r="X58" s="116"/>
      <c r="Y58" s="116"/>
      <c r="Z58" s="281"/>
      <c r="AA58" s="116"/>
      <c r="AB58" s="116"/>
      <c r="AC58" s="116"/>
      <c r="AD58" s="281"/>
      <c r="AE58" s="116"/>
      <c r="AF58" s="116"/>
      <c r="AG58" s="116"/>
      <c r="AH58" s="116"/>
      <c r="AI58" s="116"/>
      <c r="AJ58" s="116"/>
      <c r="AK58" s="116"/>
      <c r="AL58" s="281"/>
      <c r="AM58" s="116"/>
      <c r="AN58" s="116"/>
    </row>
    <row r="59" hidden="1">
      <c r="A59" s="116"/>
      <c r="B59" s="116"/>
      <c r="C59" s="287"/>
      <c r="D59" s="238"/>
      <c r="E59" s="116"/>
      <c r="F59" s="238"/>
      <c r="G59" s="129"/>
      <c r="H59" s="149"/>
      <c r="I59" s="116"/>
      <c r="J59" s="116"/>
      <c r="K59" s="116"/>
      <c r="L59" s="116"/>
      <c r="M59" s="281"/>
      <c r="N59" s="116"/>
      <c r="O59" s="116"/>
      <c r="P59" s="116"/>
      <c r="Q59" s="281"/>
      <c r="R59" s="116"/>
      <c r="S59" s="116"/>
      <c r="T59" s="281"/>
      <c r="U59" s="116"/>
      <c r="V59" s="116"/>
      <c r="W59" s="281"/>
      <c r="X59" s="116"/>
      <c r="Y59" s="116"/>
      <c r="Z59" s="281"/>
      <c r="AA59" s="116"/>
      <c r="AB59" s="116"/>
      <c r="AC59" s="116"/>
      <c r="AD59" s="281"/>
      <c r="AE59" s="116"/>
      <c r="AF59" s="116"/>
      <c r="AG59" s="116"/>
      <c r="AH59" s="116"/>
      <c r="AI59" s="116"/>
      <c r="AJ59" s="116"/>
      <c r="AK59" s="116"/>
      <c r="AL59" s="281"/>
      <c r="AM59" s="116"/>
      <c r="AN59" s="116"/>
    </row>
    <row r="60" hidden="1">
      <c r="A60" s="116"/>
      <c r="B60" s="116"/>
      <c r="C60" s="287"/>
      <c r="D60" s="238"/>
      <c r="E60" s="116"/>
      <c r="F60" s="238"/>
      <c r="G60" s="129"/>
      <c r="H60" s="149"/>
      <c r="I60" s="116"/>
      <c r="J60" s="116"/>
      <c r="K60" s="116"/>
      <c r="L60" s="116"/>
      <c r="M60" s="281"/>
      <c r="N60" s="116"/>
      <c r="O60" s="116"/>
      <c r="P60" s="116"/>
      <c r="Q60" s="281"/>
      <c r="R60" s="116"/>
      <c r="S60" s="116"/>
      <c r="T60" s="281"/>
      <c r="U60" s="116"/>
      <c r="V60" s="116"/>
      <c r="W60" s="281"/>
      <c r="X60" s="116"/>
      <c r="Y60" s="116"/>
      <c r="Z60" s="281"/>
      <c r="AA60" s="116"/>
      <c r="AB60" s="116"/>
      <c r="AC60" s="116"/>
      <c r="AD60" s="281"/>
      <c r="AE60" s="116"/>
      <c r="AF60" s="116"/>
      <c r="AG60" s="116"/>
      <c r="AH60" s="116"/>
      <c r="AI60" s="116"/>
      <c r="AJ60" s="116"/>
      <c r="AK60" s="116"/>
      <c r="AL60" s="281"/>
      <c r="AM60" s="116"/>
      <c r="AN60" s="116"/>
    </row>
    <row r="61" hidden="1">
      <c r="A61" s="116"/>
      <c r="B61" s="116"/>
      <c r="C61" s="287"/>
      <c r="D61" s="238"/>
      <c r="E61" s="116"/>
      <c r="F61" s="238"/>
      <c r="G61" s="129"/>
      <c r="H61" s="149"/>
      <c r="I61" s="116"/>
      <c r="J61" s="116"/>
      <c r="K61" s="116"/>
      <c r="L61" s="116"/>
      <c r="M61" s="281"/>
      <c r="N61" s="116"/>
      <c r="O61" s="116"/>
      <c r="P61" s="116"/>
      <c r="Q61" s="281"/>
      <c r="R61" s="116"/>
      <c r="S61" s="116"/>
      <c r="T61" s="281"/>
      <c r="U61" s="116"/>
      <c r="V61" s="116"/>
      <c r="W61" s="281"/>
      <c r="X61" s="116"/>
      <c r="Y61" s="116"/>
      <c r="Z61" s="281"/>
      <c r="AA61" s="116"/>
      <c r="AB61" s="116"/>
      <c r="AC61" s="116"/>
      <c r="AD61" s="281"/>
      <c r="AE61" s="116"/>
      <c r="AF61" s="116"/>
      <c r="AG61" s="116"/>
      <c r="AH61" s="116"/>
      <c r="AI61" s="116"/>
      <c r="AJ61" s="116"/>
      <c r="AK61" s="116"/>
      <c r="AL61" s="281"/>
      <c r="AM61" s="116"/>
      <c r="AN61" s="116"/>
    </row>
    <row r="62" hidden="1">
      <c r="A62" s="116"/>
      <c r="B62" s="116"/>
      <c r="C62" s="287"/>
      <c r="D62" s="238"/>
      <c r="E62" s="116"/>
      <c r="F62" s="238"/>
      <c r="G62" s="129"/>
      <c r="H62" s="149"/>
      <c r="I62" s="116"/>
      <c r="J62" s="116"/>
      <c r="K62" s="116"/>
      <c r="L62" s="116"/>
      <c r="M62" s="281"/>
      <c r="N62" s="116"/>
      <c r="O62" s="116"/>
      <c r="P62" s="116"/>
      <c r="Q62" s="281"/>
      <c r="R62" s="116"/>
      <c r="S62" s="116"/>
      <c r="T62" s="281"/>
      <c r="U62" s="116"/>
      <c r="V62" s="116"/>
      <c r="W62" s="281"/>
      <c r="X62" s="116"/>
      <c r="Y62" s="116"/>
      <c r="Z62" s="281"/>
      <c r="AA62" s="116"/>
      <c r="AB62" s="116"/>
      <c r="AC62" s="116"/>
      <c r="AD62" s="281"/>
      <c r="AE62" s="116"/>
      <c r="AF62" s="116"/>
      <c r="AG62" s="116"/>
      <c r="AH62" s="116"/>
      <c r="AI62" s="116"/>
      <c r="AJ62" s="116"/>
      <c r="AK62" s="116"/>
      <c r="AL62" s="281"/>
      <c r="AM62" s="116"/>
      <c r="AN62" s="116"/>
    </row>
    <row r="63" hidden="1">
      <c r="A63" s="116"/>
      <c r="B63" s="116"/>
      <c r="C63" s="287"/>
      <c r="D63" s="238"/>
      <c r="E63" s="116"/>
      <c r="F63" s="238"/>
      <c r="G63" s="129"/>
      <c r="H63" s="149"/>
      <c r="I63" s="116"/>
      <c r="J63" s="116"/>
      <c r="K63" s="116"/>
      <c r="L63" s="116"/>
      <c r="M63" s="281"/>
      <c r="N63" s="116"/>
      <c r="O63" s="116"/>
      <c r="P63" s="116"/>
      <c r="Q63" s="281"/>
      <c r="R63" s="116"/>
      <c r="S63" s="116"/>
      <c r="T63" s="281"/>
      <c r="U63" s="116"/>
      <c r="V63" s="116"/>
      <c r="W63" s="281"/>
      <c r="X63" s="116"/>
      <c r="Y63" s="116"/>
      <c r="Z63" s="281"/>
      <c r="AA63" s="116"/>
      <c r="AB63" s="116"/>
      <c r="AC63" s="116"/>
      <c r="AD63" s="281"/>
      <c r="AE63" s="116"/>
      <c r="AF63" s="116"/>
      <c r="AG63" s="116"/>
      <c r="AH63" s="116"/>
      <c r="AI63" s="116"/>
      <c r="AJ63" s="116"/>
      <c r="AK63" s="116"/>
      <c r="AL63" s="281"/>
      <c r="AM63" s="116"/>
      <c r="AN63" s="116"/>
    </row>
    <row r="64" hidden="1">
      <c r="A64" s="116"/>
      <c r="B64" s="116"/>
      <c r="C64" s="287"/>
      <c r="D64" s="238"/>
      <c r="E64" s="116"/>
      <c r="F64" s="238"/>
      <c r="G64" s="129"/>
      <c r="H64" s="149"/>
      <c r="I64" s="116"/>
      <c r="J64" s="116"/>
      <c r="K64" s="116"/>
      <c r="L64" s="116"/>
      <c r="M64" s="281"/>
      <c r="N64" s="116"/>
      <c r="O64" s="116"/>
      <c r="P64" s="116"/>
      <c r="Q64" s="281"/>
      <c r="R64" s="116"/>
      <c r="S64" s="116"/>
      <c r="T64" s="281"/>
      <c r="U64" s="116"/>
      <c r="V64" s="116"/>
      <c r="W64" s="281"/>
      <c r="X64" s="116"/>
      <c r="Y64" s="116"/>
      <c r="Z64" s="281"/>
      <c r="AA64" s="116"/>
      <c r="AB64" s="116"/>
      <c r="AC64" s="116"/>
      <c r="AD64" s="281"/>
      <c r="AE64" s="116"/>
      <c r="AF64" s="116"/>
      <c r="AG64" s="116"/>
      <c r="AH64" s="116"/>
      <c r="AI64" s="116"/>
      <c r="AJ64" s="116"/>
      <c r="AK64" s="116"/>
      <c r="AL64" s="281"/>
      <c r="AM64" s="116"/>
      <c r="AN64" s="116"/>
    </row>
    <row r="65" hidden="1">
      <c r="A65" s="116"/>
      <c r="B65" s="116"/>
      <c r="C65" s="287"/>
      <c r="D65" s="238"/>
      <c r="E65" s="116"/>
      <c r="F65" s="238"/>
      <c r="G65" s="129"/>
      <c r="H65" s="149"/>
      <c r="I65" s="116"/>
      <c r="J65" s="116"/>
      <c r="K65" s="116"/>
      <c r="L65" s="116"/>
      <c r="M65" s="281"/>
      <c r="N65" s="116"/>
      <c r="O65" s="116"/>
      <c r="P65" s="116"/>
      <c r="Q65" s="281"/>
      <c r="R65" s="116"/>
      <c r="S65" s="116"/>
      <c r="T65" s="281"/>
      <c r="U65" s="116"/>
      <c r="V65" s="116"/>
      <c r="W65" s="281"/>
      <c r="X65" s="116"/>
      <c r="Y65" s="116"/>
      <c r="Z65" s="281"/>
      <c r="AA65" s="116"/>
      <c r="AB65" s="116"/>
      <c r="AC65" s="116"/>
      <c r="AD65" s="281"/>
      <c r="AE65" s="116"/>
      <c r="AF65" s="116"/>
      <c r="AG65" s="116"/>
      <c r="AH65" s="116"/>
      <c r="AI65" s="116"/>
      <c r="AJ65" s="116"/>
      <c r="AK65" s="116"/>
      <c r="AL65" s="281"/>
      <c r="AM65" s="116"/>
      <c r="AN65" s="116"/>
    </row>
    <row r="66" hidden="1">
      <c r="A66" s="116"/>
      <c r="B66" s="116"/>
      <c r="C66" s="287"/>
      <c r="D66" s="238"/>
      <c r="E66" s="116"/>
      <c r="F66" s="238"/>
      <c r="G66" s="129"/>
      <c r="H66" s="149"/>
      <c r="I66" s="116"/>
      <c r="J66" s="116"/>
      <c r="K66" s="116"/>
      <c r="L66" s="116"/>
      <c r="M66" s="281"/>
      <c r="N66" s="116"/>
      <c r="O66" s="116"/>
      <c r="P66" s="116"/>
      <c r="Q66" s="281"/>
      <c r="R66" s="116"/>
      <c r="S66" s="116"/>
      <c r="T66" s="281"/>
      <c r="U66" s="116"/>
      <c r="V66" s="116"/>
      <c r="W66" s="281"/>
      <c r="X66" s="116"/>
      <c r="Y66" s="116"/>
      <c r="Z66" s="281"/>
      <c r="AA66" s="116"/>
      <c r="AB66" s="116"/>
      <c r="AC66" s="116"/>
      <c r="AD66" s="281"/>
      <c r="AE66" s="116"/>
      <c r="AF66" s="116"/>
      <c r="AG66" s="116"/>
      <c r="AH66" s="116"/>
      <c r="AI66" s="116"/>
      <c r="AJ66" s="116"/>
      <c r="AK66" s="116"/>
      <c r="AL66" s="281"/>
      <c r="AM66" s="116"/>
      <c r="AN66" s="116"/>
    </row>
    <row r="67" hidden="1">
      <c r="A67" s="116"/>
      <c r="B67" s="116"/>
      <c r="C67" s="287"/>
      <c r="D67" s="238"/>
      <c r="E67" s="116"/>
      <c r="F67" s="238"/>
      <c r="G67" s="129"/>
      <c r="H67" s="149"/>
      <c r="I67" s="116"/>
      <c r="J67" s="116"/>
      <c r="K67" s="116"/>
      <c r="L67" s="116"/>
      <c r="M67" s="281"/>
      <c r="N67" s="116"/>
      <c r="O67" s="116"/>
      <c r="P67" s="116"/>
      <c r="Q67" s="281"/>
      <c r="R67" s="116"/>
      <c r="S67" s="116"/>
      <c r="T67" s="281"/>
      <c r="U67" s="116"/>
      <c r="V67" s="116"/>
      <c r="W67" s="281"/>
      <c r="X67" s="116"/>
      <c r="Y67" s="116"/>
      <c r="Z67" s="281"/>
      <c r="AA67" s="116"/>
      <c r="AB67" s="116"/>
      <c r="AC67" s="116"/>
      <c r="AD67" s="281"/>
      <c r="AE67" s="116"/>
      <c r="AF67" s="116"/>
      <c r="AG67" s="116"/>
      <c r="AH67" s="116"/>
      <c r="AI67" s="116"/>
      <c r="AJ67" s="116"/>
      <c r="AK67" s="116"/>
      <c r="AL67" s="281"/>
      <c r="AM67" s="116"/>
      <c r="AN67" s="116"/>
    </row>
    <row r="68" hidden="1">
      <c r="A68" s="116"/>
      <c r="B68" s="116"/>
      <c r="C68" s="287"/>
      <c r="D68" s="238"/>
      <c r="E68" s="116"/>
      <c r="F68" s="238"/>
      <c r="G68" s="129"/>
      <c r="H68" s="149"/>
      <c r="I68" s="116"/>
      <c r="J68" s="116"/>
      <c r="K68" s="116"/>
      <c r="L68" s="116"/>
      <c r="M68" s="281"/>
      <c r="N68" s="116"/>
      <c r="O68" s="116"/>
      <c r="P68" s="116"/>
      <c r="Q68" s="281"/>
      <c r="R68" s="116"/>
      <c r="S68" s="116"/>
      <c r="T68" s="281"/>
      <c r="U68" s="116"/>
      <c r="V68" s="116"/>
      <c r="W68" s="281"/>
      <c r="X68" s="116"/>
      <c r="Y68" s="116"/>
      <c r="Z68" s="281"/>
      <c r="AA68" s="116"/>
      <c r="AB68" s="116"/>
      <c r="AC68" s="116"/>
      <c r="AD68" s="281"/>
      <c r="AE68" s="116"/>
      <c r="AF68" s="116"/>
      <c r="AG68" s="116"/>
      <c r="AH68" s="116"/>
      <c r="AI68" s="116"/>
      <c r="AJ68" s="116"/>
      <c r="AK68" s="116"/>
      <c r="AL68" s="281"/>
      <c r="AM68" s="116"/>
      <c r="AN68" s="116"/>
    </row>
    <row r="69" hidden="1">
      <c r="A69" s="116"/>
      <c r="B69" s="116"/>
      <c r="C69" s="287"/>
      <c r="D69" s="238"/>
      <c r="E69" s="116"/>
      <c r="F69" s="238"/>
      <c r="G69" s="129"/>
      <c r="H69" s="149"/>
      <c r="I69" s="116"/>
      <c r="J69" s="116"/>
      <c r="K69" s="116"/>
      <c r="L69" s="116"/>
      <c r="M69" s="281"/>
      <c r="N69" s="116"/>
      <c r="O69" s="116"/>
      <c r="P69" s="116"/>
      <c r="Q69" s="281"/>
      <c r="R69" s="116"/>
      <c r="S69" s="116"/>
      <c r="T69" s="281"/>
      <c r="U69" s="116"/>
      <c r="V69" s="116"/>
      <c r="W69" s="281"/>
      <c r="X69" s="116"/>
      <c r="Y69" s="116"/>
      <c r="Z69" s="281"/>
      <c r="AA69" s="116"/>
      <c r="AB69" s="116"/>
      <c r="AC69" s="116"/>
      <c r="AD69" s="281"/>
      <c r="AE69" s="116"/>
      <c r="AF69" s="116"/>
      <c r="AG69" s="116"/>
      <c r="AH69" s="116"/>
      <c r="AI69" s="116"/>
      <c r="AJ69" s="116"/>
      <c r="AK69" s="116"/>
      <c r="AL69" s="281"/>
      <c r="AM69" s="116"/>
      <c r="AN69" s="116"/>
    </row>
    <row r="70" hidden="1">
      <c r="A70" s="116"/>
      <c r="B70" s="116"/>
      <c r="C70" s="287"/>
      <c r="D70" s="238"/>
      <c r="E70" s="116"/>
      <c r="F70" s="238"/>
      <c r="G70" s="129"/>
      <c r="H70" s="149"/>
      <c r="I70" s="116"/>
      <c r="J70" s="116"/>
      <c r="K70" s="116"/>
      <c r="L70" s="116"/>
      <c r="M70" s="281"/>
      <c r="N70" s="116"/>
      <c r="O70" s="116"/>
      <c r="P70" s="116"/>
      <c r="Q70" s="281"/>
      <c r="R70" s="116"/>
      <c r="S70" s="116"/>
      <c r="T70" s="281"/>
      <c r="U70" s="116"/>
      <c r="V70" s="116"/>
      <c r="W70" s="281"/>
      <c r="X70" s="116"/>
      <c r="Y70" s="116"/>
      <c r="Z70" s="281"/>
      <c r="AA70" s="116"/>
      <c r="AB70" s="116"/>
      <c r="AC70" s="116"/>
      <c r="AD70" s="281"/>
      <c r="AE70" s="116"/>
      <c r="AF70" s="116"/>
      <c r="AG70" s="116"/>
      <c r="AH70" s="116"/>
      <c r="AI70" s="116"/>
      <c r="AJ70" s="116"/>
      <c r="AK70" s="116"/>
      <c r="AL70" s="281"/>
      <c r="AM70" s="116"/>
      <c r="AN70" s="116"/>
    </row>
    <row r="71" hidden="1">
      <c r="A71" s="116"/>
      <c r="B71" s="116"/>
      <c r="C71" s="287"/>
      <c r="D71" s="238"/>
      <c r="E71" s="116"/>
      <c r="F71" s="238"/>
      <c r="G71" s="129"/>
      <c r="H71" s="149"/>
      <c r="I71" s="116"/>
      <c r="J71" s="116"/>
      <c r="K71" s="116"/>
      <c r="L71" s="116"/>
      <c r="M71" s="281"/>
      <c r="N71" s="116"/>
      <c r="O71" s="116"/>
      <c r="P71" s="116"/>
      <c r="Q71" s="281"/>
      <c r="R71" s="116"/>
      <c r="S71" s="116"/>
      <c r="T71" s="281"/>
      <c r="U71" s="116"/>
      <c r="V71" s="116"/>
      <c r="W71" s="281"/>
      <c r="X71" s="116"/>
      <c r="Y71" s="116"/>
      <c r="Z71" s="281"/>
      <c r="AA71" s="116"/>
      <c r="AB71" s="116"/>
      <c r="AC71" s="116"/>
      <c r="AD71" s="281"/>
      <c r="AE71" s="116"/>
      <c r="AF71" s="116"/>
      <c r="AG71" s="116"/>
      <c r="AH71" s="116"/>
      <c r="AI71" s="116"/>
      <c r="AJ71" s="116"/>
      <c r="AK71" s="116"/>
      <c r="AL71" s="281"/>
      <c r="AM71" s="116"/>
      <c r="AN71" s="116"/>
    </row>
    <row r="72" hidden="1">
      <c r="A72" s="116"/>
      <c r="B72" s="116"/>
      <c r="C72" s="287"/>
      <c r="D72" s="238"/>
      <c r="E72" s="116"/>
      <c r="F72" s="238"/>
      <c r="G72" s="129"/>
      <c r="H72" s="149"/>
      <c r="I72" s="116"/>
      <c r="J72" s="116"/>
      <c r="K72" s="116"/>
      <c r="L72" s="116"/>
      <c r="M72" s="281"/>
      <c r="N72" s="116"/>
      <c r="O72" s="116"/>
      <c r="P72" s="116"/>
      <c r="Q72" s="281"/>
      <c r="R72" s="116"/>
      <c r="S72" s="116"/>
      <c r="T72" s="281"/>
      <c r="U72" s="116"/>
      <c r="V72" s="116"/>
      <c r="W72" s="281"/>
      <c r="X72" s="116"/>
      <c r="Y72" s="116"/>
      <c r="Z72" s="281"/>
      <c r="AA72" s="116"/>
      <c r="AB72" s="116"/>
      <c r="AC72" s="116"/>
      <c r="AD72" s="281"/>
      <c r="AE72" s="116"/>
      <c r="AF72" s="116"/>
      <c r="AG72" s="116"/>
      <c r="AH72" s="116"/>
      <c r="AI72" s="116"/>
      <c r="AJ72" s="116"/>
      <c r="AK72" s="116"/>
      <c r="AL72" s="281"/>
      <c r="AM72" s="116"/>
      <c r="AN72" s="116"/>
    </row>
    <row r="73" hidden="1">
      <c r="A73" s="116"/>
      <c r="B73" s="116"/>
      <c r="C73" s="287"/>
      <c r="D73" s="238"/>
      <c r="E73" s="116"/>
      <c r="F73" s="238"/>
      <c r="G73" s="129"/>
      <c r="H73" s="149"/>
      <c r="I73" s="116"/>
      <c r="J73" s="116"/>
      <c r="K73" s="116"/>
      <c r="L73" s="116"/>
      <c r="M73" s="281"/>
      <c r="N73" s="116"/>
      <c r="O73" s="116"/>
      <c r="P73" s="116"/>
      <c r="Q73" s="281"/>
      <c r="R73" s="116"/>
      <c r="S73" s="116"/>
      <c r="T73" s="281"/>
      <c r="U73" s="116"/>
      <c r="V73" s="116"/>
      <c r="W73" s="281"/>
      <c r="X73" s="116"/>
      <c r="Y73" s="116"/>
      <c r="Z73" s="281"/>
      <c r="AA73" s="116"/>
      <c r="AB73" s="116"/>
      <c r="AC73" s="116"/>
      <c r="AD73" s="281"/>
      <c r="AE73" s="116"/>
      <c r="AF73" s="116"/>
      <c r="AG73" s="116"/>
      <c r="AH73" s="116"/>
      <c r="AI73" s="116"/>
      <c r="AJ73" s="116"/>
      <c r="AK73" s="116"/>
      <c r="AL73" s="281"/>
      <c r="AM73" s="116"/>
      <c r="AN73" s="116"/>
    </row>
    <row r="74" hidden="1">
      <c r="A74" s="116"/>
      <c r="B74" s="116"/>
      <c r="C74" s="287"/>
      <c r="D74" s="238"/>
      <c r="E74" s="116"/>
      <c r="F74" s="238"/>
      <c r="G74" s="129"/>
      <c r="H74" s="149"/>
      <c r="I74" s="116"/>
      <c r="J74" s="116"/>
      <c r="K74" s="116"/>
      <c r="L74" s="116"/>
      <c r="M74" s="281"/>
      <c r="N74" s="116"/>
      <c r="O74" s="116"/>
      <c r="P74" s="116"/>
      <c r="Q74" s="281"/>
      <c r="R74" s="116"/>
      <c r="S74" s="116"/>
      <c r="T74" s="281"/>
      <c r="U74" s="116"/>
      <c r="V74" s="116"/>
      <c r="W74" s="281"/>
      <c r="X74" s="116"/>
      <c r="Y74" s="116"/>
      <c r="Z74" s="281"/>
      <c r="AA74" s="116"/>
      <c r="AB74" s="116"/>
      <c r="AC74" s="116"/>
      <c r="AD74" s="281"/>
      <c r="AE74" s="116"/>
      <c r="AF74" s="116"/>
      <c r="AG74" s="116"/>
      <c r="AH74" s="116"/>
      <c r="AI74" s="116"/>
      <c r="AJ74" s="116"/>
      <c r="AK74" s="116"/>
      <c r="AL74" s="281"/>
      <c r="AM74" s="116"/>
      <c r="AN74" s="116"/>
    </row>
    <row r="75" hidden="1">
      <c r="A75" s="116"/>
      <c r="B75" s="116"/>
      <c r="C75" s="287"/>
      <c r="D75" s="238"/>
      <c r="E75" s="116"/>
      <c r="F75" s="238"/>
      <c r="G75" s="129"/>
      <c r="H75" s="149"/>
      <c r="I75" s="116"/>
      <c r="J75" s="116"/>
      <c r="K75" s="116"/>
      <c r="L75" s="116"/>
      <c r="M75" s="281"/>
      <c r="N75" s="116"/>
      <c r="O75" s="116"/>
      <c r="P75" s="116"/>
      <c r="Q75" s="281"/>
      <c r="R75" s="116"/>
      <c r="S75" s="116"/>
      <c r="T75" s="281"/>
      <c r="U75" s="116"/>
      <c r="V75" s="116"/>
      <c r="W75" s="281"/>
      <c r="X75" s="116"/>
      <c r="Y75" s="116"/>
      <c r="Z75" s="281"/>
      <c r="AA75" s="116"/>
      <c r="AB75" s="116"/>
      <c r="AC75" s="116"/>
      <c r="AD75" s="281"/>
      <c r="AE75" s="116"/>
      <c r="AF75" s="116"/>
      <c r="AG75" s="116"/>
      <c r="AH75" s="116"/>
      <c r="AI75" s="116"/>
      <c r="AJ75" s="116"/>
      <c r="AK75" s="116"/>
      <c r="AL75" s="281"/>
      <c r="AM75" s="116"/>
      <c r="AN75" s="116"/>
    </row>
    <row r="76" hidden="1">
      <c r="A76" s="116"/>
      <c r="B76" s="116"/>
      <c r="C76" s="287"/>
      <c r="D76" s="238"/>
      <c r="E76" s="116"/>
      <c r="F76" s="238"/>
      <c r="G76" s="129"/>
      <c r="H76" s="149"/>
      <c r="I76" s="116"/>
      <c r="J76" s="116"/>
      <c r="K76" s="116"/>
      <c r="L76" s="116"/>
      <c r="M76" s="281"/>
      <c r="N76" s="116"/>
      <c r="O76" s="116"/>
      <c r="P76" s="116"/>
      <c r="Q76" s="281"/>
      <c r="R76" s="116"/>
      <c r="S76" s="116"/>
      <c r="T76" s="281"/>
      <c r="U76" s="116"/>
      <c r="V76" s="116"/>
      <c r="W76" s="281"/>
      <c r="X76" s="116"/>
      <c r="Y76" s="116"/>
      <c r="Z76" s="281"/>
      <c r="AA76" s="116"/>
      <c r="AB76" s="116"/>
      <c r="AC76" s="116"/>
      <c r="AD76" s="281"/>
      <c r="AE76" s="116"/>
      <c r="AF76" s="116"/>
      <c r="AG76" s="116"/>
      <c r="AH76" s="116"/>
      <c r="AI76" s="116"/>
      <c r="AJ76" s="116"/>
      <c r="AK76" s="116"/>
      <c r="AL76" s="281"/>
      <c r="AM76" s="116"/>
      <c r="AN76" s="116"/>
    </row>
    <row r="77" hidden="1">
      <c r="A77" s="116"/>
      <c r="B77" s="116"/>
      <c r="C77" s="287"/>
      <c r="D77" s="238"/>
      <c r="E77" s="116"/>
      <c r="F77" s="238"/>
      <c r="G77" s="129"/>
      <c r="H77" s="149"/>
      <c r="I77" s="116"/>
      <c r="J77" s="116"/>
      <c r="K77" s="116"/>
      <c r="L77" s="116"/>
      <c r="M77" s="281"/>
      <c r="N77" s="116"/>
      <c r="O77" s="116"/>
      <c r="P77" s="116"/>
      <c r="Q77" s="281"/>
      <c r="R77" s="116"/>
      <c r="S77" s="116"/>
      <c r="T77" s="281"/>
      <c r="U77" s="116"/>
      <c r="V77" s="116"/>
      <c r="W77" s="281"/>
      <c r="X77" s="116"/>
      <c r="Y77" s="116"/>
      <c r="Z77" s="281"/>
      <c r="AA77" s="116"/>
      <c r="AB77" s="116"/>
      <c r="AC77" s="116"/>
      <c r="AD77" s="281"/>
      <c r="AE77" s="116"/>
      <c r="AF77" s="116"/>
      <c r="AG77" s="116"/>
      <c r="AH77" s="116"/>
      <c r="AI77" s="116"/>
      <c r="AJ77" s="116"/>
      <c r="AK77" s="116"/>
      <c r="AL77" s="281"/>
      <c r="AM77" s="116"/>
      <c r="AN77" s="116"/>
    </row>
    <row r="78" hidden="1">
      <c r="A78" s="116"/>
      <c r="B78" s="116"/>
      <c r="C78" s="287"/>
      <c r="D78" s="238"/>
      <c r="E78" s="116"/>
      <c r="F78" s="238"/>
      <c r="G78" s="129"/>
      <c r="H78" s="149"/>
      <c r="I78" s="116"/>
      <c r="J78" s="116"/>
      <c r="K78" s="116"/>
      <c r="L78" s="116"/>
      <c r="M78" s="281"/>
      <c r="N78" s="116"/>
      <c r="O78" s="116"/>
      <c r="P78" s="116"/>
      <c r="Q78" s="281"/>
      <c r="R78" s="116"/>
      <c r="S78" s="116"/>
      <c r="T78" s="281"/>
      <c r="U78" s="116"/>
      <c r="V78" s="116"/>
      <c r="W78" s="281"/>
      <c r="X78" s="116"/>
      <c r="Y78" s="116"/>
      <c r="Z78" s="281"/>
      <c r="AA78" s="116"/>
      <c r="AB78" s="116"/>
      <c r="AC78" s="116"/>
      <c r="AD78" s="281"/>
      <c r="AE78" s="116"/>
      <c r="AF78" s="116"/>
      <c r="AG78" s="116"/>
      <c r="AH78" s="116"/>
      <c r="AI78" s="116"/>
      <c r="AJ78" s="116"/>
      <c r="AK78" s="116"/>
      <c r="AL78" s="281"/>
      <c r="AM78" s="116"/>
      <c r="AN78" s="116"/>
    </row>
    <row r="79" hidden="1">
      <c r="A79" s="116"/>
      <c r="B79" s="116"/>
      <c r="C79" s="287"/>
      <c r="D79" s="238"/>
      <c r="E79" s="116"/>
      <c r="F79" s="238"/>
      <c r="G79" s="129"/>
      <c r="H79" s="149"/>
      <c r="I79" s="116"/>
      <c r="J79" s="116"/>
      <c r="K79" s="116"/>
      <c r="L79" s="116"/>
      <c r="M79" s="281"/>
      <c r="N79" s="116"/>
      <c r="O79" s="116"/>
      <c r="P79" s="116"/>
      <c r="Q79" s="281"/>
      <c r="R79" s="116"/>
      <c r="S79" s="116"/>
      <c r="T79" s="281"/>
      <c r="U79" s="116"/>
      <c r="V79" s="116"/>
      <c r="W79" s="281"/>
      <c r="X79" s="116"/>
      <c r="Y79" s="116"/>
      <c r="Z79" s="281"/>
      <c r="AA79" s="116"/>
      <c r="AB79" s="116"/>
      <c r="AC79" s="116"/>
      <c r="AD79" s="281"/>
      <c r="AE79" s="116"/>
      <c r="AF79" s="116"/>
      <c r="AG79" s="116"/>
      <c r="AH79" s="116"/>
      <c r="AI79" s="116"/>
      <c r="AJ79" s="116"/>
      <c r="AK79" s="116"/>
      <c r="AL79" s="281"/>
      <c r="AM79" s="116"/>
      <c r="AN79" s="116"/>
    </row>
    <row r="80" hidden="1">
      <c r="A80" s="116"/>
      <c r="B80" s="116"/>
      <c r="C80" s="287"/>
      <c r="D80" s="238"/>
      <c r="E80" s="116"/>
      <c r="F80" s="238"/>
      <c r="G80" s="129"/>
      <c r="H80" s="149"/>
      <c r="I80" s="116"/>
      <c r="J80" s="116"/>
      <c r="K80" s="116"/>
      <c r="L80" s="116"/>
      <c r="M80" s="281"/>
      <c r="N80" s="116"/>
      <c r="O80" s="116"/>
      <c r="P80" s="116"/>
      <c r="Q80" s="281"/>
      <c r="R80" s="116"/>
      <c r="S80" s="116"/>
      <c r="T80" s="281"/>
      <c r="U80" s="116"/>
      <c r="V80" s="116"/>
      <c r="W80" s="281"/>
      <c r="X80" s="116"/>
      <c r="Y80" s="116"/>
      <c r="Z80" s="281"/>
      <c r="AA80" s="116"/>
      <c r="AB80" s="116"/>
      <c r="AC80" s="116"/>
      <c r="AD80" s="281"/>
      <c r="AE80" s="116"/>
      <c r="AF80" s="116"/>
      <c r="AG80" s="116"/>
      <c r="AH80" s="116"/>
      <c r="AI80" s="116"/>
      <c r="AJ80" s="116"/>
      <c r="AK80" s="116"/>
      <c r="AL80" s="281"/>
      <c r="AM80" s="116"/>
      <c r="AN80" s="116"/>
    </row>
    <row r="81" hidden="1">
      <c r="A81" s="116"/>
      <c r="B81" s="116"/>
      <c r="C81" s="287"/>
      <c r="D81" s="238"/>
      <c r="E81" s="116"/>
      <c r="F81" s="238"/>
      <c r="G81" s="129"/>
      <c r="H81" s="149"/>
      <c r="I81" s="116"/>
      <c r="J81" s="116"/>
      <c r="K81" s="116"/>
      <c r="L81" s="116"/>
      <c r="M81" s="281"/>
      <c r="N81" s="116"/>
      <c r="O81" s="116"/>
      <c r="P81" s="116"/>
      <c r="Q81" s="281"/>
      <c r="R81" s="116"/>
      <c r="S81" s="116"/>
      <c r="T81" s="281"/>
      <c r="U81" s="116"/>
      <c r="V81" s="116"/>
      <c r="W81" s="281"/>
      <c r="X81" s="116"/>
      <c r="Y81" s="116"/>
      <c r="Z81" s="281"/>
      <c r="AA81" s="116"/>
      <c r="AB81" s="116"/>
      <c r="AC81" s="116"/>
      <c r="AD81" s="281"/>
      <c r="AE81" s="116"/>
      <c r="AF81" s="116"/>
      <c r="AG81" s="116"/>
      <c r="AH81" s="116"/>
      <c r="AI81" s="116"/>
      <c r="AJ81" s="116"/>
      <c r="AK81" s="116"/>
      <c r="AL81" s="281"/>
      <c r="AM81" s="116"/>
      <c r="AN81" s="116"/>
    </row>
    <row r="82" hidden="1">
      <c r="A82" s="116"/>
      <c r="B82" s="116"/>
      <c r="C82" s="287"/>
      <c r="D82" s="238"/>
      <c r="E82" s="116"/>
      <c r="F82" s="238"/>
      <c r="G82" s="129"/>
      <c r="H82" s="149"/>
      <c r="I82" s="116"/>
      <c r="J82" s="116"/>
      <c r="K82" s="116"/>
      <c r="L82" s="116"/>
      <c r="M82" s="281"/>
      <c r="N82" s="116"/>
      <c r="O82" s="116"/>
      <c r="P82" s="116"/>
      <c r="Q82" s="281"/>
      <c r="R82" s="116"/>
      <c r="S82" s="116"/>
      <c r="T82" s="281"/>
      <c r="U82" s="116"/>
      <c r="V82" s="116"/>
      <c r="W82" s="281"/>
      <c r="X82" s="116"/>
      <c r="Y82" s="116"/>
      <c r="Z82" s="281"/>
      <c r="AA82" s="116"/>
      <c r="AB82" s="116"/>
      <c r="AC82" s="116"/>
      <c r="AD82" s="281"/>
      <c r="AE82" s="116"/>
      <c r="AF82" s="116"/>
      <c r="AG82" s="116"/>
      <c r="AH82" s="116"/>
      <c r="AI82" s="116"/>
      <c r="AJ82" s="116"/>
      <c r="AK82" s="116"/>
      <c r="AL82" s="281"/>
      <c r="AM82" s="116"/>
      <c r="AN82" s="116"/>
    </row>
    <row r="83" hidden="1">
      <c r="A83" s="116"/>
      <c r="B83" s="116"/>
      <c r="C83" s="287"/>
      <c r="D83" s="238"/>
      <c r="E83" s="116"/>
      <c r="F83" s="238"/>
      <c r="G83" s="129"/>
      <c r="H83" s="149"/>
      <c r="I83" s="116"/>
      <c r="J83" s="116"/>
      <c r="K83" s="116"/>
      <c r="L83" s="116"/>
      <c r="M83" s="281"/>
      <c r="N83" s="116"/>
      <c r="O83" s="116"/>
      <c r="P83" s="116"/>
      <c r="Q83" s="281"/>
      <c r="R83" s="116"/>
      <c r="S83" s="116"/>
      <c r="T83" s="281"/>
      <c r="U83" s="116"/>
      <c r="V83" s="116"/>
      <c r="W83" s="281"/>
      <c r="X83" s="116"/>
      <c r="Y83" s="116"/>
      <c r="Z83" s="281"/>
      <c r="AA83" s="116"/>
      <c r="AB83" s="116"/>
      <c r="AC83" s="116"/>
      <c r="AD83" s="281"/>
      <c r="AE83" s="116"/>
      <c r="AF83" s="116"/>
      <c r="AG83" s="116"/>
      <c r="AH83" s="116"/>
      <c r="AI83" s="116"/>
      <c r="AJ83" s="116"/>
      <c r="AK83" s="116"/>
      <c r="AL83" s="281"/>
      <c r="AM83" s="116"/>
      <c r="AN83" s="116"/>
    </row>
    <row r="84" hidden="1">
      <c r="A84" s="116"/>
      <c r="B84" s="116"/>
      <c r="C84" s="287"/>
      <c r="D84" s="238"/>
      <c r="E84" s="116"/>
      <c r="F84" s="238"/>
      <c r="G84" s="129"/>
      <c r="H84" s="149"/>
      <c r="I84" s="116"/>
      <c r="J84" s="116"/>
      <c r="K84" s="116"/>
      <c r="L84" s="116"/>
      <c r="M84" s="281"/>
      <c r="N84" s="116"/>
      <c r="O84" s="116"/>
      <c r="P84" s="116"/>
      <c r="Q84" s="281"/>
      <c r="R84" s="116"/>
      <c r="S84" s="116"/>
      <c r="T84" s="281"/>
      <c r="U84" s="116"/>
      <c r="V84" s="116"/>
      <c r="W84" s="281"/>
      <c r="X84" s="116"/>
      <c r="Y84" s="116"/>
      <c r="Z84" s="281"/>
      <c r="AA84" s="116"/>
      <c r="AB84" s="116"/>
      <c r="AC84" s="116"/>
      <c r="AD84" s="281"/>
      <c r="AE84" s="116"/>
      <c r="AF84" s="116"/>
      <c r="AG84" s="116"/>
      <c r="AH84" s="116"/>
      <c r="AI84" s="116"/>
      <c r="AJ84" s="116"/>
      <c r="AK84" s="116"/>
      <c r="AL84" s="281"/>
      <c r="AM84" s="116"/>
      <c r="AN84" s="116"/>
    </row>
    <row r="85" hidden="1">
      <c r="A85" s="116"/>
      <c r="B85" s="116"/>
      <c r="C85" s="287"/>
      <c r="D85" s="238"/>
      <c r="E85" s="116"/>
      <c r="F85" s="238"/>
      <c r="G85" s="129"/>
      <c r="H85" s="149"/>
      <c r="I85" s="116"/>
      <c r="J85" s="116"/>
      <c r="K85" s="116"/>
      <c r="L85" s="116"/>
      <c r="M85" s="281"/>
      <c r="N85" s="116"/>
      <c r="O85" s="116"/>
      <c r="P85" s="116"/>
      <c r="Q85" s="281"/>
      <c r="R85" s="116"/>
      <c r="S85" s="116"/>
      <c r="T85" s="281"/>
      <c r="U85" s="116"/>
      <c r="V85" s="116"/>
      <c r="W85" s="281"/>
      <c r="X85" s="116"/>
      <c r="Y85" s="116"/>
      <c r="Z85" s="281"/>
      <c r="AA85" s="116"/>
      <c r="AB85" s="116"/>
      <c r="AC85" s="116"/>
      <c r="AD85" s="281"/>
      <c r="AE85" s="116"/>
      <c r="AF85" s="116"/>
      <c r="AG85" s="116"/>
      <c r="AH85" s="116"/>
      <c r="AI85" s="116"/>
      <c r="AJ85" s="116"/>
      <c r="AK85" s="116"/>
      <c r="AL85" s="281"/>
      <c r="AM85" s="116"/>
      <c r="AN85" s="116"/>
    </row>
    <row r="86" hidden="1">
      <c r="A86" s="116"/>
      <c r="B86" s="116"/>
      <c r="C86" s="287"/>
      <c r="D86" s="238"/>
      <c r="E86" s="116"/>
      <c r="F86" s="238"/>
      <c r="G86" s="129"/>
      <c r="H86" s="149"/>
      <c r="I86" s="116"/>
      <c r="J86" s="116"/>
      <c r="K86" s="116"/>
      <c r="L86" s="116"/>
      <c r="M86" s="281"/>
      <c r="N86" s="116"/>
      <c r="O86" s="116"/>
      <c r="P86" s="116"/>
      <c r="Q86" s="281"/>
      <c r="R86" s="116"/>
      <c r="S86" s="116"/>
      <c r="T86" s="281"/>
      <c r="U86" s="116"/>
      <c r="V86" s="116"/>
      <c r="W86" s="281"/>
      <c r="X86" s="116"/>
      <c r="Y86" s="116"/>
      <c r="Z86" s="281"/>
      <c r="AA86" s="116"/>
      <c r="AB86" s="116"/>
      <c r="AC86" s="116"/>
      <c r="AD86" s="281"/>
      <c r="AE86" s="116"/>
      <c r="AF86" s="116"/>
      <c r="AG86" s="116"/>
      <c r="AH86" s="116"/>
      <c r="AI86" s="116"/>
      <c r="AJ86" s="116"/>
      <c r="AK86" s="116"/>
      <c r="AL86" s="281"/>
      <c r="AM86" s="116"/>
      <c r="AN86" s="116"/>
    </row>
    <row r="87" hidden="1">
      <c r="A87" s="116"/>
      <c r="B87" s="116"/>
      <c r="C87" s="287"/>
      <c r="D87" s="238"/>
      <c r="E87" s="116"/>
      <c r="F87" s="238"/>
      <c r="G87" s="129"/>
      <c r="H87" s="149"/>
      <c r="I87" s="116"/>
      <c r="J87" s="116"/>
      <c r="K87" s="116"/>
      <c r="L87" s="116"/>
      <c r="M87" s="281"/>
      <c r="N87" s="116"/>
      <c r="O87" s="116"/>
      <c r="P87" s="116"/>
      <c r="Q87" s="281"/>
      <c r="R87" s="116"/>
      <c r="S87" s="116"/>
      <c r="T87" s="281"/>
      <c r="U87" s="116"/>
      <c r="V87" s="116"/>
      <c r="W87" s="281"/>
      <c r="X87" s="116"/>
      <c r="Y87" s="116"/>
      <c r="Z87" s="281"/>
      <c r="AA87" s="116"/>
      <c r="AB87" s="116"/>
      <c r="AC87" s="116"/>
      <c r="AD87" s="281"/>
      <c r="AE87" s="116"/>
      <c r="AF87" s="116"/>
      <c r="AG87" s="116"/>
      <c r="AH87" s="116"/>
      <c r="AI87" s="116"/>
      <c r="AJ87" s="116"/>
      <c r="AK87" s="116"/>
      <c r="AL87" s="281"/>
      <c r="AM87" s="116"/>
      <c r="AN87" s="116"/>
    </row>
    <row r="88" hidden="1">
      <c r="A88" s="116"/>
      <c r="B88" s="116"/>
      <c r="C88" s="287"/>
      <c r="D88" s="238"/>
      <c r="E88" s="116"/>
      <c r="F88" s="238"/>
      <c r="G88" s="129"/>
      <c r="H88" s="149"/>
      <c r="I88" s="116"/>
      <c r="J88" s="116"/>
      <c r="K88" s="116"/>
      <c r="L88" s="116"/>
      <c r="M88" s="281"/>
      <c r="N88" s="116"/>
      <c r="O88" s="116"/>
      <c r="P88" s="116"/>
      <c r="Q88" s="281"/>
      <c r="R88" s="116"/>
      <c r="S88" s="116"/>
      <c r="T88" s="281"/>
      <c r="U88" s="116"/>
      <c r="V88" s="116"/>
      <c r="W88" s="281"/>
      <c r="X88" s="116"/>
      <c r="Y88" s="116"/>
      <c r="Z88" s="281"/>
      <c r="AA88" s="116"/>
      <c r="AB88" s="116"/>
      <c r="AC88" s="116"/>
      <c r="AD88" s="281"/>
      <c r="AE88" s="116"/>
      <c r="AF88" s="116"/>
      <c r="AG88" s="116"/>
      <c r="AH88" s="116"/>
      <c r="AI88" s="116"/>
      <c r="AJ88" s="116"/>
      <c r="AK88" s="116"/>
      <c r="AL88" s="281"/>
      <c r="AM88" s="116"/>
      <c r="AN88" s="116"/>
    </row>
    <row r="89" hidden="1">
      <c r="A89" s="116"/>
      <c r="B89" s="116"/>
      <c r="C89" s="287"/>
      <c r="D89" s="238"/>
      <c r="E89" s="116"/>
      <c r="F89" s="238"/>
      <c r="G89" s="129"/>
      <c r="H89" s="149"/>
      <c r="I89" s="116"/>
      <c r="J89" s="116"/>
      <c r="K89" s="116"/>
      <c r="L89" s="116"/>
      <c r="M89" s="281"/>
      <c r="N89" s="116"/>
      <c r="O89" s="116"/>
      <c r="P89" s="116"/>
      <c r="Q89" s="281"/>
      <c r="R89" s="116"/>
      <c r="S89" s="116"/>
      <c r="T89" s="281"/>
      <c r="U89" s="116"/>
      <c r="V89" s="116"/>
      <c r="W89" s="281"/>
      <c r="X89" s="116"/>
      <c r="Y89" s="116"/>
      <c r="Z89" s="281"/>
      <c r="AA89" s="116"/>
      <c r="AB89" s="116"/>
      <c r="AC89" s="116"/>
      <c r="AD89" s="281"/>
      <c r="AE89" s="116"/>
      <c r="AF89" s="116"/>
      <c r="AG89" s="116"/>
      <c r="AH89" s="116"/>
      <c r="AI89" s="116"/>
      <c r="AJ89" s="116"/>
      <c r="AK89" s="116"/>
      <c r="AL89" s="281"/>
      <c r="AM89" s="116"/>
      <c r="AN89" s="116"/>
    </row>
    <row r="90" hidden="1">
      <c r="A90" s="116"/>
      <c r="B90" s="116"/>
      <c r="C90" s="287"/>
      <c r="D90" s="238"/>
      <c r="E90" s="116"/>
      <c r="F90" s="238"/>
      <c r="G90" s="129"/>
      <c r="H90" s="149"/>
      <c r="I90" s="116"/>
      <c r="J90" s="116"/>
      <c r="K90" s="116"/>
      <c r="L90" s="116"/>
      <c r="M90" s="281"/>
      <c r="N90" s="116"/>
      <c r="O90" s="116"/>
      <c r="P90" s="116"/>
      <c r="Q90" s="281"/>
      <c r="R90" s="116"/>
      <c r="S90" s="116"/>
      <c r="T90" s="281"/>
      <c r="U90" s="116"/>
      <c r="V90" s="116"/>
      <c r="W90" s="281"/>
      <c r="X90" s="116"/>
      <c r="Y90" s="116"/>
      <c r="Z90" s="281"/>
      <c r="AA90" s="116"/>
      <c r="AB90" s="116"/>
      <c r="AC90" s="116"/>
      <c r="AD90" s="281"/>
      <c r="AE90" s="116"/>
      <c r="AF90" s="116"/>
      <c r="AG90" s="116"/>
      <c r="AH90" s="116"/>
      <c r="AI90" s="116"/>
      <c r="AJ90" s="116"/>
      <c r="AK90" s="116"/>
      <c r="AL90" s="281"/>
      <c r="AM90" s="116"/>
      <c r="AN90" s="116"/>
    </row>
    <row r="91" hidden="1">
      <c r="A91" s="116"/>
      <c r="B91" s="116"/>
      <c r="C91" s="287"/>
      <c r="D91" s="238"/>
      <c r="E91" s="116"/>
      <c r="F91" s="238"/>
      <c r="G91" s="129"/>
      <c r="H91" s="149"/>
      <c r="I91" s="116"/>
      <c r="J91" s="116"/>
      <c r="K91" s="116"/>
      <c r="L91" s="116"/>
      <c r="M91" s="281"/>
      <c r="N91" s="116"/>
      <c r="O91" s="116"/>
      <c r="P91" s="116"/>
      <c r="Q91" s="281"/>
      <c r="R91" s="116"/>
      <c r="S91" s="116"/>
      <c r="T91" s="281"/>
      <c r="U91" s="116"/>
      <c r="V91" s="116"/>
      <c r="W91" s="281"/>
      <c r="X91" s="116"/>
      <c r="Y91" s="116"/>
      <c r="Z91" s="281"/>
      <c r="AA91" s="116"/>
      <c r="AB91" s="116"/>
      <c r="AC91" s="116"/>
      <c r="AD91" s="281"/>
      <c r="AE91" s="116"/>
      <c r="AF91" s="116"/>
      <c r="AG91" s="116"/>
      <c r="AH91" s="116"/>
      <c r="AI91" s="116"/>
      <c r="AJ91" s="116"/>
      <c r="AK91" s="116"/>
      <c r="AL91" s="281"/>
      <c r="AM91" s="116"/>
      <c r="AN91" s="116"/>
    </row>
    <row r="92" hidden="1">
      <c r="A92" s="116"/>
      <c r="B92" s="116"/>
      <c r="C92" s="287"/>
      <c r="D92" s="238"/>
      <c r="E92" s="116"/>
      <c r="F92" s="238"/>
      <c r="G92" s="129"/>
      <c r="H92" s="149"/>
      <c r="I92" s="116"/>
      <c r="J92" s="116"/>
      <c r="K92" s="116"/>
      <c r="L92" s="116"/>
      <c r="M92" s="281"/>
      <c r="N92" s="116"/>
      <c r="O92" s="116"/>
      <c r="P92" s="116"/>
      <c r="Q92" s="281"/>
      <c r="R92" s="116"/>
      <c r="S92" s="116"/>
      <c r="T92" s="281"/>
      <c r="U92" s="116"/>
      <c r="V92" s="116"/>
      <c r="W92" s="281"/>
      <c r="X92" s="116"/>
      <c r="Y92" s="116"/>
      <c r="Z92" s="281"/>
      <c r="AA92" s="116"/>
      <c r="AB92" s="116"/>
      <c r="AC92" s="116"/>
      <c r="AD92" s="281"/>
      <c r="AE92" s="116"/>
      <c r="AF92" s="116"/>
      <c r="AG92" s="116"/>
      <c r="AH92" s="116"/>
      <c r="AI92" s="116"/>
      <c r="AJ92" s="116"/>
      <c r="AK92" s="116"/>
      <c r="AL92" s="281"/>
      <c r="AM92" s="116"/>
      <c r="AN92" s="116"/>
    </row>
    <row r="93" hidden="1">
      <c r="A93" s="116"/>
      <c r="B93" s="116"/>
      <c r="C93" s="287"/>
      <c r="D93" s="238"/>
      <c r="E93" s="116"/>
      <c r="F93" s="238"/>
      <c r="G93" s="129"/>
      <c r="H93" s="149"/>
      <c r="I93" s="116"/>
      <c r="J93" s="116"/>
      <c r="K93" s="116"/>
      <c r="L93" s="116"/>
      <c r="M93" s="281"/>
      <c r="N93" s="116"/>
      <c r="O93" s="116"/>
      <c r="P93" s="116"/>
      <c r="Q93" s="281"/>
      <c r="R93" s="116"/>
      <c r="S93" s="116"/>
      <c r="T93" s="281"/>
      <c r="U93" s="116"/>
      <c r="V93" s="116"/>
      <c r="W93" s="281"/>
      <c r="X93" s="116"/>
      <c r="Y93" s="116"/>
      <c r="Z93" s="281"/>
      <c r="AA93" s="116"/>
      <c r="AB93" s="116"/>
      <c r="AC93" s="116"/>
      <c r="AD93" s="281"/>
      <c r="AE93" s="116"/>
      <c r="AF93" s="116"/>
      <c r="AG93" s="116"/>
      <c r="AH93" s="116"/>
      <c r="AI93" s="116"/>
      <c r="AJ93" s="116"/>
      <c r="AK93" s="116"/>
      <c r="AL93" s="281"/>
      <c r="AM93" s="116"/>
      <c r="AN93" s="116"/>
    </row>
    <row r="94" hidden="1">
      <c r="A94" s="116"/>
      <c r="B94" s="116"/>
      <c r="C94" s="287"/>
      <c r="D94" s="238"/>
      <c r="E94" s="116"/>
      <c r="F94" s="238"/>
      <c r="G94" s="129"/>
      <c r="H94" s="149"/>
      <c r="I94" s="116"/>
      <c r="J94" s="116"/>
      <c r="K94" s="116"/>
      <c r="L94" s="116"/>
      <c r="M94" s="281"/>
      <c r="N94" s="116"/>
      <c r="O94" s="116"/>
      <c r="P94" s="116"/>
      <c r="Q94" s="281"/>
      <c r="R94" s="116"/>
      <c r="S94" s="116"/>
      <c r="T94" s="281"/>
      <c r="U94" s="116"/>
      <c r="V94" s="116"/>
      <c r="W94" s="281"/>
      <c r="X94" s="116"/>
      <c r="Y94" s="116"/>
      <c r="Z94" s="281"/>
      <c r="AA94" s="116"/>
      <c r="AB94" s="116"/>
      <c r="AC94" s="116"/>
      <c r="AD94" s="281"/>
      <c r="AE94" s="116"/>
      <c r="AF94" s="116"/>
      <c r="AG94" s="116"/>
      <c r="AH94" s="116"/>
      <c r="AI94" s="116"/>
      <c r="AJ94" s="116"/>
      <c r="AK94" s="116"/>
      <c r="AL94" s="281"/>
      <c r="AM94" s="116"/>
      <c r="AN94" s="116"/>
    </row>
    <row r="95" hidden="1">
      <c r="A95" s="116"/>
      <c r="B95" s="116"/>
      <c r="C95" s="287"/>
      <c r="D95" s="238"/>
      <c r="E95" s="116"/>
      <c r="F95" s="238"/>
      <c r="G95" s="129"/>
      <c r="H95" s="149"/>
      <c r="I95" s="116"/>
      <c r="J95" s="116"/>
      <c r="K95" s="116"/>
      <c r="L95" s="116"/>
      <c r="M95" s="281"/>
      <c r="N95" s="116"/>
      <c r="O95" s="116"/>
      <c r="P95" s="116"/>
      <c r="Q95" s="281"/>
      <c r="R95" s="116"/>
      <c r="S95" s="116"/>
      <c r="T95" s="281"/>
      <c r="U95" s="116"/>
      <c r="V95" s="116"/>
      <c r="W95" s="281"/>
      <c r="X95" s="116"/>
      <c r="Y95" s="116"/>
      <c r="Z95" s="281"/>
      <c r="AA95" s="116"/>
      <c r="AB95" s="116"/>
      <c r="AC95" s="116"/>
      <c r="AD95" s="281"/>
      <c r="AE95" s="116"/>
      <c r="AF95" s="116"/>
      <c r="AG95" s="116"/>
      <c r="AH95" s="116"/>
      <c r="AI95" s="116"/>
      <c r="AJ95" s="116"/>
      <c r="AK95" s="116"/>
      <c r="AL95" s="281"/>
      <c r="AM95" s="116"/>
      <c r="AN95" s="116"/>
    </row>
    <row r="96" hidden="1">
      <c r="A96" s="116"/>
      <c r="B96" s="116"/>
      <c r="C96" s="287"/>
      <c r="D96" s="238"/>
      <c r="E96" s="116"/>
      <c r="F96" s="238"/>
      <c r="G96" s="129"/>
      <c r="H96" s="149"/>
      <c r="I96" s="116"/>
      <c r="J96" s="116"/>
      <c r="K96" s="116"/>
      <c r="L96" s="116"/>
      <c r="M96" s="281"/>
      <c r="N96" s="116"/>
      <c r="O96" s="116"/>
      <c r="P96" s="116"/>
      <c r="Q96" s="281"/>
      <c r="R96" s="116"/>
      <c r="S96" s="116"/>
      <c r="T96" s="281"/>
      <c r="U96" s="116"/>
      <c r="V96" s="116"/>
      <c r="W96" s="281"/>
      <c r="X96" s="116"/>
      <c r="Y96" s="116"/>
      <c r="Z96" s="281"/>
      <c r="AA96" s="116"/>
      <c r="AB96" s="116"/>
      <c r="AC96" s="116"/>
      <c r="AD96" s="281"/>
      <c r="AE96" s="116"/>
      <c r="AF96" s="116"/>
      <c r="AG96" s="116"/>
      <c r="AH96" s="116"/>
      <c r="AI96" s="116"/>
      <c r="AJ96" s="116"/>
      <c r="AK96" s="116"/>
      <c r="AL96" s="281"/>
      <c r="AM96" s="116"/>
      <c r="AN96" s="116"/>
    </row>
    <row r="97" hidden="1">
      <c r="A97" s="116"/>
      <c r="B97" s="116"/>
      <c r="C97" s="287"/>
      <c r="D97" s="238"/>
      <c r="E97" s="116"/>
      <c r="F97" s="238"/>
      <c r="G97" s="129"/>
      <c r="H97" s="149"/>
      <c r="I97" s="116"/>
      <c r="J97" s="116"/>
      <c r="K97" s="116"/>
      <c r="L97" s="116"/>
      <c r="M97" s="281"/>
      <c r="N97" s="116"/>
      <c r="O97" s="116"/>
      <c r="P97" s="116"/>
      <c r="Q97" s="281"/>
      <c r="R97" s="116"/>
      <c r="S97" s="116"/>
      <c r="T97" s="281"/>
      <c r="U97" s="116"/>
      <c r="V97" s="116"/>
      <c r="W97" s="281"/>
      <c r="X97" s="116"/>
      <c r="Y97" s="116"/>
      <c r="Z97" s="281"/>
      <c r="AA97" s="116"/>
      <c r="AB97" s="116"/>
      <c r="AC97" s="116"/>
      <c r="AD97" s="281"/>
      <c r="AE97" s="116"/>
      <c r="AF97" s="116"/>
      <c r="AG97" s="116"/>
      <c r="AH97" s="116"/>
      <c r="AI97" s="116"/>
      <c r="AJ97" s="116"/>
      <c r="AK97" s="116"/>
      <c r="AL97" s="281"/>
      <c r="AM97" s="116"/>
      <c r="AN97" s="116"/>
    </row>
    <row r="98" hidden="1">
      <c r="A98" s="116"/>
      <c r="B98" s="116"/>
      <c r="C98" s="287"/>
      <c r="D98" s="238"/>
      <c r="E98" s="116"/>
      <c r="F98" s="238"/>
      <c r="G98" s="129"/>
      <c r="H98" s="149"/>
      <c r="I98" s="116"/>
      <c r="J98" s="116"/>
      <c r="K98" s="116"/>
      <c r="L98" s="116"/>
      <c r="M98" s="281"/>
      <c r="N98" s="116"/>
      <c r="O98" s="116"/>
      <c r="P98" s="116"/>
      <c r="Q98" s="281"/>
      <c r="R98" s="116"/>
      <c r="S98" s="116"/>
      <c r="T98" s="281"/>
      <c r="U98" s="116"/>
      <c r="V98" s="116"/>
      <c r="W98" s="281"/>
      <c r="X98" s="116"/>
      <c r="Y98" s="116"/>
      <c r="Z98" s="281"/>
      <c r="AA98" s="116"/>
      <c r="AB98" s="116"/>
      <c r="AC98" s="116"/>
      <c r="AD98" s="281"/>
      <c r="AE98" s="116"/>
      <c r="AF98" s="116"/>
      <c r="AG98" s="116"/>
      <c r="AH98" s="116"/>
      <c r="AI98" s="116"/>
      <c r="AJ98" s="116"/>
      <c r="AK98" s="116"/>
      <c r="AL98" s="281"/>
      <c r="AM98" s="116"/>
      <c r="AN98" s="116"/>
    </row>
    <row r="99" hidden="1">
      <c r="A99" s="116"/>
      <c r="B99" s="116"/>
      <c r="C99" s="287"/>
      <c r="D99" s="238"/>
      <c r="E99" s="116"/>
      <c r="F99" s="238"/>
      <c r="G99" s="129"/>
      <c r="H99" s="149"/>
      <c r="I99" s="116"/>
      <c r="J99" s="116"/>
      <c r="K99" s="116"/>
      <c r="L99" s="116"/>
      <c r="M99" s="281"/>
      <c r="N99" s="116"/>
      <c r="O99" s="116"/>
      <c r="P99" s="116"/>
      <c r="Q99" s="281"/>
      <c r="R99" s="116"/>
      <c r="S99" s="116"/>
      <c r="T99" s="281"/>
      <c r="U99" s="116"/>
      <c r="V99" s="116"/>
      <c r="W99" s="281"/>
      <c r="X99" s="116"/>
      <c r="Y99" s="116"/>
      <c r="Z99" s="281"/>
      <c r="AA99" s="116"/>
      <c r="AB99" s="116"/>
      <c r="AC99" s="116"/>
      <c r="AD99" s="281"/>
      <c r="AE99" s="116"/>
      <c r="AF99" s="116"/>
      <c r="AG99" s="116"/>
      <c r="AH99" s="116"/>
      <c r="AI99" s="116"/>
      <c r="AJ99" s="116"/>
      <c r="AK99" s="116"/>
      <c r="AL99" s="281"/>
      <c r="AM99" s="116"/>
      <c r="AN99" s="116"/>
    </row>
    <row r="100" hidden="1">
      <c r="A100" s="116"/>
      <c r="B100" s="116"/>
      <c r="C100" s="287"/>
      <c r="D100" s="238"/>
      <c r="E100" s="116"/>
      <c r="F100" s="238"/>
      <c r="G100" s="129"/>
      <c r="H100" s="149"/>
      <c r="I100" s="116"/>
      <c r="J100" s="116"/>
      <c r="K100" s="116"/>
      <c r="L100" s="116"/>
      <c r="M100" s="281"/>
      <c r="N100" s="116"/>
      <c r="O100" s="116"/>
      <c r="P100" s="116"/>
      <c r="Q100" s="281"/>
      <c r="R100" s="116"/>
      <c r="S100" s="116"/>
      <c r="T100" s="281"/>
      <c r="U100" s="116"/>
      <c r="V100" s="116"/>
      <c r="W100" s="281"/>
      <c r="X100" s="116"/>
      <c r="Y100" s="116"/>
      <c r="Z100" s="281"/>
      <c r="AA100" s="116"/>
      <c r="AB100" s="116"/>
      <c r="AC100" s="116"/>
      <c r="AD100" s="281"/>
      <c r="AE100" s="116"/>
      <c r="AF100" s="116"/>
      <c r="AG100" s="116"/>
      <c r="AH100" s="116"/>
      <c r="AI100" s="116"/>
      <c r="AJ100" s="116"/>
      <c r="AK100" s="116"/>
      <c r="AL100" s="281"/>
      <c r="AM100" s="116"/>
      <c r="AN100" s="116"/>
    </row>
    <row r="101" hidden="1">
      <c r="A101" s="116"/>
      <c r="B101" s="116"/>
      <c r="C101" s="287"/>
      <c r="D101" s="238"/>
      <c r="E101" s="116"/>
      <c r="F101" s="238"/>
      <c r="G101" s="129"/>
      <c r="H101" s="149"/>
      <c r="I101" s="116"/>
      <c r="J101" s="116"/>
      <c r="K101" s="116"/>
      <c r="L101" s="116"/>
      <c r="M101" s="281"/>
      <c r="N101" s="116"/>
      <c r="O101" s="116"/>
      <c r="P101" s="116"/>
      <c r="Q101" s="281"/>
      <c r="R101" s="116"/>
      <c r="S101" s="116"/>
      <c r="T101" s="281"/>
      <c r="U101" s="116"/>
      <c r="V101" s="116"/>
      <c r="W101" s="281"/>
      <c r="X101" s="116"/>
      <c r="Y101" s="116"/>
      <c r="Z101" s="281"/>
      <c r="AA101" s="116"/>
      <c r="AB101" s="116"/>
      <c r="AC101" s="116"/>
      <c r="AD101" s="281"/>
      <c r="AE101" s="116"/>
      <c r="AF101" s="116"/>
      <c r="AG101" s="116"/>
      <c r="AH101" s="116"/>
      <c r="AI101" s="116"/>
      <c r="AJ101" s="116"/>
      <c r="AK101" s="116"/>
      <c r="AL101" s="281"/>
      <c r="AM101" s="116"/>
      <c r="AN101" s="116"/>
    </row>
    <row r="102" hidden="1">
      <c r="A102" s="116"/>
      <c r="B102" s="116"/>
      <c r="C102" s="287"/>
      <c r="D102" s="238"/>
      <c r="E102" s="116"/>
      <c r="F102" s="238"/>
      <c r="G102" s="129"/>
      <c r="H102" s="149"/>
      <c r="I102" s="116"/>
      <c r="J102" s="116"/>
      <c r="K102" s="116"/>
      <c r="L102" s="116"/>
      <c r="M102" s="281"/>
      <c r="N102" s="116"/>
      <c r="O102" s="116"/>
      <c r="P102" s="116"/>
      <c r="Q102" s="281"/>
      <c r="R102" s="116"/>
      <c r="S102" s="116"/>
      <c r="T102" s="281"/>
      <c r="U102" s="116"/>
      <c r="V102" s="116"/>
      <c r="W102" s="281"/>
      <c r="X102" s="116"/>
      <c r="Y102" s="116"/>
      <c r="Z102" s="281"/>
      <c r="AA102" s="116"/>
      <c r="AB102" s="116"/>
      <c r="AC102" s="116"/>
      <c r="AD102" s="281"/>
      <c r="AE102" s="116"/>
      <c r="AF102" s="116"/>
      <c r="AG102" s="116"/>
      <c r="AH102" s="116"/>
      <c r="AI102" s="116"/>
      <c r="AJ102" s="116"/>
      <c r="AK102" s="116"/>
      <c r="AL102" s="281"/>
      <c r="AM102" s="116"/>
      <c r="AN102" s="116"/>
    </row>
    <row r="103" hidden="1">
      <c r="A103" s="116"/>
      <c r="B103" s="116"/>
      <c r="C103" s="287"/>
      <c r="D103" s="238"/>
      <c r="E103" s="116"/>
      <c r="F103" s="238"/>
      <c r="G103" s="129"/>
      <c r="H103" s="149"/>
      <c r="I103" s="116"/>
      <c r="J103" s="116"/>
      <c r="K103" s="116"/>
      <c r="L103" s="116"/>
      <c r="M103" s="281"/>
      <c r="N103" s="116"/>
      <c r="O103" s="116"/>
      <c r="P103" s="116"/>
      <c r="Q103" s="281"/>
      <c r="R103" s="116"/>
      <c r="S103" s="116"/>
      <c r="T103" s="281"/>
      <c r="U103" s="116"/>
      <c r="V103" s="116"/>
      <c r="W103" s="281"/>
      <c r="X103" s="116"/>
      <c r="Y103" s="116"/>
      <c r="Z103" s="281"/>
      <c r="AA103" s="116"/>
      <c r="AB103" s="116"/>
      <c r="AC103" s="116"/>
      <c r="AD103" s="281"/>
      <c r="AE103" s="116"/>
      <c r="AF103" s="116"/>
      <c r="AG103" s="116"/>
      <c r="AH103" s="116"/>
      <c r="AI103" s="116"/>
      <c r="AJ103" s="116"/>
      <c r="AK103" s="116"/>
      <c r="AL103" s="281"/>
      <c r="AM103" s="116"/>
      <c r="AN103" s="116"/>
    </row>
    <row r="104" hidden="1">
      <c r="A104" s="116"/>
      <c r="B104" s="116"/>
      <c r="C104" s="287"/>
      <c r="D104" s="238"/>
      <c r="E104" s="116"/>
      <c r="F104" s="238"/>
      <c r="G104" s="129"/>
      <c r="H104" s="149"/>
      <c r="I104" s="116"/>
      <c r="J104" s="116"/>
      <c r="K104" s="116"/>
      <c r="L104" s="116"/>
      <c r="M104" s="281"/>
      <c r="N104" s="116"/>
      <c r="O104" s="116"/>
      <c r="P104" s="116"/>
      <c r="Q104" s="281"/>
      <c r="R104" s="116"/>
      <c r="S104" s="116"/>
      <c r="T104" s="281"/>
      <c r="U104" s="116"/>
      <c r="V104" s="116"/>
      <c r="W104" s="281"/>
      <c r="X104" s="116"/>
      <c r="Y104" s="116"/>
      <c r="Z104" s="281"/>
      <c r="AA104" s="116"/>
      <c r="AB104" s="116"/>
      <c r="AC104" s="116"/>
      <c r="AD104" s="281"/>
      <c r="AE104" s="116"/>
      <c r="AF104" s="116"/>
      <c r="AG104" s="116"/>
      <c r="AH104" s="116"/>
      <c r="AI104" s="116"/>
      <c r="AJ104" s="116"/>
      <c r="AK104" s="116"/>
      <c r="AL104" s="281"/>
      <c r="AM104" s="116"/>
      <c r="AN104" s="116"/>
    </row>
    <row r="105" hidden="1">
      <c r="A105" s="116"/>
      <c r="B105" s="116"/>
      <c r="C105" s="287"/>
      <c r="D105" s="238"/>
      <c r="E105" s="116"/>
      <c r="F105" s="238"/>
      <c r="G105" s="129"/>
      <c r="H105" s="149"/>
      <c r="I105" s="116"/>
      <c r="J105" s="116"/>
      <c r="K105" s="116"/>
      <c r="L105" s="116"/>
      <c r="M105" s="281"/>
      <c r="N105" s="116"/>
      <c r="O105" s="116"/>
      <c r="P105" s="116"/>
      <c r="Q105" s="281"/>
      <c r="R105" s="116"/>
      <c r="S105" s="116"/>
      <c r="T105" s="281"/>
      <c r="U105" s="116"/>
      <c r="V105" s="116"/>
      <c r="W105" s="281"/>
      <c r="X105" s="116"/>
      <c r="Y105" s="116"/>
      <c r="Z105" s="281"/>
      <c r="AA105" s="116"/>
      <c r="AB105" s="116"/>
      <c r="AC105" s="116"/>
      <c r="AD105" s="281"/>
      <c r="AE105" s="116"/>
      <c r="AF105" s="116"/>
      <c r="AG105" s="116"/>
      <c r="AH105" s="116"/>
      <c r="AI105" s="116"/>
      <c r="AJ105" s="116"/>
      <c r="AK105" s="116"/>
      <c r="AL105" s="281"/>
      <c r="AM105" s="116"/>
      <c r="AN105" s="116"/>
    </row>
    <row r="106" hidden="1">
      <c r="A106" s="116"/>
      <c r="B106" s="116"/>
      <c r="C106" s="287"/>
      <c r="D106" s="238"/>
      <c r="E106" s="116"/>
      <c r="F106" s="238"/>
      <c r="G106" s="129"/>
      <c r="H106" s="149"/>
      <c r="I106" s="116"/>
      <c r="J106" s="116"/>
      <c r="K106" s="116"/>
      <c r="L106" s="116"/>
      <c r="M106" s="281"/>
      <c r="N106" s="116"/>
      <c r="O106" s="116"/>
      <c r="P106" s="116"/>
      <c r="Q106" s="281"/>
      <c r="R106" s="116"/>
      <c r="S106" s="116"/>
      <c r="T106" s="281"/>
      <c r="U106" s="116"/>
      <c r="V106" s="116"/>
      <c r="W106" s="281"/>
      <c r="X106" s="116"/>
      <c r="Y106" s="116"/>
      <c r="Z106" s="281"/>
      <c r="AA106" s="116"/>
      <c r="AB106" s="116"/>
      <c r="AC106" s="116"/>
      <c r="AD106" s="281"/>
      <c r="AE106" s="116"/>
      <c r="AF106" s="116"/>
      <c r="AG106" s="116"/>
      <c r="AH106" s="116"/>
      <c r="AI106" s="116"/>
      <c r="AJ106" s="116"/>
      <c r="AK106" s="116"/>
      <c r="AL106" s="281"/>
      <c r="AM106" s="116"/>
      <c r="AN106" s="116"/>
    </row>
    <row r="107" hidden="1">
      <c r="A107" s="116"/>
      <c r="B107" s="116"/>
      <c r="C107" s="287"/>
      <c r="D107" s="238"/>
      <c r="E107" s="116"/>
      <c r="F107" s="238"/>
      <c r="G107" s="129"/>
      <c r="H107" s="149"/>
      <c r="I107" s="116"/>
      <c r="J107" s="116"/>
      <c r="K107" s="116"/>
      <c r="L107" s="116"/>
      <c r="M107" s="281"/>
      <c r="N107" s="116"/>
      <c r="O107" s="116"/>
      <c r="P107" s="116"/>
      <c r="Q107" s="281"/>
      <c r="R107" s="116"/>
      <c r="S107" s="116"/>
      <c r="T107" s="281"/>
      <c r="U107" s="116"/>
      <c r="V107" s="116"/>
      <c r="W107" s="281"/>
      <c r="X107" s="116"/>
      <c r="Y107" s="116"/>
      <c r="Z107" s="281"/>
      <c r="AA107" s="116"/>
      <c r="AB107" s="116"/>
      <c r="AC107" s="116"/>
      <c r="AD107" s="281"/>
      <c r="AE107" s="116"/>
      <c r="AF107" s="116"/>
      <c r="AG107" s="116"/>
      <c r="AH107" s="116"/>
      <c r="AI107" s="116"/>
      <c r="AJ107" s="116"/>
      <c r="AK107" s="116"/>
      <c r="AL107" s="281"/>
      <c r="AM107" s="116"/>
      <c r="AN107" s="116"/>
    </row>
    <row r="108" hidden="1">
      <c r="A108" s="116"/>
      <c r="B108" s="116"/>
      <c r="C108" s="287"/>
      <c r="D108" s="238"/>
      <c r="E108" s="116"/>
      <c r="F108" s="238"/>
      <c r="G108" s="129"/>
      <c r="H108" s="149"/>
      <c r="I108" s="116"/>
      <c r="J108" s="116"/>
      <c r="K108" s="116"/>
      <c r="L108" s="116"/>
      <c r="M108" s="281"/>
      <c r="N108" s="116"/>
      <c r="O108" s="116"/>
      <c r="P108" s="116"/>
      <c r="Q108" s="281"/>
      <c r="R108" s="116"/>
      <c r="S108" s="116"/>
      <c r="T108" s="281"/>
      <c r="U108" s="116"/>
      <c r="V108" s="116"/>
      <c r="W108" s="281"/>
      <c r="X108" s="116"/>
      <c r="Y108" s="116"/>
      <c r="Z108" s="281"/>
      <c r="AA108" s="116"/>
      <c r="AB108" s="116"/>
      <c r="AC108" s="116"/>
      <c r="AD108" s="281"/>
      <c r="AE108" s="116"/>
      <c r="AF108" s="116"/>
      <c r="AG108" s="116"/>
      <c r="AH108" s="116"/>
      <c r="AI108" s="116"/>
      <c r="AJ108" s="116"/>
      <c r="AK108" s="116"/>
      <c r="AL108" s="281"/>
      <c r="AM108" s="116"/>
      <c r="AN108" s="116"/>
    </row>
    <row r="109" hidden="1">
      <c r="A109" s="116"/>
      <c r="B109" s="116"/>
      <c r="C109" s="287"/>
      <c r="D109" s="238"/>
      <c r="E109" s="116"/>
      <c r="F109" s="238"/>
      <c r="G109" s="129"/>
      <c r="H109" s="149"/>
      <c r="I109" s="116"/>
      <c r="J109" s="116"/>
      <c r="K109" s="116"/>
      <c r="L109" s="116"/>
      <c r="M109" s="281"/>
      <c r="N109" s="116"/>
      <c r="O109" s="116"/>
      <c r="P109" s="116"/>
      <c r="Q109" s="281"/>
      <c r="R109" s="116"/>
      <c r="S109" s="116"/>
      <c r="T109" s="281"/>
      <c r="U109" s="116"/>
      <c r="V109" s="116"/>
      <c r="W109" s="281"/>
      <c r="X109" s="116"/>
      <c r="Y109" s="116"/>
      <c r="Z109" s="281"/>
      <c r="AA109" s="116"/>
      <c r="AB109" s="116"/>
      <c r="AC109" s="116"/>
      <c r="AD109" s="281"/>
      <c r="AE109" s="116"/>
      <c r="AF109" s="116"/>
      <c r="AG109" s="116"/>
      <c r="AH109" s="116"/>
      <c r="AI109" s="116"/>
      <c r="AJ109" s="116"/>
      <c r="AK109" s="116"/>
      <c r="AL109" s="281"/>
      <c r="AM109" s="116"/>
      <c r="AN109" s="116"/>
    </row>
    <row r="110" hidden="1">
      <c r="A110" s="116"/>
      <c r="B110" s="116"/>
      <c r="C110" s="287"/>
      <c r="D110" s="238"/>
      <c r="E110" s="116"/>
      <c r="F110" s="238"/>
      <c r="G110" s="129"/>
      <c r="H110" s="149"/>
      <c r="I110" s="116"/>
      <c r="J110" s="116"/>
      <c r="K110" s="116"/>
      <c r="L110" s="116"/>
      <c r="M110" s="281"/>
      <c r="N110" s="116"/>
      <c r="O110" s="116"/>
      <c r="P110" s="116"/>
      <c r="Q110" s="281"/>
      <c r="R110" s="116"/>
      <c r="S110" s="116"/>
      <c r="T110" s="281"/>
      <c r="U110" s="116"/>
      <c r="V110" s="116"/>
      <c r="W110" s="281"/>
      <c r="X110" s="116"/>
      <c r="Y110" s="116"/>
      <c r="Z110" s="281"/>
      <c r="AA110" s="116"/>
      <c r="AB110" s="116"/>
      <c r="AC110" s="116"/>
      <c r="AD110" s="281"/>
      <c r="AE110" s="116"/>
      <c r="AF110" s="116"/>
      <c r="AG110" s="116"/>
      <c r="AH110" s="116"/>
      <c r="AI110" s="116"/>
      <c r="AJ110" s="116"/>
      <c r="AK110" s="116"/>
      <c r="AL110" s="281"/>
      <c r="AM110" s="116"/>
      <c r="AN110" s="116"/>
    </row>
    <row r="111" hidden="1">
      <c r="A111" s="116"/>
      <c r="B111" s="116"/>
      <c r="C111" s="287"/>
      <c r="D111" s="238"/>
      <c r="E111" s="116"/>
      <c r="F111" s="238"/>
      <c r="G111" s="129"/>
      <c r="H111" s="149"/>
      <c r="I111" s="116"/>
      <c r="J111" s="116"/>
      <c r="K111" s="116"/>
      <c r="L111" s="116"/>
      <c r="M111" s="281"/>
      <c r="N111" s="116"/>
      <c r="O111" s="116"/>
      <c r="P111" s="116"/>
      <c r="Q111" s="281"/>
      <c r="R111" s="116"/>
      <c r="S111" s="116"/>
      <c r="T111" s="281"/>
      <c r="U111" s="116"/>
      <c r="V111" s="116"/>
      <c r="W111" s="281"/>
      <c r="X111" s="116"/>
      <c r="Y111" s="116"/>
      <c r="Z111" s="281"/>
      <c r="AA111" s="116"/>
      <c r="AB111" s="116"/>
      <c r="AC111" s="116"/>
      <c r="AD111" s="281"/>
      <c r="AE111" s="116"/>
      <c r="AF111" s="116"/>
      <c r="AG111" s="116"/>
      <c r="AH111" s="116"/>
      <c r="AI111" s="116"/>
      <c r="AJ111" s="116"/>
      <c r="AK111" s="116"/>
      <c r="AL111" s="281"/>
      <c r="AM111" s="116"/>
      <c r="AN111" s="116"/>
    </row>
    <row r="112" hidden="1">
      <c r="A112" s="116"/>
      <c r="B112" s="116"/>
      <c r="C112" s="287"/>
      <c r="D112" s="238"/>
      <c r="E112" s="116"/>
      <c r="F112" s="238"/>
      <c r="G112" s="129"/>
      <c r="H112" s="149"/>
      <c r="I112" s="116"/>
      <c r="J112" s="116"/>
      <c r="K112" s="116"/>
      <c r="L112" s="116"/>
      <c r="M112" s="281"/>
      <c r="N112" s="116"/>
      <c r="O112" s="116"/>
      <c r="P112" s="116"/>
      <c r="Q112" s="281"/>
      <c r="R112" s="116"/>
      <c r="S112" s="116"/>
      <c r="T112" s="281"/>
      <c r="U112" s="116"/>
      <c r="V112" s="116"/>
      <c r="W112" s="281"/>
      <c r="X112" s="116"/>
      <c r="Y112" s="116"/>
      <c r="Z112" s="281"/>
      <c r="AA112" s="116"/>
      <c r="AB112" s="116"/>
      <c r="AC112" s="116"/>
      <c r="AD112" s="281"/>
      <c r="AE112" s="116"/>
      <c r="AF112" s="116"/>
      <c r="AG112" s="116"/>
      <c r="AH112" s="116"/>
      <c r="AI112" s="116"/>
      <c r="AJ112" s="116"/>
      <c r="AK112" s="116"/>
      <c r="AL112" s="281"/>
      <c r="AM112" s="116"/>
      <c r="AN112" s="116"/>
    </row>
    <row r="113" hidden="1">
      <c r="A113" s="116"/>
      <c r="B113" s="116"/>
      <c r="C113" s="287"/>
      <c r="D113" s="238"/>
      <c r="E113" s="116"/>
      <c r="F113" s="238"/>
      <c r="G113" s="129"/>
      <c r="H113" s="149"/>
      <c r="I113" s="116"/>
      <c r="J113" s="116"/>
      <c r="K113" s="116"/>
      <c r="L113" s="116"/>
      <c r="M113" s="281"/>
      <c r="N113" s="116"/>
      <c r="O113" s="116"/>
      <c r="P113" s="116"/>
      <c r="Q113" s="281"/>
      <c r="R113" s="116"/>
      <c r="S113" s="116"/>
      <c r="T113" s="281"/>
      <c r="U113" s="116"/>
      <c r="V113" s="116"/>
      <c r="W113" s="281"/>
      <c r="X113" s="116"/>
      <c r="Y113" s="116"/>
      <c r="Z113" s="281"/>
      <c r="AA113" s="116"/>
      <c r="AB113" s="116"/>
      <c r="AC113" s="116"/>
      <c r="AD113" s="281"/>
      <c r="AE113" s="116"/>
      <c r="AF113" s="116"/>
      <c r="AG113" s="116"/>
      <c r="AH113" s="116"/>
      <c r="AI113" s="116"/>
      <c r="AJ113" s="116"/>
      <c r="AK113" s="116"/>
      <c r="AL113" s="281"/>
      <c r="AM113" s="116"/>
      <c r="AN113" s="116"/>
    </row>
    <row r="114" hidden="1">
      <c r="A114" s="116"/>
      <c r="B114" s="116"/>
      <c r="C114" s="287"/>
      <c r="D114" s="238"/>
      <c r="E114" s="116"/>
      <c r="F114" s="238"/>
      <c r="G114" s="129"/>
      <c r="H114" s="149"/>
      <c r="I114" s="116"/>
      <c r="J114" s="116"/>
      <c r="K114" s="116"/>
      <c r="L114" s="116"/>
      <c r="M114" s="281"/>
      <c r="N114" s="116"/>
      <c r="O114" s="116"/>
      <c r="P114" s="116"/>
      <c r="Q114" s="281"/>
      <c r="R114" s="116"/>
      <c r="S114" s="116"/>
      <c r="T114" s="281"/>
      <c r="U114" s="116"/>
      <c r="V114" s="116"/>
      <c r="W114" s="281"/>
      <c r="X114" s="116"/>
      <c r="Y114" s="116"/>
      <c r="Z114" s="281"/>
      <c r="AA114" s="116"/>
      <c r="AB114" s="116"/>
      <c r="AC114" s="116"/>
      <c r="AD114" s="281"/>
      <c r="AE114" s="116"/>
      <c r="AF114" s="116"/>
      <c r="AG114" s="116"/>
      <c r="AH114" s="116"/>
      <c r="AI114" s="116"/>
      <c r="AJ114" s="116"/>
      <c r="AK114" s="116"/>
      <c r="AL114" s="281"/>
      <c r="AM114" s="116"/>
      <c r="AN114" s="116"/>
    </row>
    <row r="115" hidden="1">
      <c r="A115" s="116"/>
      <c r="B115" s="116"/>
      <c r="C115" s="287"/>
      <c r="D115" s="238"/>
      <c r="E115" s="116"/>
      <c r="F115" s="238"/>
      <c r="G115" s="129"/>
      <c r="H115" s="149"/>
      <c r="I115" s="116"/>
      <c r="J115" s="116"/>
      <c r="K115" s="116"/>
      <c r="L115" s="116"/>
      <c r="M115" s="281"/>
      <c r="N115" s="116"/>
      <c r="O115" s="116"/>
      <c r="P115" s="116"/>
      <c r="Q115" s="281"/>
      <c r="R115" s="116"/>
      <c r="S115" s="116"/>
      <c r="T115" s="281"/>
      <c r="U115" s="116"/>
      <c r="V115" s="116"/>
      <c r="W115" s="281"/>
      <c r="X115" s="116"/>
      <c r="Y115" s="116"/>
      <c r="Z115" s="281"/>
      <c r="AA115" s="116"/>
      <c r="AB115" s="116"/>
      <c r="AC115" s="116"/>
      <c r="AD115" s="281"/>
      <c r="AE115" s="116"/>
      <c r="AF115" s="116"/>
      <c r="AG115" s="116"/>
      <c r="AH115" s="116"/>
      <c r="AI115" s="116"/>
      <c r="AJ115" s="116"/>
      <c r="AK115" s="116"/>
      <c r="AL115" s="281"/>
      <c r="AM115" s="116"/>
      <c r="AN115" s="116"/>
    </row>
    <row r="116" hidden="1">
      <c r="A116" s="116"/>
      <c r="B116" s="116"/>
      <c r="C116" s="287"/>
      <c r="D116" s="238"/>
      <c r="E116" s="116"/>
      <c r="F116" s="238"/>
      <c r="G116" s="129"/>
      <c r="H116" s="149"/>
      <c r="I116" s="116"/>
      <c r="J116" s="116"/>
      <c r="K116" s="116"/>
      <c r="L116" s="116"/>
      <c r="M116" s="281"/>
      <c r="N116" s="116"/>
      <c r="O116" s="116"/>
      <c r="P116" s="116"/>
      <c r="Q116" s="281"/>
      <c r="R116" s="116"/>
      <c r="S116" s="116"/>
      <c r="T116" s="281"/>
      <c r="U116" s="116"/>
      <c r="V116" s="116"/>
      <c r="W116" s="281"/>
      <c r="X116" s="116"/>
      <c r="Y116" s="116"/>
      <c r="Z116" s="281"/>
      <c r="AA116" s="116"/>
      <c r="AB116" s="116"/>
      <c r="AC116" s="116"/>
      <c r="AD116" s="281"/>
      <c r="AE116" s="116"/>
      <c r="AF116" s="116"/>
      <c r="AG116" s="116"/>
      <c r="AH116" s="116"/>
      <c r="AI116" s="116"/>
      <c r="AJ116" s="116"/>
      <c r="AK116" s="116"/>
      <c r="AL116" s="281"/>
      <c r="AM116" s="116"/>
      <c r="AN116" s="116"/>
    </row>
    <row r="117" hidden="1">
      <c r="A117" s="116"/>
      <c r="B117" s="116"/>
      <c r="C117" s="287"/>
      <c r="D117" s="238"/>
      <c r="E117" s="116"/>
      <c r="F117" s="238"/>
      <c r="G117" s="129"/>
      <c r="H117" s="149"/>
      <c r="I117" s="116"/>
      <c r="J117" s="116"/>
      <c r="K117" s="116"/>
      <c r="L117" s="116"/>
      <c r="M117" s="281"/>
      <c r="N117" s="116"/>
      <c r="O117" s="116"/>
      <c r="P117" s="116"/>
      <c r="Q117" s="281"/>
      <c r="R117" s="116"/>
      <c r="S117" s="116"/>
      <c r="T117" s="281"/>
      <c r="U117" s="116"/>
      <c r="V117" s="116"/>
      <c r="W117" s="281"/>
      <c r="X117" s="116"/>
      <c r="Y117" s="116"/>
      <c r="Z117" s="281"/>
      <c r="AA117" s="116"/>
      <c r="AB117" s="116"/>
      <c r="AC117" s="116"/>
      <c r="AD117" s="281"/>
      <c r="AE117" s="116"/>
      <c r="AF117" s="116"/>
      <c r="AG117" s="116"/>
      <c r="AH117" s="116"/>
      <c r="AI117" s="116"/>
      <c r="AJ117" s="116"/>
      <c r="AK117" s="116"/>
      <c r="AL117" s="281"/>
      <c r="AM117" s="116"/>
      <c r="AN117" s="116"/>
    </row>
    <row r="118" hidden="1">
      <c r="A118" s="116"/>
      <c r="B118" s="116"/>
      <c r="C118" s="287"/>
      <c r="D118" s="238"/>
      <c r="E118" s="116"/>
      <c r="F118" s="238"/>
      <c r="G118" s="129"/>
      <c r="H118" s="149"/>
      <c r="I118" s="116"/>
      <c r="J118" s="116"/>
      <c r="K118" s="116"/>
      <c r="L118" s="116"/>
      <c r="M118" s="281"/>
      <c r="N118" s="116"/>
      <c r="O118" s="116"/>
      <c r="P118" s="116"/>
      <c r="Q118" s="281"/>
      <c r="R118" s="116"/>
      <c r="S118" s="116"/>
      <c r="T118" s="281"/>
      <c r="U118" s="116"/>
      <c r="V118" s="116"/>
      <c r="W118" s="281"/>
      <c r="X118" s="116"/>
      <c r="Y118" s="116"/>
      <c r="Z118" s="281"/>
      <c r="AA118" s="116"/>
      <c r="AB118" s="116"/>
      <c r="AC118" s="116"/>
      <c r="AD118" s="281"/>
      <c r="AE118" s="116"/>
      <c r="AF118" s="116"/>
      <c r="AG118" s="116"/>
      <c r="AH118" s="116"/>
      <c r="AI118" s="116"/>
      <c r="AJ118" s="116"/>
      <c r="AK118" s="116"/>
      <c r="AL118" s="281"/>
      <c r="AM118" s="116"/>
      <c r="AN118" s="116"/>
    </row>
    <row r="119" hidden="1">
      <c r="A119" s="116"/>
      <c r="B119" s="116"/>
      <c r="C119" s="287"/>
      <c r="D119" s="238"/>
      <c r="E119" s="116"/>
      <c r="F119" s="238"/>
      <c r="G119" s="129"/>
      <c r="H119" s="149"/>
      <c r="I119" s="116"/>
      <c r="J119" s="116"/>
      <c r="K119" s="116"/>
      <c r="L119" s="116"/>
      <c r="M119" s="281"/>
      <c r="N119" s="116"/>
      <c r="O119" s="116"/>
      <c r="P119" s="116"/>
      <c r="Q119" s="281"/>
      <c r="R119" s="116"/>
      <c r="S119" s="116"/>
      <c r="T119" s="281"/>
      <c r="U119" s="116"/>
      <c r="V119" s="116"/>
      <c r="W119" s="281"/>
      <c r="X119" s="116"/>
      <c r="Y119" s="116"/>
      <c r="Z119" s="281"/>
      <c r="AA119" s="116"/>
      <c r="AB119" s="116"/>
      <c r="AC119" s="116"/>
      <c r="AD119" s="281"/>
      <c r="AE119" s="116"/>
      <c r="AF119" s="116"/>
      <c r="AG119" s="116"/>
      <c r="AH119" s="116"/>
      <c r="AI119" s="116"/>
      <c r="AJ119" s="116"/>
      <c r="AK119" s="116"/>
      <c r="AL119" s="281"/>
      <c r="AM119" s="116"/>
      <c r="AN119" s="116"/>
    </row>
    <row r="120" hidden="1">
      <c r="A120" s="116"/>
      <c r="B120" s="116"/>
      <c r="C120" s="287"/>
      <c r="D120" s="238"/>
      <c r="E120" s="116"/>
      <c r="F120" s="238"/>
      <c r="G120" s="129"/>
      <c r="H120" s="149"/>
      <c r="I120" s="116"/>
      <c r="J120" s="116"/>
      <c r="K120" s="116"/>
      <c r="L120" s="116"/>
      <c r="M120" s="281"/>
      <c r="N120" s="116"/>
      <c r="O120" s="116"/>
      <c r="P120" s="116"/>
      <c r="Q120" s="281"/>
      <c r="R120" s="116"/>
      <c r="S120" s="116"/>
      <c r="T120" s="281"/>
      <c r="U120" s="116"/>
      <c r="V120" s="116"/>
      <c r="W120" s="281"/>
      <c r="X120" s="116"/>
      <c r="Y120" s="116"/>
      <c r="Z120" s="281"/>
      <c r="AA120" s="116"/>
      <c r="AB120" s="116"/>
      <c r="AC120" s="116"/>
      <c r="AD120" s="281"/>
      <c r="AE120" s="116"/>
      <c r="AF120" s="116"/>
      <c r="AG120" s="116"/>
      <c r="AH120" s="116"/>
      <c r="AI120" s="116"/>
      <c r="AJ120" s="116"/>
      <c r="AK120" s="116"/>
      <c r="AL120" s="281"/>
      <c r="AM120" s="116"/>
      <c r="AN120" s="116"/>
    </row>
    <row r="121" hidden="1">
      <c r="A121" s="116"/>
      <c r="B121" s="116"/>
      <c r="C121" s="287"/>
      <c r="D121" s="238"/>
      <c r="E121" s="116"/>
      <c r="F121" s="238"/>
      <c r="G121" s="129"/>
      <c r="H121" s="149"/>
      <c r="I121" s="116"/>
      <c r="J121" s="116"/>
      <c r="K121" s="116"/>
      <c r="L121" s="116"/>
      <c r="M121" s="281"/>
      <c r="N121" s="116"/>
      <c r="O121" s="116"/>
      <c r="P121" s="116"/>
      <c r="Q121" s="281"/>
      <c r="R121" s="116"/>
      <c r="S121" s="116"/>
      <c r="T121" s="281"/>
      <c r="U121" s="116"/>
      <c r="V121" s="116"/>
      <c r="W121" s="281"/>
      <c r="X121" s="116"/>
      <c r="Y121" s="116"/>
      <c r="Z121" s="281"/>
      <c r="AA121" s="116"/>
      <c r="AB121" s="116"/>
      <c r="AC121" s="116"/>
      <c r="AD121" s="281"/>
      <c r="AE121" s="116"/>
      <c r="AF121" s="116"/>
      <c r="AG121" s="116"/>
      <c r="AH121" s="116"/>
      <c r="AI121" s="116"/>
      <c r="AJ121" s="116"/>
      <c r="AK121" s="116"/>
      <c r="AL121" s="281"/>
      <c r="AM121" s="116"/>
      <c r="AN121" s="116"/>
    </row>
    <row r="122" hidden="1">
      <c r="A122" s="116"/>
      <c r="B122" s="116"/>
      <c r="C122" s="287"/>
      <c r="D122" s="238"/>
      <c r="E122" s="116"/>
      <c r="F122" s="238"/>
      <c r="G122" s="129"/>
      <c r="H122" s="149"/>
      <c r="I122" s="116"/>
      <c r="J122" s="116"/>
      <c r="K122" s="116"/>
      <c r="L122" s="116"/>
      <c r="M122" s="281"/>
      <c r="N122" s="116"/>
      <c r="O122" s="116"/>
      <c r="P122" s="116"/>
      <c r="Q122" s="281"/>
      <c r="R122" s="116"/>
      <c r="S122" s="116"/>
      <c r="T122" s="281"/>
      <c r="U122" s="116"/>
      <c r="V122" s="116"/>
      <c r="W122" s="281"/>
      <c r="X122" s="116"/>
      <c r="Y122" s="116"/>
      <c r="Z122" s="281"/>
      <c r="AA122" s="116"/>
      <c r="AB122" s="116"/>
      <c r="AC122" s="116"/>
      <c r="AD122" s="281"/>
      <c r="AE122" s="116"/>
      <c r="AF122" s="116"/>
      <c r="AG122" s="116"/>
      <c r="AH122" s="116"/>
      <c r="AI122" s="116"/>
      <c r="AJ122" s="116"/>
      <c r="AK122" s="116"/>
      <c r="AL122" s="281"/>
      <c r="AM122" s="116"/>
      <c r="AN122" s="116"/>
    </row>
    <row r="123" hidden="1">
      <c r="A123" s="116"/>
      <c r="B123" s="116"/>
      <c r="C123" s="287"/>
      <c r="D123" s="238"/>
      <c r="E123" s="116"/>
      <c r="F123" s="238"/>
      <c r="G123" s="129"/>
      <c r="H123" s="149"/>
      <c r="I123" s="116"/>
      <c r="J123" s="116"/>
      <c r="K123" s="116"/>
      <c r="L123" s="116"/>
      <c r="M123" s="281"/>
      <c r="N123" s="116"/>
      <c r="O123" s="116"/>
      <c r="P123" s="116"/>
      <c r="Q123" s="281"/>
      <c r="R123" s="116"/>
      <c r="S123" s="116"/>
      <c r="T123" s="281"/>
      <c r="U123" s="116"/>
      <c r="V123" s="116"/>
      <c r="W123" s="281"/>
      <c r="X123" s="116"/>
      <c r="Y123" s="116"/>
      <c r="Z123" s="281"/>
      <c r="AA123" s="116"/>
      <c r="AB123" s="116"/>
      <c r="AC123" s="116"/>
      <c r="AD123" s="281"/>
      <c r="AE123" s="116"/>
      <c r="AF123" s="116"/>
      <c r="AG123" s="116"/>
      <c r="AH123" s="116"/>
      <c r="AI123" s="116"/>
      <c r="AJ123" s="116"/>
      <c r="AK123" s="116"/>
      <c r="AL123" s="281"/>
      <c r="AM123" s="116"/>
      <c r="AN123" s="116"/>
    </row>
    <row r="124" hidden="1">
      <c r="A124" s="116"/>
      <c r="B124" s="116"/>
      <c r="C124" s="287"/>
      <c r="D124" s="238"/>
      <c r="E124" s="116"/>
      <c r="F124" s="238"/>
      <c r="G124" s="129"/>
      <c r="H124" s="149"/>
      <c r="I124" s="116"/>
      <c r="J124" s="116"/>
      <c r="K124" s="116"/>
      <c r="L124" s="116"/>
      <c r="M124" s="281"/>
      <c r="N124" s="116"/>
      <c r="O124" s="116"/>
      <c r="P124" s="116"/>
      <c r="Q124" s="281"/>
      <c r="R124" s="116"/>
      <c r="S124" s="116"/>
      <c r="T124" s="281"/>
      <c r="U124" s="116"/>
      <c r="V124" s="116"/>
      <c r="W124" s="281"/>
      <c r="X124" s="116"/>
      <c r="Y124" s="116"/>
      <c r="Z124" s="281"/>
      <c r="AA124" s="116"/>
      <c r="AB124" s="116"/>
      <c r="AC124" s="116"/>
      <c r="AD124" s="281"/>
      <c r="AE124" s="116"/>
      <c r="AF124" s="116"/>
      <c r="AG124" s="116"/>
      <c r="AH124" s="116"/>
      <c r="AI124" s="116"/>
      <c r="AJ124" s="116"/>
      <c r="AK124" s="116"/>
      <c r="AL124" s="281"/>
      <c r="AM124" s="116"/>
      <c r="AN124" s="116"/>
    </row>
    <row r="125" hidden="1">
      <c r="A125" s="116"/>
      <c r="B125" s="116"/>
      <c r="C125" s="287"/>
      <c r="D125" s="238"/>
      <c r="E125" s="116"/>
      <c r="F125" s="238"/>
      <c r="G125" s="129"/>
      <c r="H125" s="149"/>
      <c r="I125" s="116"/>
      <c r="J125" s="116"/>
      <c r="K125" s="116"/>
      <c r="L125" s="116"/>
      <c r="M125" s="281"/>
      <c r="N125" s="116"/>
      <c r="O125" s="116"/>
      <c r="P125" s="116"/>
      <c r="Q125" s="281"/>
      <c r="R125" s="116"/>
      <c r="S125" s="116"/>
      <c r="T125" s="281"/>
      <c r="U125" s="116"/>
      <c r="V125" s="116"/>
      <c r="W125" s="281"/>
      <c r="X125" s="116"/>
      <c r="Y125" s="116"/>
      <c r="Z125" s="281"/>
      <c r="AA125" s="116"/>
      <c r="AB125" s="116"/>
      <c r="AC125" s="116"/>
      <c r="AD125" s="281"/>
      <c r="AE125" s="116"/>
      <c r="AF125" s="116"/>
      <c r="AG125" s="116"/>
      <c r="AH125" s="116"/>
      <c r="AI125" s="116"/>
      <c r="AJ125" s="116"/>
      <c r="AK125" s="116"/>
      <c r="AL125" s="281"/>
      <c r="AM125" s="116"/>
      <c r="AN125" s="116"/>
    </row>
    <row r="126" hidden="1">
      <c r="A126" s="116"/>
      <c r="B126" s="116"/>
      <c r="C126" s="287"/>
      <c r="D126" s="238"/>
      <c r="E126" s="116"/>
      <c r="F126" s="238"/>
      <c r="G126" s="129"/>
      <c r="H126" s="149"/>
      <c r="I126" s="116"/>
      <c r="J126" s="116"/>
      <c r="K126" s="116"/>
      <c r="L126" s="116"/>
      <c r="M126" s="281"/>
      <c r="N126" s="116"/>
      <c r="O126" s="116"/>
      <c r="P126" s="116"/>
      <c r="Q126" s="281"/>
      <c r="R126" s="116"/>
      <c r="S126" s="116"/>
      <c r="T126" s="281"/>
      <c r="U126" s="116"/>
      <c r="V126" s="116"/>
      <c r="W126" s="281"/>
      <c r="X126" s="116"/>
      <c r="Y126" s="116"/>
      <c r="Z126" s="281"/>
      <c r="AA126" s="116"/>
      <c r="AB126" s="116"/>
      <c r="AC126" s="116"/>
      <c r="AD126" s="281"/>
      <c r="AE126" s="116"/>
      <c r="AF126" s="116"/>
      <c r="AG126" s="116"/>
      <c r="AH126" s="116"/>
      <c r="AI126" s="116"/>
      <c r="AJ126" s="116"/>
      <c r="AK126" s="116"/>
      <c r="AL126" s="281"/>
      <c r="AM126" s="116"/>
      <c r="AN126" s="116"/>
    </row>
    <row r="127" hidden="1">
      <c r="A127" s="116"/>
      <c r="B127" s="116"/>
      <c r="C127" s="287"/>
      <c r="D127" s="238"/>
      <c r="E127" s="116"/>
      <c r="F127" s="238"/>
      <c r="G127" s="129"/>
      <c r="H127" s="149"/>
      <c r="I127" s="116"/>
      <c r="J127" s="116"/>
      <c r="K127" s="116"/>
      <c r="L127" s="116"/>
      <c r="M127" s="281"/>
      <c r="N127" s="116"/>
      <c r="O127" s="116"/>
      <c r="P127" s="116"/>
      <c r="Q127" s="281"/>
      <c r="R127" s="116"/>
      <c r="S127" s="116"/>
      <c r="T127" s="281"/>
      <c r="U127" s="116"/>
      <c r="V127" s="116"/>
      <c r="W127" s="281"/>
      <c r="X127" s="116"/>
      <c r="Y127" s="116"/>
      <c r="Z127" s="281"/>
      <c r="AA127" s="116"/>
      <c r="AB127" s="116"/>
      <c r="AC127" s="116"/>
      <c r="AD127" s="281"/>
      <c r="AE127" s="116"/>
      <c r="AF127" s="116"/>
      <c r="AG127" s="116"/>
      <c r="AH127" s="116"/>
      <c r="AI127" s="116"/>
      <c r="AJ127" s="116"/>
      <c r="AK127" s="116"/>
      <c r="AL127" s="281"/>
      <c r="AM127" s="116"/>
      <c r="AN127" s="116"/>
    </row>
    <row r="128" hidden="1">
      <c r="A128" s="116"/>
      <c r="B128" s="116"/>
      <c r="C128" s="287"/>
      <c r="D128" s="238"/>
      <c r="E128" s="116"/>
      <c r="F128" s="238"/>
      <c r="G128" s="129"/>
      <c r="H128" s="149"/>
      <c r="I128" s="116"/>
      <c r="J128" s="116"/>
      <c r="K128" s="116"/>
      <c r="L128" s="116"/>
      <c r="M128" s="281"/>
      <c r="N128" s="116"/>
      <c r="O128" s="116"/>
      <c r="P128" s="116"/>
      <c r="Q128" s="281"/>
      <c r="R128" s="116"/>
      <c r="S128" s="116"/>
      <c r="T128" s="281"/>
      <c r="U128" s="116"/>
      <c r="V128" s="116"/>
      <c r="W128" s="281"/>
      <c r="X128" s="116"/>
      <c r="Y128" s="116"/>
      <c r="Z128" s="281"/>
      <c r="AA128" s="116"/>
      <c r="AB128" s="116"/>
      <c r="AC128" s="116"/>
      <c r="AD128" s="281"/>
      <c r="AE128" s="116"/>
      <c r="AF128" s="116"/>
      <c r="AG128" s="116"/>
      <c r="AH128" s="116"/>
      <c r="AI128" s="116"/>
      <c r="AJ128" s="116"/>
      <c r="AK128" s="116"/>
      <c r="AL128" s="281"/>
      <c r="AM128" s="116"/>
      <c r="AN128" s="116"/>
    </row>
    <row r="129" hidden="1">
      <c r="A129" s="116"/>
      <c r="B129" s="116"/>
      <c r="C129" s="287"/>
      <c r="D129" s="238"/>
      <c r="E129" s="116"/>
      <c r="F129" s="238"/>
      <c r="G129" s="129"/>
      <c r="H129" s="149"/>
      <c r="I129" s="116"/>
      <c r="J129" s="116"/>
      <c r="K129" s="116"/>
      <c r="L129" s="116"/>
      <c r="M129" s="281"/>
      <c r="N129" s="116"/>
      <c r="O129" s="116"/>
      <c r="P129" s="116"/>
      <c r="Q129" s="281"/>
      <c r="R129" s="116"/>
      <c r="S129" s="116"/>
      <c r="T129" s="281"/>
      <c r="U129" s="116"/>
      <c r="V129" s="116"/>
      <c r="W129" s="281"/>
      <c r="X129" s="116"/>
      <c r="Y129" s="116"/>
      <c r="Z129" s="281"/>
      <c r="AA129" s="116"/>
      <c r="AB129" s="116"/>
      <c r="AC129" s="116"/>
      <c r="AD129" s="281"/>
      <c r="AE129" s="116"/>
      <c r="AF129" s="116"/>
      <c r="AG129" s="116"/>
      <c r="AH129" s="116"/>
      <c r="AI129" s="116"/>
      <c r="AJ129" s="116"/>
      <c r="AK129" s="116"/>
      <c r="AL129" s="281"/>
      <c r="AM129" s="116"/>
      <c r="AN129" s="116"/>
    </row>
    <row r="130" hidden="1">
      <c r="A130" s="116"/>
      <c r="B130" s="116"/>
      <c r="C130" s="287"/>
      <c r="D130" s="238"/>
      <c r="E130" s="116"/>
      <c r="F130" s="238"/>
      <c r="G130" s="129"/>
      <c r="H130" s="149"/>
      <c r="I130" s="116"/>
      <c r="J130" s="116"/>
      <c r="K130" s="116"/>
      <c r="L130" s="116"/>
      <c r="M130" s="281"/>
      <c r="N130" s="116"/>
      <c r="O130" s="116"/>
      <c r="P130" s="116"/>
      <c r="Q130" s="281"/>
      <c r="R130" s="116"/>
      <c r="S130" s="116"/>
      <c r="T130" s="281"/>
      <c r="U130" s="116"/>
      <c r="V130" s="116"/>
      <c r="W130" s="281"/>
      <c r="X130" s="116"/>
      <c r="Y130" s="116"/>
      <c r="Z130" s="281"/>
      <c r="AA130" s="116"/>
      <c r="AB130" s="116"/>
      <c r="AC130" s="116"/>
      <c r="AD130" s="281"/>
      <c r="AE130" s="116"/>
      <c r="AF130" s="116"/>
      <c r="AG130" s="116"/>
      <c r="AH130" s="116"/>
      <c r="AI130" s="116"/>
      <c r="AJ130" s="116"/>
      <c r="AK130" s="116"/>
      <c r="AL130" s="281"/>
      <c r="AM130" s="116"/>
      <c r="AN130" s="116"/>
    </row>
    <row r="131" hidden="1">
      <c r="A131" s="116"/>
      <c r="B131" s="116"/>
      <c r="C131" s="287"/>
      <c r="D131" s="238"/>
      <c r="E131" s="116"/>
      <c r="F131" s="238"/>
      <c r="G131" s="129"/>
      <c r="H131" s="149"/>
      <c r="I131" s="116"/>
      <c r="J131" s="116"/>
      <c r="K131" s="116"/>
      <c r="L131" s="116"/>
      <c r="M131" s="281"/>
      <c r="N131" s="116"/>
      <c r="O131" s="116"/>
      <c r="P131" s="116"/>
      <c r="Q131" s="281"/>
      <c r="R131" s="116"/>
      <c r="S131" s="116"/>
      <c r="T131" s="281"/>
      <c r="U131" s="116"/>
      <c r="V131" s="116"/>
      <c r="W131" s="281"/>
      <c r="X131" s="116"/>
      <c r="Y131" s="116"/>
      <c r="Z131" s="281"/>
      <c r="AA131" s="116"/>
      <c r="AB131" s="116"/>
      <c r="AC131" s="116"/>
      <c r="AD131" s="281"/>
      <c r="AE131" s="116"/>
      <c r="AF131" s="116"/>
      <c r="AG131" s="116"/>
      <c r="AH131" s="116"/>
      <c r="AI131" s="116"/>
      <c r="AJ131" s="116"/>
      <c r="AK131" s="116"/>
      <c r="AL131" s="281"/>
      <c r="AM131" s="116"/>
      <c r="AN131" s="116"/>
    </row>
    <row r="132" hidden="1">
      <c r="A132" s="116"/>
      <c r="B132" s="116"/>
      <c r="C132" s="287"/>
      <c r="D132" s="238"/>
      <c r="E132" s="116"/>
      <c r="F132" s="238"/>
      <c r="G132" s="129"/>
      <c r="H132" s="149"/>
      <c r="I132" s="116"/>
      <c r="J132" s="116"/>
      <c r="K132" s="116"/>
      <c r="L132" s="116"/>
      <c r="M132" s="281"/>
      <c r="N132" s="116"/>
      <c r="O132" s="116"/>
      <c r="P132" s="116"/>
      <c r="Q132" s="281"/>
      <c r="R132" s="116"/>
      <c r="S132" s="116"/>
      <c r="T132" s="281"/>
      <c r="U132" s="116"/>
      <c r="V132" s="116"/>
      <c r="W132" s="281"/>
      <c r="X132" s="116"/>
      <c r="Y132" s="116"/>
      <c r="Z132" s="281"/>
      <c r="AA132" s="116"/>
      <c r="AB132" s="116"/>
      <c r="AC132" s="116"/>
      <c r="AD132" s="281"/>
      <c r="AE132" s="116"/>
      <c r="AF132" s="116"/>
      <c r="AG132" s="116"/>
      <c r="AH132" s="116"/>
      <c r="AI132" s="116"/>
      <c r="AJ132" s="116"/>
      <c r="AK132" s="116"/>
      <c r="AL132" s="281"/>
      <c r="AM132" s="116"/>
      <c r="AN132" s="116"/>
    </row>
    <row r="133" hidden="1">
      <c r="A133" s="116"/>
      <c r="B133" s="116"/>
      <c r="C133" s="287"/>
      <c r="D133" s="238"/>
      <c r="E133" s="116"/>
      <c r="F133" s="238"/>
      <c r="G133" s="129"/>
      <c r="H133" s="149"/>
      <c r="I133" s="116"/>
      <c r="J133" s="116"/>
      <c r="K133" s="116"/>
      <c r="L133" s="116"/>
      <c r="M133" s="281"/>
      <c r="N133" s="116"/>
      <c r="O133" s="116"/>
      <c r="P133" s="116"/>
      <c r="Q133" s="281"/>
      <c r="R133" s="116"/>
      <c r="S133" s="116"/>
      <c r="T133" s="281"/>
      <c r="U133" s="116"/>
      <c r="V133" s="116"/>
      <c r="W133" s="281"/>
      <c r="X133" s="116"/>
      <c r="Y133" s="116"/>
      <c r="Z133" s="281"/>
      <c r="AA133" s="116"/>
      <c r="AB133" s="116"/>
      <c r="AC133" s="116"/>
      <c r="AD133" s="281"/>
      <c r="AE133" s="116"/>
      <c r="AF133" s="116"/>
      <c r="AG133" s="116"/>
      <c r="AH133" s="116"/>
      <c r="AI133" s="116"/>
      <c r="AJ133" s="116"/>
      <c r="AK133" s="116"/>
      <c r="AL133" s="281"/>
      <c r="AM133" s="116"/>
      <c r="AN133" s="116"/>
    </row>
    <row r="134" hidden="1">
      <c r="A134" s="116"/>
      <c r="B134" s="116"/>
      <c r="C134" s="287"/>
      <c r="D134" s="238"/>
      <c r="E134" s="116"/>
      <c r="F134" s="238"/>
      <c r="G134" s="129"/>
      <c r="H134" s="149"/>
      <c r="I134" s="116"/>
      <c r="J134" s="116"/>
      <c r="K134" s="116"/>
      <c r="L134" s="116"/>
      <c r="M134" s="281"/>
      <c r="N134" s="116"/>
      <c r="O134" s="116"/>
      <c r="P134" s="116"/>
      <c r="Q134" s="281"/>
      <c r="R134" s="116"/>
      <c r="S134" s="116"/>
      <c r="T134" s="281"/>
      <c r="U134" s="116"/>
      <c r="V134" s="116"/>
      <c r="W134" s="281"/>
      <c r="X134" s="116"/>
      <c r="Y134" s="116"/>
      <c r="Z134" s="281"/>
      <c r="AA134" s="116"/>
      <c r="AB134" s="116"/>
      <c r="AC134" s="116"/>
      <c r="AD134" s="281"/>
      <c r="AE134" s="116"/>
      <c r="AF134" s="116"/>
      <c r="AG134" s="116"/>
      <c r="AH134" s="116"/>
      <c r="AI134" s="116"/>
      <c r="AJ134" s="116"/>
      <c r="AK134" s="116"/>
      <c r="AL134" s="281"/>
      <c r="AM134" s="116"/>
      <c r="AN134" s="116"/>
    </row>
    <row r="135" hidden="1">
      <c r="A135" s="116"/>
      <c r="B135" s="116"/>
      <c r="C135" s="287"/>
      <c r="D135" s="238"/>
      <c r="E135" s="116"/>
      <c r="F135" s="238"/>
      <c r="G135" s="129"/>
      <c r="H135" s="149"/>
      <c r="I135" s="116"/>
      <c r="J135" s="116"/>
      <c r="K135" s="116"/>
      <c r="L135" s="116"/>
      <c r="M135" s="281"/>
      <c r="N135" s="116"/>
      <c r="O135" s="116"/>
      <c r="P135" s="116"/>
      <c r="Q135" s="281"/>
      <c r="R135" s="116"/>
      <c r="S135" s="116"/>
      <c r="T135" s="281"/>
      <c r="U135" s="116"/>
      <c r="V135" s="116"/>
      <c r="W135" s="281"/>
      <c r="X135" s="116"/>
      <c r="Y135" s="116"/>
      <c r="Z135" s="281"/>
      <c r="AA135" s="116"/>
      <c r="AB135" s="116"/>
      <c r="AC135" s="116"/>
      <c r="AD135" s="281"/>
      <c r="AE135" s="116"/>
      <c r="AF135" s="116"/>
      <c r="AG135" s="116"/>
      <c r="AH135" s="116"/>
      <c r="AI135" s="116"/>
      <c r="AJ135" s="116"/>
      <c r="AK135" s="116"/>
      <c r="AL135" s="281"/>
      <c r="AM135" s="116"/>
      <c r="AN135" s="116"/>
    </row>
    <row r="136" hidden="1">
      <c r="A136" s="116"/>
      <c r="B136" s="116"/>
      <c r="C136" s="287"/>
      <c r="D136" s="238"/>
      <c r="E136" s="116"/>
      <c r="F136" s="238"/>
      <c r="G136" s="129"/>
      <c r="H136" s="149"/>
      <c r="I136" s="116"/>
      <c r="J136" s="116"/>
      <c r="K136" s="116"/>
      <c r="L136" s="116"/>
      <c r="M136" s="281"/>
      <c r="N136" s="116"/>
      <c r="O136" s="116"/>
      <c r="P136" s="116"/>
      <c r="Q136" s="281"/>
      <c r="R136" s="116"/>
      <c r="S136" s="116"/>
      <c r="T136" s="281"/>
      <c r="U136" s="116"/>
      <c r="V136" s="116"/>
      <c r="W136" s="281"/>
      <c r="X136" s="116"/>
      <c r="Y136" s="116"/>
      <c r="Z136" s="281"/>
      <c r="AA136" s="116"/>
      <c r="AB136" s="116"/>
      <c r="AC136" s="116"/>
      <c r="AD136" s="281"/>
      <c r="AE136" s="116"/>
      <c r="AF136" s="116"/>
      <c r="AG136" s="116"/>
      <c r="AH136" s="116"/>
      <c r="AI136" s="116"/>
      <c r="AJ136" s="116"/>
      <c r="AK136" s="116"/>
      <c r="AL136" s="281"/>
      <c r="AM136" s="116"/>
      <c r="AN136" s="116"/>
    </row>
    <row r="137" hidden="1">
      <c r="A137" s="116"/>
      <c r="B137" s="116"/>
      <c r="C137" s="287"/>
      <c r="D137" s="238"/>
      <c r="E137" s="116"/>
      <c r="F137" s="238"/>
      <c r="G137" s="129"/>
      <c r="H137" s="149"/>
      <c r="I137" s="116"/>
      <c r="J137" s="116"/>
      <c r="K137" s="116"/>
      <c r="L137" s="116"/>
      <c r="M137" s="281"/>
      <c r="N137" s="116"/>
      <c r="O137" s="116"/>
      <c r="P137" s="116"/>
      <c r="Q137" s="281"/>
      <c r="R137" s="116"/>
      <c r="S137" s="116"/>
      <c r="T137" s="281"/>
      <c r="U137" s="116"/>
      <c r="V137" s="116"/>
      <c r="W137" s="281"/>
      <c r="X137" s="116"/>
      <c r="Y137" s="116"/>
      <c r="Z137" s="281"/>
      <c r="AA137" s="116"/>
      <c r="AB137" s="116"/>
      <c r="AC137" s="116"/>
      <c r="AD137" s="281"/>
      <c r="AE137" s="116"/>
      <c r="AF137" s="116"/>
      <c r="AG137" s="116"/>
      <c r="AH137" s="116"/>
      <c r="AI137" s="116"/>
      <c r="AJ137" s="116"/>
      <c r="AK137" s="116"/>
      <c r="AL137" s="281"/>
      <c r="AM137" s="116"/>
      <c r="AN137" s="116"/>
    </row>
    <row r="138" hidden="1">
      <c r="A138" s="116"/>
      <c r="B138" s="116"/>
      <c r="C138" s="287"/>
      <c r="D138" s="238"/>
      <c r="E138" s="116"/>
      <c r="F138" s="238"/>
      <c r="G138" s="129"/>
      <c r="H138" s="149"/>
      <c r="I138" s="116"/>
      <c r="J138" s="116"/>
      <c r="K138" s="116"/>
      <c r="L138" s="116"/>
      <c r="M138" s="281"/>
      <c r="N138" s="116"/>
      <c r="O138" s="116"/>
      <c r="P138" s="116"/>
      <c r="Q138" s="281"/>
      <c r="R138" s="116"/>
      <c r="S138" s="116"/>
      <c r="T138" s="281"/>
      <c r="U138" s="116"/>
      <c r="V138" s="116"/>
      <c r="W138" s="281"/>
      <c r="X138" s="116"/>
      <c r="Y138" s="116"/>
      <c r="Z138" s="281"/>
      <c r="AA138" s="116"/>
      <c r="AB138" s="116"/>
      <c r="AC138" s="116"/>
      <c r="AD138" s="281"/>
      <c r="AE138" s="116"/>
      <c r="AF138" s="116"/>
      <c r="AG138" s="116"/>
      <c r="AH138" s="116"/>
      <c r="AI138" s="116"/>
      <c r="AJ138" s="116"/>
      <c r="AK138" s="116"/>
      <c r="AL138" s="281"/>
      <c r="AM138" s="116"/>
      <c r="AN138" s="116"/>
    </row>
    <row r="139" hidden="1">
      <c r="A139" s="116"/>
      <c r="B139" s="116"/>
      <c r="C139" s="287"/>
      <c r="D139" s="238"/>
      <c r="E139" s="116"/>
      <c r="F139" s="238"/>
      <c r="G139" s="129"/>
      <c r="H139" s="149"/>
      <c r="I139" s="116"/>
      <c r="J139" s="116"/>
      <c r="K139" s="116"/>
      <c r="L139" s="116"/>
      <c r="M139" s="281"/>
      <c r="N139" s="116"/>
      <c r="O139" s="116"/>
      <c r="P139" s="116"/>
      <c r="Q139" s="281"/>
      <c r="R139" s="116"/>
      <c r="S139" s="116"/>
      <c r="T139" s="281"/>
      <c r="U139" s="116"/>
      <c r="V139" s="116"/>
      <c r="W139" s="281"/>
      <c r="X139" s="116"/>
      <c r="Y139" s="116"/>
      <c r="Z139" s="281"/>
      <c r="AA139" s="116"/>
      <c r="AB139" s="116"/>
      <c r="AC139" s="116"/>
      <c r="AD139" s="281"/>
      <c r="AE139" s="116"/>
      <c r="AF139" s="116"/>
      <c r="AG139" s="116"/>
      <c r="AH139" s="116"/>
      <c r="AI139" s="116"/>
      <c r="AJ139" s="116"/>
      <c r="AK139" s="116"/>
      <c r="AL139" s="281"/>
      <c r="AM139" s="116"/>
      <c r="AN139" s="116"/>
    </row>
    <row r="140" hidden="1">
      <c r="A140" s="116"/>
      <c r="B140" s="116"/>
      <c r="C140" s="287"/>
      <c r="D140" s="238"/>
      <c r="E140" s="116"/>
      <c r="F140" s="238"/>
      <c r="G140" s="129"/>
      <c r="H140" s="149"/>
      <c r="I140" s="116"/>
      <c r="J140" s="116"/>
      <c r="K140" s="116"/>
      <c r="L140" s="116"/>
      <c r="M140" s="281"/>
      <c r="N140" s="116"/>
      <c r="O140" s="116"/>
      <c r="P140" s="116"/>
      <c r="Q140" s="281"/>
      <c r="R140" s="116"/>
      <c r="S140" s="116"/>
      <c r="T140" s="281"/>
      <c r="U140" s="116"/>
      <c r="V140" s="116"/>
      <c r="W140" s="281"/>
      <c r="X140" s="116"/>
      <c r="Y140" s="116"/>
      <c r="Z140" s="281"/>
      <c r="AA140" s="116"/>
      <c r="AB140" s="116"/>
      <c r="AC140" s="116"/>
      <c r="AD140" s="281"/>
      <c r="AE140" s="116"/>
      <c r="AF140" s="116"/>
      <c r="AG140" s="116"/>
      <c r="AH140" s="116"/>
      <c r="AI140" s="116"/>
      <c r="AJ140" s="116"/>
      <c r="AK140" s="116"/>
      <c r="AL140" s="281"/>
      <c r="AM140" s="116"/>
      <c r="AN140" s="116"/>
    </row>
    <row r="141" hidden="1">
      <c r="A141" s="116"/>
      <c r="B141" s="116"/>
      <c r="C141" s="287"/>
      <c r="D141" s="238"/>
      <c r="E141" s="116"/>
      <c r="F141" s="238"/>
      <c r="G141" s="129"/>
      <c r="H141" s="149"/>
      <c r="I141" s="116"/>
      <c r="J141" s="116"/>
      <c r="K141" s="116"/>
      <c r="L141" s="116"/>
      <c r="M141" s="281"/>
      <c r="N141" s="116"/>
      <c r="O141" s="116"/>
      <c r="P141" s="116"/>
      <c r="Q141" s="281"/>
      <c r="R141" s="116"/>
      <c r="S141" s="116"/>
      <c r="T141" s="281"/>
      <c r="U141" s="116"/>
      <c r="V141" s="116"/>
      <c r="W141" s="281"/>
      <c r="X141" s="116"/>
      <c r="Y141" s="116"/>
      <c r="Z141" s="281"/>
      <c r="AA141" s="116"/>
      <c r="AB141" s="116"/>
      <c r="AC141" s="116"/>
      <c r="AD141" s="281"/>
      <c r="AE141" s="116"/>
      <c r="AF141" s="116"/>
      <c r="AG141" s="116"/>
      <c r="AH141" s="116"/>
      <c r="AI141" s="116"/>
      <c r="AJ141" s="116"/>
      <c r="AK141" s="116"/>
      <c r="AL141" s="281"/>
      <c r="AM141" s="116"/>
      <c r="AN141" s="116"/>
    </row>
    <row r="142" hidden="1">
      <c r="A142" s="116"/>
      <c r="B142" s="116"/>
      <c r="C142" s="287"/>
      <c r="D142" s="238"/>
      <c r="E142" s="116"/>
      <c r="F142" s="238"/>
      <c r="G142" s="129"/>
      <c r="H142" s="149"/>
      <c r="I142" s="116"/>
      <c r="J142" s="116"/>
      <c r="K142" s="116"/>
      <c r="L142" s="116"/>
      <c r="M142" s="281"/>
      <c r="N142" s="116"/>
      <c r="O142" s="116"/>
      <c r="P142" s="116"/>
      <c r="Q142" s="281"/>
      <c r="R142" s="116"/>
      <c r="S142" s="116"/>
      <c r="T142" s="281"/>
      <c r="U142" s="116"/>
      <c r="V142" s="116"/>
      <c r="W142" s="281"/>
      <c r="X142" s="116"/>
      <c r="Y142" s="116"/>
      <c r="Z142" s="281"/>
      <c r="AA142" s="116"/>
      <c r="AB142" s="116"/>
      <c r="AC142" s="116"/>
      <c r="AD142" s="281"/>
      <c r="AE142" s="116"/>
      <c r="AF142" s="116"/>
      <c r="AG142" s="116"/>
      <c r="AH142" s="116"/>
      <c r="AI142" s="116"/>
      <c r="AJ142" s="116"/>
      <c r="AK142" s="116"/>
      <c r="AL142" s="281"/>
      <c r="AM142" s="116"/>
      <c r="AN142" s="116"/>
    </row>
    <row r="143" hidden="1">
      <c r="A143" s="116"/>
      <c r="B143" s="116"/>
      <c r="C143" s="287"/>
      <c r="D143" s="238"/>
      <c r="E143" s="116"/>
      <c r="F143" s="238"/>
      <c r="G143" s="129"/>
      <c r="H143" s="149"/>
      <c r="I143" s="116"/>
      <c r="J143" s="116"/>
      <c r="K143" s="116"/>
      <c r="L143" s="116"/>
      <c r="M143" s="281"/>
      <c r="N143" s="116"/>
      <c r="O143" s="116"/>
      <c r="P143" s="116"/>
      <c r="Q143" s="281"/>
      <c r="R143" s="116"/>
      <c r="S143" s="116"/>
      <c r="T143" s="281"/>
      <c r="U143" s="116"/>
      <c r="V143" s="116"/>
      <c r="W143" s="281"/>
      <c r="X143" s="116"/>
      <c r="Y143" s="116"/>
      <c r="Z143" s="281"/>
      <c r="AA143" s="116"/>
      <c r="AB143" s="116"/>
      <c r="AC143" s="116"/>
      <c r="AD143" s="281"/>
      <c r="AE143" s="116"/>
      <c r="AF143" s="116"/>
      <c r="AG143" s="116"/>
      <c r="AH143" s="116"/>
      <c r="AI143" s="116"/>
      <c r="AJ143" s="116"/>
      <c r="AK143" s="116"/>
      <c r="AL143" s="281"/>
      <c r="AM143" s="116"/>
      <c r="AN143" s="116"/>
    </row>
    <row r="144" hidden="1">
      <c r="A144" s="116"/>
      <c r="B144" s="116"/>
      <c r="C144" s="287"/>
      <c r="D144" s="238"/>
      <c r="E144" s="116"/>
      <c r="F144" s="238"/>
      <c r="G144" s="129"/>
      <c r="H144" s="149"/>
      <c r="I144" s="116"/>
      <c r="J144" s="116"/>
      <c r="K144" s="116"/>
      <c r="L144" s="116"/>
      <c r="M144" s="281"/>
      <c r="N144" s="116"/>
      <c r="O144" s="116"/>
      <c r="P144" s="116"/>
      <c r="Q144" s="281"/>
      <c r="R144" s="116"/>
      <c r="S144" s="116"/>
      <c r="T144" s="281"/>
      <c r="U144" s="116"/>
      <c r="V144" s="116"/>
      <c r="W144" s="281"/>
      <c r="X144" s="116"/>
      <c r="Y144" s="116"/>
      <c r="Z144" s="281"/>
      <c r="AA144" s="116"/>
      <c r="AB144" s="116"/>
      <c r="AC144" s="116"/>
      <c r="AD144" s="281"/>
      <c r="AE144" s="116"/>
      <c r="AF144" s="116"/>
      <c r="AG144" s="116"/>
      <c r="AH144" s="116"/>
      <c r="AI144" s="116"/>
      <c r="AJ144" s="116"/>
      <c r="AK144" s="116"/>
      <c r="AL144" s="281"/>
      <c r="AM144" s="116"/>
      <c r="AN144" s="116"/>
    </row>
    <row r="145" hidden="1">
      <c r="A145" s="116"/>
      <c r="B145" s="116"/>
      <c r="C145" s="287"/>
      <c r="D145" s="238"/>
      <c r="E145" s="116"/>
      <c r="F145" s="238"/>
      <c r="G145" s="129"/>
      <c r="H145" s="149"/>
      <c r="I145" s="116"/>
      <c r="J145" s="116"/>
      <c r="K145" s="116"/>
      <c r="L145" s="116"/>
      <c r="M145" s="281"/>
      <c r="N145" s="116"/>
      <c r="O145" s="116"/>
      <c r="P145" s="116"/>
      <c r="Q145" s="281"/>
      <c r="R145" s="116"/>
      <c r="S145" s="116"/>
      <c r="T145" s="281"/>
      <c r="U145" s="116"/>
      <c r="V145" s="116"/>
      <c r="W145" s="281"/>
      <c r="X145" s="116"/>
      <c r="Y145" s="116"/>
      <c r="Z145" s="281"/>
      <c r="AA145" s="116"/>
      <c r="AB145" s="116"/>
      <c r="AC145" s="116"/>
      <c r="AD145" s="281"/>
      <c r="AE145" s="116"/>
      <c r="AF145" s="116"/>
      <c r="AG145" s="116"/>
      <c r="AH145" s="116"/>
      <c r="AI145" s="116"/>
      <c r="AJ145" s="116"/>
      <c r="AK145" s="116"/>
      <c r="AL145" s="281"/>
      <c r="AM145" s="116"/>
      <c r="AN145" s="116"/>
    </row>
    <row r="146" hidden="1">
      <c r="A146" s="116"/>
      <c r="B146" s="116"/>
      <c r="C146" s="287"/>
      <c r="D146" s="238"/>
      <c r="E146" s="116"/>
      <c r="F146" s="238"/>
      <c r="G146" s="129"/>
      <c r="H146" s="149"/>
      <c r="I146" s="116"/>
      <c r="J146" s="116"/>
      <c r="K146" s="116"/>
      <c r="L146" s="116"/>
      <c r="M146" s="281"/>
      <c r="N146" s="116"/>
      <c r="O146" s="116"/>
      <c r="P146" s="116"/>
      <c r="Q146" s="281"/>
      <c r="R146" s="116"/>
      <c r="S146" s="116"/>
      <c r="T146" s="281"/>
      <c r="U146" s="116"/>
      <c r="V146" s="116"/>
      <c r="W146" s="281"/>
      <c r="X146" s="116"/>
      <c r="Y146" s="116"/>
      <c r="Z146" s="281"/>
      <c r="AA146" s="116"/>
      <c r="AB146" s="116"/>
      <c r="AC146" s="116"/>
      <c r="AD146" s="281"/>
      <c r="AE146" s="116"/>
      <c r="AF146" s="116"/>
      <c r="AG146" s="116"/>
      <c r="AH146" s="116"/>
      <c r="AI146" s="116"/>
      <c r="AJ146" s="116"/>
      <c r="AK146" s="116"/>
      <c r="AL146" s="281"/>
      <c r="AM146" s="116"/>
      <c r="AN146" s="116"/>
    </row>
    <row r="147" hidden="1">
      <c r="A147" s="116"/>
      <c r="B147" s="116"/>
      <c r="C147" s="287"/>
      <c r="D147" s="238"/>
      <c r="E147" s="116"/>
      <c r="F147" s="238"/>
      <c r="G147" s="129"/>
      <c r="H147" s="149"/>
      <c r="I147" s="116"/>
      <c r="J147" s="116"/>
      <c r="K147" s="116"/>
      <c r="L147" s="116"/>
      <c r="M147" s="281"/>
      <c r="N147" s="116"/>
      <c r="O147" s="116"/>
      <c r="P147" s="116"/>
      <c r="Q147" s="281"/>
      <c r="R147" s="116"/>
      <c r="S147" s="116"/>
      <c r="T147" s="281"/>
      <c r="U147" s="116"/>
      <c r="V147" s="116"/>
      <c r="W147" s="281"/>
      <c r="X147" s="116"/>
      <c r="Y147" s="116"/>
      <c r="Z147" s="281"/>
      <c r="AA147" s="116"/>
      <c r="AB147" s="116"/>
      <c r="AC147" s="116"/>
      <c r="AD147" s="281"/>
      <c r="AE147" s="116"/>
      <c r="AF147" s="116"/>
      <c r="AG147" s="116"/>
      <c r="AH147" s="116"/>
      <c r="AI147" s="116"/>
      <c r="AJ147" s="116"/>
      <c r="AK147" s="116"/>
      <c r="AL147" s="281"/>
      <c r="AM147" s="116"/>
      <c r="AN147" s="116"/>
    </row>
    <row r="148" hidden="1">
      <c r="A148" s="116"/>
      <c r="B148" s="116"/>
      <c r="C148" s="287"/>
      <c r="D148" s="238"/>
      <c r="E148" s="116"/>
      <c r="F148" s="238"/>
      <c r="G148" s="129"/>
      <c r="H148" s="149"/>
      <c r="I148" s="116"/>
      <c r="J148" s="116"/>
      <c r="K148" s="116"/>
      <c r="L148" s="116"/>
      <c r="M148" s="281"/>
      <c r="N148" s="116"/>
      <c r="O148" s="116"/>
      <c r="P148" s="116"/>
      <c r="Q148" s="281"/>
      <c r="R148" s="116"/>
      <c r="S148" s="116"/>
      <c r="T148" s="281"/>
      <c r="U148" s="116"/>
      <c r="V148" s="116"/>
      <c r="W148" s="281"/>
      <c r="X148" s="116"/>
      <c r="Y148" s="116"/>
      <c r="Z148" s="281"/>
      <c r="AA148" s="116"/>
      <c r="AB148" s="116"/>
      <c r="AC148" s="116"/>
      <c r="AD148" s="281"/>
      <c r="AE148" s="116"/>
      <c r="AF148" s="116"/>
      <c r="AG148" s="116"/>
      <c r="AH148" s="116"/>
      <c r="AI148" s="116"/>
      <c r="AJ148" s="116"/>
      <c r="AK148" s="116"/>
      <c r="AL148" s="281"/>
      <c r="AM148" s="116"/>
      <c r="AN148" s="116"/>
    </row>
    <row r="149" hidden="1">
      <c r="A149" s="116"/>
      <c r="B149" s="116"/>
      <c r="C149" s="287"/>
      <c r="D149" s="238"/>
      <c r="E149" s="116"/>
      <c r="F149" s="238"/>
      <c r="G149" s="129"/>
      <c r="H149" s="149"/>
      <c r="I149" s="116"/>
      <c r="J149" s="116"/>
      <c r="K149" s="116"/>
      <c r="L149" s="116"/>
      <c r="M149" s="281"/>
      <c r="N149" s="116"/>
      <c r="O149" s="116"/>
      <c r="P149" s="116"/>
      <c r="Q149" s="281"/>
      <c r="R149" s="116"/>
      <c r="S149" s="116"/>
      <c r="T149" s="281"/>
      <c r="U149" s="116"/>
      <c r="V149" s="116"/>
      <c r="W149" s="281"/>
      <c r="X149" s="116"/>
      <c r="Y149" s="116"/>
      <c r="Z149" s="281"/>
      <c r="AA149" s="116"/>
      <c r="AB149" s="116"/>
      <c r="AC149" s="116"/>
      <c r="AD149" s="281"/>
      <c r="AE149" s="116"/>
      <c r="AF149" s="116"/>
      <c r="AG149" s="116"/>
      <c r="AH149" s="116"/>
      <c r="AI149" s="116"/>
      <c r="AJ149" s="116"/>
      <c r="AK149" s="116"/>
      <c r="AL149" s="281"/>
      <c r="AM149" s="116"/>
      <c r="AN149" s="116"/>
    </row>
    <row r="150" hidden="1">
      <c r="A150" s="116"/>
      <c r="B150" s="116"/>
      <c r="C150" s="287"/>
      <c r="D150" s="238"/>
      <c r="E150" s="116"/>
      <c r="F150" s="238"/>
      <c r="G150" s="129"/>
      <c r="H150" s="149"/>
      <c r="I150" s="116"/>
      <c r="J150" s="116"/>
      <c r="K150" s="116"/>
      <c r="L150" s="116"/>
      <c r="M150" s="281"/>
      <c r="N150" s="116"/>
      <c r="O150" s="116"/>
      <c r="P150" s="116"/>
      <c r="Q150" s="281"/>
      <c r="R150" s="116"/>
      <c r="S150" s="116"/>
      <c r="T150" s="281"/>
      <c r="U150" s="116"/>
      <c r="V150" s="116"/>
      <c r="W150" s="281"/>
      <c r="X150" s="116"/>
      <c r="Y150" s="116"/>
      <c r="Z150" s="281"/>
      <c r="AA150" s="116"/>
      <c r="AB150" s="116"/>
      <c r="AC150" s="116"/>
      <c r="AD150" s="281"/>
      <c r="AE150" s="116"/>
      <c r="AF150" s="116"/>
      <c r="AG150" s="116"/>
      <c r="AH150" s="116"/>
      <c r="AI150" s="116"/>
      <c r="AJ150" s="116"/>
      <c r="AK150" s="116"/>
      <c r="AL150" s="281"/>
      <c r="AM150" s="116"/>
      <c r="AN150" s="116"/>
    </row>
    <row r="151" hidden="1">
      <c r="A151" s="116"/>
      <c r="B151" s="116"/>
      <c r="C151" s="287"/>
      <c r="D151" s="238"/>
      <c r="E151" s="116"/>
      <c r="F151" s="238"/>
      <c r="G151" s="129"/>
      <c r="H151" s="149"/>
      <c r="I151" s="116"/>
      <c r="J151" s="116"/>
      <c r="K151" s="116"/>
      <c r="L151" s="116"/>
      <c r="M151" s="281"/>
      <c r="N151" s="116"/>
      <c r="O151" s="116"/>
      <c r="P151" s="116"/>
      <c r="Q151" s="281"/>
      <c r="R151" s="116"/>
      <c r="S151" s="116"/>
      <c r="T151" s="281"/>
      <c r="U151" s="116"/>
      <c r="V151" s="116"/>
      <c r="W151" s="281"/>
      <c r="X151" s="116"/>
      <c r="Y151" s="116"/>
      <c r="Z151" s="281"/>
      <c r="AA151" s="116"/>
      <c r="AB151" s="116"/>
      <c r="AC151" s="116"/>
      <c r="AD151" s="281"/>
      <c r="AE151" s="116"/>
      <c r="AF151" s="116"/>
      <c r="AG151" s="116"/>
      <c r="AH151" s="116"/>
      <c r="AI151" s="116"/>
      <c r="AJ151" s="116"/>
      <c r="AK151" s="116"/>
      <c r="AL151" s="281"/>
      <c r="AM151" s="116"/>
      <c r="AN151" s="116"/>
    </row>
    <row r="152" hidden="1">
      <c r="A152" s="116"/>
      <c r="B152" s="116"/>
      <c r="C152" s="287"/>
      <c r="D152" s="238"/>
      <c r="E152" s="116"/>
      <c r="F152" s="238"/>
      <c r="G152" s="129"/>
      <c r="H152" s="149"/>
      <c r="I152" s="116"/>
      <c r="J152" s="116"/>
      <c r="K152" s="116"/>
      <c r="L152" s="116"/>
      <c r="M152" s="281"/>
      <c r="N152" s="116"/>
      <c r="O152" s="116"/>
      <c r="P152" s="116"/>
      <c r="Q152" s="281"/>
      <c r="R152" s="116"/>
      <c r="S152" s="116"/>
      <c r="T152" s="281"/>
      <c r="U152" s="116"/>
      <c r="V152" s="116"/>
      <c r="W152" s="281"/>
      <c r="X152" s="116"/>
      <c r="Y152" s="116"/>
      <c r="Z152" s="281"/>
      <c r="AA152" s="116"/>
      <c r="AB152" s="116"/>
      <c r="AC152" s="116"/>
      <c r="AD152" s="281"/>
      <c r="AE152" s="116"/>
      <c r="AF152" s="116"/>
      <c r="AG152" s="116"/>
      <c r="AH152" s="116"/>
      <c r="AI152" s="116"/>
      <c r="AJ152" s="116"/>
      <c r="AK152" s="116"/>
      <c r="AL152" s="281"/>
      <c r="AM152" s="116"/>
      <c r="AN152" s="116"/>
    </row>
    <row r="153" hidden="1">
      <c r="A153" s="116"/>
      <c r="B153" s="116"/>
      <c r="C153" s="287"/>
      <c r="D153" s="238"/>
      <c r="E153" s="116"/>
      <c r="F153" s="238"/>
      <c r="G153" s="129"/>
      <c r="H153" s="149"/>
      <c r="I153" s="116"/>
      <c r="J153" s="116"/>
      <c r="K153" s="116"/>
      <c r="L153" s="116"/>
      <c r="M153" s="281"/>
      <c r="N153" s="116"/>
      <c r="O153" s="116"/>
      <c r="P153" s="116"/>
      <c r="Q153" s="281"/>
      <c r="R153" s="116"/>
      <c r="S153" s="116"/>
      <c r="T153" s="281"/>
      <c r="U153" s="116"/>
      <c r="V153" s="116"/>
      <c r="W153" s="281"/>
      <c r="X153" s="116"/>
      <c r="Y153" s="116"/>
      <c r="Z153" s="281"/>
      <c r="AA153" s="116"/>
      <c r="AB153" s="116"/>
      <c r="AC153" s="116"/>
      <c r="AD153" s="281"/>
      <c r="AE153" s="116"/>
      <c r="AF153" s="116"/>
      <c r="AG153" s="116"/>
      <c r="AH153" s="116"/>
      <c r="AI153" s="116"/>
      <c r="AJ153" s="116"/>
      <c r="AK153" s="116"/>
      <c r="AL153" s="281"/>
      <c r="AM153" s="116"/>
      <c r="AN153" s="116"/>
    </row>
    <row r="154" hidden="1">
      <c r="A154" s="116"/>
      <c r="B154" s="116"/>
      <c r="C154" s="287"/>
      <c r="D154" s="238"/>
      <c r="E154" s="116"/>
      <c r="F154" s="238"/>
      <c r="G154" s="129"/>
      <c r="H154" s="149"/>
      <c r="I154" s="116"/>
      <c r="J154" s="116"/>
      <c r="K154" s="116"/>
      <c r="L154" s="116"/>
      <c r="M154" s="281"/>
      <c r="N154" s="116"/>
      <c r="O154" s="116"/>
      <c r="P154" s="116"/>
      <c r="Q154" s="281"/>
      <c r="R154" s="116"/>
      <c r="S154" s="116"/>
      <c r="T154" s="281"/>
      <c r="U154" s="116"/>
      <c r="V154" s="116"/>
      <c r="W154" s="281"/>
      <c r="X154" s="116"/>
      <c r="Y154" s="116"/>
      <c r="Z154" s="281"/>
      <c r="AA154" s="116"/>
      <c r="AB154" s="116"/>
      <c r="AC154" s="116"/>
      <c r="AD154" s="281"/>
      <c r="AE154" s="116"/>
      <c r="AF154" s="116"/>
      <c r="AG154" s="116"/>
      <c r="AH154" s="116"/>
      <c r="AI154" s="116"/>
      <c r="AJ154" s="116"/>
      <c r="AK154" s="116"/>
      <c r="AL154" s="281"/>
      <c r="AM154" s="116"/>
      <c r="AN154" s="116"/>
    </row>
    <row r="155" hidden="1">
      <c r="A155" s="116"/>
      <c r="B155" s="116"/>
      <c r="C155" s="287"/>
      <c r="D155" s="238"/>
      <c r="E155" s="116"/>
      <c r="F155" s="238"/>
      <c r="G155" s="129"/>
      <c r="H155" s="149"/>
      <c r="I155" s="116"/>
      <c r="J155" s="116"/>
      <c r="K155" s="116"/>
      <c r="L155" s="116"/>
      <c r="M155" s="281"/>
      <c r="N155" s="116"/>
      <c r="O155" s="116"/>
      <c r="P155" s="116"/>
      <c r="Q155" s="281"/>
      <c r="R155" s="116"/>
      <c r="S155" s="116"/>
      <c r="T155" s="281"/>
      <c r="U155" s="116"/>
      <c r="V155" s="116"/>
      <c r="W155" s="281"/>
      <c r="X155" s="116"/>
      <c r="Y155" s="116"/>
      <c r="Z155" s="281"/>
      <c r="AA155" s="116"/>
      <c r="AB155" s="116"/>
      <c r="AC155" s="116"/>
      <c r="AD155" s="281"/>
      <c r="AE155" s="116"/>
      <c r="AF155" s="116"/>
      <c r="AG155" s="116"/>
      <c r="AH155" s="116"/>
      <c r="AI155" s="116"/>
      <c r="AJ155" s="116"/>
      <c r="AK155" s="116"/>
      <c r="AL155" s="281"/>
      <c r="AM155" s="116"/>
      <c r="AN155" s="116"/>
    </row>
    <row r="156" hidden="1">
      <c r="A156" s="116"/>
      <c r="B156" s="116"/>
      <c r="C156" s="287"/>
      <c r="D156" s="238"/>
      <c r="E156" s="116"/>
      <c r="F156" s="238"/>
      <c r="G156" s="129"/>
      <c r="H156" s="149"/>
      <c r="I156" s="116"/>
      <c r="J156" s="116"/>
      <c r="K156" s="116"/>
      <c r="L156" s="116"/>
      <c r="M156" s="281"/>
      <c r="N156" s="116"/>
      <c r="O156" s="116"/>
      <c r="P156" s="116"/>
      <c r="Q156" s="281"/>
      <c r="R156" s="116"/>
      <c r="S156" s="116"/>
      <c r="T156" s="281"/>
      <c r="U156" s="116"/>
      <c r="V156" s="116"/>
      <c r="W156" s="281"/>
      <c r="X156" s="116"/>
      <c r="Y156" s="116"/>
      <c r="Z156" s="281"/>
      <c r="AA156" s="116"/>
      <c r="AB156" s="116"/>
      <c r="AC156" s="116"/>
      <c r="AD156" s="281"/>
      <c r="AE156" s="116"/>
      <c r="AF156" s="116"/>
      <c r="AG156" s="116"/>
      <c r="AH156" s="116"/>
      <c r="AI156" s="116"/>
      <c r="AJ156" s="116"/>
      <c r="AK156" s="116"/>
      <c r="AL156" s="281"/>
      <c r="AM156" s="116"/>
      <c r="AN156" s="116"/>
    </row>
    <row r="157" hidden="1">
      <c r="A157" s="116"/>
      <c r="B157" s="116"/>
      <c r="C157" s="287"/>
      <c r="D157" s="238"/>
      <c r="E157" s="116"/>
      <c r="F157" s="238"/>
      <c r="G157" s="129"/>
      <c r="H157" s="149"/>
      <c r="I157" s="116"/>
      <c r="J157" s="116"/>
      <c r="K157" s="116"/>
      <c r="L157" s="116"/>
      <c r="M157" s="281"/>
      <c r="N157" s="116"/>
      <c r="O157" s="116"/>
      <c r="P157" s="116"/>
      <c r="Q157" s="281"/>
      <c r="R157" s="116"/>
      <c r="S157" s="116"/>
      <c r="T157" s="281"/>
      <c r="U157" s="116"/>
      <c r="V157" s="116"/>
      <c r="W157" s="281"/>
      <c r="X157" s="116"/>
      <c r="Y157" s="116"/>
      <c r="Z157" s="281"/>
      <c r="AA157" s="116"/>
      <c r="AB157" s="116"/>
      <c r="AC157" s="116"/>
      <c r="AD157" s="281"/>
      <c r="AE157" s="116"/>
      <c r="AF157" s="116"/>
      <c r="AG157" s="116"/>
      <c r="AH157" s="116"/>
      <c r="AI157" s="116"/>
      <c r="AJ157" s="116"/>
      <c r="AK157" s="116"/>
      <c r="AL157" s="281"/>
      <c r="AM157" s="116"/>
      <c r="AN157" s="116"/>
    </row>
    <row r="158" hidden="1">
      <c r="A158" s="116"/>
      <c r="B158" s="116"/>
      <c r="C158" s="287"/>
      <c r="D158" s="238"/>
      <c r="E158" s="116"/>
      <c r="F158" s="238"/>
      <c r="G158" s="129"/>
      <c r="H158" s="149"/>
      <c r="I158" s="116"/>
      <c r="J158" s="116"/>
      <c r="K158" s="116"/>
      <c r="L158" s="116"/>
      <c r="M158" s="281"/>
      <c r="N158" s="116"/>
      <c r="O158" s="116"/>
      <c r="P158" s="116"/>
      <c r="Q158" s="281"/>
      <c r="R158" s="116"/>
      <c r="S158" s="116"/>
      <c r="T158" s="281"/>
      <c r="U158" s="116"/>
      <c r="V158" s="116"/>
      <c r="W158" s="281"/>
      <c r="X158" s="116"/>
      <c r="Y158" s="116"/>
      <c r="Z158" s="281"/>
      <c r="AA158" s="116"/>
      <c r="AB158" s="116"/>
      <c r="AC158" s="116"/>
      <c r="AD158" s="281"/>
      <c r="AE158" s="116"/>
      <c r="AF158" s="116"/>
      <c r="AG158" s="116"/>
      <c r="AH158" s="116"/>
      <c r="AI158" s="116"/>
      <c r="AJ158" s="116"/>
      <c r="AK158" s="116"/>
      <c r="AL158" s="281"/>
      <c r="AM158" s="116"/>
      <c r="AN158" s="116"/>
    </row>
    <row r="159" hidden="1">
      <c r="A159" s="116"/>
      <c r="B159" s="116"/>
      <c r="C159" s="287"/>
      <c r="D159" s="238"/>
      <c r="E159" s="116"/>
      <c r="F159" s="238"/>
      <c r="G159" s="129"/>
      <c r="H159" s="149"/>
      <c r="I159" s="116"/>
      <c r="J159" s="116"/>
      <c r="K159" s="116"/>
      <c r="L159" s="116"/>
      <c r="M159" s="281"/>
      <c r="N159" s="116"/>
      <c r="O159" s="116"/>
      <c r="P159" s="116"/>
      <c r="Q159" s="281"/>
      <c r="R159" s="116"/>
      <c r="S159" s="116"/>
      <c r="T159" s="281"/>
      <c r="U159" s="116"/>
      <c r="V159" s="116"/>
      <c r="W159" s="281"/>
      <c r="X159" s="116"/>
      <c r="Y159" s="116"/>
      <c r="Z159" s="281"/>
      <c r="AA159" s="116"/>
      <c r="AB159" s="116"/>
      <c r="AC159" s="116"/>
      <c r="AD159" s="281"/>
      <c r="AE159" s="116"/>
      <c r="AF159" s="116"/>
      <c r="AG159" s="116"/>
      <c r="AH159" s="116"/>
      <c r="AI159" s="116"/>
      <c r="AJ159" s="116"/>
      <c r="AK159" s="116"/>
      <c r="AL159" s="281"/>
      <c r="AM159" s="116"/>
      <c r="AN159" s="116"/>
    </row>
    <row r="160" hidden="1">
      <c r="A160" s="116"/>
      <c r="B160" s="116"/>
      <c r="C160" s="287"/>
      <c r="D160" s="238"/>
      <c r="E160" s="116"/>
      <c r="F160" s="238"/>
      <c r="G160" s="129"/>
      <c r="H160" s="149"/>
      <c r="I160" s="116"/>
      <c r="J160" s="116"/>
      <c r="K160" s="116"/>
      <c r="L160" s="116"/>
      <c r="M160" s="281"/>
      <c r="N160" s="116"/>
      <c r="O160" s="116"/>
      <c r="P160" s="116"/>
      <c r="Q160" s="281"/>
      <c r="R160" s="116"/>
      <c r="S160" s="116"/>
      <c r="T160" s="281"/>
      <c r="U160" s="116"/>
      <c r="V160" s="116"/>
      <c r="W160" s="281"/>
      <c r="X160" s="116"/>
      <c r="Y160" s="116"/>
      <c r="Z160" s="281"/>
      <c r="AA160" s="116"/>
      <c r="AB160" s="116"/>
      <c r="AC160" s="116"/>
      <c r="AD160" s="281"/>
      <c r="AE160" s="116"/>
      <c r="AF160" s="116"/>
      <c r="AG160" s="116"/>
      <c r="AH160" s="116"/>
      <c r="AI160" s="116"/>
      <c r="AJ160" s="116"/>
      <c r="AK160" s="116"/>
      <c r="AL160" s="281"/>
      <c r="AM160" s="116"/>
      <c r="AN160" s="116"/>
    </row>
    <row r="161" hidden="1">
      <c r="A161" s="116"/>
      <c r="B161" s="116"/>
      <c r="C161" s="287"/>
      <c r="D161" s="238"/>
      <c r="E161" s="116"/>
      <c r="F161" s="238"/>
      <c r="G161" s="129"/>
      <c r="H161" s="149"/>
      <c r="I161" s="116"/>
      <c r="J161" s="116"/>
      <c r="K161" s="116"/>
      <c r="L161" s="116"/>
      <c r="M161" s="281"/>
      <c r="N161" s="116"/>
      <c r="O161" s="116"/>
      <c r="P161" s="116"/>
      <c r="Q161" s="281"/>
      <c r="R161" s="116"/>
      <c r="S161" s="116"/>
      <c r="T161" s="281"/>
      <c r="U161" s="116"/>
      <c r="V161" s="116"/>
      <c r="W161" s="281"/>
      <c r="X161" s="116"/>
      <c r="Y161" s="116"/>
      <c r="Z161" s="281"/>
      <c r="AA161" s="116"/>
      <c r="AB161" s="116"/>
      <c r="AC161" s="116"/>
      <c r="AD161" s="281"/>
      <c r="AE161" s="116"/>
      <c r="AF161" s="116"/>
      <c r="AG161" s="116"/>
      <c r="AH161" s="116"/>
      <c r="AI161" s="116"/>
      <c r="AJ161" s="116"/>
      <c r="AK161" s="116"/>
      <c r="AL161" s="281"/>
      <c r="AM161" s="116"/>
      <c r="AN161" s="116"/>
    </row>
    <row r="162" hidden="1">
      <c r="A162" s="116"/>
      <c r="B162" s="116"/>
      <c r="C162" s="287"/>
      <c r="D162" s="238"/>
      <c r="E162" s="116"/>
      <c r="F162" s="238"/>
      <c r="G162" s="129"/>
      <c r="H162" s="149"/>
      <c r="I162" s="116"/>
      <c r="J162" s="116"/>
      <c r="K162" s="116"/>
      <c r="L162" s="116"/>
      <c r="M162" s="281"/>
      <c r="N162" s="116"/>
      <c r="O162" s="116"/>
      <c r="P162" s="116"/>
      <c r="Q162" s="281"/>
      <c r="R162" s="116"/>
      <c r="S162" s="116"/>
      <c r="T162" s="281"/>
      <c r="U162" s="116"/>
      <c r="V162" s="116"/>
      <c r="W162" s="281"/>
      <c r="X162" s="116"/>
      <c r="Y162" s="116"/>
      <c r="Z162" s="281"/>
      <c r="AA162" s="116"/>
      <c r="AB162" s="116"/>
      <c r="AC162" s="116"/>
      <c r="AD162" s="281"/>
      <c r="AE162" s="116"/>
      <c r="AF162" s="116"/>
      <c r="AG162" s="116"/>
      <c r="AH162" s="116"/>
      <c r="AI162" s="116"/>
      <c r="AJ162" s="116"/>
      <c r="AK162" s="116"/>
      <c r="AL162" s="281"/>
      <c r="AM162" s="116"/>
      <c r="AN162" s="116"/>
    </row>
    <row r="163" hidden="1">
      <c r="A163" s="116"/>
      <c r="B163" s="116"/>
      <c r="C163" s="287"/>
      <c r="D163" s="238"/>
      <c r="E163" s="116"/>
      <c r="F163" s="238"/>
      <c r="G163" s="129"/>
      <c r="H163" s="149"/>
      <c r="I163" s="116"/>
      <c r="J163" s="116"/>
      <c r="K163" s="116"/>
      <c r="L163" s="116"/>
      <c r="M163" s="281"/>
      <c r="N163" s="116"/>
      <c r="O163" s="116"/>
      <c r="P163" s="116"/>
      <c r="Q163" s="281"/>
      <c r="R163" s="116"/>
      <c r="S163" s="116"/>
      <c r="T163" s="281"/>
      <c r="U163" s="116"/>
      <c r="V163" s="116"/>
      <c r="W163" s="281"/>
      <c r="X163" s="116"/>
      <c r="Y163" s="116"/>
      <c r="Z163" s="281"/>
      <c r="AA163" s="116"/>
      <c r="AB163" s="116"/>
      <c r="AC163" s="116"/>
      <c r="AD163" s="281"/>
      <c r="AE163" s="116"/>
      <c r="AF163" s="116"/>
      <c r="AG163" s="116"/>
      <c r="AH163" s="116"/>
      <c r="AI163" s="116"/>
      <c r="AJ163" s="116"/>
      <c r="AK163" s="116"/>
      <c r="AL163" s="281"/>
      <c r="AM163" s="116"/>
      <c r="AN163" s="116"/>
    </row>
    <row r="164" hidden="1">
      <c r="A164" s="116"/>
      <c r="B164" s="116"/>
      <c r="C164" s="287"/>
      <c r="D164" s="238"/>
      <c r="E164" s="116"/>
      <c r="F164" s="238"/>
      <c r="G164" s="129"/>
      <c r="H164" s="149"/>
      <c r="I164" s="116"/>
      <c r="J164" s="116"/>
      <c r="K164" s="116"/>
      <c r="L164" s="116"/>
      <c r="M164" s="281"/>
      <c r="N164" s="116"/>
      <c r="O164" s="116"/>
      <c r="P164" s="116"/>
      <c r="Q164" s="281"/>
      <c r="R164" s="116"/>
      <c r="S164" s="116"/>
      <c r="T164" s="281"/>
      <c r="U164" s="116"/>
      <c r="V164" s="116"/>
      <c r="W164" s="281"/>
      <c r="X164" s="116"/>
      <c r="Y164" s="116"/>
      <c r="Z164" s="281"/>
      <c r="AA164" s="116"/>
      <c r="AB164" s="116"/>
      <c r="AC164" s="116"/>
      <c r="AD164" s="281"/>
      <c r="AE164" s="116"/>
      <c r="AF164" s="116"/>
      <c r="AG164" s="116"/>
      <c r="AH164" s="116"/>
      <c r="AI164" s="116"/>
      <c r="AJ164" s="116"/>
      <c r="AK164" s="116"/>
      <c r="AL164" s="281"/>
      <c r="AM164" s="116"/>
      <c r="AN164" s="116"/>
    </row>
    <row r="165" hidden="1">
      <c r="A165" s="116"/>
      <c r="B165" s="116"/>
      <c r="C165" s="287"/>
      <c r="D165" s="238"/>
      <c r="E165" s="116"/>
      <c r="F165" s="238"/>
      <c r="G165" s="129"/>
      <c r="H165" s="149"/>
      <c r="I165" s="116"/>
      <c r="J165" s="116"/>
      <c r="K165" s="116"/>
      <c r="L165" s="116"/>
      <c r="M165" s="281"/>
      <c r="N165" s="116"/>
      <c r="O165" s="116"/>
      <c r="P165" s="116"/>
      <c r="Q165" s="281"/>
      <c r="R165" s="116"/>
      <c r="S165" s="116"/>
      <c r="T165" s="281"/>
      <c r="U165" s="116"/>
      <c r="V165" s="116"/>
      <c r="W165" s="281"/>
      <c r="X165" s="116"/>
      <c r="Y165" s="116"/>
      <c r="Z165" s="281"/>
      <c r="AA165" s="116"/>
      <c r="AB165" s="116"/>
      <c r="AC165" s="116"/>
      <c r="AD165" s="281"/>
      <c r="AE165" s="116"/>
      <c r="AF165" s="116"/>
      <c r="AG165" s="116"/>
      <c r="AH165" s="116"/>
      <c r="AI165" s="116"/>
      <c r="AJ165" s="116"/>
      <c r="AK165" s="116"/>
      <c r="AL165" s="281"/>
      <c r="AM165" s="116"/>
      <c r="AN165" s="116"/>
    </row>
    <row r="166" hidden="1">
      <c r="A166" s="116"/>
      <c r="B166" s="116"/>
      <c r="C166" s="287"/>
      <c r="D166" s="238"/>
      <c r="E166" s="116"/>
      <c r="F166" s="238"/>
      <c r="G166" s="129"/>
      <c r="H166" s="149"/>
      <c r="I166" s="116"/>
      <c r="J166" s="116"/>
      <c r="K166" s="116"/>
      <c r="L166" s="116"/>
      <c r="M166" s="281"/>
      <c r="N166" s="116"/>
      <c r="O166" s="116"/>
      <c r="P166" s="116"/>
      <c r="Q166" s="281"/>
      <c r="R166" s="116"/>
      <c r="S166" s="116"/>
      <c r="T166" s="281"/>
      <c r="U166" s="116"/>
      <c r="V166" s="116"/>
      <c r="W166" s="281"/>
      <c r="X166" s="116"/>
      <c r="Y166" s="116"/>
      <c r="Z166" s="281"/>
      <c r="AA166" s="116"/>
      <c r="AB166" s="116"/>
      <c r="AC166" s="116"/>
      <c r="AD166" s="281"/>
      <c r="AE166" s="116"/>
      <c r="AF166" s="116"/>
      <c r="AG166" s="116"/>
      <c r="AH166" s="116"/>
      <c r="AI166" s="116"/>
      <c r="AJ166" s="116"/>
      <c r="AK166" s="116"/>
      <c r="AL166" s="281"/>
      <c r="AM166" s="116"/>
      <c r="AN166" s="116"/>
    </row>
    <row r="167" hidden="1">
      <c r="A167" s="116"/>
      <c r="B167" s="116"/>
      <c r="C167" s="287"/>
      <c r="D167" s="238"/>
      <c r="E167" s="116"/>
      <c r="F167" s="238"/>
      <c r="G167" s="129"/>
      <c r="H167" s="149"/>
      <c r="I167" s="116"/>
      <c r="J167" s="116"/>
      <c r="K167" s="116"/>
      <c r="L167" s="116"/>
      <c r="M167" s="281"/>
      <c r="N167" s="116"/>
      <c r="O167" s="116"/>
      <c r="P167" s="116"/>
      <c r="Q167" s="281"/>
      <c r="R167" s="116"/>
      <c r="S167" s="116"/>
      <c r="T167" s="281"/>
      <c r="U167" s="116"/>
      <c r="V167" s="116"/>
      <c r="W167" s="281"/>
      <c r="X167" s="116"/>
      <c r="Y167" s="116"/>
      <c r="Z167" s="281"/>
      <c r="AA167" s="116"/>
      <c r="AB167" s="116"/>
      <c r="AC167" s="116"/>
      <c r="AD167" s="281"/>
      <c r="AE167" s="116"/>
      <c r="AF167" s="116"/>
      <c r="AG167" s="116"/>
      <c r="AH167" s="116"/>
      <c r="AI167" s="116"/>
      <c r="AJ167" s="116"/>
      <c r="AK167" s="116"/>
      <c r="AL167" s="281"/>
      <c r="AM167" s="116"/>
      <c r="AN167" s="116"/>
    </row>
    <row r="168" hidden="1">
      <c r="A168" s="116"/>
      <c r="B168" s="116"/>
      <c r="C168" s="287"/>
      <c r="D168" s="238"/>
      <c r="E168" s="116"/>
      <c r="F168" s="238"/>
      <c r="G168" s="129"/>
      <c r="H168" s="149"/>
      <c r="I168" s="116"/>
      <c r="J168" s="116"/>
      <c r="K168" s="116"/>
      <c r="L168" s="116"/>
      <c r="M168" s="281"/>
      <c r="N168" s="116"/>
      <c r="O168" s="116"/>
      <c r="P168" s="116"/>
      <c r="Q168" s="281"/>
      <c r="R168" s="116"/>
      <c r="S168" s="116"/>
      <c r="T168" s="281"/>
      <c r="U168" s="116"/>
      <c r="V168" s="116"/>
      <c r="W168" s="281"/>
      <c r="X168" s="116"/>
      <c r="Y168" s="116"/>
      <c r="Z168" s="281"/>
      <c r="AA168" s="116"/>
      <c r="AB168" s="116"/>
      <c r="AC168" s="116"/>
      <c r="AD168" s="281"/>
      <c r="AE168" s="116"/>
      <c r="AF168" s="116"/>
      <c r="AG168" s="116"/>
      <c r="AH168" s="116"/>
      <c r="AI168" s="116"/>
      <c r="AJ168" s="116"/>
      <c r="AK168" s="116"/>
      <c r="AL168" s="281"/>
      <c r="AM168" s="116"/>
      <c r="AN168" s="116"/>
    </row>
    <row r="169" hidden="1">
      <c r="A169" s="116"/>
      <c r="B169" s="116"/>
      <c r="C169" s="287"/>
      <c r="D169" s="238"/>
      <c r="E169" s="116"/>
      <c r="F169" s="238"/>
      <c r="G169" s="129"/>
      <c r="H169" s="149"/>
      <c r="I169" s="116"/>
      <c r="J169" s="116"/>
      <c r="K169" s="116"/>
      <c r="L169" s="116"/>
      <c r="M169" s="281"/>
      <c r="N169" s="116"/>
      <c r="O169" s="116"/>
      <c r="P169" s="116"/>
      <c r="Q169" s="281"/>
      <c r="R169" s="116"/>
      <c r="S169" s="116"/>
      <c r="T169" s="281"/>
      <c r="U169" s="116"/>
      <c r="V169" s="116"/>
      <c r="W169" s="281"/>
      <c r="X169" s="116"/>
      <c r="Y169" s="116"/>
      <c r="Z169" s="281"/>
      <c r="AA169" s="116"/>
      <c r="AB169" s="116"/>
      <c r="AC169" s="116"/>
      <c r="AD169" s="281"/>
      <c r="AE169" s="116"/>
      <c r="AF169" s="116"/>
      <c r="AG169" s="116"/>
      <c r="AH169" s="116"/>
      <c r="AI169" s="116"/>
      <c r="AJ169" s="116"/>
      <c r="AK169" s="116"/>
      <c r="AL169" s="281"/>
      <c r="AM169" s="116"/>
      <c r="AN169" s="116"/>
    </row>
    <row r="170" hidden="1">
      <c r="A170" s="116"/>
      <c r="B170" s="116"/>
      <c r="C170" s="287"/>
      <c r="D170" s="238"/>
      <c r="E170" s="116"/>
      <c r="F170" s="238"/>
      <c r="G170" s="129"/>
      <c r="H170" s="149"/>
      <c r="I170" s="116"/>
      <c r="J170" s="116"/>
      <c r="K170" s="116"/>
      <c r="L170" s="116"/>
      <c r="M170" s="281"/>
      <c r="N170" s="116"/>
      <c r="O170" s="116"/>
      <c r="P170" s="116"/>
      <c r="Q170" s="281"/>
      <c r="R170" s="116"/>
      <c r="S170" s="116"/>
      <c r="T170" s="281"/>
      <c r="U170" s="116"/>
      <c r="V170" s="116"/>
      <c r="W170" s="281"/>
      <c r="X170" s="116"/>
      <c r="Y170" s="116"/>
      <c r="Z170" s="281"/>
      <c r="AA170" s="116"/>
      <c r="AB170" s="116"/>
      <c r="AC170" s="116"/>
      <c r="AD170" s="281"/>
      <c r="AE170" s="116"/>
      <c r="AF170" s="116"/>
      <c r="AG170" s="116"/>
      <c r="AH170" s="116"/>
      <c r="AI170" s="116"/>
      <c r="AJ170" s="116"/>
      <c r="AK170" s="116"/>
      <c r="AL170" s="281"/>
      <c r="AM170" s="116"/>
      <c r="AN170" s="116"/>
    </row>
    <row r="171" hidden="1">
      <c r="A171" s="116"/>
      <c r="B171" s="116"/>
      <c r="C171" s="287"/>
      <c r="D171" s="238"/>
      <c r="E171" s="116"/>
      <c r="F171" s="238"/>
      <c r="G171" s="129"/>
      <c r="H171" s="149"/>
      <c r="I171" s="116"/>
      <c r="J171" s="116"/>
      <c r="K171" s="116"/>
      <c r="L171" s="116"/>
      <c r="M171" s="281"/>
      <c r="N171" s="116"/>
      <c r="O171" s="116"/>
      <c r="P171" s="116"/>
      <c r="Q171" s="281"/>
      <c r="R171" s="116"/>
      <c r="S171" s="116"/>
      <c r="T171" s="281"/>
      <c r="U171" s="116"/>
      <c r="V171" s="116"/>
      <c r="W171" s="281"/>
      <c r="X171" s="116"/>
      <c r="Y171" s="116"/>
      <c r="Z171" s="281"/>
      <c r="AA171" s="116"/>
      <c r="AB171" s="116"/>
      <c r="AC171" s="116"/>
      <c r="AD171" s="281"/>
      <c r="AE171" s="116"/>
      <c r="AF171" s="116"/>
      <c r="AG171" s="116"/>
      <c r="AH171" s="116"/>
      <c r="AI171" s="116"/>
      <c r="AJ171" s="116"/>
      <c r="AK171" s="116"/>
      <c r="AL171" s="281"/>
      <c r="AM171" s="116"/>
      <c r="AN171" s="116"/>
    </row>
    <row r="172" hidden="1">
      <c r="A172" s="116"/>
      <c r="B172" s="116"/>
      <c r="C172" s="287"/>
      <c r="D172" s="238"/>
      <c r="E172" s="116"/>
      <c r="F172" s="238"/>
      <c r="G172" s="129"/>
      <c r="H172" s="149"/>
      <c r="I172" s="116"/>
      <c r="J172" s="116"/>
      <c r="K172" s="116"/>
      <c r="L172" s="116"/>
      <c r="M172" s="281"/>
      <c r="N172" s="116"/>
      <c r="O172" s="116"/>
      <c r="P172" s="116"/>
      <c r="Q172" s="281"/>
      <c r="R172" s="116"/>
      <c r="S172" s="116"/>
      <c r="T172" s="281"/>
      <c r="U172" s="116"/>
      <c r="V172" s="116"/>
      <c r="W172" s="281"/>
      <c r="X172" s="116"/>
      <c r="Y172" s="116"/>
      <c r="Z172" s="281"/>
      <c r="AA172" s="116"/>
      <c r="AB172" s="116"/>
      <c r="AC172" s="116"/>
      <c r="AD172" s="281"/>
      <c r="AE172" s="116"/>
      <c r="AF172" s="116"/>
      <c r="AG172" s="116"/>
      <c r="AH172" s="116"/>
      <c r="AI172" s="116"/>
      <c r="AJ172" s="116"/>
      <c r="AK172" s="116"/>
      <c r="AL172" s="281"/>
      <c r="AM172" s="116"/>
      <c r="AN172" s="116"/>
    </row>
    <row r="173" hidden="1">
      <c r="A173" s="116"/>
      <c r="B173" s="116"/>
      <c r="C173" s="287"/>
      <c r="D173" s="238"/>
      <c r="E173" s="116"/>
      <c r="F173" s="238"/>
      <c r="G173" s="129"/>
      <c r="H173" s="149"/>
      <c r="I173" s="116"/>
      <c r="J173" s="116"/>
      <c r="K173" s="116"/>
      <c r="L173" s="116"/>
      <c r="M173" s="281"/>
      <c r="N173" s="116"/>
      <c r="O173" s="116"/>
      <c r="P173" s="116"/>
      <c r="Q173" s="281"/>
      <c r="R173" s="116"/>
      <c r="S173" s="116"/>
      <c r="T173" s="281"/>
      <c r="U173" s="116"/>
      <c r="V173" s="116"/>
      <c r="W173" s="281"/>
      <c r="X173" s="116"/>
      <c r="Y173" s="116"/>
      <c r="Z173" s="281"/>
      <c r="AA173" s="116"/>
      <c r="AB173" s="116"/>
      <c r="AC173" s="116"/>
      <c r="AD173" s="281"/>
      <c r="AE173" s="116"/>
      <c r="AF173" s="116"/>
      <c r="AG173" s="116"/>
      <c r="AH173" s="116"/>
      <c r="AI173" s="116"/>
      <c r="AJ173" s="116"/>
      <c r="AK173" s="116"/>
      <c r="AL173" s="281"/>
      <c r="AM173" s="116"/>
      <c r="AN173" s="116"/>
    </row>
    <row r="174" hidden="1">
      <c r="A174" s="116"/>
      <c r="B174" s="116"/>
      <c r="C174" s="287"/>
      <c r="D174" s="238"/>
      <c r="E174" s="116"/>
      <c r="F174" s="238"/>
      <c r="G174" s="129"/>
      <c r="H174" s="149"/>
      <c r="I174" s="116"/>
      <c r="J174" s="116"/>
      <c r="K174" s="116"/>
      <c r="L174" s="116"/>
      <c r="M174" s="281"/>
      <c r="N174" s="116"/>
      <c r="O174" s="116"/>
      <c r="P174" s="116"/>
      <c r="Q174" s="281"/>
      <c r="R174" s="116"/>
      <c r="S174" s="116"/>
      <c r="T174" s="281"/>
      <c r="U174" s="116"/>
      <c r="V174" s="116"/>
      <c r="W174" s="281"/>
      <c r="X174" s="116"/>
      <c r="Y174" s="116"/>
      <c r="Z174" s="281"/>
      <c r="AA174" s="116"/>
      <c r="AB174" s="116"/>
      <c r="AC174" s="116"/>
      <c r="AD174" s="281"/>
      <c r="AE174" s="116"/>
      <c r="AF174" s="116"/>
      <c r="AG174" s="116"/>
      <c r="AH174" s="116"/>
      <c r="AI174" s="116"/>
      <c r="AJ174" s="116"/>
      <c r="AK174" s="116"/>
      <c r="AL174" s="281"/>
      <c r="AM174" s="116"/>
      <c r="AN174" s="116"/>
    </row>
    <row r="175" hidden="1">
      <c r="A175" s="116"/>
      <c r="B175" s="116"/>
      <c r="C175" s="287"/>
      <c r="D175" s="238"/>
      <c r="E175" s="116"/>
      <c r="F175" s="238"/>
      <c r="G175" s="129"/>
      <c r="H175" s="149"/>
      <c r="I175" s="116"/>
      <c r="J175" s="116"/>
      <c r="K175" s="116"/>
      <c r="L175" s="116"/>
      <c r="M175" s="281"/>
      <c r="N175" s="116"/>
      <c r="O175" s="116"/>
      <c r="P175" s="116"/>
      <c r="Q175" s="281"/>
      <c r="R175" s="116"/>
      <c r="S175" s="116"/>
      <c r="T175" s="281"/>
      <c r="U175" s="116"/>
      <c r="V175" s="116"/>
      <c r="W175" s="281"/>
      <c r="X175" s="116"/>
      <c r="Y175" s="116"/>
      <c r="Z175" s="281"/>
      <c r="AA175" s="116"/>
      <c r="AB175" s="116"/>
      <c r="AC175" s="116"/>
      <c r="AD175" s="281"/>
      <c r="AE175" s="116"/>
      <c r="AF175" s="116"/>
      <c r="AG175" s="116"/>
      <c r="AH175" s="116"/>
      <c r="AI175" s="116"/>
      <c r="AJ175" s="116"/>
      <c r="AK175" s="116"/>
      <c r="AL175" s="281"/>
      <c r="AM175" s="116"/>
      <c r="AN175" s="116"/>
    </row>
    <row r="176" hidden="1">
      <c r="A176" s="116"/>
      <c r="B176" s="116"/>
      <c r="C176" s="287"/>
      <c r="D176" s="238"/>
      <c r="E176" s="116"/>
      <c r="F176" s="238"/>
      <c r="G176" s="129"/>
      <c r="H176" s="149"/>
      <c r="I176" s="116"/>
      <c r="J176" s="116"/>
      <c r="K176" s="116"/>
      <c r="L176" s="116"/>
      <c r="M176" s="281"/>
      <c r="N176" s="116"/>
      <c r="O176" s="116"/>
      <c r="P176" s="116"/>
      <c r="Q176" s="281"/>
      <c r="R176" s="116"/>
      <c r="S176" s="116"/>
      <c r="T176" s="281"/>
      <c r="U176" s="116"/>
      <c r="V176" s="116"/>
      <c r="W176" s="281"/>
      <c r="X176" s="116"/>
      <c r="Y176" s="116"/>
      <c r="Z176" s="281"/>
      <c r="AA176" s="116"/>
      <c r="AB176" s="116"/>
      <c r="AC176" s="116"/>
      <c r="AD176" s="281"/>
      <c r="AE176" s="116"/>
      <c r="AF176" s="116"/>
      <c r="AG176" s="116"/>
      <c r="AH176" s="116"/>
      <c r="AI176" s="116"/>
      <c r="AJ176" s="116"/>
      <c r="AK176" s="116"/>
      <c r="AL176" s="281"/>
      <c r="AM176" s="116"/>
      <c r="AN176" s="116"/>
    </row>
    <row r="177" hidden="1">
      <c r="A177" s="116"/>
      <c r="B177" s="116"/>
      <c r="C177" s="287"/>
      <c r="D177" s="238"/>
      <c r="E177" s="116"/>
      <c r="F177" s="238"/>
      <c r="G177" s="129"/>
      <c r="H177" s="149"/>
      <c r="I177" s="116"/>
      <c r="J177" s="116"/>
      <c r="K177" s="116"/>
      <c r="L177" s="116"/>
      <c r="M177" s="281"/>
      <c r="N177" s="116"/>
      <c r="O177" s="116"/>
      <c r="P177" s="116"/>
      <c r="Q177" s="281"/>
      <c r="R177" s="116"/>
      <c r="S177" s="116"/>
      <c r="T177" s="281"/>
      <c r="U177" s="116"/>
      <c r="V177" s="116"/>
      <c r="W177" s="281"/>
      <c r="X177" s="116"/>
      <c r="Y177" s="116"/>
      <c r="Z177" s="281"/>
      <c r="AA177" s="116"/>
      <c r="AB177" s="116"/>
      <c r="AC177" s="116"/>
      <c r="AD177" s="281"/>
      <c r="AE177" s="116"/>
      <c r="AF177" s="116"/>
      <c r="AG177" s="116"/>
      <c r="AH177" s="116"/>
      <c r="AI177" s="116"/>
      <c r="AJ177" s="116"/>
      <c r="AK177" s="116"/>
      <c r="AL177" s="281"/>
      <c r="AM177" s="116"/>
      <c r="AN177" s="116"/>
    </row>
    <row r="178" hidden="1">
      <c r="A178" s="116"/>
      <c r="B178" s="116"/>
      <c r="C178" s="287"/>
      <c r="D178" s="238"/>
      <c r="E178" s="116"/>
      <c r="F178" s="238"/>
      <c r="G178" s="129"/>
      <c r="H178" s="149"/>
      <c r="I178" s="116"/>
      <c r="J178" s="116"/>
      <c r="K178" s="116"/>
      <c r="L178" s="116"/>
      <c r="M178" s="281"/>
      <c r="N178" s="116"/>
      <c r="O178" s="116"/>
      <c r="P178" s="116"/>
      <c r="Q178" s="281"/>
      <c r="R178" s="116"/>
      <c r="S178" s="116"/>
      <c r="T178" s="281"/>
      <c r="U178" s="116"/>
      <c r="V178" s="116"/>
      <c r="W178" s="281"/>
      <c r="X178" s="116"/>
      <c r="Y178" s="116"/>
      <c r="Z178" s="281"/>
      <c r="AA178" s="116"/>
      <c r="AB178" s="116"/>
      <c r="AC178" s="116"/>
      <c r="AD178" s="281"/>
      <c r="AE178" s="116"/>
      <c r="AF178" s="116"/>
      <c r="AG178" s="116"/>
      <c r="AH178" s="116"/>
      <c r="AI178" s="116"/>
      <c r="AJ178" s="116"/>
      <c r="AK178" s="116"/>
      <c r="AL178" s="281"/>
      <c r="AM178" s="116"/>
      <c r="AN178" s="116"/>
    </row>
    <row r="179" hidden="1">
      <c r="A179" s="116"/>
      <c r="B179" s="116"/>
      <c r="C179" s="287"/>
      <c r="D179" s="238"/>
      <c r="E179" s="116"/>
      <c r="F179" s="238"/>
      <c r="G179" s="129"/>
      <c r="H179" s="149"/>
      <c r="I179" s="116"/>
      <c r="J179" s="116"/>
      <c r="K179" s="116"/>
      <c r="L179" s="116"/>
      <c r="M179" s="281"/>
      <c r="N179" s="116"/>
      <c r="O179" s="116"/>
      <c r="P179" s="116"/>
      <c r="Q179" s="281"/>
      <c r="R179" s="116"/>
      <c r="S179" s="116"/>
      <c r="T179" s="281"/>
      <c r="U179" s="116"/>
      <c r="V179" s="116"/>
      <c r="W179" s="281"/>
      <c r="X179" s="116"/>
      <c r="Y179" s="116"/>
      <c r="Z179" s="281"/>
      <c r="AA179" s="116"/>
      <c r="AB179" s="116"/>
      <c r="AC179" s="116"/>
      <c r="AD179" s="281"/>
      <c r="AE179" s="116"/>
      <c r="AF179" s="116"/>
      <c r="AG179" s="116"/>
      <c r="AH179" s="116"/>
      <c r="AI179" s="116"/>
      <c r="AJ179" s="116"/>
      <c r="AK179" s="116"/>
      <c r="AL179" s="281"/>
      <c r="AM179" s="116"/>
      <c r="AN179" s="116"/>
    </row>
  </sheetData>
  <dataValidations count="4" disablePrompts="0">
    <dataValidation sqref="G10:G179" type="list" allowBlank="1" errorStyle="stop" imeMode="noControl" operator="between" showDropDown="0" showErrorMessage="0" showInputMessage="0">
      <formula1>'Списки'!$G$2:$G$4</formula1>
    </dataValidation>
    <dataValidation sqref="S1 V1 Y1 AC1 AG1 AK1 AN1" type="list" allowBlank="1" errorStyle="stop" imeMode="noControl" operator="between" showDropDown="0" showErrorMessage="0" showInputMessage="0">
      <formula1>'Списки'!$O:$O</formula1>
    </dataValidation>
    <dataValidation sqref="H10:H179" type="list" allowBlank="1" errorStyle="stop" imeMode="noControl" operator="between" showDropDown="0" showErrorMessage="0" showInputMessage="0">
      <formula1>'Списки'!$E$2:$E$1002</formula1>
    </dataValidation>
    <dataValidation sqref="K10:K179" type="list" allowBlank="1" errorStyle="stop" imeMode="noControl" operator="between" showDropDown="0" showErrorMessage="0" showInputMessage="0">
      <formula1>'Списки'!$A$2:$A$1002</formula1>
    </dataValidation>
  </dataValidations>
  <hyperlinks>
    <hyperlink r:id="rId1" ref="F15"/>
    <hyperlink r:id="rId2" ref="F16"/>
    <hyperlink r:id="rId3" ref="F17"/>
    <hyperlink r:id="rId3" ref="F18"/>
    <hyperlink r:id="rId2" ref="F19"/>
    <hyperlink r:id="rId2" ref="R19"/>
    <hyperlink r:id="rId2" ref="U19"/>
    <hyperlink r:id="rId2" ref="F20"/>
    <hyperlink r:id="rId2" ref="F21"/>
    <hyperlink r:id="rId2" ref="F23"/>
    <hyperlink r:id="rId2" ref="F24"/>
    <hyperlink location="'4'!N16" ref="N24"/>
    <hyperlink r:id="rId2" ref="F25"/>
    <hyperlink r:id="rId2" ref="F26"/>
    <hyperlink location="'4'!N16" ref="N27"/>
    <hyperlink r:id="rId3" ref="F28"/>
    <hyperlink location="'13'!N12" ref="D29"/>
    <hyperlink r:id="rId3" ref="F30"/>
    <hyperlink r:id="rId4" location="gid=478052493&amp;range=A12:N12" ref="D36"/>
    <hyperlink r:id="rId4" location="gid=478052493&amp;range=12:12" ref="AA36"/>
    <hyperlink r:id="rId4" location="gid=478052493&amp;range=12:12" ref="AE36"/>
    <hyperlink r:id="rId4" location="gid=478052493&amp;range=12:12" ref="AI36"/>
    <hyperlink r:id="rId4" location="gid=478052493&amp;range=12:12" ref="AM36"/>
    <hyperlink r:id="rId5" ref="F38"/>
    <hyperlink r:id="rId6" location="inbox/FMfcgzGtvsPxlRbCMzzTXlXHndhPkjfp" ref="AM38"/>
    <hyperlink location="'4'!AI38" ref="D40"/>
    <hyperlink location="'4'!AM38" ref="AM40"/>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7"/>
  <tableParts count="1">
    <tablePart r:id="rId8"/>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180045-0017-42D2-8433-005D00CB0039}">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V1:AN1</xm:sqref>
        </x14:conditionalFormatting>
        <x14:conditionalFormatting xmlns:xm="http://schemas.microsoft.com/office/excel/2006/main">
          <x14:cfRule type="cellIs" priority="12" operator="equal" id="{00780046-000B-4BA5-85D5-00E200F8008A}">
            <xm:f>1</xm:f>
            <x14:dxf>
              <font>
                <color indexed="65"/>
              </font>
              <fill>
                <patternFill patternType="solid">
                  <fgColor rgb="FF434343"/>
                  <bgColor rgb="FF434343"/>
                </patternFill>
              </fill>
              <border>
                <left style="none"/>
                <right style="none"/>
                <top style="none"/>
                <bottom style="none"/>
                <diagonal style="none"/>
              </border>
            </x14:dxf>
          </x14:cfRule>
          <xm:sqref>G10:G179</xm:sqref>
        </x14:conditionalFormatting>
        <x14:conditionalFormatting xmlns:xm="http://schemas.microsoft.com/office/excel/2006/main">
          <x14:cfRule type="cellIs" priority="11" operator="equal" id="{00EC00D0-00FF-4BFF-A99B-00C1009700B3}">
            <xm:f>0.5</xm:f>
            <x14:dxf>
              <font>
                <color indexed="65"/>
              </font>
              <fill>
                <patternFill patternType="solid">
                  <fgColor rgb="FF999999"/>
                  <bgColor rgb="FF999999"/>
                </patternFill>
              </fill>
              <border>
                <left style="none"/>
                <right style="none"/>
                <top style="none"/>
                <bottom style="none"/>
                <diagonal style="none"/>
              </border>
            </x14:dxf>
          </x14:cfRule>
          <xm:sqref>G10:G179</xm:sqref>
        </x14:conditionalFormatting>
        <x14:conditionalFormatting xmlns:xm="http://schemas.microsoft.com/office/excel/2006/main">
          <x14:cfRule type="cellIs" priority="10" operator="equal" id="{008B00A5-006A-4751-BEE7-008300650039}">
            <xm:f>0.2</xm:f>
            <x14:dxf>
              <font/>
              <fill>
                <patternFill patternType="solid">
                  <fgColor rgb="FFCCCCCC"/>
                  <bgColor rgb="FFCCCCCC"/>
                </patternFill>
              </fill>
              <border>
                <left style="none"/>
                <right style="none"/>
                <top style="none"/>
                <bottom style="none"/>
                <diagonal style="none"/>
              </border>
            </x14:dxf>
          </x14:cfRule>
          <xm:sqref>G10:G179</xm:sqref>
        </x14:conditionalFormatting>
        <x14:conditionalFormatting xmlns:xm="http://schemas.microsoft.com/office/excel/2006/main">
          <x14:cfRule type="containsText" priority="9" operator="containsText" text="ПД" id="{00A40020-00AB-491A-9453-006500020035}">
            <xm:f>NOT(ISERROR(SEARCH(("ПД"),(K3))))</xm:f>
            <x14:dxf>
              <font/>
              <fill>
                <patternFill patternType="solid">
                  <fgColor rgb="FFF9CB9C"/>
                  <bgColor rgb="FFF9CB9C"/>
                </patternFill>
              </fill>
              <border>
                <left style="none"/>
                <right style="none"/>
                <top style="none"/>
                <bottom style="none"/>
                <diagonal style="none"/>
              </border>
            </x14:dxf>
          </x14:cfRule>
          <xm:sqref>K3 K5:K179</xm:sqref>
        </x14:conditionalFormatting>
        <x14:conditionalFormatting xmlns:xm="http://schemas.microsoft.com/office/excel/2006/main">
          <x14:cfRule type="containsText" priority="8" operator="containsText" text="отменено" id="{00C200C0-0085-460E-83CD-003F000300A3}">
            <xm:f>NOT(ISERROR(SEARCH(("отменено"),(K3))))</xm:f>
            <x14:dxf>
              <font/>
              <fill>
                <patternFill patternType="solid">
                  <fgColor rgb="FFD9EAD3"/>
                  <bgColor rgb="FFD9EAD3"/>
                </patternFill>
              </fill>
              <border>
                <left style="none"/>
                <right style="none"/>
                <top style="none"/>
                <bottom style="none"/>
                <diagonal style="none"/>
              </border>
            </x14:dxf>
          </x14:cfRule>
          <xm:sqref>K3 K5:K179</xm:sqref>
        </x14:conditionalFormatting>
        <x14:conditionalFormatting xmlns:xm="http://schemas.microsoft.com/office/excel/2006/main">
          <x14:cfRule type="cellIs" priority="7" operator="equal" id="{00B90008-00B0-4580-91D6-00E00081001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H3:AN3 H5:H179 A9:G9</xm:sqref>
        </x14:conditionalFormatting>
        <x14:conditionalFormatting xmlns:xm="http://schemas.microsoft.com/office/excel/2006/main">
          <x14:cfRule type="cellIs" priority="6" operator="equal" id="{002B00F2-00AD-4CF6-A617-0007008B001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H3:AN3 H5:H179 A9:G9</xm:sqref>
        </x14:conditionalFormatting>
        <x14:conditionalFormatting xmlns:xm="http://schemas.microsoft.com/office/excel/2006/main">
          <x14:cfRule type="cellIs" priority="5" operator="equal" id="{00A6006D-0054-4F03-89B4-00330058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H3:AN3 H5:H179 A9:G9</xm:sqref>
        </x14:conditionalFormatting>
        <x14:conditionalFormatting xmlns:xm="http://schemas.microsoft.com/office/excel/2006/main">
          <x14:cfRule type="cellIs" priority="4" operator="equal" id="{004F0027-00AE-4C32-AE10-00EE00AD005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H3:AN3 H5:H179 A9:G9</xm:sqref>
        </x14:conditionalFormatting>
        <x14:conditionalFormatting xmlns:xm="http://schemas.microsoft.com/office/excel/2006/main">
          <x14:cfRule type="cellIs" priority="3" operator="equal" id="{00CE0069-0072-46B8-B5D1-006A0008002F}">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H3:AN3 H5:H179 A9:G9</xm:sqref>
        </x14:conditionalFormatting>
        <x14:conditionalFormatting xmlns:xm="http://schemas.microsoft.com/office/excel/2006/main">
          <x14:cfRule type="containsText" priority="2" operator="containsText" text="повторно" id="{00CD001F-0028-401E-A1DC-0036007100FE}">
            <xm:f>NOT(ISERROR(SEARCH(("повторно"),(K3))))</xm:f>
            <x14:dxf>
              <font/>
              <fill>
                <patternFill patternType="solid">
                  <fgColor rgb="FFEA9999"/>
                  <bgColor rgb="FFEA9999"/>
                </patternFill>
              </fill>
              <border>
                <left style="none"/>
                <right style="none"/>
                <top style="none"/>
                <bottom style="none"/>
                <diagonal style="none"/>
              </border>
            </x14:dxf>
          </x14:cfRule>
          <xm:sqref>K3 K5:K179</xm:sqref>
        </x14:conditionalFormatting>
        <x14:conditionalFormatting xmlns:xm="http://schemas.microsoft.com/office/excel/2006/main">
          <x14:cfRule type="containsText" priority="1" operator="containsText" text="снято" id="{00FE0029-0004-47A7-BCB7-009700530080}">
            <xm:f>NOT(ISERROR(SEARCH(("снято"),(K3))))</xm:f>
            <x14:dxf>
              <font/>
              <fill>
                <patternFill patternType="solid">
                  <fgColor rgb="FF93C47D"/>
                  <bgColor rgb="FF93C47D"/>
                </patternFill>
              </fill>
              <border>
                <left style="none"/>
                <right style="none"/>
                <top style="none"/>
                <bottom style="none"/>
                <diagonal style="none"/>
              </border>
            </x14:dxf>
          </x14:cfRule>
          <xm:sqref>K3 K5:K179</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7.379999999999999"/>
    <col customWidth="1" min="3" max="3" width="10.130000000000001"/>
    <col customWidth="1" min="4" max="4" width="63.130000000000003"/>
    <col customWidth="1" min="5" max="5" width="49"/>
    <col collapsed="1" customWidth="1" min="6" max="6" width="19.25"/>
    <col customWidth="1" hidden="1" min="7" max="7" outlineLevel="1" width="14.130000000000001"/>
    <col customWidth="1" hidden="1" min="8" max="8" outlineLevel="1" width="15"/>
    <col customWidth="1" min="10" max="10" width="9.8800000000000008"/>
    <col customWidth="1" min="12" max="12" width="27.5"/>
    <col customWidth="1" min="13" max="13" width="10.380000000000001"/>
    <col customWidth="1" min="14" max="14" width="56.630000000000003"/>
    <col customWidth="1" min="15" max="15" width="23.629999999999999"/>
    <col customWidth="1" min="16" max="16" width="12.130000000000001"/>
    <col customWidth="1" min="17" max="17" width="87.75"/>
    <col customWidth="1" min="18" max="18" width="22"/>
    <col customWidth="1" min="19" max="19" width="12"/>
    <col customWidth="1" min="20" max="20" width="34.25"/>
    <col customWidth="1" min="21" max="21" width="25.629999999999999"/>
    <col customWidth="1" hidden="1" min="22" max="24" width="25.629999999999999"/>
  </cols>
  <sheetData>
    <row r="1" ht="96"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COUNTIF($H11:$H19,"1 - Несоответствие продуктовым требованиям ПИК-Стандарт")</f>
        <v>2</v>
      </c>
      <c r="I3" s="352">
        <f>COUNTIF($H10:$H19,"2 - Несоответствие Бренд-листам ПИК")</f>
        <v>0</v>
      </c>
      <c r="J3" s="352">
        <f>COUNTIF($H10:$H19,"3 - Несоответствие Каталогу отделки")</f>
        <v>0</v>
      </c>
      <c r="K3" s="352">
        <f>COUNTIF($H10:$H19,"5 - Ошибка в применении СТМ")</f>
        <v>0</v>
      </c>
      <c r="L3" s="352">
        <f>COUNTIF($H10:$H19,"4 - Несоответствие Каталогу оборудования")</f>
        <v>0</v>
      </c>
      <c r="M3" s="352">
        <f>COUNTIF($H10:$H19,"6 - Ошибка в применении сборных ЛМ")</f>
        <v>0</v>
      </c>
      <c r="N3" s="352">
        <f>COUNTIF($H10:$H19,"7 - Ошибка в применении шкаф-пакетов")</f>
        <v>0</v>
      </c>
      <c r="O3" s="352">
        <f>COUNTIF($H10:$H19,"8 - Ошибка в применении шахт-пакетов")</f>
        <v>0</v>
      </c>
      <c r="P3" s="352">
        <f>COUNTIF($H10:$H19,"9 - Несоответствие типологическим требованиям ПИК-Стандарт")</f>
        <v>0</v>
      </c>
      <c r="Q3" s="352">
        <f>COUNTIF($H10:$H19,"10 - Несоответствие НТД РФ")</f>
        <v>1</v>
      </c>
      <c r="R3" s="352">
        <f>COUNTIF($H10:$H19,"11 - Несоответствие ИРД (кроме ТУ, СТУ), АПР, ПД")</f>
        <v>0</v>
      </c>
      <c r="S3" s="352">
        <f>COUNTIF($H10:$H24,"12 - Несоответствие требованиям ТУ, СТУ")</f>
        <v>0</v>
      </c>
      <c r="T3" s="352">
        <f>COUNTIF($H10:$H24,"13 - Ошибка в технических решениях")</f>
        <v>0</v>
      </c>
      <c r="U3" s="352">
        <f>COUNTIF($H10:$H24,"14 - Неувязка м/у собой комплектов РД")</f>
        <v>1</v>
      </c>
      <c r="V3" s="352">
        <f>COUNTIF($H10:$H24,"15 - Недостаточность информации влияющей на СМР")</f>
        <v>7</v>
      </c>
      <c r="W3" s="352">
        <f>COUNTIF($H10:$H24,"16 - Нерациональное решение")</f>
        <v>0</v>
      </c>
      <c r="X3" s="352">
        <f>COUNTIF($H10:$H24,"17 - Оформление")</f>
        <v>1</v>
      </c>
    </row>
    <row r="4" hidden="1" outlineLevel="1">
      <c r="A4" s="125" t="s">
        <v>264</v>
      </c>
      <c r="B4" s="353">
        <v>9</v>
      </c>
      <c r="C4" s="353">
        <v>9</v>
      </c>
      <c r="D4" s="354">
        <f>C4/B4</f>
        <v>1</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6"/>
      <c r="C5" s="355"/>
      <c r="D5" s="357"/>
      <c r="E5" s="358"/>
      <c r="G5" s="126" t="s">
        <v>53</v>
      </c>
      <c r="H5" s="359"/>
      <c r="I5" s="248"/>
      <c r="J5" s="266"/>
      <c r="K5" s="248"/>
      <c r="L5" s="266"/>
      <c r="M5" s="266"/>
      <c r="N5" s="248"/>
      <c r="O5" s="266"/>
      <c r="P5" s="266"/>
      <c r="Q5" s="248"/>
      <c r="R5" s="266"/>
      <c r="S5" s="266"/>
      <c r="T5" s="248"/>
      <c r="U5" s="248"/>
      <c r="V5" s="360"/>
      <c r="W5" s="360"/>
      <c r="X5" s="360"/>
    </row>
    <row r="6" hidden="1" outlineLevel="1">
      <c r="A6" s="18">
        <v>0.20000000000000001</v>
      </c>
      <c r="B6" s="361">
        <v>0.5</v>
      </c>
      <c r="C6" s="18">
        <v>1</v>
      </c>
      <c r="D6" s="18" t="s">
        <v>38</v>
      </c>
      <c r="E6" s="18"/>
      <c r="F6" s="18" t="s">
        <v>268</v>
      </c>
      <c r="G6" s="362">
        <f>COUNTIFS(G10:G24,"0,2")</f>
        <v>1</v>
      </c>
      <c r="H6" s="363"/>
      <c r="I6" s="292"/>
      <c r="J6" s="267"/>
      <c r="K6" s="292"/>
      <c r="L6" s="267"/>
      <c r="M6" s="267"/>
      <c r="N6" s="292"/>
      <c r="O6" s="267"/>
      <c r="P6" s="267"/>
      <c r="Q6" s="292"/>
      <c r="R6" s="267"/>
      <c r="S6" s="267"/>
      <c r="T6" s="292"/>
      <c r="U6" s="292"/>
      <c r="V6" s="364"/>
      <c r="W6" s="364"/>
      <c r="X6" s="364"/>
    </row>
    <row r="7" hidden="1" outlineLevel="1">
      <c r="A7" s="365">
        <f>G6*0.2/B4</f>
        <v>0.022222222220000001</v>
      </c>
      <c r="B7" s="365">
        <f>G7*0.5/B4</f>
        <v>0.44444444440000003</v>
      </c>
      <c r="C7" s="365">
        <f>G8*1/B4</f>
        <v>0.33333333329999998</v>
      </c>
      <c r="D7" s="366">
        <f>(G6*A6+G7*B6+G8*C6)/SUM(G6:G8)</f>
        <v>0.59999999999999998</v>
      </c>
      <c r="E7" s="367"/>
      <c r="F7" s="143" t="s">
        <v>269</v>
      </c>
      <c r="G7" s="368">
        <f>COUNTIFS(G10:G24,"0,5")</f>
        <v>8</v>
      </c>
      <c r="H7" s="359"/>
      <c r="I7" s="369"/>
      <c r="J7" s="369"/>
      <c r="K7" s="369"/>
      <c r="L7" s="369"/>
      <c r="M7" s="369"/>
      <c r="N7" s="369"/>
      <c r="O7" s="369"/>
      <c r="P7" s="369"/>
      <c r="Q7" s="369"/>
      <c r="R7" s="369"/>
      <c r="S7" s="369"/>
      <c r="T7" s="369"/>
      <c r="U7" s="369"/>
      <c r="V7" s="370"/>
      <c r="W7" s="370"/>
      <c r="X7" s="370"/>
    </row>
    <row r="8" hidden="1" outlineLevel="1">
      <c r="A8" s="126" t="s">
        <v>53</v>
      </c>
      <c r="B8" s="126" t="s">
        <v>53</v>
      </c>
      <c r="C8" s="126" t="s">
        <v>53</v>
      </c>
      <c r="D8" s="126" t="s">
        <v>53</v>
      </c>
      <c r="E8" s="126"/>
      <c r="F8" s="18" t="s">
        <v>270</v>
      </c>
      <c r="G8" s="362">
        <f>COUNTIFS(G10:G24,"1")</f>
        <v>3</v>
      </c>
      <c r="H8" s="363"/>
      <c r="I8" s="292"/>
      <c r="J8" s="267"/>
      <c r="K8" s="292"/>
      <c r="L8" s="267"/>
      <c r="M8" s="267"/>
      <c r="N8" s="292"/>
      <c r="O8" s="267"/>
      <c r="P8" s="267"/>
      <c r="Q8" s="292"/>
      <c r="R8" s="267"/>
      <c r="S8" s="267"/>
      <c r="T8" s="292"/>
      <c r="U8" s="292"/>
      <c r="V8" s="364"/>
      <c r="W8" s="364"/>
      <c r="X8" s="364"/>
    </row>
    <row r="9">
      <c r="A9" s="145"/>
      <c r="B9" s="145"/>
      <c r="C9" s="145"/>
      <c r="D9" s="145"/>
      <c r="E9" s="145"/>
      <c r="F9" s="145"/>
      <c r="G9" s="145"/>
      <c r="H9" s="145"/>
      <c r="I9" s="243"/>
      <c r="J9" s="244"/>
      <c r="K9" s="243"/>
      <c r="L9" s="244"/>
      <c r="M9" s="244"/>
      <c r="N9" s="243"/>
      <c r="O9" s="244"/>
      <c r="P9" s="244"/>
      <c r="Q9" s="243"/>
      <c r="R9" s="244"/>
      <c r="S9" s="244"/>
      <c r="T9" s="243"/>
      <c r="U9" s="243"/>
      <c r="V9" s="146"/>
      <c r="W9" s="146"/>
      <c r="X9" s="146"/>
    </row>
    <row r="10" ht="42">
      <c r="A10" s="292">
        <v>1</v>
      </c>
      <c r="B10" s="371" t="s">
        <v>570</v>
      </c>
      <c r="C10" s="292">
        <v>1</v>
      </c>
      <c r="D10" s="372" t="s">
        <v>571</v>
      </c>
      <c r="E10" s="364"/>
      <c r="F10" s="373"/>
      <c r="G10" s="295">
        <v>0.20000000000000001</v>
      </c>
      <c r="H10" s="296" t="s">
        <v>31</v>
      </c>
      <c r="I10" s="292" t="s">
        <v>78</v>
      </c>
      <c r="J10" s="267">
        <v>45049</v>
      </c>
      <c r="K10" s="292" t="s">
        <v>275</v>
      </c>
      <c r="L10" s="329" t="s">
        <v>572</v>
      </c>
      <c r="M10" s="267">
        <v>45233</v>
      </c>
      <c r="N10" s="292" t="s">
        <v>573</v>
      </c>
      <c r="O10" s="267"/>
      <c r="P10" s="267"/>
      <c r="Q10" s="292"/>
      <c r="R10" s="267"/>
      <c r="S10" s="267"/>
      <c r="T10" s="292"/>
      <c r="U10" s="292"/>
      <c r="V10" s="364"/>
      <c r="W10" s="364"/>
      <c r="X10" s="364"/>
    </row>
    <row r="11" ht="136.5" customHeight="1">
      <c r="A11" s="248">
        <v>2</v>
      </c>
      <c r="B11" s="371" t="s">
        <v>570</v>
      </c>
      <c r="C11" s="248" t="s">
        <v>574</v>
      </c>
      <c r="D11" s="374" t="s">
        <v>575</v>
      </c>
      <c r="E11" s="360"/>
      <c r="F11" s="375"/>
      <c r="G11" s="289">
        <v>0.5</v>
      </c>
      <c r="H11" s="290" t="s">
        <v>28</v>
      </c>
      <c r="I11" s="248" t="s">
        <v>78</v>
      </c>
      <c r="J11" s="266">
        <v>45049</v>
      </c>
      <c r="K11" s="248" t="s">
        <v>275</v>
      </c>
      <c r="L11" s="321" t="s">
        <v>576</v>
      </c>
      <c r="M11" s="266">
        <v>45233</v>
      </c>
      <c r="N11" s="248" t="s">
        <v>573</v>
      </c>
      <c r="O11" s="266"/>
      <c r="P11" s="266"/>
      <c r="Q11" s="248"/>
      <c r="R11" s="266"/>
      <c r="S11" s="266"/>
      <c r="T11" s="248"/>
      <c r="U11" s="248"/>
      <c r="V11" s="360"/>
      <c r="W11" s="360"/>
      <c r="X11" s="360"/>
    </row>
    <row r="12" ht="42">
      <c r="A12" s="292">
        <v>3</v>
      </c>
      <c r="B12" s="371" t="s">
        <v>570</v>
      </c>
      <c r="C12" s="292">
        <v>2</v>
      </c>
      <c r="D12" s="372" t="s">
        <v>577</v>
      </c>
      <c r="E12" s="364"/>
      <c r="F12" s="373"/>
      <c r="G12" s="295">
        <v>0.5</v>
      </c>
      <c r="H12" s="296" t="s">
        <v>28</v>
      </c>
      <c r="I12" s="292" t="s">
        <v>78</v>
      </c>
      <c r="J12" s="267">
        <v>45049</v>
      </c>
      <c r="K12" s="292" t="s">
        <v>275</v>
      </c>
      <c r="L12" s="329" t="s">
        <v>578</v>
      </c>
      <c r="M12" s="267">
        <v>45233</v>
      </c>
      <c r="N12" s="292" t="s">
        <v>573</v>
      </c>
      <c r="O12" s="292"/>
      <c r="P12" s="292"/>
      <c r="Q12" s="292"/>
      <c r="R12" s="292"/>
      <c r="S12" s="292"/>
      <c r="T12" s="292"/>
      <c r="U12" s="292"/>
      <c r="V12" s="364"/>
      <c r="W12" s="364"/>
      <c r="X12" s="364"/>
    </row>
    <row r="13" ht="87.75" customHeight="1">
      <c r="A13" s="248">
        <v>4</v>
      </c>
      <c r="B13" s="371" t="s">
        <v>570</v>
      </c>
      <c r="C13" s="248">
        <v>2</v>
      </c>
      <c r="D13" s="374" t="s">
        <v>579</v>
      </c>
      <c r="E13" s="360"/>
      <c r="F13" s="375"/>
      <c r="G13" s="289">
        <v>0.5</v>
      </c>
      <c r="H13" s="290" t="s">
        <v>28</v>
      </c>
      <c r="I13" s="248" t="s">
        <v>78</v>
      </c>
      <c r="J13" s="266">
        <v>45049</v>
      </c>
      <c r="K13" s="248" t="s">
        <v>275</v>
      </c>
      <c r="L13" s="248" t="s">
        <v>580</v>
      </c>
      <c r="M13" s="266">
        <v>45233</v>
      </c>
      <c r="N13" s="248" t="s">
        <v>573</v>
      </c>
      <c r="O13" s="248"/>
      <c r="P13" s="248"/>
      <c r="Q13" s="248"/>
      <c r="R13" s="248"/>
      <c r="S13" s="248"/>
      <c r="T13" s="248"/>
      <c r="U13" s="248"/>
      <c r="V13" s="360"/>
      <c r="W13" s="360"/>
      <c r="X13" s="360"/>
    </row>
    <row r="14" ht="63.75">
      <c r="A14" s="292">
        <v>5</v>
      </c>
      <c r="B14" s="371" t="s">
        <v>570</v>
      </c>
      <c r="C14" s="292" t="s">
        <v>574</v>
      </c>
      <c r="D14" s="372" t="s">
        <v>581</v>
      </c>
      <c r="E14" s="373"/>
      <c r="F14" s="373" t="s">
        <v>582</v>
      </c>
      <c r="G14" s="295">
        <v>1</v>
      </c>
      <c r="H14" s="296" t="s">
        <v>22</v>
      </c>
      <c r="I14" s="292" t="s">
        <v>78</v>
      </c>
      <c r="J14" s="267">
        <v>45049</v>
      </c>
      <c r="K14" s="292" t="s">
        <v>275</v>
      </c>
      <c r="L14" s="376" t="s">
        <v>583</v>
      </c>
      <c r="M14" s="267">
        <v>45233</v>
      </c>
      <c r="N14" s="292" t="s">
        <v>573</v>
      </c>
      <c r="O14" s="292"/>
      <c r="P14" s="292"/>
      <c r="Q14" s="292"/>
      <c r="R14" s="292"/>
      <c r="S14" s="292"/>
      <c r="T14" s="292"/>
      <c r="U14" s="292"/>
      <c r="V14" s="364"/>
      <c r="W14" s="364"/>
      <c r="X14" s="364"/>
    </row>
    <row r="15" ht="57">
      <c r="A15" s="248">
        <v>6</v>
      </c>
      <c r="B15" s="371" t="s">
        <v>570</v>
      </c>
      <c r="C15" s="248">
        <v>9</v>
      </c>
      <c r="D15" s="247" t="s">
        <v>584</v>
      </c>
      <c r="E15" s="375"/>
      <c r="F15" s="375"/>
      <c r="G15" s="289">
        <v>0.5</v>
      </c>
      <c r="H15" s="290" t="s">
        <v>28</v>
      </c>
      <c r="I15" s="248" t="s">
        <v>78</v>
      </c>
      <c r="J15" s="266">
        <v>45049</v>
      </c>
      <c r="K15" s="248" t="s">
        <v>275</v>
      </c>
      <c r="L15" s="321" t="s">
        <v>585</v>
      </c>
      <c r="M15" s="266">
        <v>45233</v>
      </c>
      <c r="N15" s="248" t="s">
        <v>573</v>
      </c>
      <c r="O15" s="248"/>
      <c r="P15" s="248"/>
      <c r="Q15" s="248"/>
      <c r="R15" s="248"/>
      <c r="S15" s="248"/>
      <c r="T15" s="248"/>
      <c r="U15" s="248"/>
      <c r="V15" s="360"/>
      <c r="W15" s="360"/>
      <c r="X15" s="360"/>
    </row>
    <row r="16" ht="292.5" customHeight="1">
      <c r="A16" s="292">
        <v>7</v>
      </c>
      <c r="B16" s="371" t="s">
        <v>570</v>
      </c>
      <c r="C16" s="292">
        <v>11</v>
      </c>
      <c r="D16" s="294" t="s">
        <v>586</v>
      </c>
      <c r="E16" s="373"/>
      <c r="F16" s="373"/>
      <c r="G16" s="295">
        <v>1</v>
      </c>
      <c r="H16" s="296" t="s">
        <v>28</v>
      </c>
      <c r="I16" s="292" t="s">
        <v>78</v>
      </c>
      <c r="J16" s="267">
        <v>45049</v>
      </c>
      <c r="K16" s="292" t="s">
        <v>275</v>
      </c>
      <c r="L16" s="376" t="s">
        <v>587</v>
      </c>
      <c r="M16" s="292" t="s">
        <v>588</v>
      </c>
      <c r="N16" s="377" t="s">
        <v>589</v>
      </c>
      <c r="O16" s="329" t="s">
        <v>590</v>
      </c>
      <c r="P16" s="378">
        <v>45286</v>
      </c>
      <c r="Q16" s="379" t="s">
        <v>591</v>
      </c>
      <c r="R16" s="329" t="s">
        <v>592</v>
      </c>
      <c r="S16" s="378">
        <v>45289</v>
      </c>
      <c r="T16" s="292" t="s">
        <v>593</v>
      </c>
      <c r="U16" s="292"/>
      <c r="V16" s="364"/>
      <c r="W16" s="364"/>
      <c r="X16" s="364"/>
    </row>
    <row r="17" ht="42">
      <c r="A17" s="248">
        <v>8</v>
      </c>
      <c r="B17" s="371" t="s">
        <v>594</v>
      </c>
      <c r="C17" s="248">
        <v>2</v>
      </c>
      <c r="D17" s="380" t="s">
        <v>595</v>
      </c>
      <c r="E17" s="375"/>
      <c r="F17" s="375"/>
      <c r="G17" s="289">
        <v>0.5</v>
      </c>
      <c r="H17" s="290" t="s">
        <v>27</v>
      </c>
      <c r="I17" s="248" t="s">
        <v>78</v>
      </c>
      <c r="J17" s="320">
        <v>45253</v>
      </c>
      <c r="K17" s="248" t="s">
        <v>275</v>
      </c>
      <c r="L17" s="248"/>
      <c r="M17" s="248"/>
      <c r="N17" s="248"/>
      <c r="O17" s="248"/>
      <c r="P17" s="320">
        <v>45286</v>
      </c>
      <c r="Q17" s="248" t="s">
        <v>366</v>
      </c>
      <c r="R17" s="248"/>
      <c r="S17" s="248"/>
      <c r="T17" s="248"/>
      <c r="U17" s="248"/>
      <c r="V17" s="360"/>
      <c r="W17" s="360"/>
      <c r="X17" s="360"/>
    </row>
    <row r="18" ht="242.25">
      <c r="A18" s="292">
        <v>9</v>
      </c>
      <c r="B18" s="371" t="s">
        <v>594</v>
      </c>
      <c r="C18" s="292">
        <v>11</v>
      </c>
      <c r="D18" s="294" t="s">
        <v>596</v>
      </c>
      <c r="E18" s="292"/>
      <c r="G18" s="295">
        <v>0.5</v>
      </c>
      <c r="H18" s="296" t="s">
        <v>265</v>
      </c>
      <c r="I18" s="292" t="s">
        <v>78</v>
      </c>
      <c r="J18" s="378">
        <v>45286</v>
      </c>
      <c r="K18" s="292" t="s">
        <v>275</v>
      </c>
      <c r="L18" s="292"/>
      <c r="M18" s="292"/>
      <c r="N18" s="292"/>
      <c r="O18" s="292"/>
      <c r="P18" s="292"/>
      <c r="Q18" s="292"/>
      <c r="R18" s="329" t="s">
        <v>597</v>
      </c>
      <c r="S18" s="378">
        <v>45289</v>
      </c>
      <c r="T18" s="292" t="s">
        <v>385</v>
      </c>
      <c r="U18" s="292"/>
      <c r="V18" s="364"/>
      <c r="W18" s="364"/>
      <c r="X18" s="364"/>
    </row>
    <row r="19" ht="238.5" customHeight="1">
      <c r="A19" s="248">
        <v>10</v>
      </c>
      <c r="B19" s="371" t="s">
        <v>594</v>
      </c>
      <c r="C19" s="248">
        <v>11</v>
      </c>
      <c r="D19" s="247" t="s">
        <v>598</v>
      </c>
      <c r="E19" s="360"/>
      <c r="G19" s="289">
        <v>0.5</v>
      </c>
      <c r="H19" s="290" t="s">
        <v>265</v>
      </c>
      <c r="I19" s="248" t="s">
        <v>78</v>
      </c>
      <c r="J19" s="320">
        <v>45286</v>
      </c>
      <c r="K19" s="248" t="s">
        <v>275</v>
      </c>
      <c r="L19" s="248"/>
      <c r="M19" s="248"/>
      <c r="N19" s="248"/>
      <c r="O19" s="248"/>
      <c r="P19" s="248"/>
      <c r="Q19" s="248"/>
      <c r="R19" s="321" t="s">
        <v>599</v>
      </c>
      <c r="S19" s="320">
        <v>45289</v>
      </c>
      <c r="T19" s="248" t="s">
        <v>385</v>
      </c>
      <c r="U19" s="248"/>
      <c r="V19" s="360"/>
      <c r="W19" s="360"/>
      <c r="X19" s="360"/>
    </row>
    <row r="20" ht="57">
      <c r="A20" s="292">
        <v>11</v>
      </c>
      <c r="B20" s="371" t="s">
        <v>594</v>
      </c>
      <c r="C20" s="292">
        <v>11</v>
      </c>
      <c r="D20" s="294" t="s">
        <v>600</v>
      </c>
      <c r="E20" s="373"/>
      <c r="F20" s="373"/>
      <c r="G20" s="295">
        <v>1</v>
      </c>
      <c r="H20" s="296" t="s">
        <v>28</v>
      </c>
      <c r="I20" s="292" t="s">
        <v>78</v>
      </c>
      <c r="J20" s="378">
        <v>45286</v>
      </c>
      <c r="K20" s="292" t="s">
        <v>275</v>
      </c>
      <c r="L20" s="292"/>
      <c r="M20" s="292"/>
      <c r="N20" s="292"/>
      <c r="O20" s="292"/>
      <c r="P20" s="292"/>
      <c r="Q20" s="292"/>
      <c r="R20" s="329" t="s">
        <v>601</v>
      </c>
      <c r="S20" s="378">
        <v>45289</v>
      </c>
      <c r="T20" s="292" t="s">
        <v>385</v>
      </c>
      <c r="U20" s="292"/>
      <c r="V20" s="364"/>
      <c r="W20" s="364"/>
      <c r="X20" s="364"/>
    </row>
    <row r="21" ht="176.25" customHeight="1">
      <c r="A21" s="248">
        <v>12</v>
      </c>
      <c r="B21" s="371" t="s">
        <v>594</v>
      </c>
      <c r="C21" s="248">
        <v>11</v>
      </c>
      <c r="D21" s="247" t="s">
        <v>602</v>
      </c>
      <c r="E21" s="248"/>
      <c r="F21" s="375"/>
      <c r="G21" s="289">
        <v>0.5</v>
      </c>
      <c r="H21" s="290" t="s">
        <v>28</v>
      </c>
      <c r="I21" s="248" t="s">
        <v>78</v>
      </c>
      <c r="J21" s="320">
        <v>45286</v>
      </c>
      <c r="K21" s="248" t="s">
        <v>275</v>
      </c>
      <c r="L21" s="248"/>
      <c r="M21" s="248"/>
      <c r="N21" s="248"/>
      <c r="O21" s="248"/>
      <c r="P21" s="248"/>
      <c r="Q21" s="248"/>
      <c r="R21" s="381" t="s">
        <v>603</v>
      </c>
      <c r="S21" s="320">
        <v>45289</v>
      </c>
      <c r="T21" s="248" t="s">
        <v>385</v>
      </c>
      <c r="U21" s="248"/>
      <c r="V21" s="360"/>
      <c r="W21" s="360"/>
      <c r="X21" s="360"/>
    </row>
    <row r="22">
      <c r="A22" s="292"/>
      <c r="B22" s="292"/>
      <c r="C22" s="292"/>
      <c r="D22" s="294"/>
      <c r="E22" s="373"/>
      <c r="F22" s="373"/>
      <c r="G22" s="295"/>
      <c r="H22" s="296"/>
      <c r="I22" s="292"/>
      <c r="J22" s="292"/>
      <c r="K22" s="292"/>
      <c r="L22" s="292"/>
      <c r="M22" s="292"/>
      <c r="N22" s="292"/>
      <c r="O22" s="292"/>
      <c r="P22" s="292"/>
      <c r="Q22" s="292"/>
      <c r="R22" s="292"/>
      <c r="S22" s="292"/>
      <c r="T22" s="292"/>
      <c r="U22" s="292"/>
      <c r="V22" s="364"/>
      <c r="W22" s="364"/>
      <c r="X22" s="364"/>
    </row>
    <row r="23">
      <c r="A23" s="248"/>
      <c r="B23" s="248"/>
      <c r="C23" s="248"/>
      <c r="D23" s="247"/>
      <c r="E23" s="375"/>
      <c r="F23" s="375"/>
      <c r="G23" s="289"/>
      <c r="H23" s="290"/>
      <c r="I23" s="248"/>
      <c r="J23" s="248"/>
      <c r="K23" s="248"/>
      <c r="L23" s="248"/>
      <c r="M23" s="248"/>
      <c r="N23" s="248"/>
      <c r="O23" s="248"/>
      <c r="P23" s="248"/>
      <c r="Q23" s="248"/>
      <c r="R23" s="248"/>
      <c r="S23" s="248"/>
      <c r="T23" s="248"/>
      <c r="U23" s="248"/>
      <c r="V23" s="360"/>
      <c r="W23" s="360"/>
      <c r="X23" s="360"/>
    </row>
    <row r="24">
      <c r="A24" s="292"/>
      <c r="B24" s="292"/>
      <c r="C24" s="292"/>
      <c r="D24" s="294"/>
      <c r="E24" s="373"/>
      <c r="F24" s="373"/>
      <c r="G24" s="295"/>
      <c r="H24" s="296"/>
      <c r="I24" s="292"/>
      <c r="J24" s="292"/>
      <c r="K24" s="292"/>
      <c r="L24" s="292"/>
      <c r="M24" s="292"/>
      <c r="N24" s="292"/>
      <c r="O24" s="292"/>
      <c r="P24" s="292"/>
      <c r="Q24" s="292"/>
      <c r="R24" s="292"/>
      <c r="S24" s="292"/>
      <c r="T24" s="292"/>
      <c r="U24" s="292"/>
      <c r="V24" s="364"/>
      <c r="W24" s="364"/>
      <c r="X24" s="364"/>
    </row>
  </sheetData>
  <mergeCells count="2">
    <mergeCell ref="E18:F18"/>
    <mergeCell ref="E19:F19"/>
  </mergeCells>
  <dataValidations count="4" disablePrompts="0">
    <dataValidation sqref="G10:G2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4" type="list" allowBlank="1" errorStyle="stop" imeMode="noControl" operator="between" showDropDown="0" showErrorMessage="0" showInputMessage="0">
      <formula1>'Списки'!$E$2:$E$1002</formula1>
    </dataValidation>
    <dataValidation sqref="K10:K24" type="list" allowBlank="1" errorStyle="stop" imeMode="noControl" operator="between" showDropDown="0" showErrorMessage="0" showInputMessage="0">
      <formula1>'Списки'!$A$2:$A$1002</formula1>
    </dataValidation>
  </dataValidations>
  <hyperlinks>
    <hyperlink location="'33'!11:11" ref="D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F50033-008B-48C5-A9A1-0063001700B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E001A-000E-4410-AD7B-00A5009D0093}">
            <xm:f>1</xm:f>
            <x14:dxf>
              <font>
                <color indexed="65"/>
              </font>
              <fill>
                <patternFill patternType="solid">
                  <fgColor rgb="FF434343"/>
                  <bgColor rgb="FF434343"/>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1" operator="equal" id="{00F9006B-0021-4178-9C86-00020050007F}">
            <xm:f>0.5</xm:f>
            <x14:dxf>
              <font>
                <color indexed="65"/>
              </font>
              <fill>
                <patternFill patternType="solid">
                  <fgColor rgb="FF999999"/>
                  <bgColor rgb="FF999999"/>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0" operator="equal" id="{00B80019-00A6-4406-B448-007C00020074}">
            <xm:f>0.2</xm:f>
            <x14:dxf>
              <font/>
              <fill>
                <patternFill patternType="solid">
                  <fgColor rgb="FFCCCCCC"/>
                  <bgColor rgb="FFCCCCCC"/>
                </patternFill>
              </fill>
              <border>
                <left style="none"/>
                <right style="none"/>
                <top style="none"/>
                <bottom style="none"/>
                <diagonal style="none"/>
              </border>
            </x14:dxf>
          </x14:cfRule>
          <xm:sqref>G10:G24</xm:sqref>
        </x14:conditionalFormatting>
        <x14:conditionalFormatting xmlns:xm="http://schemas.microsoft.com/office/excel/2006/main">
          <x14:cfRule type="containsText" priority="9" operator="containsText" text="ПД" id="{009B0078-00CF-4408-A77C-009C007D00BD}">
            <xm:f>NOT(ISERROR(SEARCH(("ПД"),(K3))))</xm:f>
            <x14:dxf>
              <font/>
              <fill>
                <patternFill patternType="solid">
                  <fgColor rgb="FFF9CB9C"/>
                  <bgColor rgb="FFF9CB9C"/>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8" operator="containsText" text="отменено" id="{00AB008A-0000-4C2B-9347-00E6001D006C}">
            <xm:f>NOT(ISERROR(SEARCH(("отменено"),(K3))))</xm:f>
            <x14:dxf>
              <font/>
              <fill>
                <patternFill patternType="solid">
                  <fgColor rgb="FFD9EAD3"/>
                  <bgColor rgb="FFD9EAD3"/>
                </patternFill>
              </fill>
              <border>
                <left style="none"/>
                <right style="none"/>
                <top style="none"/>
                <bottom style="none"/>
                <diagonal style="none"/>
              </border>
            </x14:dxf>
          </x14:cfRule>
          <xm:sqref>K3 K5:K24</xm:sqref>
        </x14:conditionalFormatting>
        <x14:conditionalFormatting xmlns:xm="http://schemas.microsoft.com/office/excel/2006/main">
          <x14:cfRule type="cellIs" priority="7" operator="equal" id="{002200C2-00B3-43AE-B8D2-0048008C005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6" operator="equal" id="{00A20074-0057-4CE4-B351-003E003E00B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5" operator="equal" id="{004B0077-009D-46DF-91E4-0025001000D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4" operator="equal" id="{00AF0090-0052-4D5E-964C-00C8005E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3" operator="equal" id="{004200AF-003A-4F8C-8827-007800D900DF}">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ontainsText" priority="2" operator="containsText" text="повторно" id="{001900FF-0072-4745-80D7-00FE00ED0078}">
            <xm:f>NOT(ISERROR(SEARCH(("повторно"),(K3))))</xm:f>
            <x14:dxf>
              <font/>
              <fill>
                <patternFill patternType="solid">
                  <fgColor rgb="FFEA9999"/>
                  <bgColor rgb="FFEA9999"/>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1" operator="containsText" text="снято" id="{007B00AC-006D-4CC1-AF88-00F600240082}">
            <xm:f>NOT(ISERROR(SEARCH(("снято"),(K3))))</xm:f>
            <x14:dxf>
              <font/>
              <fill>
                <patternFill patternType="solid">
                  <fgColor rgb="FF93C47D"/>
                  <bgColor rgb="FF93C47D"/>
                </patternFill>
              </fill>
              <border>
                <left style="none"/>
                <right style="none"/>
                <top style="none"/>
                <bottom style="none"/>
                <diagonal style="none"/>
              </border>
            </x14:dxf>
          </x14:cfRule>
          <xm:sqref>K3 K5:K24</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5"/>
    <col customWidth="1" min="3" max="3" width="10.25"/>
    <col customWidth="1" min="4" max="4" width="53.380000000000003"/>
    <col customWidth="1" min="5" max="5" width="34.130000000000003"/>
    <col collapsed="1" customWidth="1" min="6" max="6" width="21.379999999999999"/>
    <col customWidth="1" hidden="1" min="7" max="8" outlineLevel="1" width="14.130000000000001"/>
    <col customWidth="1" min="10" max="10" width="9.5"/>
    <col customWidth="1" min="12" max="12" width="28.129999999999999"/>
    <col customWidth="1" min="13" max="13" width="10.25"/>
    <col customWidth="1" min="14" max="14" width="14.130000000000001"/>
    <col customWidth="1" min="15" max="15" width="15.380000000000001"/>
    <col customWidth="1" min="16" max="16" width="10.380000000000001"/>
    <col customWidth="1" min="17" max="17" width="14.880000000000001"/>
    <col customWidth="1" min="18" max="18" width="32.630000000000003"/>
    <col customWidth="1" min="19" max="19" width="10.380000000000001"/>
    <col customWidth="1" min="20" max="20" width="26.879999999999999"/>
    <col customWidth="1" hidden="1" min="21" max="24" width="25.629999999999999"/>
  </cols>
  <sheetData>
    <row r="1" ht="120"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COUNTIF($H11:$H22,"1 - Несоответствие продуктовым требованиям ПИК-Стандарт")</f>
        <v>0</v>
      </c>
      <c r="I3" s="352">
        <f>COUNTIF($H11:$H22,"2 - Несоответствие Бренд-листам ПИК")</f>
        <v>0</v>
      </c>
      <c r="J3" s="352">
        <f>COUNTIF($H11:$H22,"3 - Несоответствие Каталогу отделки")</f>
        <v>0</v>
      </c>
      <c r="K3" s="352">
        <f>COUNTIF($H11:$H22,"5 - Ошибка в применении СТМ")</f>
        <v>0</v>
      </c>
      <c r="L3" s="352">
        <f>COUNTIF($H11:$H22,"4 - Несоответствие Каталогу оборудования")</f>
        <v>0</v>
      </c>
      <c r="M3" s="352">
        <f>COUNTIF($H11:$H22,"6 - Ошибка в применении сборных ЛМ")</f>
        <v>0</v>
      </c>
      <c r="N3" s="352">
        <f>COUNTIF($H11:$H22,"7 - Ошибка в применении шкаф-пакетов")</f>
        <v>0</v>
      </c>
      <c r="O3" s="352">
        <f>COUNTIF($H11:$H22,"8 - Ошибка в применении шахт-пакетов")</f>
        <v>0</v>
      </c>
      <c r="P3" s="352">
        <f>COUNTIF($H11:$H22,"9 - Несоответствие типологическим требованиям ПИК-Стандарт")</f>
        <v>0</v>
      </c>
      <c r="Q3" s="352">
        <f>COUNTIF($H11:$H22,"10 - Несоответствие НТД РФ")</f>
        <v>0</v>
      </c>
      <c r="R3" s="352">
        <f>COUNTIF($H11:$H22,"11 - Несоответствие ИРД (кроме ТУ, СТУ), АПР, ПД")</f>
        <v>0</v>
      </c>
      <c r="S3" s="352">
        <f>COUNTIF($H11:$H22,"12 - Несоответствие требованиям ТУ, СТУ")</f>
        <v>0</v>
      </c>
      <c r="T3" s="352">
        <f>COUNTIF($H11:$H22,"13 - Ошибка в технических решениях")</f>
        <v>0</v>
      </c>
      <c r="U3" s="352">
        <f>COUNTIF($H11:$H22,"14 - Неувязка м/у собой комплектов РД")</f>
        <v>0</v>
      </c>
      <c r="V3" s="352">
        <f>COUNTIF($H11:$H22,"15 - Недостаточность информации влияющей на СМР")</f>
        <v>5</v>
      </c>
      <c r="W3" s="352">
        <f>COUNTIF($H11:$H22,"16 - Нерациональное решение")</f>
        <v>0</v>
      </c>
      <c r="X3" s="352">
        <f>COUNTIF($H11:$H22,"17 - Оформление")</f>
        <v>0</v>
      </c>
    </row>
    <row r="4" hidden="1" outlineLevel="1">
      <c r="A4" s="125" t="s">
        <v>264</v>
      </c>
      <c r="B4" s="353">
        <v>20</v>
      </c>
      <c r="C4" s="353">
        <v>6</v>
      </c>
      <c r="D4" s="354">
        <f>C4/B4</f>
        <v>0.29999999999999999</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8"/>
      <c r="G5" s="126" t="s">
        <v>53</v>
      </c>
      <c r="H5" s="359"/>
      <c r="I5" s="360"/>
      <c r="J5" s="266"/>
      <c r="K5" s="248"/>
      <c r="L5" s="266"/>
      <c r="M5" s="266"/>
      <c r="N5" s="248"/>
      <c r="O5" s="382"/>
      <c r="P5" s="266"/>
      <c r="Q5" s="248"/>
      <c r="R5" s="382"/>
      <c r="S5" s="266"/>
      <c r="T5" s="248"/>
      <c r="U5" s="360"/>
      <c r="V5" s="360"/>
      <c r="W5" s="360"/>
      <c r="X5" s="360"/>
    </row>
    <row r="6" hidden="1" outlineLevel="1">
      <c r="A6" s="18">
        <v>0.20000000000000001</v>
      </c>
      <c r="B6" s="18">
        <v>0.5</v>
      </c>
      <c r="C6" s="18">
        <v>1</v>
      </c>
      <c r="D6" s="18" t="s">
        <v>38</v>
      </c>
      <c r="E6" s="18"/>
      <c r="F6" s="18" t="s">
        <v>268</v>
      </c>
      <c r="G6" s="362">
        <f>COUNTIFS(G11:G22,"0,2")</f>
        <v>0</v>
      </c>
      <c r="H6" s="363"/>
      <c r="I6" s="364"/>
      <c r="J6" s="267"/>
      <c r="K6" s="292"/>
      <c r="L6" s="267"/>
      <c r="M6" s="267"/>
      <c r="N6" s="292"/>
      <c r="O6" s="383"/>
      <c r="P6" s="267"/>
      <c r="Q6" s="292"/>
      <c r="R6" s="383"/>
      <c r="S6" s="267"/>
      <c r="T6" s="292"/>
      <c r="U6" s="364"/>
      <c r="V6" s="364"/>
      <c r="W6" s="364"/>
      <c r="X6" s="364"/>
    </row>
    <row r="7" hidden="1" outlineLevel="1">
      <c r="A7" s="365">
        <f>G6*0.2/B4</f>
        <v>0</v>
      </c>
      <c r="B7" s="365">
        <f>G7*0.5/B4</f>
        <v>0.10000000000000001</v>
      </c>
      <c r="C7" s="365">
        <f>G8*1/B4</f>
        <v>0.050000000000000003</v>
      </c>
      <c r="D7" s="366">
        <f>(G6*A6+G7*B6+G8*C6)/SUM(G6:G8)</f>
        <v>0.59999999999999998</v>
      </c>
      <c r="E7" s="367"/>
      <c r="F7" s="143" t="s">
        <v>269</v>
      </c>
      <c r="G7" s="368">
        <f>COUNTIFS(G11:G22,"0,5")</f>
        <v>4</v>
      </c>
      <c r="H7" s="359"/>
      <c r="I7" s="370"/>
      <c r="J7" s="369"/>
      <c r="K7" s="369"/>
      <c r="L7" s="369"/>
      <c r="M7" s="369"/>
      <c r="N7" s="369"/>
      <c r="O7" s="370"/>
      <c r="P7" s="369"/>
      <c r="Q7" s="369"/>
      <c r="R7" s="370"/>
      <c r="S7" s="369"/>
      <c r="T7" s="369"/>
      <c r="U7" s="370"/>
      <c r="V7" s="370"/>
      <c r="W7" s="370"/>
      <c r="X7" s="370"/>
    </row>
    <row r="8" hidden="1" outlineLevel="1">
      <c r="A8" s="126" t="s">
        <v>53</v>
      </c>
      <c r="B8" s="126" t="s">
        <v>53</v>
      </c>
      <c r="C8" s="126" t="s">
        <v>53</v>
      </c>
      <c r="D8" s="126" t="s">
        <v>53</v>
      </c>
      <c r="E8" s="126"/>
      <c r="F8" s="18" t="s">
        <v>270</v>
      </c>
      <c r="G8" s="362">
        <f>COUNTIFS(G11:G22,"1")</f>
        <v>1</v>
      </c>
      <c r="H8" s="363"/>
      <c r="I8" s="364"/>
      <c r="J8" s="267"/>
      <c r="K8" s="292"/>
      <c r="L8" s="267"/>
      <c r="M8" s="267"/>
      <c r="N8" s="292"/>
      <c r="O8" s="383"/>
      <c r="P8" s="267"/>
      <c r="Q8" s="292"/>
      <c r="R8" s="383"/>
      <c r="S8" s="267"/>
      <c r="T8" s="292"/>
      <c r="U8" s="364"/>
      <c r="V8" s="364"/>
      <c r="W8" s="364"/>
      <c r="X8" s="364"/>
    </row>
    <row r="9">
      <c r="A9" s="145"/>
      <c r="B9" s="145"/>
      <c r="C9" s="145"/>
      <c r="D9" s="145"/>
      <c r="E9" s="145"/>
      <c r="F9" s="145"/>
      <c r="G9" s="145"/>
      <c r="H9" s="145"/>
      <c r="I9" s="146"/>
      <c r="J9" s="244"/>
      <c r="K9" s="243"/>
      <c r="L9" s="244"/>
      <c r="M9" s="244"/>
      <c r="N9" s="243"/>
      <c r="O9" s="147"/>
      <c r="P9" s="244"/>
      <c r="Q9" s="243"/>
      <c r="R9" s="147"/>
      <c r="S9" s="244"/>
      <c r="T9" s="243"/>
      <c r="U9" s="146"/>
      <c r="V9" s="146"/>
      <c r="W9" s="146"/>
      <c r="X9" s="146"/>
    </row>
    <row r="10" ht="63.75">
      <c r="A10" s="384"/>
      <c r="B10" s="385"/>
      <c r="C10" s="385"/>
      <c r="D10" s="386" t="s">
        <v>604</v>
      </c>
      <c r="E10" s="373"/>
      <c r="F10" s="373"/>
      <c r="G10" s="295"/>
      <c r="H10" s="296"/>
      <c r="I10" s="364"/>
      <c r="J10" s="267"/>
      <c r="K10" s="292"/>
      <c r="L10" s="267"/>
      <c r="M10" s="267"/>
      <c r="N10" s="292"/>
      <c r="O10" s="383"/>
      <c r="P10" s="267"/>
      <c r="Q10" s="292"/>
      <c r="R10" s="383"/>
      <c r="S10" s="267"/>
      <c r="T10" s="292"/>
      <c r="U10" s="364"/>
      <c r="V10" s="364"/>
      <c r="W10" s="364"/>
      <c r="X10" s="364"/>
    </row>
    <row r="11" ht="128.25" customHeight="1">
      <c r="A11" s="248">
        <v>1</v>
      </c>
      <c r="B11" s="309" t="s">
        <v>605</v>
      </c>
      <c r="C11" s="248" t="s">
        <v>606</v>
      </c>
      <c r="D11" s="247" t="s">
        <v>607</v>
      </c>
      <c r="E11" s="248"/>
      <c r="G11" s="289"/>
      <c r="H11" s="290"/>
      <c r="I11" s="248" t="s">
        <v>78</v>
      </c>
      <c r="J11" s="266">
        <v>45049</v>
      </c>
      <c r="K11" s="248" t="s">
        <v>279</v>
      </c>
      <c r="L11" s="248" t="s">
        <v>608</v>
      </c>
      <c r="M11" s="266">
        <v>45126</v>
      </c>
      <c r="N11" s="248" t="s">
        <v>609</v>
      </c>
      <c r="O11" s="360"/>
      <c r="P11" s="266">
        <v>45195</v>
      </c>
      <c r="Q11" s="248"/>
      <c r="R11" s="360"/>
      <c r="S11" s="248"/>
      <c r="T11" s="248"/>
      <c r="U11" s="360"/>
      <c r="V11" s="360"/>
      <c r="W11" s="360"/>
      <c r="X11" s="360"/>
    </row>
    <row r="12" ht="131.25" customHeight="1">
      <c r="A12" s="292">
        <v>2</v>
      </c>
      <c r="B12" s="315" t="s">
        <v>610</v>
      </c>
      <c r="C12" s="292" t="s">
        <v>611</v>
      </c>
      <c r="D12" s="294" t="s">
        <v>612</v>
      </c>
      <c r="E12" s="364"/>
      <c r="F12" s="373"/>
      <c r="G12" s="295">
        <v>0.5</v>
      </c>
      <c r="H12" s="296" t="s">
        <v>28</v>
      </c>
      <c r="I12" s="292" t="s">
        <v>78</v>
      </c>
      <c r="J12" s="267">
        <v>45049</v>
      </c>
      <c r="K12" s="292" t="s">
        <v>275</v>
      </c>
      <c r="L12" s="292" t="s">
        <v>613</v>
      </c>
      <c r="M12" s="267">
        <v>45126</v>
      </c>
      <c r="N12" s="292" t="s">
        <v>614</v>
      </c>
      <c r="O12" s="364"/>
      <c r="P12" s="267">
        <v>45195</v>
      </c>
      <c r="Q12" s="292" t="s">
        <v>385</v>
      </c>
      <c r="R12" s="364"/>
      <c r="S12" s="292"/>
      <c r="T12" s="292"/>
      <c r="U12" s="364"/>
      <c r="V12" s="364"/>
      <c r="W12" s="364"/>
      <c r="X12" s="364"/>
    </row>
    <row r="13" ht="136.5" customHeight="1">
      <c r="A13" s="248">
        <v>3</v>
      </c>
      <c r="B13" s="309" t="s">
        <v>610</v>
      </c>
      <c r="C13" s="248">
        <v>16</v>
      </c>
      <c r="D13" s="247" t="s">
        <v>615</v>
      </c>
      <c r="E13" s="248"/>
      <c r="G13" s="289">
        <v>0.5</v>
      </c>
      <c r="H13" s="290" t="s">
        <v>28</v>
      </c>
      <c r="I13" s="248" t="s">
        <v>78</v>
      </c>
      <c r="J13" s="266">
        <v>45049</v>
      </c>
      <c r="K13" s="248" t="s">
        <v>275</v>
      </c>
      <c r="L13" s="248" t="s">
        <v>613</v>
      </c>
      <c r="M13" s="266">
        <v>45126</v>
      </c>
      <c r="N13" s="248" t="s">
        <v>614</v>
      </c>
      <c r="O13" s="360"/>
      <c r="P13" s="266">
        <v>45195</v>
      </c>
      <c r="Q13" s="248" t="s">
        <v>385</v>
      </c>
      <c r="R13" s="360"/>
      <c r="S13" s="248"/>
      <c r="T13" s="248"/>
      <c r="U13" s="360"/>
      <c r="V13" s="360"/>
      <c r="W13" s="360"/>
      <c r="X13" s="360"/>
    </row>
    <row r="14" ht="114.75">
      <c r="A14" s="292">
        <v>4</v>
      </c>
      <c r="B14" s="315" t="s">
        <v>610</v>
      </c>
      <c r="C14" s="292" t="s">
        <v>616</v>
      </c>
      <c r="D14" s="294" t="s">
        <v>617</v>
      </c>
      <c r="E14" s="373"/>
      <c r="F14" s="373"/>
      <c r="G14" s="295">
        <v>1</v>
      </c>
      <c r="H14" s="296" t="s">
        <v>28</v>
      </c>
      <c r="I14" s="292" t="s">
        <v>78</v>
      </c>
      <c r="J14" s="267">
        <v>45049</v>
      </c>
      <c r="K14" s="292" t="s">
        <v>275</v>
      </c>
      <c r="L14" s="292" t="s">
        <v>618</v>
      </c>
      <c r="M14" s="267">
        <v>45126</v>
      </c>
      <c r="N14" s="292" t="s">
        <v>614</v>
      </c>
      <c r="O14" s="364"/>
      <c r="P14" s="267">
        <v>45195</v>
      </c>
      <c r="Q14" s="292" t="s">
        <v>619</v>
      </c>
      <c r="R14" s="364"/>
      <c r="S14" s="292"/>
      <c r="T14" s="292"/>
      <c r="U14" s="364"/>
      <c r="V14" s="364"/>
      <c r="W14" s="364"/>
      <c r="X14" s="364"/>
    </row>
    <row r="15" ht="102" customHeight="1">
      <c r="A15" s="248">
        <v>5</v>
      </c>
      <c r="B15" s="387" t="s">
        <v>620</v>
      </c>
      <c r="C15" s="248">
        <v>2</v>
      </c>
      <c r="D15" s="380" t="s">
        <v>621</v>
      </c>
      <c r="E15" s="248"/>
      <c r="F15" s="375"/>
      <c r="G15" s="289">
        <v>0.5</v>
      </c>
      <c r="H15" s="290" t="s">
        <v>28</v>
      </c>
      <c r="I15" s="248" t="s">
        <v>78</v>
      </c>
      <c r="J15" s="266">
        <v>45195</v>
      </c>
      <c r="K15" s="248" t="s">
        <v>275</v>
      </c>
      <c r="L15" s="321"/>
      <c r="M15" s="248"/>
      <c r="N15" s="248"/>
      <c r="O15" s="321"/>
      <c r="P15" s="248"/>
      <c r="Q15" s="248"/>
      <c r="R15" s="388" t="s">
        <v>622</v>
      </c>
      <c r="S15" s="266">
        <v>45233</v>
      </c>
      <c r="T15" s="248" t="s">
        <v>623</v>
      </c>
      <c r="U15" s="360"/>
      <c r="V15" s="360"/>
      <c r="W15" s="360"/>
      <c r="X15" s="360"/>
    </row>
    <row r="16" ht="52.5">
      <c r="A16" s="292">
        <v>6</v>
      </c>
      <c r="B16" s="389" t="s">
        <v>620</v>
      </c>
      <c r="C16" s="292">
        <v>17</v>
      </c>
      <c r="D16" s="294" t="s">
        <v>624</v>
      </c>
      <c r="E16" s="373"/>
      <c r="F16" s="373"/>
      <c r="G16" s="295">
        <v>0.5</v>
      </c>
      <c r="H16" s="296" t="s">
        <v>28</v>
      </c>
      <c r="I16" s="292" t="s">
        <v>78</v>
      </c>
      <c r="J16" s="267">
        <v>45195</v>
      </c>
      <c r="K16" s="292" t="s">
        <v>275</v>
      </c>
      <c r="L16" s="292"/>
      <c r="M16" s="292"/>
      <c r="N16" s="292"/>
      <c r="O16" s="364"/>
      <c r="P16" s="292"/>
      <c r="Q16" s="292"/>
      <c r="R16" s="390" t="s">
        <v>625</v>
      </c>
      <c r="S16" s="267">
        <v>45233</v>
      </c>
      <c r="T16" s="292" t="s">
        <v>366</v>
      </c>
      <c r="U16" s="364"/>
      <c r="V16" s="364"/>
      <c r="W16" s="364"/>
      <c r="X16" s="364"/>
    </row>
    <row r="17">
      <c r="A17" s="248"/>
      <c r="B17" s="248"/>
      <c r="C17" s="248"/>
      <c r="D17" s="247"/>
      <c r="E17" s="375"/>
      <c r="F17" s="375"/>
      <c r="G17" s="289"/>
      <c r="H17" s="290"/>
      <c r="I17" s="360"/>
      <c r="J17" s="248"/>
      <c r="K17" s="248"/>
      <c r="L17" s="248"/>
      <c r="M17" s="248"/>
      <c r="N17" s="248"/>
      <c r="O17" s="360"/>
      <c r="P17" s="248"/>
      <c r="Q17" s="248"/>
      <c r="R17" s="360"/>
      <c r="S17" s="248"/>
      <c r="T17" s="248"/>
      <c r="U17" s="360"/>
      <c r="V17" s="360"/>
      <c r="W17" s="360"/>
      <c r="X17" s="360"/>
    </row>
    <row r="18">
      <c r="A18" s="292"/>
      <c r="B18" s="292"/>
      <c r="C18" s="292"/>
      <c r="D18" s="294"/>
      <c r="E18" s="373"/>
      <c r="F18" s="373"/>
      <c r="G18" s="295"/>
      <c r="H18" s="296"/>
      <c r="I18" s="364"/>
      <c r="J18" s="292"/>
      <c r="K18" s="292"/>
      <c r="L18" s="292"/>
      <c r="M18" s="292"/>
      <c r="N18" s="292"/>
      <c r="O18" s="364"/>
      <c r="P18" s="292"/>
      <c r="Q18" s="292"/>
      <c r="R18" s="364"/>
      <c r="S18" s="292"/>
      <c r="T18" s="292"/>
      <c r="U18" s="364"/>
      <c r="V18" s="364"/>
      <c r="W18" s="364"/>
      <c r="X18" s="364"/>
    </row>
    <row r="19">
      <c r="A19" s="248"/>
      <c r="B19" s="248"/>
      <c r="C19" s="248"/>
      <c r="D19" s="247"/>
      <c r="E19" s="375"/>
      <c r="F19" s="375"/>
      <c r="G19" s="289"/>
      <c r="H19" s="290"/>
      <c r="I19" s="360"/>
      <c r="J19" s="248"/>
      <c r="K19" s="248"/>
      <c r="L19" s="248"/>
      <c r="M19" s="248"/>
      <c r="N19" s="248"/>
      <c r="O19" s="360"/>
      <c r="P19" s="248"/>
      <c r="Q19" s="248"/>
      <c r="R19" s="360"/>
      <c r="S19" s="248"/>
      <c r="T19" s="248"/>
      <c r="U19" s="360"/>
      <c r="V19" s="360"/>
      <c r="W19" s="360"/>
      <c r="X19" s="360"/>
    </row>
    <row r="20">
      <c r="A20" s="292"/>
      <c r="B20" s="292"/>
      <c r="C20" s="292"/>
      <c r="D20" s="294"/>
      <c r="E20" s="373"/>
      <c r="F20" s="373"/>
      <c r="G20" s="295"/>
      <c r="H20" s="296"/>
      <c r="I20" s="364"/>
      <c r="J20" s="292"/>
      <c r="K20" s="292"/>
      <c r="L20" s="292"/>
      <c r="M20" s="292"/>
      <c r="N20" s="292"/>
      <c r="O20" s="364"/>
      <c r="P20" s="292"/>
      <c r="Q20" s="292"/>
      <c r="R20" s="364"/>
      <c r="S20" s="292"/>
      <c r="T20" s="292"/>
      <c r="U20" s="364"/>
      <c r="V20" s="364"/>
      <c r="W20" s="364"/>
      <c r="X20" s="364"/>
    </row>
    <row r="21">
      <c r="A21" s="248"/>
      <c r="B21" s="248"/>
      <c r="C21" s="248"/>
      <c r="D21" s="247"/>
      <c r="E21" s="375"/>
      <c r="F21" s="375"/>
      <c r="G21" s="289"/>
      <c r="H21" s="290"/>
      <c r="I21" s="360"/>
      <c r="J21" s="248"/>
      <c r="K21" s="248"/>
      <c r="L21" s="248"/>
      <c r="M21" s="248"/>
      <c r="N21" s="248"/>
      <c r="O21" s="360"/>
      <c r="P21" s="248"/>
      <c r="Q21" s="248"/>
      <c r="R21" s="360"/>
      <c r="S21" s="248"/>
      <c r="T21" s="248"/>
      <c r="U21" s="360"/>
      <c r="V21" s="360"/>
      <c r="W21" s="360"/>
      <c r="X21" s="360"/>
    </row>
    <row r="22">
      <c r="A22" s="292"/>
      <c r="B22" s="292"/>
      <c r="C22" s="292"/>
      <c r="D22" s="294"/>
      <c r="E22" s="373"/>
      <c r="F22" s="373"/>
      <c r="G22" s="295"/>
      <c r="H22" s="296"/>
      <c r="I22" s="364"/>
      <c r="J22" s="292"/>
      <c r="K22" s="292"/>
      <c r="L22" s="292"/>
      <c r="M22" s="292"/>
      <c r="N22" s="292"/>
      <c r="O22" s="364"/>
      <c r="P22" s="292"/>
      <c r="Q22" s="292"/>
      <c r="R22" s="364"/>
      <c r="S22" s="292"/>
      <c r="T22" s="292"/>
      <c r="U22" s="364"/>
      <c r="V22" s="364"/>
      <c r="W22" s="364"/>
      <c r="X22" s="364"/>
    </row>
  </sheetData>
  <mergeCells count="2">
    <mergeCell ref="E11:F11"/>
    <mergeCell ref="E13:F13"/>
  </mergeCells>
  <dataValidations count="4" disablePrompts="0">
    <dataValidation sqref="G10:G22"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2" type="list" allowBlank="1" errorStyle="stop" imeMode="noControl" operator="between" showDropDown="0" showErrorMessage="0" showInputMessage="0">
      <formula1>'Списки'!$E$2:$E$1002</formula1>
    </dataValidation>
    <dataValidation sqref="K10:K22" type="list" allowBlank="1" errorStyle="stop" imeMode="noControl" operator="between" showDropDown="0" showErrorMessage="0" showInputMessage="0">
      <formula1>'Списки'!$A$2:$A$1002</formula1>
    </dataValidation>
  </dataValidations>
  <hyperlinks>
    <hyperlink location="'7'!24:24" ref="D15"/>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600D9-00F1-4DC7-9040-0060007400C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30098-00E2-468B-82AD-0033005100CA}">
            <xm:f>1</xm:f>
            <x14:dxf>
              <font>
                <color indexed="65"/>
              </font>
              <fill>
                <patternFill patternType="solid">
                  <fgColor rgb="FF434343"/>
                  <bgColor rgb="FF434343"/>
                </patternFill>
              </fill>
              <border>
                <left style="none"/>
                <right style="none"/>
                <top style="none"/>
                <bottom style="none"/>
                <diagonal style="none"/>
              </border>
            </x14:dxf>
          </x14:cfRule>
          <xm:sqref>G10:G22</xm:sqref>
        </x14:conditionalFormatting>
        <x14:conditionalFormatting xmlns:xm="http://schemas.microsoft.com/office/excel/2006/main">
          <x14:cfRule type="cellIs" priority="11" operator="equal" id="{008A002E-005F-4D08-A4A6-0060009600D0}">
            <xm:f>0.5</xm:f>
            <x14:dxf>
              <font>
                <color indexed="65"/>
              </font>
              <fill>
                <patternFill patternType="solid">
                  <fgColor rgb="FF999999"/>
                  <bgColor rgb="FF999999"/>
                </patternFill>
              </fill>
              <border>
                <left style="none"/>
                <right style="none"/>
                <top style="none"/>
                <bottom style="none"/>
                <diagonal style="none"/>
              </border>
            </x14:dxf>
          </x14:cfRule>
          <xm:sqref>G10:G22</xm:sqref>
        </x14:conditionalFormatting>
        <x14:conditionalFormatting xmlns:xm="http://schemas.microsoft.com/office/excel/2006/main">
          <x14:cfRule type="cellIs" priority="10" operator="equal" id="{005D00BF-0098-4C92-A8BD-00EB00240083}">
            <xm:f>0.2</xm:f>
            <x14:dxf>
              <font/>
              <fill>
                <patternFill patternType="solid">
                  <fgColor rgb="FFCCCCCC"/>
                  <bgColor rgb="FFCCCCCC"/>
                </patternFill>
              </fill>
              <border>
                <left style="none"/>
                <right style="none"/>
                <top style="none"/>
                <bottom style="none"/>
                <diagonal style="none"/>
              </border>
            </x14:dxf>
          </x14:cfRule>
          <xm:sqref>G10:G22</xm:sqref>
        </x14:conditionalFormatting>
        <x14:conditionalFormatting xmlns:xm="http://schemas.microsoft.com/office/excel/2006/main">
          <x14:cfRule type="containsText" priority="9" operator="containsText" text="ПД" id="{00DB0079-0060-4D11-B0FA-00870020000C}">
            <xm:f>NOT(ISERROR(SEARCH(("ПД"),(K3))))</xm:f>
            <x14:dxf>
              <font/>
              <fill>
                <patternFill patternType="solid">
                  <fgColor rgb="FFF9CB9C"/>
                  <bgColor rgb="FFF9CB9C"/>
                </patternFill>
              </fill>
              <border>
                <left style="none"/>
                <right style="none"/>
                <top style="none"/>
                <bottom style="none"/>
                <diagonal style="none"/>
              </border>
            </x14:dxf>
          </x14:cfRule>
          <xm:sqref>K3 K5:K22</xm:sqref>
        </x14:conditionalFormatting>
        <x14:conditionalFormatting xmlns:xm="http://schemas.microsoft.com/office/excel/2006/main">
          <x14:cfRule type="containsText" priority="8" operator="containsText" text="отменено" id="{005F0040-00CA-448F-A230-003100AC00B1}">
            <xm:f>NOT(ISERROR(SEARCH(("отменено"),(K3))))</xm:f>
            <x14:dxf>
              <font/>
              <fill>
                <patternFill patternType="solid">
                  <fgColor rgb="FFD9EAD3"/>
                  <bgColor rgb="FFD9EAD3"/>
                </patternFill>
              </fill>
              <border>
                <left style="none"/>
                <right style="none"/>
                <top style="none"/>
                <bottom style="none"/>
                <diagonal style="none"/>
              </border>
            </x14:dxf>
          </x14:cfRule>
          <xm:sqref>K3 K5:K22</xm:sqref>
        </x14:conditionalFormatting>
        <x14:conditionalFormatting xmlns:xm="http://schemas.microsoft.com/office/excel/2006/main">
          <x14:cfRule type="cellIs" priority="7" operator="equal" id="{008300F3-00A2-4B00-8992-007400A0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H5:H22 A9:G9</xm:sqref>
        </x14:conditionalFormatting>
        <x14:conditionalFormatting xmlns:xm="http://schemas.microsoft.com/office/excel/2006/main">
          <x14:cfRule type="cellIs" priority="6" operator="equal" id="{008300B6-0087-4177-AF50-00C800DF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H5:H22 A9:G9</xm:sqref>
        </x14:conditionalFormatting>
        <x14:conditionalFormatting xmlns:xm="http://schemas.microsoft.com/office/excel/2006/main">
          <x14:cfRule type="cellIs" priority="5" operator="equal" id="{00500093-00D0-4B9E-AB30-0057003E00A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H5:H22 A9:G9</xm:sqref>
        </x14:conditionalFormatting>
        <x14:conditionalFormatting xmlns:xm="http://schemas.microsoft.com/office/excel/2006/main">
          <x14:cfRule type="cellIs" priority="4" operator="equal" id="{00EF006B-00CC-4E8F-94DA-008C00C5007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H5:H22 A9:G9</xm:sqref>
        </x14:conditionalFormatting>
        <x14:conditionalFormatting xmlns:xm="http://schemas.microsoft.com/office/excel/2006/main">
          <x14:cfRule type="cellIs" priority="3" operator="equal" id="{004800F0-004C-4681-AC34-005800DF006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H5:H22 A9:G9</xm:sqref>
        </x14:conditionalFormatting>
        <x14:conditionalFormatting xmlns:xm="http://schemas.microsoft.com/office/excel/2006/main">
          <x14:cfRule type="containsText" priority="2" operator="containsText" text="повторно" id="{00E70025-0058-4F40-885D-00A100B8002B}">
            <xm:f>NOT(ISERROR(SEARCH(("повторно"),(K3))))</xm:f>
            <x14:dxf>
              <font/>
              <fill>
                <patternFill patternType="solid">
                  <fgColor rgb="FFEA9999"/>
                  <bgColor rgb="FFEA9999"/>
                </patternFill>
              </fill>
              <border>
                <left style="none"/>
                <right style="none"/>
                <top style="none"/>
                <bottom style="none"/>
                <diagonal style="none"/>
              </border>
            </x14:dxf>
          </x14:cfRule>
          <xm:sqref>K3 K5:K22</xm:sqref>
        </x14:conditionalFormatting>
        <x14:conditionalFormatting xmlns:xm="http://schemas.microsoft.com/office/excel/2006/main">
          <x14:cfRule type="containsText" priority="1" operator="containsText" text="снято" id="{00CA0084-0033-4A4D-9A0B-00A0007C0096}">
            <xm:f>NOT(ISERROR(SEARCH(("снято"),(K3))))</xm:f>
            <x14:dxf>
              <font/>
              <fill>
                <patternFill patternType="solid">
                  <fgColor rgb="FF93C47D"/>
                  <bgColor rgb="FF93C47D"/>
                </patternFill>
              </fill>
              <border>
                <left style="none"/>
                <right style="none"/>
                <top style="none"/>
                <bottom style="none"/>
                <diagonal style="none"/>
              </border>
            </x14:dxf>
          </x14:cfRule>
          <xm:sqref>K3 K5:K22</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topLeftCell="F1" zoomScale="100" workbookViewId="0">
      <selection activeCell="A1" activeCellId="0" sqref="A1"/>
    </sheetView>
  </sheetViews>
  <sheetFormatPr defaultColWidth="12.630000000000001" defaultRowHeight="15.75" customHeight="1" outlineLevelRow="1" outlineLevelCol="1"/>
  <cols>
    <col customWidth="1" min="1" max="1" width="10"/>
    <col customWidth="1" min="2" max="2" width="13"/>
    <col customWidth="1" min="3" max="3" width="10.130000000000001"/>
    <col customWidth="1" min="4" max="4" width="69.379999999999995"/>
    <col customWidth="1" min="5" max="5" width="49.75"/>
    <col collapsed="1" customWidth="1" min="6" max="6" width="21.379999999999999"/>
    <col customWidth="1" hidden="1" min="7" max="7" outlineLevel="1" width="10.5"/>
    <col customWidth="1" hidden="1" min="8" max="8" outlineLevel="1" width="17"/>
    <col customWidth="1" min="10" max="10" width="9.8800000000000008"/>
    <col customWidth="1" min="12" max="12" width="31"/>
    <col collapsed="1" customWidth="1" min="13" max="13" width="11.380000000000001"/>
    <col customWidth="1" hidden="1" min="14" max="14" outlineLevel="1" width="61.630000000000003"/>
    <col customWidth="1" hidden="1" min="15" max="15" outlineLevel="1" width="25"/>
    <col collapsed="1" customWidth="1" min="16" max="16" width="10"/>
    <col customWidth="1" hidden="1" min="17" max="17" outlineLevel="1" width="38.380000000000003"/>
    <col customWidth="1" hidden="1" min="18" max="18" outlineLevel="1" width="22"/>
    <col collapsed="1" customWidth="1" min="19" max="19" width="10.5"/>
    <col customWidth="1" hidden="1" min="20" max="20" outlineLevel="1" width="26.879999999999999"/>
    <col customWidth="1" hidden="1" min="21" max="21" outlineLevel="1" width="25.629999999999999"/>
    <col collapsed="1" customWidth="1" min="22" max="22" width="11.630000000000001"/>
    <col customWidth="1" hidden="1" min="23" max="23" outlineLevel="1" width="22.629999999999999"/>
    <col customWidth="1" hidden="1" min="24" max="24" outlineLevel="1" width="25.629999999999999"/>
    <col customWidth="1" min="25" max="25" width="9.5"/>
    <col customWidth="1" min="26" max="27" width="25.629999999999999"/>
    <col customWidth="1" min="28" max="28" width="9.75"/>
    <col customWidth="1" min="29" max="29" width="19.75"/>
  </cols>
  <sheetData>
    <row r="1" ht="120" collapsed="1">
      <c r="A1" s="348" t="s">
        <v>250</v>
      </c>
      <c r="B1" s="348" t="s">
        <v>251</v>
      </c>
      <c r="C1" s="348" t="s">
        <v>252</v>
      </c>
      <c r="D1" s="348" t="s">
        <v>253</v>
      </c>
      <c r="E1" s="348" t="s">
        <v>254</v>
      </c>
      <c r="F1" s="348" t="s">
        <v>255</v>
      </c>
      <c r="G1" s="119" t="s">
        <v>256</v>
      </c>
      <c r="H1" s="119" t="s">
        <v>257</v>
      </c>
      <c r="I1" s="119" t="s">
        <v>4</v>
      </c>
      <c r="J1" s="348" t="s">
        <v>258</v>
      </c>
      <c r="K1" s="348" t="s">
        <v>259</v>
      </c>
      <c r="L1" s="391" t="s">
        <v>260</v>
      </c>
      <c r="M1" s="121" t="s">
        <v>261</v>
      </c>
      <c r="N1" s="121" t="s">
        <v>262</v>
      </c>
      <c r="O1" s="120" t="s">
        <v>260</v>
      </c>
      <c r="P1" s="122" t="s">
        <v>261</v>
      </c>
      <c r="Q1" s="392" t="s">
        <v>262</v>
      </c>
      <c r="R1" s="121" t="s">
        <v>263</v>
      </c>
      <c r="S1" s="123" t="s">
        <v>261</v>
      </c>
      <c r="T1" s="123" t="s">
        <v>262</v>
      </c>
      <c r="U1" s="121" t="s">
        <v>263</v>
      </c>
      <c r="V1" s="123" t="s">
        <v>261</v>
      </c>
      <c r="W1" s="123" t="s">
        <v>262</v>
      </c>
      <c r="X1" s="121" t="s">
        <v>263</v>
      </c>
      <c r="Y1" s="123" t="s">
        <v>261</v>
      </c>
      <c r="Z1" s="123" t="s">
        <v>262</v>
      </c>
      <c r="AA1" s="393" t="s">
        <v>260</v>
      </c>
      <c r="AB1" s="394" t="s">
        <v>261</v>
      </c>
      <c r="AC1" s="394" t="s">
        <v>262</v>
      </c>
    </row>
    <row r="2" hidden="1" outlineLevel="1">
      <c r="A2" s="349"/>
      <c r="B2" s="125" t="s">
        <v>264</v>
      </c>
      <c r="C2" s="125" t="s">
        <v>264</v>
      </c>
      <c r="D2" s="126" t="s">
        <v>53</v>
      </c>
      <c r="E2" s="127"/>
      <c r="F2" s="350"/>
      <c r="G2" s="295"/>
      <c r="H2" s="130" t="s">
        <v>265</v>
      </c>
      <c r="I2" s="130" t="s">
        <v>12</v>
      </c>
      <c r="J2" s="130" t="s">
        <v>13</v>
      </c>
      <c r="K2" s="130" t="s">
        <v>15</v>
      </c>
      <c r="L2" s="395" t="s">
        <v>14</v>
      </c>
      <c r="M2" s="130" t="s">
        <v>16</v>
      </c>
      <c r="N2" s="130" t="s">
        <v>17</v>
      </c>
      <c r="O2" s="130" t="s">
        <v>18</v>
      </c>
      <c r="P2" s="130" t="s">
        <v>20</v>
      </c>
      <c r="Q2" s="396" t="s">
        <v>22</v>
      </c>
      <c r="R2" s="130" t="s">
        <v>23</v>
      </c>
      <c r="S2" s="130" t="s">
        <v>24</v>
      </c>
      <c r="T2" s="130" t="s">
        <v>26</v>
      </c>
      <c r="U2" s="130" t="s">
        <v>27</v>
      </c>
      <c r="V2" s="130" t="s">
        <v>28</v>
      </c>
      <c r="W2" s="130" t="s">
        <v>29</v>
      </c>
      <c r="X2" s="130" t="s">
        <v>31</v>
      </c>
      <c r="Y2" s="272"/>
      <c r="Z2" s="272"/>
      <c r="AA2" s="272"/>
      <c r="AB2" s="272"/>
      <c r="AC2" s="272"/>
    </row>
    <row r="3" hidden="1" outlineLevel="1">
      <c r="A3" s="397"/>
      <c r="B3" s="18" t="s">
        <v>266</v>
      </c>
      <c r="C3" s="18" t="s">
        <v>267</v>
      </c>
      <c r="D3" s="18" t="s">
        <v>34</v>
      </c>
      <c r="E3" s="18"/>
      <c r="F3" s="18"/>
      <c r="G3" s="289"/>
      <c r="H3" s="352">
        <f>COUNTIF($H10:$H81,"1 - Несоответствие продуктовым требованиям ПИК-Стандарт")</f>
        <v>4</v>
      </c>
      <c r="I3" s="352">
        <f>COUNTIF($H10:$H81,"2 - Несоответствие Бренд-листам ПИК")</f>
        <v>0</v>
      </c>
      <c r="J3" s="352">
        <f>COUNTIF($H10:$H81,"3 - Несоответствие Каталогу отделки")</f>
        <v>2</v>
      </c>
      <c r="K3" s="352">
        <f>COUNTIF($H10:$H81,"5 - Ошибка в применении СТМ")</f>
        <v>0</v>
      </c>
      <c r="L3" s="398">
        <f>COUNTIF($H10:$H81,"4 - Несоответствие Каталогу оборудования")</f>
        <v>0</v>
      </c>
      <c r="M3" s="352">
        <f>COUNTIF($H10:$H81,"6 - Ошибка в применении сборных ЛМ")</f>
        <v>0</v>
      </c>
      <c r="N3" s="352">
        <f>COUNTIF($H10:$H81,"7 - Ошибка в применении шкаф-пакетов")</f>
        <v>0</v>
      </c>
      <c r="O3" s="352">
        <f>COUNTIF($H10:$H81,"8 - Ошибка в применении шахт-пакетов")</f>
        <v>0</v>
      </c>
      <c r="P3" s="352">
        <f>COUNTIF($H10:$H81,"9 - Несоответствие типологическим требованиям ПИК-Стандарт")</f>
        <v>5</v>
      </c>
      <c r="Q3" s="399">
        <f>COUNTIF($H10:$H81,"10 - Несоответствие НТД РФ")</f>
        <v>1</v>
      </c>
      <c r="R3" s="352">
        <f>COUNTIF($H10:$H81,"11 - Несоответствие ИРД (кроме ТУ, СТУ), АПР, ПД")</f>
        <v>0</v>
      </c>
      <c r="S3" s="352">
        <f>COUNTIF($H10:$H81,"12 - Несоответствие требованиям ТУ, СТУ")</f>
        <v>0</v>
      </c>
      <c r="T3" s="352">
        <f>COUNTIF($H10:$H81,"13 - Ошибка в технических решениях")</f>
        <v>3</v>
      </c>
      <c r="U3" s="352">
        <f>COUNTIF($H10:$H81,"14 - Неувязка м/у собой комплектов РД")</f>
        <v>6</v>
      </c>
      <c r="V3" s="352">
        <f>COUNTIF($H10:$H81,"15 - Недостаточность информации влияющей на СМР")</f>
        <v>32</v>
      </c>
      <c r="W3" s="352">
        <f>COUNTIF($H10:$H81,"16 - Нерациональное решение")</f>
        <v>2</v>
      </c>
      <c r="X3" s="352">
        <f>COUNTIF($H10:$H81,"17 - Оформление")</f>
        <v>5</v>
      </c>
      <c r="Y3" s="400"/>
      <c r="Z3" s="400"/>
      <c r="AA3" s="400"/>
      <c r="AB3" s="400"/>
      <c r="AC3" s="400"/>
    </row>
    <row r="4" hidden="1" outlineLevel="1">
      <c r="A4" s="125" t="s">
        <v>264</v>
      </c>
      <c r="B4" s="353">
        <v>19</v>
      </c>
      <c r="C4" s="353">
        <v>18</v>
      </c>
      <c r="D4" s="354">
        <f>C4/B4</f>
        <v>0.94736842109999997</v>
      </c>
      <c r="E4" s="354"/>
      <c r="G4" s="295"/>
      <c r="H4" s="126" t="s">
        <v>53</v>
      </c>
      <c r="I4" s="126" t="s">
        <v>53</v>
      </c>
      <c r="J4" s="126" t="s">
        <v>53</v>
      </c>
      <c r="K4" s="126" t="s">
        <v>53</v>
      </c>
      <c r="L4" s="401" t="s">
        <v>53</v>
      </c>
      <c r="M4" s="126" t="s">
        <v>53</v>
      </c>
      <c r="N4" s="126" t="s">
        <v>53</v>
      </c>
      <c r="O4" s="126" t="s">
        <v>53</v>
      </c>
      <c r="P4" s="126" t="s">
        <v>53</v>
      </c>
      <c r="Q4" s="402" t="s">
        <v>53</v>
      </c>
      <c r="R4" s="126" t="s">
        <v>53</v>
      </c>
      <c r="S4" s="126" t="s">
        <v>53</v>
      </c>
      <c r="T4" s="126" t="s">
        <v>53</v>
      </c>
      <c r="U4" s="126" t="s">
        <v>53</v>
      </c>
      <c r="V4" s="126" t="s">
        <v>53</v>
      </c>
      <c r="W4" s="126" t="s">
        <v>53</v>
      </c>
      <c r="X4" s="126" t="s">
        <v>53</v>
      </c>
      <c r="Y4" s="127"/>
      <c r="Z4" s="127"/>
      <c r="AA4" s="127"/>
      <c r="AB4" s="127"/>
      <c r="AC4" s="127"/>
    </row>
    <row r="5" hidden="1" outlineLevel="1">
      <c r="B5" s="403"/>
      <c r="D5" s="357"/>
      <c r="E5" s="358"/>
      <c r="G5" s="126" t="s">
        <v>53</v>
      </c>
      <c r="H5" s="359"/>
      <c r="I5" s="360"/>
      <c r="J5" s="382"/>
      <c r="K5" s="248"/>
      <c r="L5" s="382"/>
      <c r="M5" s="266"/>
      <c r="N5" s="248"/>
      <c r="O5" s="382"/>
      <c r="P5" s="266"/>
      <c r="Q5" s="387"/>
      <c r="R5" s="266"/>
      <c r="S5" s="266"/>
      <c r="T5" s="248"/>
      <c r="U5" s="248"/>
      <c r="V5" s="248"/>
      <c r="W5" s="248"/>
      <c r="X5" s="360"/>
      <c r="Y5" s="248"/>
      <c r="Z5" s="248"/>
      <c r="AA5" s="248"/>
      <c r="AB5" s="248"/>
      <c r="AC5" s="248"/>
    </row>
    <row r="6" hidden="1" outlineLevel="1">
      <c r="A6" s="18">
        <v>0.20000000000000001</v>
      </c>
      <c r="B6" s="18">
        <v>0.5</v>
      </c>
      <c r="C6" s="361">
        <v>1</v>
      </c>
      <c r="D6" s="18" t="s">
        <v>38</v>
      </c>
      <c r="E6" s="18"/>
      <c r="F6" s="18" t="s">
        <v>268</v>
      </c>
      <c r="G6" s="362">
        <f>COUNTIFS(G10:G81,"0,2")</f>
        <v>4</v>
      </c>
      <c r="H6" s="363"/>
      <c r="I6" s="364"/>
      <c r="J6" s="383"/>
      <c r="K6" s="292"/>
      <c r="L6" s="383"/>
      <c r="M6" s="267"/>
      <c r="N6" s="292"/>
      <c r="O6" s="383"/>
      <c r="P6" s="267"/>
      <c r="Q6" s="389"/>
      <c r="R6" s="267"/>
      <c r="S6" s="267"/>
      <c r="T6" s="292"/>
      <c r="U6" s="292"/>
      <c r="V6" s="292"/>
      <c r="W6" s="292"/>
      <c r="X6" s="364"/>
      <c r="Y6" s="292"/>
      <c r="Z6" s="292"/>
      <c r="AA6" s="292"/>
      <c r="AB6" s="292"/>
      <c r="AC6" s="292"/>
    </row>
    <row r="7" hidden="1" outlineLevel="1">
      <c r="A7" s="365">
        <f>G6*0.2/B4</f>
        <v>0.042105263160000003</v>
      </c>
      <c r="B7" s="365">
        <f>G7*0.5/B4</f>
        <v>1.1315789469999999</v>
      </c>
      <c r="C7" s="365">
        <f>G8*1/B4</f>
        <v>0.68421052630000001</v>
      </c>
      <c r="D7" s="366">
        <f>(G6*A6+G7*B6+G8*C6)/SUM(G6:G8)</f>
        <v>0.58833333330000004</v>
      </c>
      <c r="E7" s="367"/>
      <c r="F7" s="143" t="s">
        <v>269</v>
      </c>
      <c r="G7" s="368">
        <f>COUNTIFS(G10:G81,"0,5")</f>
        <v>43</v>
      </c>
      <c r="H7" s="359"/>
      <c r="I7" s="370"/>
      <c r="J7" s="370"/>
      <c r="K7" s="369"/>
      <c r="L7" s="370"/>
      <c r="M7" s="369"/>
      <c r="N7" s="369"/>
      <c r="O7" s="370"/>
      <c r="P7" s="369"/>
      <c r="Q7" s="404"/>
      <c r="R7" s="369"/>
      <c r="S7" s="369"/>
      <c r="T7" s="369"/>
      <c r="U7" s="369"/>
      <c r="V7" s="369"/>
      <c r="W7" s="369"/>
      <c r="X7" s="370"/>
      <c r="Y7" s="369"/>
      <c r="Z7" s="369"/>
      <c r="AA7" s="369"/>
      <c r="AB7" s="369"/>
      <c r="AC7" s="369"/>
    </row>
    <row r="8" hidden="1" outlineLevel="1">
      <c r="A8" s="126" t="s">
        <v>53</v>
      </c>
      <c r="B8" s="126" t="s">
        <v>53</v>
      </c>
      <c r="C8" s="126" t="s">
        <v>53</v>
      </c>
      <c r="D8" s="126" t="s">
        <v>53</v>
      </c>
      <c r="E8" s="126"/>
      <c r="F8" s="18" t="s">
        <v>270</v>
      </c>
      <c r="G8" s="362">
        <f>COUNTIFS(G10:G81,"1")</f>
        <v>13</v>
      </c>
      <c r="H8" s="363"/>
      <c r="I8" s="364"/>
      <c r="J8" s="383"/>
      <c r="K8" s="292"/>
      <c r="L8" s="383"/>
      <c r="M8" s="267"/>
      <c r="N8" s="292"/>
      <c r="O8" s="383"/>
      <c r="P8" s="267"/>
      <c r="Q8" s="389"/>
      <c r="R8" s="267"/>
      <c r="S8" s="267"/>
      <c r="T8" s="292"/>
      <c r="U8" s="292"/>
      <c r="V8" s="292"/>
      <c r="W8" s="292"/>
      <c r="X8" s="364"/>
      <c r="Y8" s="292"/>
      <c r="Z8" s="292"/>
      <c r="AA8" s="292"/>
      <c r="AB8" s="292"/>
      <c r="AC8" s="292"/>
    </row>
    <row r="9">
      <c r="A9" s="145"/>
      <c r="B9" s="145"/>
      <c r="C9" s="145"/>
      <c r="D9" s="145"/>
      <c r="E9" s="145"/>
      <c r="F9" s="145"/>
      <c r="G9" s="145"/>
      <c r="H9" s="145"/>
      <c r="I9" s="146"/>
      <c r="J9" s="147"/>
      <c r="K9" s="243"/>
      <c r="L9" s="147"/>
      <c r="M9" s="244"/>
      <c r="N9" s="243"/>
      <c r="O9" s="147"/>
      <c r="P9" s="244"/>
      <c r="Q9" s="405"/>
      <c r="R9" s="244"/>
      <c r="S9" s="244"/>
      <c r="T9" s="243"/>
      <c r="U9" s="243"/>
      <c r="V9" s="243"/>
      <c r="W9" s="243"/>
      <c r="X9" s="146"/>
      <c r="Y9" s="243"/>
      <c r="Z9" s="243"/>
      <c r="AA9" s="243"/>
      <c r="AB9" s="243"/>
      <c r="AC9" s="243"/>
    </row>
    <row r="10" ht="38.25">
      <c r="A10" s="292">
        <v>1</v>
      </c>
      <c r="B10" s="371" t="s">
        <v>626</v>
      </c>
      <c r="C10" s="292" t="s">
        <v>323</v>
      </c>
      <c r="D10" s="372" t="s">
        <v>627</v>
      </c>
      <c r="E10" s="373"/>
      <c r="F10" s="373" t="s">
        <v>628</v>
      </c>
      <c r="G10" s="295">
        <v>1</v>
      </c>
      <c r="H10" s="296" t="s">
        <v>22</v>
      </c>
      <c r="I10" s="292" t="s">
        <v>78</v>
      </c>
      <c r="J10" s="267">
        <v>45049</v>
      </c>
      <c r="K10" s="292" t="s">
        <v>275</v>
      </c>
      <c r="L10" s="406" t="s">
        <v>358</v>
      </c>
      <c r="M10" s="267">
        <v>45139</v>
      </c>
      <c r="N10" s="292" t="s">
        <v>385</v>
      </c>
      <c r="O10" s="383"/>
      <c r="P10" s="267"/>
      <c r="Q10" s="389"/>
      <c r="R10" s="267"/>
      <c r="S10" s="267"/>
      <c r="T10" s="292"/>
      <c r="U10" s="292"/>
      <c r="V10" s="292"/>
      <c r="W10" s="292"/>
      <c r="X10" s="364"/>
      <c r="Y10" s="292"/>
      <c r="Z10" s="292"/>
      <c r="AA10" s="292"/>
      <c r="AB10" s="292"/>
      <c r="AC10" s="292"/>
    </row>
    <row r="11" ht="31.5">
      <c r="A11" s="248">
        <v>2</v>
      </c>
      <c r="B11" s="371" t="s">
        <v>626</v>
      </c>
      <c r="C11" s="248" t="s">
        <v>323</v>
      </c>
      <c r="D11" s="374" t="s">
        <v>629</v>
      </c>
      <c r="E11" s="375"/>
      <c r="F11" s="375"/>
      <c r="G11" s="289">
        <v>0.5</v>
      </c>
      <c r="H11" s="290" t="s">
        <v>28</v>
      </c>
      <c r="I11" s="248" t="s">
        <v>78</v>
      </c>
      <c r="J11" s="266">
        <v>45049</v>
      </c>
      <c r="K11" s="248" t="s">
        <v>275</v>
      </c>
      <c r="L11" s="407" t="s">
        <v>358</v>
      </c>
      <c r="M11" s="266">
        <v>45139</v>
      </c>
      <c r="N11" s="248" t="s">
        <v>385</v>
      </c>
      <c r="O11" s="360"/>
      <c r="P11" s="248"/>
      <c r="Q11" s="387"/>
      <c r="R11" s="248"/>
      <c r="S11" s="248"/>
      <c r="T11" s="248"/>
      <c r="U11" s="248"/>
      <c r="V11" s="248"/>
      <c r="W11" s="248"/>
      <c r="X11" s="360"/>
      <c r="Y11" s="248"/>
      <c r="Z11" s="248"/>
      <c r="AA11" s="248"/>
      <c r="AB11" s="248"/>
      <c r="AC11" s="248"/>
    </row>
    <row r="12" ht="31.5">
      <c r="A12" s="292">
        <v>3</v>
      </c>
      <c r="B12" s="371" t="s">
        <v>626</v>
      </c>
      <c r="C12" s="292" t="s">
        <v>323</v>
      </c>
      <c r="D12" s="372" t="s">
        <v>630</v>
      </c>
      <c r="E12" s="373"/>
      <c r="F12" s="373"/>
      <c r="G12" s="295">
        <v>0.5</v>
      </c>
      <c r="H12" s="296" t="s">
        <v>28</v>
      </c>
      <c r="I12" s="292" t="s">
        <v>78</v>
      </c>
      <c r="J12" s="267">
        <v>45049</v>
      </c>
      <c r="K12" s="292" t="s">
        <v>275</v>
      </c>
      <c r="L12" s="407" t="s">
        <v>358</v>
      </c>
      <c r="M12" s="267">
        <v>45139</v>
      </c>
      <c r="N12" s="292" t="s">
        <v>385</v>
      </c>
      <c r="O12" s="364"/>
      <c r="P12" s="292"/>
      <c r="Q12" s="389"/>
      <c r="R12" s="292"/>
      <c r="S12" s="292"/>
      <c r="T12" s="292"/>
      <c r="U12" s="292"/>
      <c r="V12" s="292"/>
      <c r="W12" s="292"/>
      <c r="X12" s="364"/>
      <c r="Y12" s="292"/>
      <c r="Z12" s="292"/>
      <c r="AA12" s="292"/>
      <c r="AB12" s="292"/>
      <c r="AC12" s="292"/>
    </row>
    <row r="13" ht="38.25">
      <c r="A13" s="248">
        <v>4</v>
      </c>
      <c r="B13" s="371" t="s">
        <v>631</v>
      </c>
      <c r="C13" s="248" t="s">
        <v>323</v>
      </c>
      <c r="D13" s="247" t="s">
        <v>632</v>
      </c>
      <c r="E13" s="375"/>
      <c r="F13" s="375"/>
      <c r="G13" s="289">
        <v>1</v>
      </c>
      <c r="H13" s="290" t="s">
        <v>28</v>
      </c>
      <c r="I13" s="248" t="s">
        <v>78</v>
      </c>
      <c r="J13" s="266">
        <v>45049</v>
      </c>
      <c r="K13" s="248" t="s">
        <v>275</v>
      </c>
      <c r="L13" s="360" t="s">
        <v>633</v>
      </c>
      <c r="M13" s="266">
        <v>45139</v>
      </c>
      <c r="N13" s="248" t="s">
        <v>634</v>
      </c>
      <c r="O13" s="360" t="s">
        <v>635</v>
      </c>
      <c r="P13" s="266">
        <v>45154</v>
      </c>
      <c r="Q13" s="387" t="s">
        <v>636</v>
      </c>
      <c r="R13" s="248"/>
      <c r="S13" s="248"/>
      <c r="T13" s="248"/>
      <c r="U13" s="248"/>
      <c r="V13" s="248"/>
      <c r="W13" s="248"/>
      <c r="X13" s="360"/>
      <c r="Y13" s="248"/>
      <c r="Z13" s="248"/>
      <c r="AA13" s="248"/>
      <c r="AB13" s="248"/>
      <c r="AC13" s="248"/>
    </row>
    <row r="14" ht="51">
      <c r="A14" s="292">
        <v>5</v>
      </c>
      <c r="B14" s="371" t="s">
        <v>626</v>
      </c>
      <c r="C14" s="292" t="s">
        <v>323</v>
      </c>
      <c r="D14" s="294" t="s">
        <v>637</v>
      </c>
      <c r="E14" s="373"/>
      <c r="F14" s="373"/>
      <c r="G14" s="295">
        <v>0.5</v>
      </c>
      <c r="H14" s="296" t="s">
        <v>28</v>
      </c>
      <c r="I14" s="292" t="s">
        <v>78</v>
      </c>
      <c r="J14" s="267">
        <v>45049</v>
      </c>
      <c r="K14" s="292" t="s">
        <v>275</v>
      </c>
      <c r="L14" s="292" t="s">
        <v>638</v>
      </c>
      <c r="M14" s="267">
        <v>45139</v>
      </c>
      <c r="N14" s="292" t="s">
        <v>385</v>
      </c>
      <c r="O14" s="364"/>
      <c r="P14" s="292"/>
      <c r="Q14" s="389"/>
      <c r="R14" s="292"/>
      <c r="S14" s="292"/>
      <c r="T14" s="292"/>
      <c r="U14" s="292"/>
      <c r="V14" s="292"/>
      <c r="W14" s="292"/>
      <c r="X14" s="364"/>
      <c r="Y14" s="292"/>
      <c r="Z14" s="292"/>
      <c r="AA14" s="292"/>
      <c r="AB14" s="292"/>
      <c r="AC14" s="292"/>
    </row>
    <row r="15" ht="51">
      <c r="A15" s="248">
        <v>6</v>
      </c>
      <c r="B15" s="371" t="s">
        <v>626</v>
      </c>
      <c r="C15" s="248" t="s">
        <v>323</v>
      </c>
      <c r="D15" s="247" t="s">
        <v>639</v>
      </c>
      <c r="E15" s="375"/>
      <c r="F15" s="375"/>
      <c r="G15" s="289">
        <v>1</v>
      </c>
      <c r="H15" s="290" t="s">
        <v>28</v>
      </c>
      <c r="I15" s="248" t="s">
        <v>78</v>
      </c>
      <c r="J15" s="266">
        <v>45049</v>
      </c>
      <c r="K15" s="248" t="s">
        <v>275</v>
      </c>
      <c r="L15" s="360" t="s">
        <v>640</v>
      </c>
      <c r="M15" s="266">
        <v>45139</v>
      </c>
      <c r="N15" s="248" t="s">
        <v>385</v>
      </c>
      <c r="O15" s="360"/>
      <c r="P15" s="248"/>
      <c r="Q15" s="387"/>
      <c r="R15" s="248"/>
      <c r="S15" s="248"/>
      <c r="T15" s="248"/>
      <c r="U15" s="248"/>
      <c r="V15" s="248"/>
      <c r="W15" s="248"/>
      <c r="X15" s="360"/>
      <c r="Y15" s="248"/>
      <c r="Z15" s="248"/>
      <c r="AA15" s="248"/>
      <c r="AB15" s="248"/>
      <c r="AC15" s="248"/>
    </row>
    <row r="16" ht="89.25">
      <c r="A16" s="292">
        <v>7</v>
      </c>
      <c r="B16" s="371" t="s">
        <v>626</v>
      </c>
      <c r="C16" s="408" t="s">
        <v>323</v>
      </c>
      <c r="D16" s="317" t="s">
        <v>641</v>
      </c>
      <c r="E16" s="409"/>
      <c r="F16" s="410" t="s">
        <v>642</v>
      </c>
      <c r="G16" s="295">
        <v>0.5</v>
      </c>
      <c r="H16" s="296" t="s">
        <v>28</v>
      </c>
      <c r="I16" s="292" t="s">
        <v>78</v>
      </c>
      <c r="J16" s="267">
        <v>45049</v>
      </c>
      <c r="K16" s="292" t="s">
        <v>275</v>
      </c>
      <c r="L16" s="364" t="s">
        <v>643</v>
      </c>
      <c r="M16" s="267">
        <v>45139</v>
      </c>
      <c r="N16" s="292" t="s">
        <v>644</v>
      </c>
      <c r="O16" s="364"/>
      <c r="P16" s="292"/>
      <c r="Q16" s="389"/>
      <c r="R16" s="292"/>
      <c r="S16" s="292"/>
      <c r="T16" s="292"/>
      <c r="U16" s="292"/>
      <c r="V16" s="292"/>
      <c r="W16" s="292"/>
      <c r="X16" s="364"/>
      <c r="Y16" s="292"/>
      <c r="Z16" s="292"/>
      <c r="AA16" s="292"/>
      <c r="AB16" s="292"/>
      <c r="AC16" s="292"/>
    </row>
    <row r="17" ht="51">
      <c r="A17" s="248">
        <v>8</v>
      </c>
      <c r="B17" s="371" t="s">
        <v>626</v>
      </c>
      <c r="C17" s="248" t="s">
        <v>323</v>
      </c>
      <c r="D17" s="247" t="s">
        <v>645</v>
      </c>
      <c r="E17" s="375"/>
      <c r="F17" s="375"/>
      <c r="G17" s="289">
        <v>0.5</v>
      </c>
      <c r="H17" s="290" t="s">
        <v>28</v>
      </c>
      <c r="I17" s="248" t="s">
        <v>78</v>
      </c>
      <c r="J17" s="266">
        <v>45049</v>
      </c>
      <c r="K17" s="248" t="s">
        <v>275</v>
      </c>
      <c r="L17" s="248" t="s">
        <v>646</v>
      </c>
      <c r="M17" s="266">
        <v>45139</v>
      </c>
      <c r="N17" s="248" t="s">
        <v>385</v>
      </c>
      <c r="O17" s="360"/>
      <c r="P17" s="248"/>
      <c r="Q17" s="387"/>
      <c r="R17" s="248"/>
      <c r="S17" s="248"/>
      <c r="T17" s="248"/>
      <c r="U17" s="248"/>
      <c r="V17" s="248"/>
      <c r="W17" s="248"/>
      <c r="X17" s="360"/>
      <c r="Y17" s="248"/>
      <c r="Z17" s="248"/>
      <c r="AA17" s="248"/>
      <c r="AB17" s="248"/>
      <c r="AC17" s="248"/>
    </row>
    <row r="18" ht="38.25">
      <c r="A18" s="292">
        <v>9</v>
      </c>
      <c r="B18" s="371" t="s">
        <v>626</v>
      </c>
      <c r="C18" s="292" t="s">
        <v>323</v>
      </c>
      <c r="D18" s="294" t="s">
        <v>647</v>
      </c>
      <c r="E18" s="373"/>
      <c r="F18" s="373"/>
      <c r="G18" s="295">
        <v>0.5</v>
      </c>
      <c r="H18" s="296" t="s">
        <v>28</v>
      </c>
      <c r="I18" s="292" t="s">
        <v>78</v>
      </c>
      <c r="J18" s="267">
        <v>45049</v>
      </c>
      <c r="K18" s="292" t="s">
        <v>275</v>
      </c>
      <c r="L18" s="364" t="s">
        <v>648</v>
      </c>
      <c r="M18" s="267">
        <v>45139</v>
      </c>
      <c r="N18" s="292" t="s">
        <v>385</v>
      </c>
      <c r="O18" s="364"/>
      <c r="P18" s="292"/>
      <c r="Q18" s="389"/>
      <c r="R18" s="292"/>
      <c r="S18" s="292"/>
      <c r="T18" s="292"/>
      <c r="U18" s="292"/>
      <c r="V18" s="292"/>
      <c r="W18" s="292"/>
      <c r="X18" s="364"/>
      <c r="Y18" s="292"/>
      <c r="Z18" s="292"/>
      <c r="AA18" s="292"/>
      <c r="AB18" s="292"/>
      <c r="AC18" s="292"/>
    </row>
    <row r="19" ht="51">
      <c r="A19" s="248">
        <v>10</v>
      </c>
      <c r="B19" s="371" t="s">
        <v>626</v>
      </c>
      <c r="C19" s="248" t="s">
        <v>323</v>
      </c>
      <c r="D19" s="247" t="s">
        <v>649</v>
      </c>
      <c r="E19" s="375"/>
      <c r="F19" s="375"/>
      <c r="G19" s="289">
        <v>1</v>
      </c>
      <c r="H19" s="290" t="s">
        <v>28</v>
      </c>
      <c r="I19" s="248" t="s">
        <v>78</v>
      </c>
      <c r="J19" s="266">
        <v>45049</v>
      </c>
      <c r="K19" s="248" t="s">
        <v>275</v>
      </c>
      <c r="L19" s="248" t="s">
        <v>650</v>
      </c>
      <c r="M19" s="266">
        <v>45139</v>
      </c>
      <c r="N19" s="248" t="s">
        <v>385</v>
      </c>
      <c r="O19" s="360"/>
      <c r="P19" s="248"/>
      <c r="Q19" s="387"/>
      <c r="R19" s="248"/>
      <c r="S19" s="248"/>
      <c r="T19" s="248"/>
      <c r="U19" s="248"/>
      <c r="V19" s="248"/>
      <c r="W19" s="248"/>
      <c r="X19" s="360"/>
      <c r="Y19" s="248"/>
      <c r="Z19" s="248"/>
      <c r="AA19" s="248"/>
      <c r="AB19" s="248"/>
      <c r="AC19" s="248"/>
    </row>
    <row r="20" ht="38.25">
      <c r="A20" s="292">
        <v>11</v>
      </c>
      <c r="B20" s="371" t="s">
        <v>626</v>
      </c>
      <c r="C20" s="292" t="s">
        <v>323</v>
      </c>
      <c r="D20" s="294" t="s">
        <v>651</v>
      </c>
      <c r="E20" s="373"/>
      <c r="F20" s="373"/>
      <c r="G20" s="295">
        <v>0.5</v>
      </c>
      <c r="H20" s="296" t="s">
        <v>28</v>
      </c>
      <c r="I20" s="292" t="s">
        <v>78</v>
      </c>
      <c r="J20" s="267">
        <v>45049</v>
      </c>
      <c r="K20" s="292" t="s">
        <v>275</v>
      </c>
      <c r="L20" s="364" t="s">
        <v>652</v>
      </c>
      <c r="M20" s="267">
        <v>45139</v>
      </c>
      <c r="N20" s="292" t="s">
        <v>385</v>
      </c>
      <c r="O20" s="364"/>
      <c r="P20" s="292"/>
      <c r="Q20" s="389"/>
      <c r="R20" s="292"/>
      <c r="S20" s="292"/>
      <c r="T20" s="292"/>
      <c r="U20" s="292"/>
      <c r="V20" s="292"/>
      <c r="W20" s="292"/>
      <c r="X20" s="364"/>
      <c r="Y20" s="292"/>
      <c r="Z20" s="292"/>
      <c r="AA20" s="292"/>
      <c r="AB20" s="292"/>
      <c r="AC20" s="292"/>
    </row>
    <row r="21" ht="280.5">
      <c r="A21" s="248">
        <v>12</v>
      </c>
      <c r="B21" s="371" t="s">
        <v>631</v>
      </c>
      <c r="C21" s="248" t="s">
        <v>323</v>
      </c>
      <c r="D21" s="411" t="s">
        <v>653</v>
      </c>
      <c r="E21" s="360"/>
      <c r="F21" s="375"/>
      <c r="G21" s="289">
        <v>1</v>
      </c>
      <c r="H21" s="290" t="s">
        <v>29</v>
      </c>
      <c r="I21" s="248" t="s">
        <v>78</v>
      </c>
      <c r="J21" s="266">
        <v>45049</v>
      </c>
      <c r="K21" s="248" t="s">
        <v>275</v>
      </c>
      <c r="L21" s="248" t="s">
        <v>654</v>
      </c>
      <c r="M21" s="266">
        <v>45139</v>
      </c>
      <c r="N21" s="248"/>
      <c r="O21" s="360" t="s">
        <v>655</v>
      </c>
      <c r="P21" s="266">
        <v>45154</v>
      </c>
      <c r="Q21" s="387"/>
      <c r="R21" s="248" t="s">
        <v>656</v>
      </c>
      <c r="S21" s="266">
        <v>45187</v>
      </c>
      <c r="T21" s="248" t="s">
        <v>366</v>
      </c>
      <c r="U21" s="248"/>
      <c r="V21" s="248"/>
      <c r="W21" s="248"/>
      <c r="X21" s="360"/>
      <c r="Y21" s="248"/>
      <c r="Z21" s="248"/>
      <c r="AA21" s="248"/>
      <c r="AB21" s="248"/>
      <c r="AC21" s="248"/>
    </row>
    <row r="22" ht="103.5" customHeight="1">
      <c r="A22" s="292">
        <v>13</v>
      </c>
      <c r="B22" s="371" t="s">
        <v>631</v>
      </c>
      <c r="C22" s="292" t="s">
        <v>657</v>
      </c>
      <c r="D22" s="294" t="s">
        <v>658</v>
      </c>
      <c r="E22" s="364"/>
      <c r="F22" s="373"/>
      <c r="G22" s="295">
        <v>0.5</v>
      </c>
      <c r="H22" s="296" t="s">
        <v>28</v>
      </c>
      <c r="I22" s="292" t="s">
        <v>78</v>
      </c>
      <c r="J22" s="267">
        <v>45049</v>
      </c>
      <c r="K22" s="292" t="s">
        <v>275</v>
      </c>
      <c r="L22" s="292" t="s">
        <v>638</v>
      </c>
      <c r="M22" s="267">
        <v>45139</v>
      </c>
      <c r="N22" s="292"/>
      <c r="O22" s="292" t="s">
        <v>638</v>
      </c>
      <c r="P22" s="267">
        <v>45154</v>
      </c>
      <c r="Q22" s="389" t="s">
        <v>659</v>
      </c>
      <c r="R22" s="292" t="s">
        <v>656</v>
      </c>
      <c r="S22" s="267">
        <v>45187</v>
      </c>
      <c r="T22" s="292" t="s">
        <v>366</v>
      </c>
      <c r="U22" s="292"/>
      <c r="V22" s="292"/>
      <c r="W22" s="292"/>
      <c r="X22" s="364"/>
      <c r="Y22" s="292"/>
      <c r="Z22" s="292"/>
      <c r="AA22" s="292"/>
      <c r="AB22" s="292"/>
      <c r="AC22" s="292"/>
    </row>
    <row r="23" ht="145.5" customHeight="1">
      <c r="A23" s="248">
        <v>14</v>
      </c>
      <c r="B23" s="371" t="s">
        <v>626</v>
      </c>
      <c r="C23" s="351" t="s">
        <v>660</v>
      </c>
      <c r="D23" s="306" t="s">
        <v>661</v>
      </c>
      <c r="E23" s="248"/>
      <c r="G23" s="289">
        <v>0.5</v>
      </c>
      <c r="H23" s="290" t="s">
        <v>29</v>
      </c>
      <c r="I23" s="248" t="s">
        <v>78</v>
      </c>
      <c r="J23" s="266">
        <v>45049</v>
      </c>
      <c r="K23" s="248" t="s">
        <v>275</v>
      </c>
      <c r="L23" s="248" t="s">
        <v>662</v>
      </c>
      <c r="M23" s="266">
        <v>45139</v>
      </c>
      <c r="N23" s="248" t="s">
        <v>609</v>
      </c>
      <c r="O23" s="360"/>
      <c r="P23" s="248"/>
      <c r="Q23" s="387"/>
      <c r="R23" s="248"/>
      <c r="S23" s="248"/>
      <c r="T23" s="248"/>
      <c r="U23" s="248"/>
      <c r="V23" s="248"/>
      <c r="W23" s="248"/>
      <c r="X23" s="360"/>
      <c r="Y23" s="248"/>
      <c r="Z23" s="248"/>
      <c r="AA23" s="248"/>
      <c r="AB23" s="248"/>
      <c r="AC23" s="248"/>
    </row>
    <row r="24" ht="115.5" customHeight="1">
      <c r="A24" s="292">
        <v>15</v>
      </c>
      <c r="B24" s="371" t="s">
        <v>663</v>
      </c>
      <c r="C24" s="292">
        <v>2</v>
      </c>
      <c r="D24" s="294" t="s">
        <v>664</v>
      </c>
      <c r="E24" s="364"/>
      <c r="F24" s="373"/>
      <c r="G24" s="295">
        <v>1</v>
      </c>
      <c r="H24" s="296" t="s">
        <v>27</v>
      </c>
      <c r="I24" s="292" t="s">
        <v>78</v>
      </c>
      <c r="J24" s="267">
        <v>45049</v>
      </c>
      <c r="K24" s="292" t="s">
        <v>275</v>
      </c>
      <c r="L24" s="292" t="s">
        <v>665</v>
      </c>
      <c r="M24" s="267">
        <v>45139</v>
      </c>
      <c r="N24" s="292"/>
      <c r="O24" s="412" t="s">
        <v>666</v>
      </c>
      <c r="P24" s="267">
        <v>45154</v>
      </c>
      <c r="Q24" s="389"/>
      <c r="R24" s="292"/>
      <c r="S24" s="267">
        <v>45187</v>
      </c>
      <c r="T24" s="389" t="s">
        <v>667</v>
      </c>
      <c r="U24" s="329" t="s">
        <v>622</v>
      </c>
      <c r="V24" s="292"/>
      <c r="W24" s="292" t="s">
        <v>668</v>
      </c>
      <c r="X24" s="364"/>
      <c r="Y24" s="292"/>
      <c r="Z24" s="292"/>
      <c r="AA24" s="292"/>
      <c r="AB24" s="292"/>
      <c r="AC24" s="292"/>
    </row>
    <row r="25" ht="102">
      <c r="A25" s="248">
        <v>16</v>
      </c>
      <c r="B25" s="371" t="s">
        <v>663</v>
      </c>
      <c r="C25" s="248">
        <v>3</v>
      </c>
      <c r="D25" s="247" t="s">
        <v>669</v>
      </c>
      <c r="E25" s="360"/>
      <c r="F25" s="375"/>
      <c r="G25" s="289">
        <v>1</v>
      </c>
      <c r="H25" s="290" t="s">
        <v>27</v>
      </c>
      <c r="I25" s="248" t="s">
        <v>78</v>
      </c>
      <c r="J25" s="266">
        <v>45049</v>
      </c>
      <c r="K25" s="248" t="s">
        <v>275</v>
      </c>
      <c r="L25" s="248" t="s">
        <v>665</v>
      </c>
      <c r="M25" s="266">
        <v>45139</v>
      </c>
      <c r="O25" s="360" t="s">
        <v>670</v>
      </c>
      <c r="P25" s="266">
        <v>45154</v>
      </c>
      <c r="Q25" s="387" t="s">
        <v>667</v>
      </c>
      <c r="R25" s="248"/>
      <c r="S25" s="266">
        <v>45187</v>
      </c>
      <c r="T25" s="387" t="s">
        <v>667</v>
      </c>
      <c r="U25" s="248" t="s">
        <v>671</v>
      </c>
      <c r="V25" s="248"/>
      <c r="W25" s="248" t="s">
        <v>672</v>
      </c>
      <c r="X25" s="360"/>
      <c r="Y25" s="248"/>
      <c r="Z25" s="248"/>
      <c r="AA25" s="248"/>
      <c r="AB25" s="248"/>
      <c r="AC25" s="248"/>
    </row>
    <row r="26" ht="115.5" customHeight="1">
      <c r="A26" s="292">
        <v>17</v>
      </c>
      <c r="B26" s="371" t="s">
        <v>663</v>
      </c>
      <c r="C26" s="292">
        <v>3</v>
      </c>
      <c r="D26" s="294" t="s">
        <v>673</v>
      </c>
      <c r="E26" s="364"/>
      <c r="F26" s="373"/>
      <c r="G26" s="295">
        <v>1</v>
      </c>
      <c r="H26" s="296" t="s">
        <v>27</v>
      </c>
      <c r="I26" s="292" t="s">
        <v>78</v>
      </c>
      <c r="J26" s="267">
        <v>45049</v>
      </c>
      <c r="K26" s="292" t="s">
        <v>275</v>
      </c>
      <c r="L26" s="413" t="s">
        <v>674</v>
      </c>
      <c r="M26" s="267">
        <v>45139</v>
      </c>
      <c r="O26" s="364" t="s">
        <v>670</v>
      </c>
      <c r="P26" s="267">
        <v>45154</v>
      </c>
      <c r="Q26" s="389" t="s">
        <v>667</v>
      </c>
      <c r="R26" s="292"/>
      <c r="S26" s="267">
        <v>45187</v>
      </c>
      <c r="T26" s="389" t="s">
        <v>667</v>
      </c>
      <c r="U26" s="292" t="s">
        <v>671</v>
      </c>
      <c r="V26" s="292"/>
      <c r="W26" s="292" t="s">
        <v>672</v>
      </c>
      <c r="X26" s="364"/>
      <c r="Y26" s="292"/>
      <c r="Z26" s="292"/>
      <c r="AA26" s="292"/>
      <c r="AB26" s="292"/>
      <c r="AC26" s="292"/>
    </row>
    <row r="27" ht="114.75">
      <c r="A27" s="248">
        <v>18</v>
      </c>
      <c r="B27" s="371" t="s">
        <v>663</v>
      </c>
      <c r="C27" s="248">
        <v>3</v>
      </c>
      <c r="D27" s="247" t="s">
        <v>675</v>
      </c>
      <c r="E27" s="248"/>
      <c r="F27" s="375"/>
      <c r="G27" s="289">
        <v>1</v>
      </c>
      <c r="H27" s="290" t="s">
        <v>27</v>
      </c>
      <c r="I27" s="248" t="s">
        <v>78</v>
      </c>
      <c r="J27" s="266">
        <v>45049</v>
      </c>
      <c r="K27" s="248" t="s">
        <v>275</v>
      </c>
      <c r="L27" s="248" t="s">
        <v>676</v>
      </c>
      <c r="M27" s="266">
        <v>45139</v>
      </c>
      <c r="N27" s="248"/>
      <c r="O27" s="360" t="s">
        <v>670</v>
      </c>
      <c r="P27" s="266">
        <v>45154</v>
      </c>
      <c r="Q27" s="387" t="s">
        <v>667</v>
      </c>
      <c r="R27" s="248"/>
      <c r="S27" s="266">
        <v>45187</v>
      </c>
      <c r="T27" s="387" t="s">
        <v>667</v>
      </c>
      <c r="U27" s="248" t="s">
        <v>671</v>
      </c>
      <c r="V27" s="248"/>
      <c r="W27" s="248" t="s">
        <v>672</v>
      </c>
      <c r="X27" s="360"/>
      <c r="Y27" s="248"/>
      <c r="Z27" s="248"/>
      <c r="AA27" s="248"/>
      <c r="AB27" s="248"/>
      <c r="AC27" s="248"/>
    </row>
    <row r="28" ht="102">
      <c r="A28" s="292">
        <v>19</v>
      </c>
      <c r="B28" s="371" t="s">
        <v>663</v>
      </c>
      <c r="C28" s="292">
        <v>3</v>
      </c>
      <c r="D28" s="294" t="s">
        <v>677</v>
      </c>
      <c r="E28" s="364"/>
      <c r="F28" s="373"/>
      <c r="G28" s="295">
        <v>1</v>
      </c>
      <c r="H28" s="296" t="s">
        <v>27</v>
      </c>
      <c r="I28" s="292" t="s">
        <v>78</v>
      </c>
      <c r="J28" s="267">
        <v>45049</v>
      </c>
      <c r="K28" s="292" t="s">
        <v>275</v>
      </c>
      <c r="L28" s="292" t="s">
        <v>674</v>
      </c>
      <c r="M28" s="267">
        <v>45139</v>
      </c>
      <c r="O28" s="364" t="s">
        <v>678</v>
      </c>
      <c r="P28" s="267">
        <v>45154</v>
      </c>
      <c r="Q28" s="389" t="s">
        <v>667</v>
      </c>
      <c r="R28" s="292"/>
      <c r="S28" s="267">
        <v>45187</v>
      </c>
      <c r="T28" s="389" t="s">
        <v>667</v>
      </c>
      <c r="U28" s="292" t="s">
        <v>671</v>
      </c>
      <c r="V28" s="292"/>
      <c r="W28" s="292" t="s">
        <v>672</v>
      </c>
      <c r="X28" s="364"/>
      <c r="Y28" s="292"/>
      <c r="Z28" s="292"/>
      <c r="AA28" s="292"/>
      <c r="AB28" s="292"/>
      <c r="AC28" s="292"/>
    </row>
    <row r="29" ht="105" customHeight="1">
      <c r="A29" s="248">
        <v>20</v>
      </c>
      <c r="B29" s="371" t="s">
        <v>663</v>
      </c>
      <c r="C29" s="248">
        <v>3</v>
      </c>
      <c r="D29" s="247" t="s">
        <v>679</v>
      </c>
      <c r="E29" s="360"/>
      <c r="F29" s="375"/>
      <c r="G29" s="289">
        <v>1</v>
      </c>
      <c r="H29" s="290" t="s">
        <v>27</v>
      </c>
      <c r="I29" s="248" t="s">
        <v>78</v>
      </c>
      <c r="J29" s="266">
        <v>45049</v>
      </c>
      <c r="K29" s="248" t="s">
        <v>275</v>
      </c>
      <c r="L29" s="248" t="s">
        <v>674</v>
      </c>
      <c r="M29" s="266">
        <v>45139</v>
      </c>
      <c r="O29" s="360" t="s">
        <v>670</v>
      </c>
      <c r="P29" s="266">
        <v>45154</v>
      </c>
      <c r="Q29" s="387" t="s">
        <v>667</v>
      </c>
      <c r="R29" s="248"/>
      <c r="S29" s="266">
        <v>45187</v>
      </c>
      <c r="T29" s="387" t="s">
        <v>667</v>
      </c>
      <c r="U29" s="248" t="s">
        <v>671</v>
      </c>
      <c r="V29" s="248"/>
      <c r="W29" s="248" t="s">
        <v>672</v>
      </c>
      <c r="X29" s="360"/>
      <c r="Y29" s="248"/>
      <c r="Z29" s="248"/>
      <c r="AA29" s="248"/>
      <c r="AB29" s="248"/>
      <c r="AC29" s="248"/>
    </row>
    <row r="30" ht="98.25" customHeight="1">
      <c r="A30" s="292">
        <v>21</v>
      </c>
      <c r="B30" s="371" t="s">
        <v>626</v>
      </c>
      <c r="C30" s="292">
        <v>3</v>
      </c>
      <c r="D30" s="294" t="s">
        <v>680</v>
      </c>
      <c r="E30" s="364"/>
      <c r="F30" s="373"/>
      <c r="G30" s="295">
        <v>0.5</v>
      </c>
      <c r="H30" s="296" t="s">
        <v>28</v>
      </c>
      <c r="I30" s="292" t="s">
        <v>78</v>
      </c>
      <c r="J30" s="267">
        <v>45049</v>
      </c>
      <c r="K30" s="292" t="s">
        <v>275</v>
      </c>
      <c r="L30" s="292" t="s">
        <v>681</v>
      </c>
      <c r="M30" s="267">
        <v>45139</v>
      </c>
      <c r="N30" s="292" t="s">
        <v>385</v>
      </c>
      <c r="O30" s="364"/>
      <c r="P30" s="292"/>
      <c r="Q30" s="389"/>
      <c r="R30" s="292"/>
      <c r="S30" s="292"/>
      <c r="T30" s="292"/>
      <c r="U30" s="292" t="s">
        <v>682</v>
      </c>
      <c r="V30" s="292"/>
      <c r="W30" s="292"/>
      <c r="X30" s="364"/>
      <c r="Y30" s="292"/>
      <c r="Z30" s="292"/>
      <c r="AA30" s="292"/>
      <c r="AB30" s="292"/>
      <c r="AC30" s="292"/>
    </row>
    <row r="31" ht="51">
      <c r="A31" s="248">
        <v>22</v>
      </c>
      <c r="B31" s="371" t="s">
        <v>626</v>
      </c>
      <c r="C31" s="248">
        <v>4</v>
      </c>
      <c r="D31" s="247" t="s">
        <v>683</v>
      </c>
      <c r="E31" s="375"/>
      <c r="F31" s="375"/>
      <c r="G31" s="289">
        <v>0.5</v>
      </c>
      <c r="H31" s="290" t="s">
        <v>28</v>
      </c>
      <c r="I31" s="248" t="s">
        <v>78</v>
      </c>
      <c r="J31" s="266">
        <v>45049</v>
      </c>
      <c r="K31" s="248" t="s">
        <v>275</v>
      </c>
      <c r="L31" s="248" t="s">
        <v>646</v>
      </c>
      <c r="M31" s="266">
        <v>45139</v>
      </c>
      <c r="N31" s="248" t="s">
        <v>385</v>
      </c>
      <c r="O31" s="360"/>
      <c r="P31" s="248"/>
      <c r="Q31" s="387"/>
      <c r="R31" s="248"/>
      <c r="S31" s="248"/>
      <c r="T31" s="248"/>
      <c r="U31" s="248" t="s">
        <v>684</v>
      </c>
      <c r="V31" s="248"/>
      <c r="W31" s="248"/>
      <c r="X31" s="360"/>
      <c r="Y31" s="248"/>
      <c r="Z31" s="248"/>
      <c r="AA31" s="248"/>
      <c r="AB31" s="248"/>
      <c r="AC31" s="248"/>
    </row>
    <row r="32" ht="96.75" customHeight="1">
      <c r="A32" s="292">
        <v>23</v>
      </c>
      <c r="B32" s="371" t="s">
        <v>626</v>
      </c>
      <c r="C32" s="292">
        <v>4</v>
      </c>
      <c r="D32" s="294" t="s">
        <v>685</v>
      </c>
      <c r="E32" s="364"/>
      <c r="F32" s="373"/>
      <c r="G32" s="295">
        <v>0.5</v>
      </c>
      <c r="H32" s="296" t="s">
        <v>28</v>
      </c>
      <c r="I32" s="292" t="s">
        <v>78</v>
      </c>
      <c r="J32" s="267">
        <v>45049</v>
      </c>
      <c r="K32" s="292" t="s">
        <v>275</v>
      </c>
      <c r="L32" s="292" t="s">
        <v>681</v>
      </c>
      <c r="M32" s="267">
        <v>45139</v>
      </c>
      <c r="N32" s="292" t="s">
        <v>385</v>
      </c>
      <c r="O32" s="364"/>
      <c r="P32" s="292"/>
      <c r="Q32" s="389"/>
      <c r="R32" s="292"/>
      <c r="S32" s="292"/>
      <c r="T32" s="292"/>
      <c r="U32" s="292" t="s">
        <v>686</v>
      </c>
      <c r="V32" s="292"/>
      <c r="W32" s="292"/>
      <c r="X32" s="364"/>
      <c r="Y32" s="292"/>
      <c r="Z32" s="292"/>
      <c r="AA32" s="292"/>
      <c r="AB32" s="292"/>
      <c r="AC32" s="292"/>
    </row>
    <row r="33" ht="112.5" customHeight="1">
      <c r="A33" s="248">
        <v>24</v>
      </c>
      <c r="B33" s="371" t="s">
        <v>631</v>
      </c>
      <c r="C33" s="248">
        <v>5</v>
      </c>
      <c r="D33" s="247" t="s">
        <v>687</v>
      </c>
      <c r="E33" s="248"/>
      <c r="F33" s="375"/>
      <c r="G33" s="289">
        <v>0.5</v>
      </c>
      <c r="H33" s="290" t="s">
        <v>31</v>
      </c>
      <c r="I33" s="248" t="s">
        <v>78</v>
      </c>
      <c r="J33" s="266">
        <v>45049</v>
      </c>
      <c r="K33" s="248" t="s">
        <v>275</v>
      </c>
      <c r="L33" s="248" t="s">
        <v>688</v>
      </c>
      <c r="M33" s="266">
        <v>45139</v>
      </c>
      <c r="N33" s="248" t="s">
        <v>689</v>
      </c>
      <c r="O33" s="360" t="s">
        <v>690</v>
      </c>
      <c r="P33" s="266">
        <v>45154</v>
      </c>
      <c r="Q33" s="387" t="s">
        <v>691</v>
      </c>
      <c r="R33" s="248" t="s">
        <v>692</v>
      </c>
      <c r="S33" s="266">
        <v>45187</v>
      </c>
      <c r="T33" s="248" t="s">
        <v>366</v>
      </c>
      <c r="U33" s="248" t="s">
        <v>693</v>
      </c>
      <c r="V33" s="248"/>
      <c r="W33" s="248"/>
      <c r="X33" s="360"/>
      <c r="Y33" s="248"/>
      <c r="Z33" s="248"/>
      <c r="AA33" s="248"/>
      <c r="AB33" s="248"/>
      <c r="AC33" s="248"/>
    </row>
    <row r="34" ht="127.5" customHeight="1">
      <c r="A34" s="292">
        <v>25</v>
      </c>
      <c r="B34" s="371" t="s">
        <v>663</v>
      </c>
      <c r="C34" s="292">
        <v>8</v>
      </c>
      <c r="D34" s="294" t="s">
        <v>694</v>
      </c>
      <c r="E34" s="364"/>
      <c r="F34" s="373"/>
      <c r="G34" s="295">
        <v>0.5</v>
      </c>
      <c r="H34" s="296" t="s">
        <v>28</v>
      </c>
      <c r="I34" s="292" t="s">
        <v>78</v>
      </c>
      <c r="J34" s="267">
        <v>45049</v>
      </c>
      <c r="K34" s="292" t="s">
        <v>275</v>
      </c>
      <c r="L34" s="292" t="s">
        <v>695</v>
      </c>
      <c r="M34" s="267">
        <v>45139</v>
      </c>
      <c r="N34" s="327" t="s">
        <v>696</v>
      </c>
      <c r="O34" s="364"/>
      <c r="P34" s="267">
        <v>45154</v>
      </c>
      <c r="Q34" s="389" t="s">
        <v>697</v>
      </c>
      <c r="R34" s="292"/>
      <c r="S34" s="267">
        <v>45187</v>
      </c>
      <c r="T34" s="389" t="s">
        <v>697</v>
      </c>
      <c r="U34" s="292" t="s">
        <v>671</v>
      </c>
      <c r="V34" s="292"/>
      <c r="W34" s="292" t="s">
        <v>698</v>
      </c>
      <c r="X34" s="364"/>
      <c r="Y34" s="292"/>
      <c r="Z34" s="292"/>
      <c r="AA34" s="292"/>
      <c r="AB34" s="292"/>
      <c r="AC34" s="292"/>
    </row>
    <row r="35" ht="153">
      <c r="A35" s="248">
        <v>26</v>
      </c>
      <c r="B35" s="371" t="s">
        <v>663</v>
      </c>
      <c r="C35" s="248">
        <v>9</v>
      </c>
      <c r="D35" s="247" t="s">
        <v>699</v>
      </c>
      <c r="E35" s="375"/>
      <c r="F35" s="375"/>
      <c r="G35" s="289">
        <v>1</v>
      </c>
      <c r="H35" s="290" t="s">
        <v>265</v>
      </c>
      <c r="I35" s="248" t="s">
        <v>78</v>
      </c>
      <c r="J35" s="266">
        <v>45049</v>
      </c>
      <c r="K35" s="326"/>
      <c r="L35" s="407" t="s">
        <v>700</v>
      </c>
      <c r="M35" s="266">
        <v>45139</v>
      </c>
      <c r="N35" s="248" t="s">
        <v>701</v>
      </c>
      <c r="O35" s="360"/>
      <c r="P35" s="266">
        <v>45154</v>
      </c>
      <c r="Q35" s="387" t="s">
        <v>702</v>
      </c>
      <c r="R35" s="248"/>
      <c r="S35" s="266">
        <v>45187</v>
      </c>
      <c r="T35" s="248" t="s">
        <v>703</v>
      </c>
      <c r="U35" s="248" t="s">
        <v>704</v>
      </c>
      <c r="V35" s="248"/>
      <c r="W35" s="248"/>
      <c r="X35" s="360"/>
      <c r="Y35" s="248"/>
      <c r="Z35" s="248"/>
      <c r="AA35" s="248"/>
      <c r="AB35" s="248"/>
      <c r="AC35" s="248"/>
    </row>
    <row r="36" ht="138.75" customHeight="1">
      <c r="A36" s="292">
        <v>27</v>
      </c>
      <c r="B36" s="371" t="s">
        <v>626</v>
      </c>
      <c r="C36" s="292">
        <v>9</v>
      </c>
      <c r="D36" s="294" t="s">
        <v>705</v>
      </c>
      <c r="E36" s="364"/>
      <c r="F36" s="414" t="s">
        <v>706</v>
      </c>
      <c r="G36" s="295">
        <v>1</v>
      </c>
      <c r="H36" s="296" t="s">
        <v>20</v>
      </c>
      <c r="I36" s="292" t="s">
        <v>78</v>
      </c>
      <c r="J36" s="267">
        <v>45049</v>
      </c>
      <c r="K36" s="292" t="s">
        <v>275</v>
      </c>
      <c r="L36" s="292" t="s">
        <v>707</v>
      </c>
      <c r="M36" s="267">
        <v>45139</v>
      </c>
      <c r="N36" s="292" t="s">
        <v>366</v>
      </c>
      <c r="O36" s="364"/>
      <c r="P36" s="292"/>
      <c r="Q36" s="389"/>
      <c r="R36" s="292"/>
      <c r="S36" s="292"/>
      <c r="T36" s="292"/>
      <c r="U36" s="292"/>
      <c r="V36" s="292"/>
      <c r="W36" s="292"/>
      <c r="X36" s="364"/>
      <c r="Y36" s="292"/>
      <c r="Z36" s="292"/>
      <c r="AA36" s="292"/>
      <c r="AB36" s="292"/>
      <c r="AC36" s="292"/>
    </row>
    <row r="37" ht="31.5">
      <c r="A37" s="248">
        <v>28</v>
      </c>
      <c r="B37" s="371" t="s">
        <v>626</v>
      </c>
      <c r="C37" s="248">
        <v>9</v>
      </c>
      <c r="D37" s="247" t="s">
        <v>708</v>
      </c>
      <c r="E37" s="375"/>
      <c r="F37" s="375"/>
      <c r="G37" s="289">
        <v>0.5</v>
      </c>
      <c r="H37" s="290" t="s">
        <v>28</v>
      </c>
      <c r="I37" s="248" t="s">
        <v>78</v>
      </c>
      <c r="J37" s="266">
        <v>45049</v>
      </c>
      <c r="K37" s="248" t="s">
        <v>275</v>
      </c>
      <c r="L37" s="248" t="s">
        <v>709</v>
      </c>
      <c r="M37" s="266">
        <v>45139</v>
      </c>
      <c r="N37" s="248" t="s">
        <v>366</v>
      </c>
      <c r="O37" s="360"/>
      <c r="P37" s="248"/>
      <c r="Q37" s="387"/>
      <c r="R37" s="248"/>
      <c r="S37" s="248"/>
      <c r="T37" s="248"/>
      <c r="U37" s="248"/>
      <c r="V37" s="248"/>
      <c r="W37" s="248"/>
      <c r="X37" s="360"/>
      <c r="Y37" s="248"/>
      <c r="Z37" s="248"/>
      <c r="AA37" s="248"/>
      <c r="AB37" s="248"/>
      <c r="AC37" s="248"/>
    </row>
    <row r="38" ht="76.5">
      <c r="A38" s="292">
        <v>29</v>
      </c>
      <c r="B38" s="371" t="s">
        <v>626</v>
      </c>
      <c r="C38" s="292">
        <v>9</v>
      </c>
      <c r="D38" s="294" t="s">
        <v>710</v>
      </c>
      <c r="E38" s="373"/>
      <c r="F38" s="373"/>
      <c r="G38" s="295">
        <v>0.5</v>
      </c>
      <c r="H38" s="296" t="s">
        <v>28</v>
      </c>
      <c r="I38" s="292" t="s">
        <v>78</v>
      </c>
      <c r="J38" s="267">
        <v>45049</v>
      </c>
      <c r="K38" s="292" t="s">
        <v>275</v>
      </c>
      <c r="L38" s="292" t="s">
        <v>711</v>
      </c>
      <c r="M38" s="267">
        <v>45139</v>
      </c>
      <c r="N38" s="292" t="s">
        <v>366</v>
      </c>
      <c r="O38" s="364"/>
      <c r="P38" s="292"/>
      <c r="Q38" s="389"/>
      <c r="R38" s="292"/>
      <c r="S38" s="292"/>
      <c r="T38" s="292"/>
      <c r="U38" s="292"/>
      <c r="V38" s="292"/>
      <c r="W38" s="292"/>
      <c r="X38" s="364"/>
      <c r="Y38" s="292"/>
      <c r="Z38" s="292"/>
      <c r="AA38" s="292"/>
      <c r="AB38" s="292"/>
      <c r="AC38" s="292"/>
    </row>
    <row r="39" ht="31.5">
      <c r="A39" s="248">
        <v>30</v>
      </c>
      <c r="B39" s="371" t="s">
        <v>626</v>
      </c>
      <c r="C39" s="248">
        <v>9</v>
      </c>
      <c r="D39" s="247" t="s">
        <v>712</v>
      </c>
      <c r="E39" s="375"/>
      <c r="F39" s="375"/>
      <c r="G39" s="289">
        <v>0.5</v>
      </c>
      <c r="H39" s="290" t="s">
        <v>28</v>
      </c>
      <c r="I39" s="248" t="s">
        <v>78</v>
      </c>
      <c r="J39" s="266">
        <v>45049</v>
      </c>
      <c r="K39" s="248" t="s">
        <v>275</v>
      </c>
      <c r="L39" s="248" t="s">
        <v>713</v>
      </c>
      <c r="M39" s="266">
        <v>45139</v>
      </c>
      <c r="N39" s="248" t="s">
        <v>366</v>
      </c>
      <c r="O39" s="360"/>
      <c r="P39" s="248"/>
      <c r="Q39" s="387"/>
      <c r="R39" s="248"/>
      <c r="S39" s="248"/>
      <c r="T39" s="248"/>
      <c r="U39" s="248"/>
      <c r="V39" s="248"/>
      <c r="W39" s="248"/>
      <c r="X39" s="360"/>
      <c r="Y39" s="248"/>
      <c r="Z39" s="248"/>
      <c r="AA39" s="248"/>
      <c r="AB39" s="248"/>
      <c r="AC39" s="248"/>
    </row>
    <row r="40" ht="127.5">
      <c r="A40" s="292">
        <v>31</v>
      </c>
      <c r="B40" s="371" t="s">
        <v>626</v>
      </c>
      <c r="C40" s="292">
        <v>9</v>
      </c>
      <c r="D40" s="294" t="s">
        <v>714</v>
      </c>
      <c r="E40" s="294"/>
      <c r="F40" s="373"/>
      <c r="G40" s="295">
        <v>0.5</v>
      </c>
      <c r="H40" s="296" t="s">
        <v>28</v>
      </c>
      <c r="I40" s="292" t="s">
        <v>78</v>
      </c>
      <c r="J40" s="267">
        <v>45049</v>
      </c>
      <c r="K40" s="292" t="s">
        <v>275</v>
      </c>
      <c r="L40" s="292" t="s">
        <v>715</v>
      </c>
      <c r="M40" s="267">
        <v>45139</v>
      </c>
      <c r="N40" s="292" t="s">
        <v>366</v>
      </c>
      <c r="O40" s="364"/>
      <c r="P40" s="292"/>
      <c r="Q40" s="389"/>
      <c r="R40" s="292"/>
      <c r="S40" s="292"/>
      <c r="T40" s="292"/>
      <c r="U40" s="292"/>
      <c r="V40" s="292"/>
      <c r="W40" s="292"/>
      <c r="X40" s="364"/>
      <c r="Y40" s="292"/>
      <c r="Z40" s="292"/>
      <c r="AA40" s="292"/>
      <c r="AB40" s="292"/>
      <c r="AC40" s="292"/>
    </row>
    <row r="41" ht="38.25">
      <c r="A41" s="248">
        <v>32</v>
      </c>
      <c r="B41" s="371" t="s">
        <v>626</v>
      </c>
      <c r="C41" s="248">
        <v>9</v>
      </c>
      <c r="D41" s="380" t="s">
        <v>716</v>
      </c>
      <c r="E41" s="247"/>
      <c r="F41" s="375"/>
      <c r="G41" s="289">
        <v>0.5</v>
      </c>
      <c r="H41" s="290" t="s">
        <v>28</v>
      </c>
      <c r="I41" s="248" t="s">
        <v>78</v>
      </c>
      <c r="J41" s="266">
        <v>45049</v>
      </c>
      <c r="K41" s="248" t="s">
        <v>275</v>
      </c>
      <c r="L41" s="248" t="s">
        <v>715</v>
      </c>
      <c r="M41" s="266">
        <v>45139</v>
      </c>
      <c r="N41" s="248" t="s">
        <v>366</v>
      </c>
      <c r="O41" s="360"/>
      <c r="P41" s="248"/>
      <c r="Q41" s="387"/>
      <c r="R41" s="248"/>
      <c r="S41" s="248"/>
      <c r="T41" s="248"/>
      <c r="U41" s="248"/>
      <c r="V41" s="248"/>
      <c r="W41" s="248"/>
      <c r="X41" s="360"/>
      <c r="Y41" s="248"/>
      <c r="Z41" s="248"/>
      <c r="AA41" s="248"/>
      <c r="AB41" s="248"/>
      <c r="AC41" s="248"/>
    </row>
    <row r="42" ht="31.5">
      <c r="A42" s="292">
        <v>33</v>
      </c>
      <c r="B42" s="371" t="s">
        <v>626</v>
      </c>
      <c r="C42" s="292" t="s">
        <v>717</v>
      </c>
      <c r="D42" s="294" t="s">
        <v>718</v>
      </c>
      <c r="E42" s="373"/>
      <c r="F42" s="373"/>
      <c r="G42" s="295">
        <v>0.20000000000000001</v>
      </c>
      <c r="H42" s="296" t="s">
        <v>31</v>
      </c>
      <c r="I42" s="292" t="s">
        <v>78</v>
      </c>
      <c r="J42" s="267">
        <v>45049</v>
      </c>
      <c r="K42" s="292" t="s">
        <v>275</v>
      </c>
      <c r="L42" s="292" t="s">
        <v>358</v>
      </c>
      <c r="M42" s="267">
        <v>45139</v>
      </c>
      <c r="N42" s="292" t="s">
        <v>366</v>
      </c>
      <c r="O42" s="364"/>
      <c r="P42" s="292"/>
      <c r="Q42" s="389"/>
      <c r="R42" s="292"/>
      <c r="S42" s="292"/>
      <c r="T42" s="292"/>
      <c r="U42" s="292"/>
      <c r="V42" s="292"/>
      <c r="W42" s="292"/>
      <c r="X42" s="364"/>
      <c r="Y42" s="292"/>
      <c r="Z42" s="292"/>
      <c r="AA42" s="292"/>
      <c r="AB42" s="292"/>
      <c r="AC42" s="292"/>
    </row>
    <row r="43" ht="80.25" customHeight="1">
      <c r="A43" s="248">
        <v>34</v>
      </c>
      <c r="B43" s="371" t="s">
        <v>631</v>
      </c>
      <c r="C43" s="248" t="s">
        <v>719</v>
      </c>
      <c r="D43" s="247" t="s">
        <v>720</v>
      </c>
      <c r="E43" s="360"/>
      <c r="F43" s="375"/>
      <c r="G43" s="289">
        <v>0.5</v>
      </c>
      <c r="H43" s="290" t="s">
        <v>28</v>
      </c>
      <c r="I43" s="248" t="s">
        <v>78</v>
      </c>
      <c r="J43" s="266">
        <v>45049</v>
      </c>
      <c r="K43" s="248" t="s">
        <v>275</v>
      </c>
      <c r="L43" s="248" t="s">
        <v>721</v>
      </c>
      <c r="M43" s="266">
        <v>45139</v>
      </c>
      <c r="N43" s="248" t="s">
        <v>722</v>
      </c>
      <c r="O43" s="248" t="s">
        <v>723</v>
      </c>
      <c r="P43" s="266">
        <v>45154</v>
      </c>
      <c r="Q43" s="387" t="s">
        <v>366</v>
      </c>
      <c r="R43" s="248"/>
      <c r="S43" s="248"/>
      <c r="T43" s="248"/>
      <c r="U43" s="248"/>
      <c r="V43" s="248"/>
      <c r="W43" s="248"/>
      <c r="X43" s="360"/>
      <c r="Y43" s="248"/>
      <c r="Z43" s="248"/>
      <c r="AA43" s="248"/>
      <c r="AB43" s="248"/>
      <c r="AC43" s="248"/>
    </row>
    <row r="44" ht="86.25" customHeight="1">
      <c r="A44" s="292">
        <v>35</v>
      </c>
      <c r="B44" s="371" t="s">
        <v>626</v>
      </c>
      <c r="C44" s="292" t="s">
        <v>719</v>
      </c>
      <c r="D44" s="294" t="s">
        <v>724</v>
      </c>
      <c r="E44" s="364"/>
      <c r="F44" s="373"/>
      <c r="G44" s="295">
        <v>0.20000000000000001</v>
      </c>
      <c r="H44" s="296" t="s">
        <v>31</v>
      </c>
      <c r="I44" s="292" t="s">
        <v>78</v>
      </c>
      <c r="J44" s="267">
        <v>45049</v>
      </c>
      <c r="K44" s="292" t="s">
        <v>275</v>
      </c>
      <c r="L44" s="292" t="s">
        <v>723</v>
      </c>
      <c r="M44" s="267">
        <v>45139</v>
      </c>
      <c r="N44" s="292" t="s">
        <v>366</v>
      </c>
      <c r="O44" s="364"/>
      <c r="P44" s="292"/>
      <c r="Q44" s="389"/>
      <c r="R44" s="292"/>
      <c r="S44" s="292"/>
      <c r="T44" s="292"/>
      <c r="U44" s="292"/>
      <c r="V44" s="292"/>
      <c r="W44" s="292"/>
      <c r="X44" s="364"/>
      <c r="Y44" s="292"/>
      <c r="Z44" s="292"/>
      <c r="AA44" s="292"/>
      <c r="AB44" s="292"/>
      <c r="AC44" s="292"/>
    </row>
    <row r="45" ht="69" customHeight="1">
      <c r="A45" s="248">
        <v>36</v>
      </c>
      <c r="B45" s="371" t="s">
        <v>626</v>
      </c>
      <c r="C45" s="248" t="s">
        <v>719</v>
      </c>
      <c r="D45" s="247" t="s">
        <v>725</v>
      </c>
      <c r="E45" s="360"/>
      <c r="F45" s="375"/>
      <c r="G45" s="289">
        <v>0.20000000000000001</v>
      </c>
      <c r="H45" s="290" t="s">
        <v>31</v>
      </c>
      <c r="I45" s="248" t="s">
        <v>78</v>
      </c>
      <c r="J45" s="266">
        <v>45049</v>
      </c>
      <c r="K45" s="248" t="s">
        <v>275</v>
      </c>
      <c r="L45" s="248" t="s">
        <v>726</v>
      </c>
      <c r="M45" s="266">
        <v>45139</v>
      </c>
      <c r="N45" s="248" t="s">
        <v>366</v>
      </c>
      <c r="O45" s="360"/>
      <c r="P45" s="248"/>
      <c r="Q45" s="387"/>
      <c r="R45" s="248"/>
      <c r="S45" s="248"/>
      <c r="T45" s="248"/>
      <c r="U45" s="248"/>
      <c r="V45" s="248"/>
      <c r="W45" s="248"/>
      <c r="X45" s="360"/>
      <c r="Y45" s="248"/>
      <c r="Z45" s="248"/>
      <c r="AA45" s="248"/>
      <c r="AB45" s="248"/>
      <c r="AC45" s="248"/>
    </row>
    <row r="46" ht="52.5" customHeight="1">
      <c r="A46" s="292">
        <v>37</v>
      </c>
      <c r="B46" s="371" t="s">
        <v>626</v>
      </c>
      <c r="C46" s="292" t="s">
        <v>727</v>
      </c>
      <c r="D46" s="294" t="s">
        <v>728</v>
      </c>
      <c r="E46" s="364"/>
      <c r="F46" s="373"/>
      <c r="G46" s="295">
        <v>0.5</v>
      </c>
      <c r="H46" s="296" t="s">
        <v>28</v>
      </c>
      <c r="I46" s="292" t="s">
        <v>78</v>
      </c>
      <c r="J46" s="267">
        <v>45049</v>
      </c>
      <c r="K46" s="292" t="s">
        <v>275</v>
      </c>
      <c r="L46" s="292" t="s">
        <v>723</v>
      </c>
      <c r="M46" s="267">
        <v>45139</v>
      </c>
      <c r="N46" s="292" t="s">
        <v>729</v>
      </c>
      <c r="O46" s="364"/>
      <c r="P46" s="292"/>
      <c r="Q46" s="389"/>
      <c r="R46" s="292"/>
      <c r="S46" s="292"/>
      <c r="T46" s="292"/>
      <c r="U46" s="292"/>
      <c r="V46" s="292"/>
      <c r="W46" s="292"/>
      <c r="X46" s="364"/>
      <c r="Y46" s="292"/>
      <c r="Z46" s="292"/>
      <c r="AA46" s="292"/>
      <c r="AB46" s="292"/>
      <c r="AC46" s="292"/>
    </row>
    <row r="47" ht="153">
      <c r="A47" s="248">
        <v>39</v>
      </c>
      <c r="B47" s="371" t="s">
        <v>626</v>
      </c>
      <c r="C47" s="248" t="s">
        <v>727</v>
      </c>
      <c r="D47" s="247" t="s">
        <v>730</v>
      </c>
      <c r="E47" s="375"/>
      <c r="F47" s="375"/>
      <c r="G47" s="289">
        <v>0.5</v>
      </c>
      <c r="H47" s="290" t="s">
        <v>28</v>
      </c>
      <c r="I47" s="248" t="s">
        <v>78</v>
      </c>
      <c r="J47" s="266">
        <v>45049</v>
      </c>
      <c r="K47" s="248" t="s">
        <v>275</v>
      </c>
      <c r="L47" s="415" t="s">
        <v>731</v>
      </c>
      <c r="M47" s="266">
        <v>45139</v>
      </c>
      <c r="N47" s="248" t="s">
        <v>644</v>
      </c>
      <c r="O47" s="360"/>
      <c r="P47" s="248"/>
      <c r="Q47" s="387"/>
      <c r="R47" s="248"/>
      <c r="S47" s="248"/>
      <c r="T47" s="248"/>
      <c r="U47" s="248"/>
      <c r="V47" s="248"/>
      <c r="W47" s="248"/>
      <c r="X47" s="360"/>
      <c r="Y47" s="248"/>
      <c r="Z47" s="248"/>
      <c r="AA47" s="248"/>
      <c r="AB47" s="248"/>
      <c r="AC47" s="248"/>
    </row>
    <row r="48" ht="102">
      <c r="A48" s="292">
        <v>40</v>
      </c>
      <c r="B48" s="371" t="s">
        <v>631</v>
      </c>
      <c r="C48" s="292" t="s">
        <v>727</v>
      </c>
      <c r="D48" s="317" t="s">
        <v>732</v>
      </c>
      <c r="E48" s="373"/>
      <c r="F48" s="373"/>
      <c r="G48" s="295">
        <v>0.5</v>
      </c>
      <c r="H48" s="296" t="s">
        <v>28</v>
      </c>
      <c r="I48" s="292" t="s">
        <v>78</v>
      </c>
      <c r="J48" s="267">
        <v>45049</v>
      </c>
      <c r="K48" s="292" t="s">
        <v>275</v>
      </c>
      <c r="L48" s="292" t="s">
        <v>733</v>
      </c>
      <c r="M48" s="267">
        <v>45139</v>
      </c>
      <c r="N48" s="292" t="s">
        <v>734</v>
      </c>
      <c r="O48" s="364" t="s">
        <v>735</v>
      </c>
      <c r="P48" s="267">
        <v>45154</v>
      </c>
      <c r="Q48" s="389" t="s">
        <v>619</v>
      </c>
      <c r="R48" s="292"/>
      <c r="S48" s="292"/>
      <c r="T48" s="292"/>
      <c r="U48" s="292"/>
      <c r="V48" s="292"/>
      <c r="W48" s="292"/>
      <c r="X48" s="364"/>
      <c r="Y48" s="292"/>
      <c r="Z48" s="292"/>
      <c r="AA48" s="292"/>
      <c r="AB48" s="292"/>
      <c r="AC48" s="292"/>
    </row>
    <row r="49" ht="42">
      <c r="A49" s="248">
        <v>41</v>
      </c>
      <c r="B49" s="371" t="s">
        <v>626</v>
      </c>
      <c r="C49" s="248" t="s">
        <v>719</v>
      </c>
      <c r="D49" s="247" t="s">
        <v>736</v>
      </c>
      <c r="E49" s="375"/>
      <c r="F49" s="375"/>
      <c r="G49" s="289">
        <v>0.5</v>
      </c>
      <c r="H49" s="290" t="s">
        <v>265</v>
      </c>
      <c r="I49" s="248" t="s">
        <v>78</v>
      </c>
      <c r="J49" s="266">
        <v>45049</v>
      </c>
      <c r="K49" s="248" t="s">
        <v>275</v>
      </c>
      <c r="L49" s="360" t="s">
        <v>735</v>
      </c>
      <c r="M49" s="266">
        <v>45139</v>
      </c>
      <c r="N49" s="248" t="s">
        <v>366</v>
      </c>
      <c r="O49" s="360"/>
      <c r="P49" s="248"/>
      <c r="Q49" s="387"/>
      <c r="R49" s="248"/>
      <c r="S49" s="248"/>
      <c r="T49" s="248"/>
      <c r="U49" s="248"/>
      <c r="V49" s="248"/>
      <c r="W49" s="248"/>
      <c r="X49" s="360"/>
      <c r="Y49" s="248"/>
      <c r="Z49" s="248"/>
      <c r="AA49" s="248"/>
      <c r="AB49" s="248"/>
      <c r="AC49" s="248"/>
    </row>
    <row r="50" ht="42">
      <c r="A50" s="292">
        <v>42</v>
      </c>
      <c r="B50" s="371" t="s">
        <v>626</v>
      </c>
      <c r="C50" s="292" t="s">
        <v>727</v>
      </c>
      <c r="D50" s="294" t="s">
        <v>737</v>
      </c>
      <c r="E50" s="373"/>
      <c r="F50" s="373"/>
      <c r="G50" s="295">
        <v>0.5</v>
      </c>
      <c r="H50" s="296" t="s">
        <v>20</v>
      </c>
      <c r="I50" s="292" t="s">
        <v>78</v>
      </c>
      <c r="J50" s="267">
        <v>45049</v>
      </c>
      <c r="K50" s="292" t="s">
        <v>275</v>
      </c>
      <c r="L50" s="364" t="s">
        <v>735</v>
      </c>
      <c r="M50" s="267">
        <v>45139</v>
      </c>
      <c r="N50" s="292" t="s">
        <v>366</v>
      </c>
      <c r="O50" s="364"/>
      <c r="P50" s="292"/>
      <c r="Q50" s="389"/>
      <c r="R50" s="292"/>
      <c r="S50" s="292"/>
      <c r="T50" s="292"/>
      <c r="U50" s="292"/>
      <c r="V50" s="292"/>
      <c r="W50" s="292"/>
      <c r="X50" s="364"/>
      <c r="Y50" s="292"/>
      <c r="Z50" s="292"/>
      <c r="AA50" s="292"/>
      <c r="AB50" s="292"/>
      <c r="AC50" s="292"/>
    </row>
    <row r="51" ht="42">
      <c r="A51" s="248">
        <v>43</v>
      </c>
      <c r="B51" s="371" t="s">
        <v>626</v>
      </c>
      <c r="C51" s="248" t="s">
        <v>727</v>
      </c>
      <c r="D51" s="247" t="s">
        <v>738</v>
      </c>
      <c r="E51" s="375"/>
      <c r="F51" s="375"/>
      <c r="G51" s="289">
        <v>0.5</v>
      </c>
      <c r="H51" s="290" t="s">
        <v>20</v>
      </c>
      <c r="I51" s="248" t="s">
        <v>78</v>
      </c>
      <c r="J51" s="266">
        <v>45049</v>
      </c>
      <c r="K51" s="248" t="s">
        <v>275</v>
      </c>
      <c r="L51" s="360" t="s">
        <v>735</v>
      </c>
      <c r="M51" s="266">
        <v>45139</v>
      </c>
      <c r="N51" s="248" t="s">
        <v>366</v>
      </c>
      <c r="O51" s="360"/>
      <c r="P51" s="248"/>
      <c r="Q51" s="387"/>
      <c r="R51" s="248"/>
      <c r="S51" s="248"/>
      <c r="T51" s="248"/>
      <c r="U51" s="248"/>
      <c r="V51" s="248"/>
      <c r="W51" s="248"/>
      <c r="X51" s="360"/>
      <c r="Y51" s="248"/>
      <c r="Z51" s="248"/>
      <c r="AA51" s="248"/>
      <c r="AB51" s="248"/>
      <c r="AC51" s="248"/>
    </row>
    <row r="52" ht="42">
      <c r="A52" s="292">
        <v>44</v>
      </c>
      <c r="B52" s="371" t="s">
        <v>626</v>
      </c>
      <c r="C52" s="292" t="s">
        <v>727</v>
      </c>
      <c r="D52" s="294" t="s">
        <v>739</v>
      </c>
      <c r="E52" s="373"/>
      <c r="F52" s="373"/>
      <c r="G52" s="295">
        <v>0.5</v>
      </c>
      <c r="H52" s="296" t="s">
        <v>20</v>
      </c>
      <c r="I52" s="292" t="s">
        <v>78</v>
      </c>
      <c r="J52" s="267">
        <v>45049</v>
      </c>
      <c r="K52" s="292" t="s">
        <v>275</v>
      </c>
      <c r="L52" s="364" t="s">
        <v>735</v>
      </c>
      <c r="M52" s="267">
        <v>45139</v>
      </c>
      <c r="N52" s="292" t="s">
        <v>366</v>
      </c>
      <c r="O52" s="364"/>
      <c r="P52" s="292"/>
      <c r="Q52" s="389"/>
      <c r="R52" s="292"/>
      <c r="S52" s="292"/>
      <c r="T52" s="292"/>
      <c r="U52" s="292"/>
      <c r="V52" s="292"/>
      <c r="W52" s="292"/>
      <c r="X52" s="364"/>
      <c r="Y52" s="292"/>
      <c r="Z52" s="292"/>
      <c r="AA52" s="292"/>
      <c r="AB52" s="292"/>
      <c r="AC52" s="292"/>
    </row>
    <row r="53" ht="42">
      <c r="A53" s="248">
        <v>45</v>
      </c>
      <c r="B53" s="371" t="s">
        <v>626</v>
      </c>
      <c r="C53" s="248" t="s">
        <v>727</v>
      </c>
      <c r="D53" s="247" t="s">
        <v>740</v>
      </c>
      <c r="E53" s="375"/>
      <c r="F53" s="375"/>
      <c r="G53" s="289">
        <v>0.5</v>
      </c>
      <c r="H53" s="290" t="s">
        <v>20</v>
      </c>
      <c r="I53" s="248" t="s">
        <v>78</v>
      </c>
      <c r="J53" s="266">
        <v>45049</v>
      </c>
      <c r="K53" s="248" t="s">
        <v>275</v>
      </c>
      <c r="L53" s="360" t="s">
        <v>735</v>
      </c>
      <c r="M53" s="266">
        <v>45139</v>
      </c>
      <c r="N53" s="248" t="s">
        <v>366</v>
      </c>
      <c r="O53" s="360"/>
      <c r="P53" s="248"/>
      <c r="Q53" s="387"/>
      <c r="R53" s="248"/>
      <c r="S53" s="248"/>
      <c r="T53" s="248"/>
      <c r="U53" s="248"/>
      <c r="V53" s="248"/>
      <c r="W53" s="248"/>
      <c r="X53" s="360"/>
      <c r="Y53" s="248"/>
      <c r="Z53" s="248"/>
      <c r="AA53" s="248"/>
      <c r="AB53" s="248"/>
      <c r="AC53" s="248"/>
    </row>
    <row r="54" ht="154.5" customHeight="1">
      <c r="A54" s="292">
        <v>46</v>
      </c>
      <c r="B54" s="371" t="s">
        <v>631</v>
      </c>
      <c r="C54" s="292" t="s">
        <v>727</v>
      </c>
      <c r="D54" s="294" t="s">
        <v>741</v>
      </c>
      <c r="E54" s="373"/>
      <c r="F54" s="373"/>
      <c r="G54" s="295">
        <v>0.5</v>
      </c>
      <c r="H54" s="296" t="s">
        <v>28</v>
      </c>
      <c r="I54" s="292" t="s">
        <v>78</v>
      </c>
      <c r="J54" s="267">
        <v>45049</v>
      </c>
      <c r="K54" s="292" t="s">
        <v>275</v>
      </c>
      <c r="L54" s="292" t="s">
        <v>735</v>
      </c>
      <c r="M54" s="267">
        <v>45139</v>
      </c>
      <c r="N54" s="292"/>
      <c r="O54" s="292" t="s">
        <v>735</v>
      </c>
      <c r="P54" s="267">
        <v>45154</v>
      </c>
      <c r="Q54" s="389" t="s">
        <v>343</v>
      </c>
      <c r="R54" s="292"/>
      <c r="S54" s="292"/>
      <c r="T54" s="292"/>
      <c r="U54" s="292"/>
      <c r="V54" s="292"/>
      <c r="W54" s="292"/>
      <c r="X54" s="364"/>
      <c r="Y54" s="292"/>
      <c r="Z54" s="292"/>
      <c r="AA54" s="292"/>
      <c r="AB54" s="292"/>
      <c r="AC54" s="292"/>
    </row>
    <row r="55" ht="89.25">
      <c r="A55" s="248">
        <v>47</v>
      </c>
      <c r="B55" s="371" t="s">
        <v>631</v>
      </c>
      <c r="C55" s="248" t="s">
        <v>727</v>
      </c>
      <c r="D55" s="247" t="s">
        <v>742</v>
      </c>
      <c r="E55" s="375"/>
      <c r="F55" s="375"/>
      <c r="G55" s="289">
        <v>0.5</v>
      </c>
      <c r="H55" s="290" t="s">
        <v>28</v>
      </c>
      <c r="I55" s="248" t="s">
        <v>78</v>
      </c>
      <c r="J55" s="266">
        <v>45049</v>
      </c>
      <c r="K55" s="248" t="s">
        <v>275</v>
      </c>
      <c r="L55" s="360" t="s">
        <v>743</v>
      </c>
      <c r="M55" s="266">
        <v>45139</v>
      </c>
      <c r="N55" s="248" t="s">
        <v>744</v>
      </c>
      <c r="O55" s="360"/>
      <c r="P55" s="266">
        <v>45154</v>
      </c>
      <c r="Q55" s="387" t="s">
        <v>745</v>
      </c>
      <c r="R55" s="248" t="s">
        <v>746</v>
      </c>
      <c r="S55" s="266">
        <v>45187</v>
      </c>
      <c r="T55" s="248" t="s">
        <v>366</v>
      </c>
      <c r="U55" s="248"/>
      <c r="V55" s="248"/>
      <c r="W55" s="248"/>
      <c r="X55" s="360"/>
      <c r="Y55" s="248"/>
      <c r="Z55" s="248"/>
      <c r="AA55" s="248"/>
      <c r="AB55" s="248"/>
      <c r="AC55" s="248"/>
    </row>
    <row r="56" ht="247.5">
      <c r="A56" s="292">
        <v>48</v>
      </c>
      <c r="B56" s="371" t="s">
        <v>631</v>
      </c>
      <c r="C56" s="292" t="s">
        <v>747</v>
      </c>
      <c r="D56" s="377" t="s">
        <v>748</v>
      </c>
      <c r="E56" s="373"/>
      <c r="F56" s="373"/>
      <c r="G56" s="295">
        <v>0.5</v>
      </c>
      <c r="H56" s="296" t="s">
        <v>28</v>
      </c>
      <c r="I56" s="292" t="s">
        <v>78</v>
      </c>
      <c r="J56" s="267">
        <v>45049</v>
      </c>
      <c r="K56" s="292" t="s">
        <v>275</v>
      </c>
      <c r="L56" s="292" t="s">
        <v>638</v>
      </c>
      <c r="M56" s="267">
        <v>45139</v>
      </c>
      <c r="N56" s="292" t="s">
        <v>749</v>
      </c>
      <c r="O56" s="329" t="s">
        <v>750</v>
      </c>
      <c r="P56" s="267">
        <v>45154</v>
      </c>
      <c r="Q56" s="389" t="s">
        <v>385</v>
      </c>
      <c r="R56" s="292"/>
      <c r="S56" s="292"/>
      <c r="T56" s="292"/>
      <c r="U56" s="292"/>
      <c r="V56" s="292"/>
      <c r="W56" s="292"/>
      <c r="X56" s="364"/>
      <c r="Y56" s="292"/>
      <c r="Z56" s="292"/>
      <c r="AA56" s="292"/>
      <c r="AB56" s="292"/>
      <c r="AC56" s="292"/>
    </row>
    <row r="57" ht="202.5">
      <c r="A57" s="248">
        <v>49</v>
      </c>
      <c r="B57" s="371" t="s">
        <v>631</v>
      </c>
      <c r="C57" s="248" t="s">
        <v>747</v>
      </c>
      <c r="D57" s="411" t="s">
        <v>751</v>
      </c>
      <c r="E57" s="375"/>
      <c r="F57" s="375"/>
      <c r="G57" s="289">
        <v>0.5</v>
      </c>
      <c r="H57" s="290" t="s">
        <v>28</v>
      </c>
      <c r="I57" s="248" t="s">
        <v>78</v>
      </c>
      <c r="J57" s="266">
        <v>45049</v>
      </c>
      <c r="K57" s="248" t="s">
        <v>275</v>
      </c>
      <c r="L57" s="248" t="s">
        <v>638</v>
      </c>
      <c r="M57" s="266">
        <v>45139</v>
      </c>
      <c r="N57" s="248" t="s">
        <v>749</v>
      </c>
      <c r="O57" s="321" t="s">
        <v>750</v>
      </c>
      <c r="P57" s="266">
        <v>45154</v>
      </c>
      <c r="Q57" s="387" t="s">
        <v>385</v>
      </c>
      <c r="R57" s="248"/>
      <c r="S57" s="248"/>
      <c r="T57" s="248"/>
      <c r="U57" s="248"/>
      <c r="V57" s="248"/>
      <c r="W57" s="248"/>
      <c r="X57" s="360"/>
      <c r="Y57" s="248"/>
      <c r="Z57" s="248"/>
      <c r="AA57" s="248"/>
      <c r="AB57" s="248"/>
      <c r="AC57" s="248"/>
    </row>
    <row r="58" ht="76.5">
      <c r="A58" s="292">
        <v>50</v>
      </c>
      <c r="B58" s="371" t="s">
        <v>626</v>
      </c>
      <c r="C58" s="292" t="s">
        <v>752</v>
      </c>
      <c r="D58" s="294" t="s">
        <v>753</v>
      </c>
      <c r="E58" s="373"/>
      <c r="F58" s="373"/>
      <c r="G58" s="295">
        <v>0.5</v>
      </c>
      <c r="H58" s="296" t="s">
        <v>26</v>
      </c>
      <c r="I58" s="292" t="s">
        <v>78</v>
      </c>
      <c r="J58" s="267">
        <v>45049</v>
      </c>
      <c r="K58" s="292" t="s">
        <v>275</v>
      </c>
      <c r="L58" s="364" t="s">
        <v>731</v>
      </c>
      <c r="M58" s="267">
        <v>45139</v>
      </c>
      <c r="N58" s="292" t="s">
        <v>644</v>
      </c>
      <c r="O58" s="364"/>
      <c r="P58" s="292"/>
      <c r="Q58" s="389"/>
      <c r="R58" s="292"/>
      <c r="S58" s="292"/>
      <c r="T58" s="292"/>
      <c r="U58" s="292"/>
      <c r="V58" s="292"/>
      <c r="W58" s="292"/>
      <c r="X58" s="364"/>
      <c r="Y58" s="292"/>
      <c r="Z58" s="292"/>
      <c r="AA58" s="292"/>
      <c r="AB58" s="292"/>
      <c r="AC58" s="292"/>
    </row>
    <row r="59" ht="31.5">
      <c r="A59" s="248">
        <v>51</v>
      </c>
      <c r="B59" s="371" t="s">
        <v>626</v>
      </c>
      <c r="C59" s="248" t="s">
        <v>752</v>
      </c>
      <c r="D59" s="247" t="s">
        <v>754</v>
      </c>
      <c r="E59" s="375"/>
      <c r="F59" s="375"/>
      <c r="G59" s="289">
        <v>0.5</v>
      </c>
      <c r="H59" s="290" t="s">
        <v>26</v>
      </c>
      <c r="I59" s="248" t="s">
        <v>78</v>
      </c>
      <c r="J59" s="266">
        <v>45049</v>
      </c>
      <c r="K59" s="248" t="s">
        <v>275</v>
      </c>
      <c r="L59" s="248" t="s">
        <v>755</v>
      </c>
      <c r="M59" s="266">
        <v>45139</v>
      </c>
      <c r="N59" s="248" t="s">
        <v>385</v>
      </c>
      <c r="O59" s="360"/>
      <c r="P59" s="248"/>
      <c r="Q59" s="387"/>
      <c r="R59" s="248"/>
      <c r="S59" s="248"/>
      <c r="T59" s="248"/>
      <c r="U59" s="248"/>
      <c r="V59" s="248"/>
      <c r="W59" s="248"/>
      <c r="X59" s="360"/>
      <c r="Y59" s="248"/>
      <c r="Z59" s="248"/>
      <c r="AA59" s="248"/>
      <c r="AB59" s="248"/>
      <c r="AC59" s="248"/>
    </row>
    <row r="60" ht="31.5">
      <c r="A60" s="292">
        <v>52</v>
      </c>
      <c r="B60" s="371" t="s">
        <v>626</v>
      </c>
      <c r="C60" s="292" t="s">
        <v>752</v>
      </c>
      <c r="D60" s="294" t="s">
        <v>756</v>
      </c>
      <c r="E60" s="373"/>
      <c r="F60" s="373"/>
      <c r="G60" s="295">
        <v>0.5</v>
      </c>
      <c r="H60" s="296" t="s">
        <v>26</v>
      </c>
      <c r="I60" s="292" t="s">
        <v>78</v>
      </c>
      <c r="J60" s="267">
        <v>45049</v>
      </c>
      <c r="K60" s="292" t="s">
        <v>275</v>
      </c>
      <c r="L60" s="292" t="s">
        <v>755</v>
      </c>
      <c r="M60" s="267">
        <v>45139</v>
      </c>
      <c r="N60" s="292" t="s">
        <v>385</v>
      </c>
      <c r="O60" s="364"/>
      <c r="P60" s="292"/>
      <c r="Q60" s="389"/>
      <c r="R60" s="292"/>
      <c r="S60" s="292"/>
      <c r="T60" s="292"/>
      <c r="U60" s="292"/>
      <c r="V60" s="292"/>
      <c r="W60" s="292"/>
      <c r="X60" s="364"/>
      <c r="Y60" s="292"/>
      <c r="Z60" s="292"/>
      <c r="AA60" s="292"/>
      <c r="AB60" s="292"/>
      <c r="AC60" s="292"/>
    </row>
    <row r="61" ht="63.75">
      <c r="A61" s="248">
        <v>53</v>
      </c>
      <c r="B61" s="371" t="s">
        <v>626</v>
      </c>
      <c r="C61" s="248" t="s">
        <v>752</v>
      </c>
      <c r="D61" s="247" t="s">
        <v>757</v>
      </c>
      <c r="E61" s="375"/>
      <c r="F61" s="375"/>
      <c r="G61" s="289">
        <v>0.20000000000000001</v>
      </c>
      <c r="H61" s="290" t="s">
        <v>31</v>
      </c>
      <c r="I61" s="248" t="s">
        <v>78</v>
      </c>
      <c r="J61" s="266">
        <v>45049</v>
      </c>
      <c r="K61" s="248" t="s">
        <v>275</v>
      </c>
      <c r="L61" s="248" t="s">
        <v>723</v>
      </c>
      <c r="M61" s="266">
        <v>45139</v>
      </c>
      <c r="N61" s="248" t="s">
        <v>385</v>
      </c>
      <c r="O61" s="360"/>
      <c r="P61" s="248"/>
      <c r="Q61" s="387"/>
      <c r="R61" s="248"/>
      <c r="S61" s="248"/>
      <c r="T61" s="248"/>
      <c r="U61" s="248"/>
      <c r="V61" s="248"/>
      <c r="W61" s="248"/>
      <c r="X61" s="360"/>
      <c r="Y61" s="248"/>
      <c r="Z61" s="248"/>
      <c r="AA61" s="248"/>
      <c r="AB61" s="248"/>
      <c r="AC61" s="248"/>
    </row>
    <row r="62" ht="31.5">
      <c r="A62" s="292">
        <v>54</v>
      </c>
      <c r="B62" s="371" t="s">
        <v>626</v>
      </c>
      <c r="C62" s="292" t="s">
        <v>752</v>
      </c>
      <c r="D62" s="294" t="s">
        <v>758</v>
      </c>
      <c r="E62" s="373"/>
      <c r="F62" s="373"/>
      <c r="G62" s="295">
        <v>0.5</v>
      </c>
      <c r="H62" s="296" t="s">
        <v>28</v>
      </c>
      <c r="I62" s="292" t="s">
        <v>78</v>
      </c>
      <c r="J62" s="267">
        <v>45049</v>
      </c>
      <c r="K62" s="292" t="s">
        <v>275</v>
      </c>
      <c r="L62" s="364" t="s">
        <v>759</v>
      </c>
      <c r="M62" s="267">
        <v>45139</v>
      </c>
      <c r="N62" s="292" t="s">
        <v>385</v>
      </c>
      <c r="O62" s="364"/>
      <c r="P62" s="292"/>
      <c r="Q62" s="389"/>
      <c r="R62" s="292"/>
      <c r="S62" s="292"/>
      <c r="T62" s="292"/>
      <c r="U62" s="292"/>
      <c r="V62" s="292"/>
      <c r="W62" s="292"/>
      <c r="X62" s="364"/>
      <c r="Y62" s="292"/>
      <c r="Z62" s="292"/>
      <c r="AA62" s="292"/>
      <c r="AB62" s="292"/>
      <c r="AC62" s="292"/>
    </row>
    <row r="63" ht="114.75">
      <c r="A63" s="248">
        <v>55</v>
      </c>
      <c r="B63" s="371" t="s">
        <v>663</v>
      </c>
      <c r="C63" s="248"/>
      <c r="D63" s="247" t="s">
        <v>760</v>
      </c>
      <c r="E63" s="375"/>
      <c r="F63" s="375"/>
      <c r="G63" s="289">
        <v>0.5</v>
      </c>
      <c r="H63" s="290" t="s">
        <v>28</v>
      </c>
      <c r="I63" s="248" t="s">
        <v>78</v>
      </c>
      <c r="J63" s="266">
        <v>45049</v>
      </c>
      <c r="K63" s="248" t="s">
        <v>275</v>
      </c>
      <c r="L63" s="360" t="s">
        <v>761</v>
      </c>
      <c r="M63" s="266">
        <v>45139</v>
      </c>
      <c r="N63" s="416" t="s">
        <v>762</v>
      </c>
      <c r="O63" s="360"/>
      <c r="P63" s="266">
        <v>45154</v>
      </c>
      <c r="Q63" s="387" t="s">
        <v>697</v>
      </c>
      <c r="R63" s="248"/>
      <c r="S63" s="266">
        <v>45187</v>
      </c>
      <c r="T63" s="387" t="s">
        <v>697</v>
      </c>
      <c r="U63" s="248" t="s">
        <v>671</v>
      </c>
      <c r="V63" s="248"/>
      <c r="W63" s="248" t="s">
        <v>698</v>
      </c>
      <c r="X63" s="360"/>
      <c r="Y63" s="248"/>
      <c r="Z63" s="248"/>
      <c r="AA63" s="248"/>
      <c r="AB63" s="248"/>
      <c r="AC63" s="248"/>
    </row>
    <row r="64" ht="102">
      <c r="A64" s="292">
        <v>56</v>
      </c>
      <c r="B64" s="371" t="s">
        <v>763</v>
      </c>
      <c r="C64" s="292"/>
      <c r="D64" s="294" t="s">
        <v>764</v>
      </c>
      <c r="E64" s="373"/>
      <c r="F64" s="373"/>
      <c r="G64" s="295">
        <v>0.5</v>
      </c>
      <c r="H64" s="296" t="s">
        <v>28</v>
      </c>
      <c r="I64" s="292" t="s">
        <v>765</v>
      </c>
      <c r="J64" s="267">
        <v>45049</v>
      </c>
      <c r="K64" s="292" t="s">
        <v>275</v>
      </c>
      <c r="L64" s="360"/>
      <c r="M64" s="267">
        <v>45139</v>
      </c>
      <c r="N64" s="373" t="s">
        <v>764</v>
      </c>
      <c r="O64" s="364"/>
      <c r="P64" s="267">
        <v>45154</v>
      </c>
      <c r="Q64" s="389" t="s">
        <v>614</v>
      </c>
      <c r="R64" s="292"/>
      <c r="S64" s="267">
        <v>45187</v>
      </c>
      <c r="T64" s="389" t="s">
        <v>614</v>
      </c>
      <c r="U64" s="292"/>
      <c r="V64" s="292"/>
      <c r="W64" s="329" t="s">
        <v>766</v>
      </c>
      <c r="X64" s="364"/>
      <c r="Y64" s="378">
        <v>45281</v>
      </c>
      <c r="Z64" s="292" t="s">
        <v>767</v>
      </c>
      <c r="AA64" s="292"/>
      <c r="AB64" s="292"/>
      <c r="AC64" s="292"/>
    </row>
    <row r="65" ht="140.25">
      <c r="A65" s="248">
        <v>57</v>
      </c>
      <c r="B65" s="371" t="s">
        <v>763</v>
      </c>
      <c r="C65" s="248"/>
      <c r="D65" s="247" t="s">
        <v>768</v>
      </c>
      <c r="E65" s="375"/>
      <c r="F65" s="375"/>
      <c r="G65" s="289">
        <v>0.5</v>
      </c>
      <c r="H65" s="290" t="s">
        <v>28</v>
      </c>
      <c r="I65" s="248" t="s">
        <v>765</v>
      </c>
      <c r="J65" s="266">
        <v>45049</v>
      </c>
      <c r="K65" s="248" t="s">
        <v>275</v>
      </c>
      <c r="L65" s="360"/>
      <c r="M65" s="266">
        <v>45139</v>
      </c>
      <c r="N65" s="375" t="s">
        <v>768</v>
      </c>
      <c r="O65" s="360"/>
      <c r="P65" s="266">
        <v>45154</v>
      </c>
      <c r="Q65" s="387" t="s">
        <v>614</v>
      </c>
      <c r="R65" s="248"/>
      <c r="S65" s="266">
        <v>45187</v>
      </c>
      <c r="T65" s="387" t="s">
        <v>614</v>
      </c>
      <c r="U65" s="248"/>
      <c r="V65" s="248"/>
      <c r="W65" s="321" t="s">
        <v>769</v>
      </c>
      <c r="X65" s="360"/>
      <c r="Y65" s="320">
        <v>45281</v>
      </c>
      <c r="Z65" s="247" t="s">
        <v>770</v>
      </c>
      <c r="AA65" s="417" t="s">
        <v>771</v>
      </c>
      <c r="AB65" s="418">
        <v>45285</v>
      </c>
      <c r="AC65" s="374" t="s">
        <v>366</v>
      </c>
    </row>
    <row r="66" ht="114">
      <c r="A66" s="292">
        <v>58</v>
      </c>
      <c r="B66" s="371" t="s">
        <v>763</v>
      </c>
      <c r="C66" s="292" t="s">
        <v>323</v>
      </c>
      <c r="D66" s="325" t="s">
        <v>772</v>
      </c>
      <c r="E66" s="373"/>
      <c r="F66" s="373"/>
      <c r="G66" s="295">
        <v>0.5</v>
      </c>
      <c r="H66" s="296" t="s">
        <v>13</v>
      </c>
      <c r="I66" s="292" t="s">
        <v>765</v>
      </c>
      <c r="J66" s="267">
        <v>45049</v>
      </c>
      <c r="K66" s="292" t="s">
        <v>275</v>
      </c>
      <c r="L66" s="360"/>
      <c r="M66" s="267">
        <v>45139</v>
      </c>
      <c r="N66" s="414" t="s">
        <v>772</v>
      </c>
      <c r="O66" s="364"/>
      <c r="P66" s="267">
        <v>45154</v>
      </c>
      <c r="Q66" s="389" t="s">
        <v>614</v>
      </c>
      <c r="R66" s="292"/>
      <c r="S66" s="267">
        <v>45187</v>
      </c>
      <c r="T66" s="389" t="s">
        <v>614</v>
      </c>
      <c r="U66" s="292"/>
      <c r="V66" s="292"/>
      <c r="W66" s="329" t="s">
        <v>773</v>
      </c>
      <c r="X66" s="364"/>
      <c r="Y66" s="378">
        <v>45281</v>
      </c>
      <c r="Z66" s="292"/>
      <c r="AA66" s="292"/>
      <c r="AB66" s="292"/>
      <c r="AC66" s="292"/>
    </row>
    <row r="67" ht="63">
      <c r="A67" s="248">
        <v>59</v>
      </c>
      <c r="B67" s="371" t="s">
        <v>763</v>
      </c>
      <c r="C67" s="248" t="s">
        <v>323</v>
      </c>
      <c r="D67" s="380" t="s">
        <v>774</v>
      </c>
      <c r="E67" s="375"/>
      <c r="F67" s="375"/>
      <c r="G67" s="289">
        <v>0.5</v>
      </c>
      <c r="H67" s="290" t="s">
        <v>13</v>
      </c>
      <c r="I67" s="248" t="s">
        <v>765</v>
      </c>
      <c r="J67" s="266">
        <v>45049</v>
      </c>
      <c r="K67" s="248" t="s">
        <v>275</v>
      </c>
      <c r="L67" s="360"/>
      <c r="M67" s="266">
        <v>45139</v>
      </c>
      <c r="N67" s="419" t="s">
        <v>774</v>
      </c>
      <c r="O67" s="360"/>
      <c r="P67" s="266">
        <v>45154</v>
      </c>
      <c r="Q67" s="387" t="s">
        <v>691</v>
      </c>
      <c r="R67" s="248"/>
      <c r="S67" s="266">
        <v>45187</v>
      </c>
      <c r="T67" s="387" t="s">
        <v>614</v>
      </c>
      <c r="U67" s="248"/>
      <c r="V67" s="248"/>
      <c r="W67" s="321" t="s">
        <v>775</v>
      </c>
      <c r="X67" s="360"/>
      <c r="Y67" s="320">
        <v>45281</v>
      </c>
      <c r="Z67" s="247"/>
      <c r="AA67" s="247"/>
      <c r="AB67" s="247"/>
      <c r="AC67" s="247"/>
    </row>
    <row r="68" ht="71.25">
      <c r="A68" s="292">
        <v>60</v>
      </c>
      <c r="B68" s="371" t="s">
        <v>763</v>
      </c>
      <c r="C68" s="292" t="s">
        <v>776</v>
      </c>
      <c r="D68" s="325" t="s">
        <v>777</v>
      </c>
      <c r="E68" s="373"/>
      <c r="F68" s="373"/>
      <c r="G68" s="295">
        <v>0.5</v>
      </c>
      <c r="H68" s="296" t="s">
        <v>265</v>
      </c>
      <c r="I68" s="292" t="s">
        <v>765</v>
      </c>
      <c r="J68" s="267">
        <v>45196</v>
      </c>
      <c r="K68" s="292" t="s">
        <v>275</v>
      </c>
      <c r="L68" s="364"/>
      <c r="M68" s="292"/>
      <c r="N68" s="292"/>
      <c r="O68" s="364"/>
      <c r="P68" s="292"/>
      <c r="Q68" s="389"/>
      <c r="R68" s="292"/>
      <c r="S68" s="292"/>
      <c r="T68" s="292"/>
      <c r="U68" s="329"/>
      <c r="V68" s="292"/>
      <c r="W68" s="329" t="s">
        <v>778</v>
      </c>
      <c r="X68" s="364"/>
      <c r="Y68" s="378">
        <v>45281</v>
      </c>
      <c r="Z68" s="292"/>
      <c r="AA68" s="292"/>
      <c r="AB68" s="292"/>
      <c r="AC68" s="292"/>
    </row>
    <row r="69" ht="107.25" customHeight="1">
      <c r="A69" s="248">
        <v>61</v>
      </c>
      <c r="B69" s="371" t="s">
        <v>763</v>
      </c>
      <c r="C69" s="248">
        <v>6</v>
      </c>
      <c r="D69" s="247" t="s">
        <v>779</v>
      </c>
      <c r="E69" s="248"/>
      <c r="F69" s="375"/>
      <c r="G69" s="289">
        <v>0.5</v>
      </c>
      <c r="H69" s="290" t="s">
        <v>265</v>
      </c>
      <c r="I69" s="248" t="s">
        <v>765</v>
      </c>
      <c r="J69" s="266">
        <v>45196</v>
      </c>
      <c r="K69" s="248" t="s">
        <v>275</v>
      </c>
      <c r="L69" s="360"/>
      <c r="M69" s="248"/>
      <c r="N69" s="248"/>
      <c r="O69" s="360"/>
      <c r="P69" s="248"/>
      <c r="Q69" s="387"/>
      <c r="R69" s="248"/>
      <c r="S69" s="248"/>
      <c r="T69" s="248"/>
      <c r="U69" s="321"/>
      <c r="V69" s="248"/>
      <c r="W69" s="321" t="s">
        <v>780</v>
      </c>
      <c r="X69" s="360"/>
      <c r="Y69" s="320">
        <v>45281</v>
      </c>
      <c r="Z69" s="248"/>
      <c r="AA69" s="248"/>
      <c r="AB69" s="248"/>
      <c r="AC69" s="248"/>
    </row>
    <row r="70" ht="42">
      <c r="A70" s="292">
        <v>62</v>
      </c>
      <c r="B70" s="371" t="s">
        <v>781</v>
      </c>
      <c r="C70" s="292">
        <v>21</v>
      </c>
      <c r="D70" s="294" t="s">
        <v>782</v>
      </c>
      <c r="E70" s="373"/>
      <c r="F70" s="373"/>
      <c r="G70" s="295"/>
      <c r="H70" s="296"/>
      <c r="I70" s="292" t="s">
        <v>78</v>
      </c>
      <c r="J70" s="378">
        <v>45285</v>
      </c>
      <c r="K70" s="248" t="s">
        <v>275</v>
      </c>
      <c r="L70" s="364"/>
      <c r="M70" s="292"/>
      <c r="N70" s="292"/>
      <c r="O70" s="364"/>
      <c r="P70" s="292"/>
      <c r="Q70" s="389"/>
      <c r="R70" s="292"/>
      <c r="S70" s="292"/>
      <c r="T70" s="292"/>
      <c r="U70" s="292"/>
      <c r="V70" s="292"/>
      <c r="W70" s="292"/>
      <c r="X70" s="364"/>
      <c r="Y70" s="292"/>
      <c r="Z70" s="292"/>
      <c r="AA70" s="329" t="s">
        <v>783</v>
      </c>
      <c r="AB70" s="292"/>
      <c r="AC70" s="292"/>
    </row>
    <row r="71">
      <c r="A71" s="248"/>
      <c r="B71" s="248"/>
      <c r="C71" s="248"/>
      <c r="D71" s="247"/>
      <c r="E71" s="375"/>
      <c r="F71" s="375"/>
      <c r="G71" s="289"/>
      <c r="H71" s="290"/>
      <c r="I71" s="248"/>
      <c r="J71" s="248"/>
      <c r="K71" s="248"/>
      <c r="L71" s="360"/>
      <c r="M71" s="248"/>
      <c r="N71" s="248"/>
      <c r="O71" s="360"/>
      <c r="P71" s="248"/>
      <c r="Q71" s="387"/>
      <c r="R71" s="248"/>
      <c r="S71" s="248"/>
      <c r="T71" s="248"/>
      <c r="U71" s="248"/>
      <c r="V71" s="248"/>
      <c r="W71" s="248"/>
      <c r="X71" s="360"/>
      <c r="Y71" s="248"/>
      <c r="Z71" s="248"/>
      <c r="AA71" s="248"/>
      <c r="AB71" s="248"/>
      <c r="AC71" s="248"/>
    </row>
    <row r="72">
      <c r="A72" s="292"/>
      <c r="B72" s="292"/>
      <c r="C72" s="292"/>
      <c r="D72" s="294"/>
      <c r="E72" s="373"/>
      <c r="F72" s="373"/>
      <c r="G72" s="295"/>
      <c r="H72" s="296"/>
      <c r="I72" s="292"/>
      <c r="J72" s="292"/>
      <c r="K72" s="292"/>
      <c r="L72" s="364"/>
      <c r="M72" s="292"/>
      <c r="N72" s="292"/>
      <c r="O72" s="364"/>
      <c r="P72" s="292"/>
      <c r="Q72" s="389"/>
      <c r="R72" s="292"/>
      <c r="S72" s="292"/>
      <c r="T72" s="292"/>
      <c r="U72" s="292"/>
      <c r="V72" s="292"/>
      <c r="W72" s="292"/>
      <c r="X72" s="364"/>
      <c r="Y72" s="292"/>
      <c r="Z72" s="292"/>
      <c r="AA72" s="292"/>
      <c r="AB72" s="292"/>
      <c r="AC72" s="292"/>
    </row>
    <row r="73">
      <c r="A73" s="248"/>
      <c r="B73" s="248"/>
      <c r="C73" s="248"/>
      <c r="D73" s="247"/>
      <c r="E73" s="375"/>
      <c r="F73" s="375"/>
      <c r="G73" s="289"/>
      <c r="H73" s="290"/>
      <c r="I73" s="248"/>
      <c r="J73" s="248"/>
      <c r="K73" s="248"/>
      <c r="L73" s="360"/>
      <c r="M73" s="248"/>
      <c r="N73" s="248"/>
      <c r="O73" s="360"/>
      <c r="P73" s="248"/>
      <c r="Q73" s="387"/>
      <c r="R73" s="248"/>
      <c r="S73" s="248"/>
      <c r="T73" s="248"/>
      <c r="U73" s="248"/>
      <c r="V73" s="248"/>
      <c r="W73" s="248"/>
      <c r="X73" s="360"/>
      <c r="Y73" s="248"/>
      <c r="Z73" s="248"/>
      <c r="AA73" s="248"/>
      <c r="AB73" s="248"/>
      <c r="AC73" s="248"/>
    </row>
    <row r="74">
      <c r="A74" s="292"/>
      <c r="B74" s="292"/>
      <c r="C74" s="292"/>
      <c r="D74" s="294"/>
      <c r="E74" s="373"/>
      <c r="F74" s="373"/>
      <c r="G74" s="295"/>
      <c r="H74" s="296"/>
      <c r="I74" s="292"/>
      <c r="J74" s="292"/>
      <c r="K74" s="292"/>
      <c r="L74" s="364"/>
      <c r="M74" s="292"/>
      <c r="N74" s="292"/>
      <c r="O74" s="364"/>
      <c r="P74" s="292"/>
      <c r="Q74" s="389"/>
      <c r="R74" s="292"/>
      <c r="S74" s="292"/>
      <c r="T74" s="292"/>
      <c r="U74" s="292"/>
      <c r="V74" s="292"/>
      <c r="W74" s="292"/>
      <c r="X74" s="364"/>
      <c r="Y74" s="292"/>
      <c r="Z74" s="292"/>
      <c r="AA74" s="292"/>
      <c r="AB74" s="292"/>
      <c r="AC74" s="292"/>
    </row>
    <row r="75">
      <c r="A75" s="248"/>
      <c r="B75" s="248"/>
      <c r="C75" s="248"/>
      <c r="D75" s="247"/>
      <c r="E75" s="375"/>
      <c r="F75" s="375"/>
      <c r="G75" s="289"/>
      <c r="H75" s="290"/>
      <c r="I75" s="248"/>
      <c r="J75" s="248"/>
      <c r="K75" s="248"/>
      <c r="L75" s="360"/>
      <c r="M75" s="248"/>
      <c r="N75" s="248"/>
      <c r="O75" s="360"/>
      <c r="P75" s="248"/>
      <c r="Q75" s="387"/>
      <c r="R75" s="248"/>
      <c r="S75" s="248"/>
      <c r="T75" s="248"/>
      <c r="U75" s="248"/>
      <c r="V75" s="248"/>
      <c r="W75" s="248"/>
      <c r="X75" s="360"/>
      <c r="Y75" s="248"/>
      <c r="Z75" s="248"/>
      <c r="AA75" s="248"/>
      <c r="AB75" s="248"/>
      <c r="AC75" s="248"/>
    </row>
    <row r="76">
      <c r="A76" s="292"/>
      <c r="B76" s="292"/>
      <c r="C76" s="292"/>
      <c r="D76" s="294"/>
      <c r="E76" s="373"/>
      <c r="F76" s="373"/>
      <c r="G76" s="295"/>
      <c r="H76" s="296"/>
      <c r="I76" s="292"/>
      <c r="J76" s="292"/>
      <c r="K76" s="292"/>
      <c r="L76" s="364"/>
      <c r="M76" s="292"/>
      <c r="N76" s="292"/>
      <c r="O76" s="364"/>
      <c r="P76" s="292"/>
      <c r="Q76" s="389"/>
      <c r="R76" s="292"/>
      <c r="S76" s="292"/>
      <c r="T76" s="292"/>
      <c r="U76" s="292"/>
      <c r="V76" s="292"/>
      <c r="W76" s="292"/>
      <c r="X76" s="364"/>
      <c r="Y76" s="292"/>
      <c r="Z76" s="292"/>
      <c r="AA76" s="292"/>
      <c r="AB76" s="292"/>
      <c r="AC76" s="292"/>
    </row>
    <row r="77">
      <c r="A77" s="248"/>
      <c r="B77" s="248"/>
      <c r="C77" s="248"/>
      <c r="D77" s="247"/>
      <c r="E77" s="375"/>
      <c r="F77" s="375"/>
      <c r="G77" s="289"/>
      <c r="H77" s="290"/>
      <c r="I77" s="248"/>
      <c r="J77" s="248"/>
      <c r="K77" s="248"/>
      <c r="L77" s="360"/>
      <c r="M77" s="248"/>
      <c r="N77" s="248"/>
      <c r="O77" s="360"/>
      <c r="P77" s="248"/>
      <c r="Q77" s="387"/>
      <c r="R77" s="248"/>
      <c r="S77" s="248"/>
      <c r="T77" s="248"/>
      <c r="U77" s="248"/>
      <c r="V77" s="248"/>
      <c r="W77" s="248"/>
      <c r="X77" s="360"/>
      <c r="Y77" s="248"/>
      <c r="Z77" s="248"/>
      <c r="AA77" s="248"/>
      <c r="AB77" s="248"/>
      <c r="AC77" s="248"/>
    </row>
    <row r="78">
      <c r="A78" s="292"/>
      <c r="B78" s="292"/>
      <c r="C78" s="292"/>
      <c r="D78" s="294"/>
      <c r="E78" s="373"/>
      <c r="F78" s="373"/>
      <c r="G78" s="295"/>
      <c r="H78" s="296"/>
      <c r="I78" s="292"/>
      <c r="J78" s="292"/>
      <c r="K78" s="292"/>
      <c r="L78" s="364"/>
      <c r="M78" s="292"/>
      <c r="N78" s="292"/>
      <c r="O78" s="364"/>
      <c r="P78" s="292"/>
      <c r="Q78" s="389"/>
      <c r="R78" s="292"/>
      <c r="S78" s="292"/>
      <c r="T78" s="292"/>
      <c r="U78" s="292"/>
      <c r="V78" s="292"/>
      <c r="W78" s="292"/>
      <c r="X78" s="364"/>
      <c r="Y78" s="292"/>
      <c r="Z78" s="292"/>
      <c r="AA78" s="292"/>
      <c r="AB78" s="292"/>
      <c r="AC78" s="292"/>
    </row>
    <row r="79">
      <c r="A79" s="248"/>
      <c r="B79" s="248"/>
      <c r="C79" s="248"/>
      <c r="D79" s="247"/>
      <c r="E79" s="375"/>
      <c r="F79" s="375"/>
      <c r="G79" s="289"/>
      <c r="H79" s="290"/>
      <c r="I79" s="248"/>
      <c r="J79" s="248"/>
      <c r="K79" s="248"/>
      <c r="L79" s="360"/>
      <c r="M79" s="248"/>
      <c r="N79" s="248"/>
      <c r="O79" s="360"/>
      <c r="P79" s="248"/>
      <c r="Q79" s="387"/>
      <c r="R79" s="248"/>
      <c r="S79" s="248"/>
      <c r="T79" s="248"/>
      <c r="U79" s="248"/>
      <c r="V79" s="248"/>
      <c r="W79" s="248"/>
      <c r="X79" s="360"/>
      <c r="Y79" s="248"/>
      <c r="Z79" s="248"/>
      <c r="AA79" s="248"/>
      <c r="AB79" s="248"/>
      <c r="AC79" s="248"/>
    </row>
    <row r="80">
      <c r="A80" s="292"/>
      <c r="B80" s="292"/>
      <c r="C80" s="292"/>
      <c r="D80" s="294"/>
      <c r="E80" s="373"/>
      <c r="F80" s="373"/>
      <c r="G80" s="295"/>
      <c r="H80" s="296"/>
      <c r="I80" s="292"/>
      <c r="J80" s="292"/>
      <c r="K80" s="292"/>
      <c r="L80" s="364"/>
      <c r="M80" s="292"/>
      <c r="N80" s="292"/>
      <c r="O80" s="364"/>
      <c r="P80" s="292"/>
      <c r="Q80" s="389"/>
      <c r="R80" s="292"/>
      <c r="S80" s="292"/>
      <c r="T80" s="292"/>
      <c r="U80" s="292"/>
      <c r="V80" s="292"/>
      <c r="W80" s="292"/>
      <c r="X80" s="364"/>
      <c r="Y80" s="292"/>
      <c r="Z80" s="292"/>
      <c r="AA80" s="292"/>
      <c r="AB80" s="292"/>
      <c r="AC80" s="292"/>
    </row>
    <row r="81">
      <c r="A81" s="248"/>
      <c r="B81" s="248"/>
      <c r="C81" s="248"/>
      <c r="D81" s="247"/>
      <c r="E81" s="375"/>
      <c r="F81" s="375"/>
      <c r="G81" s="289"/>
      <c r="H81" s="290"/>
      <c r="I81" s="248"/>
      <c r="J81" s="248"/>
      <c r="K81" s="248"/>
      <c r="L81" s="360"/>
      <c r="M81" s="248"/>
      <c r="N81" s="248"/>
      <c r="O81" s="360"/>
      <c r="P81" s="248"/>
      <c r="Q81" s="387"/>
      <c r="R81" s="248"/>
      <c r="S81" s="248"/>
      <c r="T81" s="248"/>
      <c r="U81" s="248"/>
      <c r="V81" s="248"/>
      <c r="W81" s="248"/>
      <c r="X81" s="360"/>
      <c r="Y81" s="248"/>
      <c r="Z81" s="248"/>
      <c r="AA81" s="248"/>
      <c r="AB81" s="248"/>
      <c r="AC81" s="248"/>
    </row>
  </sheetData>
  <mergeCells count="3">
    <mergeCell ref="E23:F23"/>
    <mergeCell ref="N24:N26"/>
    <mergeCell ref="N27:N29"/>
  </mergeCells>
  <dataValidations count="5" disablePrompts="0">
    <dataValidation sqref="G10:G8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81" type="list" allowBlank="1" errorStyle="stop" imeMode="noControl" operator="between" showDropDown="0" showErrorMessage="0" showInputMessage="0">
      <formula1>'Списки'!$E$2:$E$1002</formula1>
    </dataValidation>
    <dataValidation sqref="K10:K69 K71:K81" type="list" allowBlank="1" errorStyle="stop" imeMode="noControl" operator="between" showDropDown="0" showErrorMessage="0" showInputMessage="0">
      <formula1>'Списки'!$A$2:$A$1002</formula1>
    </dataValidation>
    <dataValidation sqref="K70" type="list" allowBlank="1" errorStyle="stop" imeMode="noControl" operator="between" showDropDown="0" showErrorMessage="0" showInputMessage="0">
      <formula1>'Списки'!$A$2:$A$1002</formula1>
    </dataValidation>
  </dataValidations>
  <hyperlinks>
    <hyperlink r:id="rId1" ref="F16"/>
    <hyperlink location="'6'!12:12" ref="N34"/>
    <hyperlink r:id="rId1" ref="F36"/>
    <hyperlink r:id="rId1" ref="D41"/>
    <hyperlink location="'6'!12:12" ref="N63"/>
    <hyperlink r:id="rId2" ref="D66"/>
    <hyperlink r:id="rId2" ref="N66"/>
    <hyperlink r:id="rId2" ref="D67"/>
    <hyperlink r:id="rId2" ref="N67"/>
    <hyperlink location="'8'!18:18" ref="D6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A0077-0041-4EDD-954F-00D6001100F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U1:Z1 AB1:AC1</xm:sqref>
        </x14:conditionalFormatting>
        <x14:conditionalFormatting xmlns:xm="http://schemas.microsoft.com/office/excel/2006/main">
          <x14:cfRule type="cellIs" priority="12" operator="equal" id="{004600EA-00A8-411B-9DF5-00B700CF0020}">
            <xm:f>1</xm:f>
            <x14:dxf>
              <font>
                <color indexed="65"/>
              </font>
              <fill>
                <patternFill patternType="solid">
                  <fgColor rgb="FF434343"/>
                  <bgColor rgb="FF434343"/>
                </patternFill>
              </fill>
              <border>
                <left style="none"/>
                <right style="none"/>
                <top style="none"/>
                <bottom style="none"/>
                <diagonal style="none"/>
              </border>
            </x14:dxf>
          </x14:cfRule>
          <xm:sqref>G10:G81</xm:sqref>
        </x14:conditionalFormatting>
        <x14:conditionalFormatting xmlns:xm="http://schemas.microsoft.com/office/excel/2006/main">
          <x14:cfRule type="cellIs" priority="11" operator="equal" id="{00790088-000E-42E3-9597-00E8008B0060}">
            <xm:f>0.5</xm:f>
            <x14:dxf>
              <font>
                <color indexed="65"/>
              </font>
              <fill>
                <patternFill patternType="solid">
                  <fgColor rgb="FF999999"/>
                  <bgColor rgb="FF999999"/>
                </patternFill>
              </fill>
              <border>
                <left style="none"/>
                <right style="none"/>
                <top style="none"/>
                <bottom style="none"/>
                <diagonal style="none"/>
              </border>
            </x14:dxf>
          </x14:cfRule>
          <xm:sqref>G10:G81</xm:sqref>
        </x14:conditionalFormatting>
        <x14:conditionalFormatting xmlns:xm="http://schemas.microsoft.com/office/excel/2006/main">
          <x14:cfRule type="cellIs" priority="10" operator="equal" id="{005400A1-0032-415B-ABA3-00AE0028008A}">
            <xm:f>0.2</xm:f>
            <x14:dxf>
              <font/>
              <fill>
                <patternFill patternType="solid">
                  <fgColor rgb="FFCCCCCC"/>
                  <bgColor rgb="FFCCCCCC"/>
                </patternFill>
              </fill>
              <border>
                <left style="none"/>
                <right style="none"/>
                <top style="none"/>
                <bottom style="none"/>
                <diagonal style="none"/>
              </border>
            </x14:dxf>
          </x14:cfRule>
          <xm:sqref>G10:G81</xm:sqref>
        </x14:conditionalFormatting>
        <x14:conditionalFormatting xmlns:xm="http://schemas.microsoft.com/office/excel/2006/main">
          <x14:cfRule type="containsText" priority="9" operator="containsText" text="ПД" id="{00D8006B-0052-4DB8-BD10-00DB00770043}">
            <xm:f>NOT(ISERROR(SEARCH(("ПД"),(K3))))</xm:f>
            <x14:dxf>
              <font/>
              <fill>
                <patternFill patternType="solid">
                  <fgColor rgb="FFF9CB9C"/>
                  <bgColor rgb="FFF9CB9C"/>
                </patternFill>
              </fill>
              <border>
                <left style="none"/>
                <right style="none"/>
                <top style="none"/>
                <bottom style="none"/>
                <diagonal style="none"/>
              </border>
            </x14:dxf>
          </x14:cfRule>
          <xm:sqref>K3 K5:K81</xm:sqref>
        </x14:conditionalFormatting>
        <x14:conditionalFormatting xmlns:xm="http://schemas.microsoft.com/office/excel/2006/main">
          <x14:cfRule type="containsText" priority="9" operator="containsText" text="ПД" id="{002B0084-0064-4FCB-8BB6-007A00230022}">
            <xm:f>NOT(ISERROR(SEARCH(("ПД"),(K3))))</xm:f>
            <x14:dxf>
              <font/>
              <fill>
                <patternFill patternType="solid">
                  <fgColor rgb="FFF9CB9C"/>
                  <bgColor rgb="FFF9CB9C"/>
                </patternFill>
              </fill>
              <border>
                <left style="none"/>
                <right style="none"/>
                <top style="none"/>
                <bottom style="none"/>
                <diagonal style="none"/>
              </border>
            </x14:dxf>
          </x14:cfRule>
          <xm:sqref>K70</xm:sqref>
        </x14:conditionalFormatting>
        <x14:conditionalFormatting xmlns:xm="http://schemas.microsoft.com/office/excel/2006/main">
          <x14:cfRule type="containsText" priority="8" operator="containsText" text="отменено" id="{0005004C-0054-427A-83F1-00CC006C00EF}">
            <xm:f>NOT(ISERROR(SEARCH(("отменено"),(K3))))</xm:f>
            <x14:dxf>
              <font/>
              <fill>
                <patternFill patternType="solid">
                  <fgColor rgb="FFD9EAD3"/>
                  <bgColor rgb="FFD9EAD3"/>
                </patternFill>
              </fill>
              <border>
                <left style="none"/>
                <right style="none"/>
                <top style="none"/>
                <bottom style="none"/>
                <diagonal style="none"/>
              </border>
            </x14:dxf>
          </x14:cfRule>
          <xm:sqref>K3 K5:K81</xm:sqref>
        </x14:conditionalFormatting>
        <x14:conditionalFormatting xmlns:xm="http://schemas.microsoft.com/office/excel/2006/main">
          <x14:cfRule type="containsText" priority="8" operator="containsText" text="отменено" id="{0070002B-007E-4F2D-8A1E-00DC00FA007C}">
            <xm:f>NOT(ISERROR(SEARCH(("отменено"),(K3))))</xm:f>
            <x14:dxf>
              <font/>
              <fill>
                <patternFill patternType="solid">
                  <fgColor rgb="FFD9EAD3"/>
                  <bgColor rgb="FFD9EAD3"/>
                </patternFill>
              </fill>
              <border>
                <left style="none"/>
                <right style="none"/>
                <top style="none"/>
                <bottom style="none"/>
                <diagonal style="none"/>
              </border>
            </x14:dxf>
          </x14:cfRule>
          <xm:sqref>K70</xm:sqref>
        </x14:conditionalFormatting>
        <x14:conditionalFormatting xmlns:xm="http://schemas.microsoft.com/office/excel/2006/main">
          <x14:cfRule type="cellIs" priority="7" operator="equal" id="{007B0086-00FD-4659-A79E-0091000700F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H3:AC3 H5:H81 A9:G9</xm:sqref>
        </x14:conditionalFormatting>
        <x14:conditionalFormatting xmlns:xm="http://schemas.microsoft.com/office/excel/2006/main">
          <x14:cfRule type="cellIs" priority="6" operator="equal" id="{00540016-003D-4D64-96ED-00B90000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H3:AC3 H5:H81 A9:G9</xm:sqref>
        </x14:conditionalFormatting>
        <x14:conditionalFormatting xmlns:xm="http://schemas.microsoft.com/office/excel/2006/main">
          <x14:cfRule type="cellIs" priority="5" operator="equal" id="{00B20029-0073-4736-A3CF-002700E200A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H3:AC3 H5:H81 A9:G9</xm:sqref>
        </x14:conditionalFormatting>
        <x14:conditionalFormatting xmlns:xm="http://schemas.microsoft.com/office/excel/2006/main">
          <x14:cfRule type="cellIs" priority="4" operator="equal" id="{0079000B-00B5-4D83-B31C-008A0005006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H3:AC3 H5:H81 A9:G9</xm:sqref>
        </x14:conditionalFormatting>
        <x14:conditionalFormatting xmlns:xm="http://schemas.microsoft.com/office/excel/2006/main">
          <x14:cfRule type="cellIs" priority="3" operator="equal" id="{00BA0091-00AD-4A9A-A7A4-0027009D00B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H3:AC3 H5:H81 A9:G9</xm:sqref>
        </x14:conditionalFormatting>
        <x14:conditionalFormatting xmlns:xm="http://schemas.microsoft.com/office/excel/2006/main">
          <x14:cfRule type="containsText" priority="2" operator="containsText" text="повторно" id="{00310066-00BB-4787-9E2B-00A5004A00AE}">
            <xm:f>NOT(ISERROR(SEARCH(("повторно"),(K3))))</xm:f>
            <x14:dxf>
              <font/>
              <fill>
                <patternFill patternType="solid">
                  <fgColor rgb="FFEA9999"/>
                  <bgColor rgb="FFEA9999"/>
                </patternFill>
              </fill>
              <border>
                <left style="none"/>
                <right style="none"/>
                <top style="none"/>
                <bottom style="none"/>
                <diagonal style="none"/>
              </border>
            </x14:dxf>
          </x14:cfRule>
          <xm:sqref>K3 K5:K81</xm:sqref>
        </x14:conditionalFormatting>
        <x14:conditionalFormatting xmlns:xm="http://schemas.microsoft.com/office/excel/2006/main">
          <x14:cfRule type="containsText" priority="2" operator="containsText" text="повторно" id="{006F0087-007E-4B01-9F4A-0055008D009E}">
            <xm:f>NOT(ISERROR(SEARCH(("повторно"),(K3))))</xm:f>
            <x14:dxf>
              <font/>
              <fill>
                <patternFill patternType="solid">
                  <fgColor rgb="FFEA9999"/>
                  <bgColor rgb="FFEA9999"/>
                </patternFill>
              </fill>
              <border>
                <left style="none"/>
                <right style="none"/>
                <top style="none"/>
                <bottom style="none"/>
                <diagonal style="none"/>
              </border>
            </x14:dxf>
          </x14:cfRule>
          <xm:sqref>K70</xm:sqref>
        </x14:conditionalFormatting>
        <x14:conditionalFormatting xmlns:xm="http://schemas.microsoft.com/office/excel/2006/main">
          <x14:cfRule type="containsText" priority="1" operator="containsText" text="снято" id="{00830080-0015-46C6-AA68-000A00110083}">
            <xm:f>NOT(ISERROR(SEARCH(("снято"),(K3))))</xm:f>
            <x14:dxf>
              <font/>
              <fill>
                <patternFill patternType="solid">
                  <fgColor rgb="FF93C47D"/>
                  <bgColor rgb="FF93C47D"/>
                </patternFill>
              </fill>
              <border>
                <left style="none"/>
                <right style="none"/>
                <top style="none"/>
                <bottom style="none"/>
                <diagonal style="none"/>
              </border>
            </x14:dxf>
          </x14:cfRule>
          <xm:sqref>K3 K5:K81</xm:sqref>
        </x14:conditionalFormatting>
        <x14:conditionalFormatting xmlns:xm="http://schemas.microsoft.com/office/excel/2006/main">
          <x14:cfRule type="containsText" priority="1" operator="containsText" text="снято" id="{00020006-002A-4A54-A40F-009900A700B2}">
            <xm:f>NOT(ISERROR(SEARCH(("снято"),(K3))))</xm:f>
            <x14:dxf>
              <font/>
              <fill>
                <patternFill patternType="solid">
                  <fgColor rgb="FF93C47D"/>
                  <bgColor rgb="FF93C47D"/>
                </patternFill>
              </fill>
              <border>
                <left style="none"/>
                <right style="none"/>
                <top style="none"/>
                <bottom style="none"/>
                <diagonal style="none"/>
              </border>
            </x14:dxf>
          </x14:cfRule>
          <xm:sqref>K70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7.6299999999999999"/>
    <col customWidth="1" min="4" max="4" width="53.5"/>
    <col customWidth="1" min="5" max="5" width="56.25"/>
    <col collapsed="1" customWidth="1" min="6" max="6" width="21.379999999999999"/>
    <col customWidth="1" hidden="1" min="7" max="8" outlineLevel="1" width="14.130000000000001"/>
    <col customWidth="1" min="10" max="10" width="9.8800000000000008"/>
    <col customWidth="1" min="12" max="12" width="31.879999999999999"/>
    <col customWidth="1" min="13" max="13" width="11.75"/>
    <col customWidth="1" min="14" max="14" width="51.5"/>
    <col customWidth="1" min="15" max="15" width="23.25"/>
    <col customWidth="1" min="16" max="16" width="10.630000000000001"/>
    <col customWidth="1" min="17" max="17" width="26.879999999999999"/>
    <col customWidth="1" min="18" max="18" width="22"/>
    <col customWidth="1" hidden="1" min="19" max="19" width="14.380000000000001"/>
    <col customWidth="1" hidden="1" min="20" max="20" width="26.879999999999999"/>
    <col customWidth="1" hidden="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
      <c r="B3" s="18" t="s">
        <v>266</v>
      </c>
      <c r="C3" s="18" t="s">
        <v>267</v>
      </c>
      <c r="D3" s="18" t="s">
        <v>34</v>
      </c>
      <c r="E3" s="18"/>
      <c r="F3" s="18"/>
      <c r="G3" s="129"/>
      <c r="H3" s="132">
        <f>COUNTIF($H10:$H28,"1 - Несоответствие продуктовым требованиям ПИК-Стандарт")</f>
        <v>0</v>
      </c>
      <c r="I3" s="132">
        <f>COUNTIF($H10:$H28,"2 - Несоответствие Бренд-листам ПИК")</f>
        <v>0</v>
      </c>
      <c r="J3" s="132">
        <f>COUNTIF($H10:$H28,"3 - Несоответствие Каталогу отделки")</f>
        <v>0</v>
      </c>
      <c r="K3" s="132">
        <f>COUNTIF($H10:$H28,"5 - Ошибка в применении СТМ")</f>
        <v>0</v>
      </c>
      <c r="L3" s="132">
        <f>COUNTIF($H10:$H28,"4 - Несоответствие Каталогу оборудования")</f>
        <v>0</v>
      </c>
      <c r="M3" s="132">
        <f>COUNTIF($H10:$H28,"6 - Ошибка в применении сборных ЛМ")</f>
        <v>0</v>
      </c>
      <c r="N3" s="132">
        <f>COUNTIF($H10:$H28,"7 - Ошибка в применении шкаф-пакетов")</f>
        <v>0</v>
      </c>
      <c r="O3" s="132">
        <f>COUNTIF($H10:$H28,"8 - Ошибка в применении шахт-пакетов")</f>
        <v>0</v>
      </c>
      <c r="P3" s="132">
        <f>COUNTIF($H10:$H28,"9 - Несоответствие типологическим требованиям ПИК-Стандарт")</f>
        <v>0</v>
      </c>
      <c r="Q3" s="132">
        <f>COUNTIF($H10:$H28,"10 - Несоответствие НТД РФ")</f>
        <v>0</v>
      </c>
      <c r="R3" s="132">
        <f>COUNTIF($H10:$H28,"11 - Несоответствие ИРД (кроме ТУ, СТУ), АПР, ПД")</f>
        <v>0</v>
      </c>
      <c r="S3" s="132">
        <f>COUNTIF($H10:$H28,"12 - Несоответствие требованиям ТУ, СТУ")</f>
        <v>0</v>
      </c>
      <c r="T3" s="132">
        <f>COUNTIF($H10:$H28,"13 - Ошибка в технических решениях")</f>
        <v>2</v>
      </c>
      <c r="U3" s="132">
        <f>COUNTIF($H10:$H28,"14 - Неувязка м/у собой комплектов РД")</f>
        <v>0</v>
      </c>
      <c r="V3" s="132">
        <f>COUNTIF($H10:$H28,"15 - Недостаточность информации влияющей на СМР")</f>
        <v>4</v>
      </c>
      <c r="W3" s="132">
        <f>COUNTIF($H10:$H28,"16 - Нерациональное решение")</f>
        <v>7</v>
      </c>
      <c r="X3" s="132">
        <f>COUNTIF($H10:$H28,"17 - Оформление")</f>
        <v>0</v>
      </c>
    </row>
    <row r="4" hidden="1" outlineLevel="1">
      <c r="A4" s="125" t="s">
        <v>264</v>
      </c>
      <c r="B4" s="133">
        <v>2</v>
      </c>
      <c r="C4" s="133">
        <v>1</v>
      </c>
      <c r="D4" s="134">
        <f>C4/B4</f>
        <v>0.5</v>
      </c>
      <c r="E4" s="134"/>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237"/>
      <c r="D5" s="279"/>
      <c r="E5" s="135"/>
      <c r="G5" s="126" t="s">
        <v>53</v>
      </c>
      <c r="H5" s="136"/>
      <c r="I5" s="137"/>
      <c r="J5" s="138"/>
      <c r="K5" s="116"/>
      <c r="L5" s="138"/>
      <c r="M5" s="240"/>
      <c r="N5" s="116"/>
      <c r="O5" s="240"/>
      <c r="P5" s="240"/>
      <c r="Q5" s="116"/>
      <c r="R5" s="240"/>
      <c r="S5" s="138"/>
      <c r="T5" s="137"/>
      <c r="U5" s="137"/>
      <c r="V5" s="137"/>
      <c r="W5" s="137"/>
      <c r="X5" s="137"/>
    </row>
    <row r="6" hidden="1" outlineLevel="1">
      <c r="A6" s="18">
        <v>0.20000000000000001</v>
      </c>
      <c r="B6" s="18">
        <v>0.5</v>
      </c>
      <c r="C6" s="18">
        <v>1</v>
      </c>
      <c r="D6" s="361" t="s">
        <v>38</v>
      </c>
      <c r="E6" s="18"/>
      <c r="F6" s="18" t="s">
        <v>268</v>
      </c>
      <c r="G6" s="139">
        <f>COUNTIFS(G10:G28,"0,2")</f>
        <v>2</v>
      </c>
      <c r="H6" s="136"/>
      <c r="I6" s="137"/>
      <c r="J6" s="138"/>
      <c r="K6" s="116"/>
      <c r="L6" s="138"/>
      <c r="M6" s="240"/>
      <c r="N6" s="116"/>
      <c r="O6" s="240"/>
      <c r="P6" s="240"/>
      <c r="Q6" s="116"/>
      <c r="R6" s="240"/>
      <c r="S6" s="138"/>
      <c r="T6" s="137"/>
      <c r="U6" s="137"/>
      <c r="V6" s="137"/>
      <c r="W6" s="137"/>
      <c r="X6" s="137"/>
    </row>
    <row r="7" hidden="1" outlineLevel="1">
      <c r="A7" s="140">
        <f>G6*0.2/B4</f>
        <v>0.20000000000000001</v>
      </c>
      <c r="B7" s="140">
        <f>G7*0.5/B4</f>
        <v>1.5</v>
      </c>
      <c r="C7" s="140">
        <f>G8*1/B4</f>
        <v>2.5</v>
      </c>
      <c r="D7" s="141">
        <f>(G6*A6+G7*B6+G8*C6)/SUM(G6:G8)</f>
        <v>0.64615384620000005</v>
      </c>
      <c r="E7" s="142"/>
      <c r="F7" s="143" t="s">
        <v>269</v>
      </c>
      <c r="G7" s="139">
        <f>COUNTIFS(G10:G28,"0,5")</f>
        <v>6</v>
      </c>
      <c r="H7" s="136"/>
      <c r="I7" s="144"/>
      <c r="J7" s="144"/>
      <c r="K7" s="242"/>
      <c r="L7" s="144"/>
      <c r="M7" s="242"/>
      <c r="N7" s="242"/>
      <c r="O7" s="242"/>
      <c r="P7" s="242"/>
      <c r="Q7" s="242"/>
      <c r="R7" s="242"/>
      <c r="S7" s="144"/>
      <c r="T7" s="144"/>
      <c r="U7" s="144"/>
      <c r="V7" s="144"/>
      <c r="W7" s="144"/>
      <c r="X7" s="144"/>
    </row>
    <row r="8" hidden="1" outlineLevel="1">
      <c r="A8" s="126" t="s">
        <v>53</v>
      </c>
      <c r="B8" s="126" t="s">
        <v>53</v>
      </c>
      <c r="C8" s="126" t="s">
        <v>53</v>
      </c>
      <c r="D8" s="126" t="s">
        <v>53</v>
      </c>
      <c r="E8" s="126"/>
      <c r="F8" s="18" t="s">
        <v>270</v>
      </c>
      <c r="G8" s="139">
        <f>COUNTIFS(G10:G28,"1")</f>
        <v>5</v>
      </c>
      <c r="H8" s="136"/>
      <c r="I8" s="137"/>
      <c r="J8" s="138"/>
      <c r="K8" s="116"/>
      <c r="L8" s="138"/>
      <c r="M8" s="240"/>
      <c r="N8" s="116"/>
      <c r="O8" s="240"/>
      <c r="P8" s="240"/>
      <c r="Q8" s="116"/>
      <c r="R8" s="240"/>
      <c r="S8" s="138"/>
      <c r="T8" s="137"/>
      <c r="U8" s="137"/>
      <c r="V8" s="137"/>
      <c r="W8" s="137"/>
      <c r="X8" s="137"/>
    </row>
    <row r="9">
      <c r="A9" s="145"/>
      <c r="B9" s="145"/>
      <c r="C9" s="145"/>
      <c r="D9" s="145"/>
      <c r="E9" s="145"/>
      <c r="F9" s="145"/>
      <c r="G9" s="145"/>
      <c r="H9" s="145"/>
      <c r="I9" s="146"/>
      <c r="J9" s="147"/>
      <c r="K9" s="243"/>
      <c r="L9" s="147"/>
      <c r="M9" s="244"/>
      <c r="N9" s="243"/>
      <c r="O9" s="244"/>
      <c r="P9" s="244"/>
      <c r="Q9" s="243"/>
      <c r="R9" s="244"/>
      <c r="S9" s="147"/>
      <c r="T9" s="146"/>
      <c r="U9" s="146"/>
      <c r="V9" s="146"/>
      <c r="W9" s="146"/>
      <c r="X9" s="146"/>
    </row>
    <row r="10" ht="102.75" customHeight="1">
      <c r="A10" s="116">
        <v>1</v>
      </c>
      <c r="B10" s="371" t="s">
        <v>784</v>
      </c>
      <c r="C10" s="116">
        <v>2</v>
      </c>
      <c r="D10" s="238" t="s">
        <v>785</v>
      </c>
      <c r="E10" s="137"/>
      <c r="F10" s="148"/>
      <c r="G10" s="129">
        <v>0.20000000000000001</v>
      </c>
      <c r="H10" s="149" t="s">
        <v>28</v>
      </c>
      <c r="I10" s="116" t="s">
        <v>78</v>
      </c>
      <c r="J10" s="240">
        <v>45049</v>
      </c>
      <c r="K10" s="116" t="s">
        <v>275</v>
      </c>
      <c r="L10" s="116" t="s">
        <v>786</v>
      </c>
      <c r="M10" s="240">
        <v>45196</v>
      </c>
      <c r="N10" s="116"/>
      <c r="O10" s="252" t="s">
        <v>787</v>
      </c>
      <c r="P10" s="240">
        <v>45237</v>
      </c>
      <c r="Q10" s="117" t="s">
        <v>788</v>
      </c>
      <c r="R10" s="240"/>
      <c r="S10" s="138"/>
      <c r="T10" s="137"/>
      <c r="U10" s="137"/>
      <c r="V10" s="137"/>
      <c r="W10" s="137"/>
      <c r="X10" s="137"/>
    </row>
    <row r="11" ht="229.5">
      <c r="A11" s="116">
        <v>2</v>
      </c>
      <c r="B11" s="371" t="s">
        <v>789</v>
      </c>
      <c r="C11" s="116">
        <v>2</v>
      </c>
      <c r="D11" s="238" t="s">
        <v>790</v>
      </c>
      <c r="E11" s="137"/>
      <c r="F11" s="148"/>
      <c r="G11" s="129">
        <v>1</v>
      </c>
      <c r="H11" s="149" t="s">
        <v>29</v>
      </c>
      <c r="I11" s="116" t="s">
        <v>78</v>
      </c>
      <c r="J11" s="240">
        <v>45049</v>
      </c>
      <c r="K11" s="116" t="s">
        <v>275</v>
      </c>
      <c r="L11" s="116" t="s">
        <v>791</v>
      </c>
      <c r="M11" s="240">
        <v>45196</v>
      </c>
      <c r="N11" s="116" t="s">
        <v>385</v>
      </c>
      <c r="O11" s="240"/>
      <c r="P11" s="240"/>
      <c r="Q11" s="116"/>
      <c r="R11" s="240"/>
      <c r="S11" s="138"/>
      <c r="T11" s="137"/>
      <c r="U11" s="137"/>
      <c r="V11" s="137"/>
      <c r="W11" s="137"/>
      <c r="X11" s="137"/>
    </row>
    <row r="12" ht="191.25">
      <c r="A12" s="116">
        <v>3</v>
      </c>
      <c r="B12" s="371" t="s">
        <v>789</v>
      </c>
      <c r="C12" s="116">
        <v>2</v>
      </c>
      <c r="D12" s="238" t="s">
        <v>792</v>
      </c>
      <c r="E12" s="137"/>
      <c r="F12" s="148"/>
      <c r="G12" s="129">
        <v>1</v>
      </c>
      <c r="H12" s="149" t="s">
        <v>29</v>
      </c>
      <c r="I12" s="116" t="s">
        <v>78</v>
      </c>
      <c r="J12" s="240">
        <v>45049</v>
      </c>
      <c r="K12" s="116" t="s">
        <v>275</v>
      </c>
      <c r="L12" s="116" t="s">
        <v>793</v>
      </c>
      <c r="M12" s="240">
        <v>45196</v>
      </c>
      <c r="N12" s="116" t="s">
        <v>794</v>
      </c>
      <c r="O12" s="240"/>
      <c r="P12" s="240"/>
      <c r="Q12" s="116"/>
      <c r="R12" s="240"/>
      <c r="S12" s="138"/>
      <c r="T12" s="137"/>
      <c r="U12" s="137"/>
      <c r="V12" s="137"/>
      <c r="W12" s="137"/>
      <c r="X12" s="137"/>
    </row>
    <row r="13" ht="102">
      <c r="A13" s="116">
        <v>4</v>
      </c>
      <c r="B13" s="371" t="s">
        <v>789</v>
      </c>
      <c r="C13" s="116">
        <v>2</v>
      </c>
      <c r="D13" s="238" t="s">
        <v>795</v>
      </c>
      <c r="E13" s="137"/>
      <c r="F13" s="148"/>
      <c r="G13" s="129">
        <v>0.20000000000000001</v>
      </c>
      <c r="H13" s="149" t="s">
        <v>28</v>
      </c>
      <c r="I13" s="116" t="s">
        <v>78</v>
      </c>
      <c r="J13" s="240">
        <v>45049</v>
      </c>
      <c r="K13" s="116" t="s">
        <v>275</v>
      </c>
      <c r="L13" s="116" t="s">
        <v>796</v>
      </c>
      <c r="M13" s="240">
        <v>45196</v>
      </c>
      <c r="N13" s="116"/>
      <c r="O13" s="240"/>
      <c r="P13" s="240"/>
      <c r="Q13" s="116"/>
      <c r="R13" s="240"/>
      <c r="S13" s="138"/>
      <c r="T13" s="137"/>
      <c r="U13" s="137"/>
      <c r="V13" s="137"/>
      <c r="W13" s="137"/>
      <c r="X13" s="137"/>
    </row>
    <row r="14" ht="232.5" customHeight="1">
      <c r="A14" s="116">
        <v>5</v>
      </c>
      <c r="B14" s="371" t="s">
        <v>789</v>
      </c>
      <c r="C14" s="116">
        <v>2</v>
      </c>
      <c r="D14" s="238" t="s">
        <v>797</v>
      </c>
      <c r="E14" s="137"/>
      <c r="F14" s="148"/>
      <c r="G14" s="129">
        <v>1</v>
      </c>
      <c r="H14" s="149" t="s">
        <v>29</v>
      </c>
      <c r="I14" s="116" t="s">
        <v>78</v>
      </c>
      <c r="J14" s="240">
        <v>45049</v>
      </c>
      <c r="K14" s="116" t="s">
        <v>275</v>
      </c>
      <c r="L14" s="116" t="s">
        <v>798</v>
      </c>
      <c r="M14" s="240">
        <v>45196</v>
      </c>
      <c r="N14" s="116" t="s">
        <v>358</v>
      </c>
      <c r="O14" s="240"/>
      <c r="P14" s="240"/>
      <c r="Q14" s="116"/>
      <c r="R14" s="240"/>
      <c r="S14" s="138"/>
      <c r="T14" s="137"/>
      <c r="U14" s="137"/>
      <c r="V14" s="137"/>
      <c r="W14" s="137"/>
      <c r="X14" s="137"/>
    </row>
    <row r="15" ht="52.5">
      <c r="A15" s="116">
        <v>6</v>
      </c>
      <c r="B15" s="371" t="s">
        <v>789</v>
      </c>
      <c r="C15" s="116">
        <v>2</v>
      </c>
      <c r="D15" s="238" t="s">
        <v>799</v>
      </c>
      <c r="E15" s="148"/>
      <c r="F15" s="148"/>
      <c r="G15" s="129">
        <v>0.5</v>
      </c>
      <c r="H15" s="149" t="s">
        <v>28</v>
      </c>
      <c r="I15" s="116" t="s">
        <v>78</v>
      </c>
      <c r="J15" s="240">
        <v>45049</v>
      </c>
      <c r="K15" s="116" t="s">
        <v>275</v>
      </c>
      <c r="L15" s="116" t="s">
        <v>800</v>
      </c>
      <c r="M15" s="240">
        <v>45196</v>
      </c>
      <c r="N15" s="116" t="s">
        <v>358</v>
      </c>
      <c r="O15" s="116"/>
      <c r="P15" s="116"/>
      <c r="Q15" s="116"/>
      <c r="R15" s="116"/>
      <c r="S15" s="137"/>
      <c r="T15" s="137"/>
      <c r="U15" s="137"/>
      <c r="V15" s="137"/>
      <c r="W15" s="137"/>
      <c r="X15" s="137"/>
    </row>
    <row r="16" ht="142.5">
      <c r="A16" s="116">
        <v>7</v>
      </c>
      <c r="B16" s="371" t="s">
        <v>784</v>
      </c>
      <c r="C16" s="116">
        <v>2</v>
      </c>
      <c r="D16" s="238" t="s">
        <v>801</v>
      </c>
      <c r="E16" s="148"/>
      <c r="F16" s="148"/>
      <c r="G16" s="129">
        <v>1</v>
      </c>
      <c r="H16" s="149" t="s">
        <v>28</v>
      </c>
      <c r="I16" s="116" t="s">
        <v>78</v>
      </c>
      <c r="J16" s="240">
        <v>45049</v>
      </c>
      <c r="K16" s="116" t="s">
        <v>275</v>
      </c>
      <c r="L16" s="420" t="s">
        <v>802</v>
      </c>
      <c r="M16" s="240">
        <v>45196</v>
      </c>
      <c r="N16" s="319" t="s">
        <v>803</v>
      </c>
      <c r="O16" s="381" t="s">
        <v>804</v>
      </c>
      <c r="P16" s="240">
        <v>45237</v>
      </c>
      <c r="Q16" s="116" t="s">
        <v>366</v>
      </c>
      <c r="R16" s="116"/>
      <c r="S16" s="137"/>
      <c r="T16" s="137"/>
      <c r="U16" s="137"/>
      <c r="V16" s="137"/>
      <c r="W16" s="137"/>
      <c r="X16" s="137"/>
    </row>
    <row r="17" ht="42.75">
      <c r="A17" s="116">
        <v>8</v>
      </c>
      <c r="B17" s="371" t="s">
        <v>784</v>
      </c>
      <c r="C17" s="116">
        <v>2</v>
      </c>
      <c r="D17" s="238" t="s">
        <v>805</v>
      </c>
      <c r="E17" s="148"/>
      <c r="F17" s="148"/>
      <c r="G17" s="129">
        <v>0.5</v>
      </c>
      <c r="H17" s="149" t="s">
        <v>29</v>
      </c>
      <c r="I17" s="116" t="s">
        <v>78</v>
      </c>
      <c r="J17" s="240">
        <v>45049</v>
      </c>
      <c r="K17" s="116" t="s">
        <v>275</v>
      </c>
      <c r="L17" s="137"/>
      <c r="M17" s="240">
        <v>45196</v>
      </c>
      <c r="N17" s="116" t="s">
        <v>691</v>
      </c>
      <c r="O17" s="252" t="s">
        <v>806</v>
      </c>
      <c r="P17" s="240">
        <v>45237</v>
      </c>
      <c r="Q17" s="116" t="s">
        <v>366</v>
      </c>
      <c r="R17" s="116"/>
      <c r="S17" s="137"/>
      <c r="T17" s="137"/>
      <c r="U17" s="137"/>
      <c r="V17" s="137"/>
      <c r="W17" s="137"/>
      <c r="X17" s="137"/>
    </row>
    <row r="18" ht="280.5">
      <c r="A18" s="116">
        <v>9</v>
      </c>
      <c r="B18" s="371" t="s">
        <v>784</v>
      </c>
      <c r="C18" s="116">
        <v>2</v>
      </c>
      <c r="D18" s="238" t="s">
        <v>807</v>
      </c>
      <c r="E18" s="148"/>
      <c r="F18" s="148"/>
      <c r="G18" s="129">
        <v>1</v>
      </c>
      <c r="H18" s="149" t="s">
        <v>29</v>
      </c>
      <c r="I18" s="116" t="s">
        <v>78</v>
      </c>
      <c r="J18" s="240">
        <v>45049</v>
      </c>
      <c r="K18" s="116" t="s">
        <v>275</v>
      </c>
      <c r="L18" s="116" t="s">
        <v>808</v>
      </c>
      <c r="M18" s="240">
        <v>45196</v>
      </c>
      <c r="N18" s="116" t="s">
        <v>809</v>
      </c>
      <c r="O18" s="252" t="s">
        <v>810</v>
      </c>
      <c r="P18" s="240">
        <v>45237</v>
      </c>
      <c r="Q18" s="116" t="s">
        <v>366</v>
      </c>
      <c r="R18" s="116"/>
      <c r="S18" s="137"/>
      <c r="T18" s="137"/>
      <c r="U18" s="137"/>
      <c r="V18" s="137"/>
      <c r="W18" s="137"/>
      <c r="X18" s="137"/>
    </row>
    <row r="19" ht="110.25" customHeight="1">
      <c r="A19" s="116">
        <v>10</v>
      </c>
      <c r="B19" s="371" t="s">
        <v>789</v>
      </c>
      <c r="C19" s="116">
        <v>2</v>
      </c>
      <c r="D19" s="238" t="s">
        <v>811</v>
      </c>
      <c r="E19" s="116"/>
      <c r="F19" s="148"/>
      <c r="G19" s="129">
        <v>0.5</v>
      </c>
      <c r="H19" s="149" t="s">
        <v>29</v>
      </c>
      <c r="I19" s="116" t="s">
        <v>78</v>
      </c>
      <c r="J19" s="240">
        <v>45049</v>
      </c>
      <c r="K19" s="116" t="s">
        <v>275</v>
      </c>
      <c r="L19" s="116" t="s">
        <v>812</v>
      </c>
      <c r="M19" s="240">
        <v>45196</v>
      </c>
      <c r="N19" s="116" t="s">
        <v>813</v>
      </c>
      <c r="O19" s="116"/>
      <c r="P19" s="116"/>
      <c r="Q19" s="116"/>
      <c r="R19" s="116"/>
      <c r="S19" s="137"/>
      <c r="T19" s="137"/>
      <c r="U19" s="137"/>
      <c r="V19" s="137"/>
      <c r="W19" s="137"/>
      <c r="X19" s="137"/>
    </row>
    <row r="20" ht="51">
      <c r="A20" s="116">
        <v>11</v>
      </c>
      <c r="B20" s="371" t="s">
        <v>789</v>
      </c>
      <c r="C20" s="116">
        <v>2</v>
      </c>
      <c r="D20" s="238" t="s">
        <v>814</v>
      </c>
      <c r="E20" s="148"/>
      <c r="F20" s="148"/>
      <c r="G20" s="129">
        <v>0.5</v>
      </c>
      <c r="H20" s="149" t="s">
        <v>29</v>
      </c>
      <c r="I20" s="116" t="s">
        <v>78</v>
      </c>
      <c r="J20" s="240">
        <v>45049</v>
      </c>
      <c r="K20" s="116" t="s">
        <v>275</v>
      </c>
      <c r="L20" s="137" t="s">
        <v>815</v>
      </c>
      <c r="M20" s="240">
        <v>45196</v>
      </c>
      <c r="N20" s="116" t="s">
        <v>366</v>
      </c>
      <c r="O20" s="116"/>
      <c r="P20" s="116"/>
      <c r="Q20" s="116"/>
      <c r="R20" s="116"/>
      <c r="S20" s="137"/>
      <c r="T20" s="137"/>
      <c r="U20" s="137"/>
      <c r="V20" s="137"/>
      <c r="W20" s="137"/>
      <c r="X20" s="137"/>
    </row>
    <row r="21" ht="128.25">
      <c r="A21" s="116">
        <v>12</v>
      </c>
      <c r="B21" s="371" t="s">
        <v>816</v>
      </c>
      <c r="C21" s="116">
        <v>2</v>
      </c>
      <c r="D21" s="238" t="s">
        <v>817</v>
      </c>
      <c r="E21" s="238"/>
      <c r="F21" s="148"/>
      <c r="G21" s="129">
        <v>0.5</v>
      </c>
      <c r="H21" s="149" t="s">
        <v>26</v>
      </c>
      <c r="I21" s="116" t="s">
        <v>78</v>
      </c>
      <c r="J21" s="240">
        <v>45196</v>
      </c>
      <c r="K21" s="116" t="s">
        <v>275</v>
      </c>
      <c r="L21" s="137"/>
      <c r="M21" s="116"/>
      <c r="N21" s="116"/>
      <c r="O21" s="252" t="s">
        <v>818</v>
      </c>
      <c r="P21" s="240">
        <v>45237</v>
      </c>
      <c r="Q21" s="117" t="s">
        <v>819</v>
      </c>
      <c r="R21" s="116"/>
      <c r="S21" s="137"/>
      <c r="T21" s="137"/>
      <c r="U21" s="137"/>
      <c r="V21" s="137"/>
      <c r="W21" s="137"/>
      <c r="X21" s="137"/>
    </row>
    <row r="22" ht="127.5" customHeight="1">
      <c r="A22" s="116">
        <v>13</v>
      </c>
      <c r="B22" s="371" t="s">
        <v>816</v>
      </c>
      <c r="C22" s="116">
        <v>2</v>
      </c>
      <c r="D22" s="238" t="s">
        <v>820</v>
      </c>
      <c r="E22" s="116"/>
      <c r="F22" s="148"/>
      <c r="G22" s="129">
        <v>0.5</v>
      </c>
      <c r="H22" s="149" t="s">
        <v>26</v>
      </c>
      <c r="I22" s="116" t="s">
        <v>78</v>
      </c>
      <c r="J22" s="240">
        <v>45196</v>
      </c>
      <c r="K22" s="116" t="s">
        <v>275</v>
      </c>
      <c r="L22" s="137"/>
      <c r="M22" s="116"/>
      <c r="N22" s="116"/>
      <c r="O22" s="252" t="s">
        <v>821</v>
      </c>
      <c r="P22" s="240">
        <v>45237</v>
      </c>
      <c r="Q22" s="116" t="s">
        <v>366</v>
      </c>
      <c r="R22" s="116"/>
      <c r="S22" s="137"/>
      <c r="T22" s="137"/>
      <c r="U22" s="137"/>
      <c r="V22" s="137"/>
      <c r="W22" s="137"/>
      <c r="X22" s="137"/>
    </row>
    <row r="23">
      <c r="A23" s="116"/>
      <c r="B23" s="137"/>
      <c r="C23" s="137"/>
      <c r="D23" s="238"/>
      <c r="E23" s="148"/>
      <c r="F23" s="148"/>
      <c r="G23" s="129"/>
      <c r="H23" s="149"/>
      <c r="I23" s="137"/>
      <c r="J23" s="137"/>
      <c r="K23" s="116"/>
      <c r="L23" s="137"/>
      <c r="M23" s="116"/>
      <c r="N23" s="116"/>
      <c r="O23" s="116"/>
      <c r="P23" s="116"/>
      <c r="Q23" s="116"/>
      <c r="R23" s="116"/>
      <c r="S23" s="137"/>
      <c r="T23" s="137"/>
      <c r="U23" s="137"/>
      <c r="V23" s="137"/>
      <c r="W23" s="137"/>
      <c r="X23" s="137"/>
    </row>
    <row r="24">
      <c r="A24" s="116"/>
      <c r="B24" s="137"/>
      <c r="C24" s="137"/>
      <c r="D24" s="238"/>
      <c r="E24" s="148"/>
      <c r="F24" s="148"/>
      <c r="G24" s="129"/>
      <c r="H24" s="149"/>
      <c r="I24" s="137"/>
      <c r="J24" s="137"/>
      <c r="K24" s="116"/>
      <c r="L24" s="137"/>
      <c r="M24" s="116"/>
      <c r="N24" s="116"/>
      <c r="O24" s="116"/>
      <c r="P24" s="116"/>
      <c r="Q24" s="116"/>
      <c r="R24" s="116"/>
      <c r="S24" s="137"/>
      <c r="T24" s="137"/>
      <c r="U24" s="137"/>
      <c r="V24" s="137"/>
      <c r="W24" s="137"/>
      <c r="X24" s="137"/>
    </row>
    <row r="25">
      <c r="A25" s="116"/>
      <c r="B25" s="137"/>
      <c r="C25" s="137"/>
      <c r="D25" s="238"/>
      <c r="E25" s="148"/>
      <c r="F25" s="148"/>
      <c r="G25" s="129"/>
      <c r="H25" s="149"/>
      <c r="I25" s="137"/>
      <c r="J25" s="137"/>
      <c r="K25" s="116"/>
      <c r="L25" s="137"/>
      <c r="M25" s="116"/>
      <c r="N25" s="116"/>
      <c r="O25" s="116"/>
      <c r="P25" s="116"/>
      <c r="Q25" s="116"/>
      <c r="R25" s="116"/>
      <c r="S25" s="137"/>
      <c r="T25" s="137"/>
      <c r="U25" s="137"/>
      <c r="V25" s="137"/>
      <c r="W25" s="137"/>
      <c r="X25" s="137"/>
    </row>
    <row r="26">
      <c r="A26" s="116"/>
      <c r="B26" s="137"/>
      <c r="C26" s="137"/>
      <c r="D26" s="238"/>
      <c r="E26" s="148"/>
      <c r="F26" s="148"/>
      <c r="G26" s="129"/>
      <c r="H26" s="149"/>
      <c r="I26" s="137"/>
      <c r="J26" s="137"/>
      <c r="K26" s="116"/>
      <c r="L26" s="137"/>
      <c r="M26" s="116"/>
      <c r="N26" s="116"/>
      <c r="O26" s="116"/>
      <c r="P26" s="116"/>
      <c r="Q26" s="116"/>
      <c r="R26" s="116"/>
      <c r="S26" s="137"/>
      <c r="T26" s="137"/>
      <c r="U26" s="137"/>
      <c r="V26" s="137"/>
      <c r="W26" s="137"/>
      <c r="X26" s="137"/>
    </row>
    <row r="27">
      <c r="A27" s="116"/>
      <c r="B27" s="137"/>
      <c r="C27" s="137"/>
      <c r="D27" s="238"/>
      <c r="E27" s="148"/>
      <c r="F27" s="148"/>
      <c r="G27" s="129"/>
      <c r="H27" s="149"/>
      <c r="I27" s="137"/>
      <c r="J27" s="137"/>
      <c r="K27" s="116"/>
      <c r="L27" s="137"/>
      <c r="M27" s="116"/>
      <c r="N27" s="116"/>
      <c r="O27" s="116"/>
      <c r="P27" s="116"/>
      <c r="Q27" s="116"/>
      <c r="R27" s="116"/>
      <c r="S27" s="137"/>
      <c r="T27" s="137"/>
      <c r="U27" s="137"/>
      <c r="V27" s="137"/>
      <c r="W27" s="137"/>
      <c r="X27" s="137"/>
    </row>
    <row r="28">
      <c r="A28" s="116"/>
      <c r="B28" s="137"/>
      <c r="C28" s="137"/>
      <c r="D28" s="238"/>
      <c r="E28" s="148"/>
      <c r="F28" s="148"/>
      <c r="G28" s="129"/>
      <c r="H28" s="149"/>
      <c r="I28" s="137"/>
      <c r="J28" s="137"/>
      <c r="K28" s="116"/>
      <c r="L28" s="137"/>
      <c r="M28" s="116"/>
      <c r="N28" s="116"/>
      <c r="O28" s="116"/>
      <c r="P28" s="116"/>
      <c r="Q28" s="116"/>
      <c r="R28" s="116"/>
      <c r="S28" s="137"/>
      <c r="T28" s="137"/>
      <c r="U28" s="137"/>
      <c r="V28" s="137"/>
      <c r="W28" s="137"/>
      <c r="X28" s="137"/>
    </row>
  </sheetData>
  <dataValidations count="4" disablePrompts="0">
    <dataValidation sqref="G10:G2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8" type="list" allowBlank="1" errorStyle="stop" imeMode="noControl" operator="between" showDropDown="0" showErrorMessage="0" showInputMessage="0">
      <formula1>'Списки'!$E$2:$E$1002</formula1>
    </dataValidation>
    <dataValidation sqref="K10:K28" type="list" allowBlank="1" errorStyle="stop" imeMode="noControl" operator="between" showDropDown="0" showErrorMessage="0" showInputMessage="0">
      <formula1>'Списки'!$A$2:$A$1002</formula1>
    </dataValidation>
  </dataValidations>
  <hyperlinks>
    <hyperlink r:id="rId1" ref="N16"/>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05002D-007B-4B67-9A91-001500AB0075}">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840079-0060-4C00-A357-00D900820009}">
            <xm:f>1</xm:f>
            <x14:dxf>
              <font>
                <color indexed="65"/>
              </font>
              <fill>
                <patternFill patternType="solid">
                  <fgColor rgb="FF434343"/>
                  <bgColor rgb="FF434343"/>
                </patternFill>
              </fill>
              <border>
                <left style="none"/>
                <right style="none"/>
                <top style="none"/>
                <bottom style="none"/>
                <diagonal style="none"/>
              </border>
            </x14:dxf>
          </x14:cfRule>
          <xm:sqref>G10:G28</xm:sqref>
        </x14:conditionalFormatting>
        <x14:conditionalFormatting xmlns:xm="http://schemas.microsoft.com/office/excel/2006/main">
          <x14:cfRule type="cellIs" priority="11" operator="equal" id="{004B00BB-000B-4F98-AAE7-008B00830071}">
            <xm:f>0.5</xm:f>
            <x14:dxf>
              <font>
                <color indexed="65"/>
              </font>
              <fill>
                <patternFill patternType="solid">
                  <fgColor rgb="FF999999"/>
                  <bgColor rgb="FF999999"/>
                </patternFill>
              </fill>
              <border>
                <left style="none"/>
                <right style="none"/>
                <top style="none"/>
                <bottom style="none"/>
                <diagonal style="none"/>
              </border>
            </x14:dxf>
          </x14:cfRule>
          <xm:sqref>G10:G28</xm:sqref>
        </x14:conditionalFormatting>
        <x14:conditionalFormatting xmlns:xm="http://schemas.microsoft.com/office/excel/2006/main">
          <x14:cfRule type="cellIs" priority="10" operator="equal" id="{00F30009-009E-427E-B23B-0097005400B2}">
            <xm:f>0.2</xm:f>
            <x14:dxf>
              <font/>
              <fill>
                <patternFill patternType="solid">
                  <fgColor rgb="FFCCCCCC"/>
                  <bgColor rgb="FFCCCCCC"/>
                </patternFill>
              </fill>
              <border>
                <left style="none"/>
                <right style="none"/>
                <top style="none"/>
                <bottom style="none"/>
                <diagonal style="none"/>
              </border>
            </x14:dxf>
          </x14:cfRule>
          <xm:sqref>G10:G28</xm:sqref>
        </x14:conditionalFormatting>
        <x14:conditionalFormatting xmlns:xm="http://schemas.microsoft.com/office/excel/2006/main">
          <x14:cfRule type="containsText" priority="9" operator="containsText" text="ПД" id="{00A200B5-001D-4899-94F0-00F0001E0049}">
            <xm:f>NOT(ISERROR(SEARCH(("ПД"),(K3))))</xm:f>
            <x14:dxf>
              <font/>
              <fill>
                <patternFill patternType="solid">
                  <fgColor rgb="FFF9CB9C"/>
                  <bgColor rgb="FFF9CB9C"/>
                </patternFill>
              </fill>
              <border>
                <left style="none"/>
                <right style="none"/>
                <top style="none"/>
                <bottom style="none"/>
                <diagonal style="none"/>
              </border>
            </x14:dxf>
          </x14:cfRule>
          <xm:sqref>K3 K5:K28</xm:sqref>
        </x14:conditionalFormatting>
        <x14:conditionalFormatting xmlns:xm="http://schemas.microsoft.com/office/excel/2006/main">
          <x14:cfRule type="containsText" priority="8" operator="containsText" text="отменено" id="{00610024-0025-48EF-952F-00AC008F00A0}">
            <xm:f>NOT(ISERROR(SEARCH(("отменено"),(K3))))</xm:f>
            <x14:dxf>
              <font/>
              <fill>
                <patternFill patternType="solid">
                  <fgColor rgb="FFD9EAD3"/>
                  <bgColor rgb="FFD9EAD3"/>
                </patternFill>
              </fill>
              <border>
                <left style="none"/>
                <right style="none"/>
                <top style="none"/>
                <bottom style="none"/>
                <diagonal style="none"/>
              </border>
            </x14:dxf>
          </x14:cfRule>
          <xm:sqref>K3 K5:K28</xm:sqref>
        </x14:conditionalFormatting>
        <x14:conditionalFormatting xmlns:xm="http://schemas.microsoft.com/office/excel/2006/main">
          <x14:cfRule type="cellIs" priority="7" operator="equal" id="{006C008C-0054-4ABA-BEAE-009900AF00A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H5:H28 A9:G9 G17</xm:sqref>
        </x14:conditionalFormatting>
        <x14:conditionalFormatting xmlns:xm="http://schemas.microsoft.com/office/excel/2006/main">
          <x14:cfRule type="cellIs" priority="6" operator="equal" id="{000B001A-007C-48C1-9CD1-0073002300A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H5:H28 A9:G9 G17</xm:sqref>
        </x14:conditionalFormatting>
        <x14:conditionalFormatting xmlns:xm="http://schemas.microsoft.com/office/excel/2006/main">
          <x14:cfRule type="cellIs" priority="5" operator="equal" id="{00C700D6-0071-4127-93A7-00BB000A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H5:H28 A9:G9 G17</xm:sqref>
        </x14:conditionalFormatting>
        <x14:conditionalFormatting xmlns:xm="http://schemas.microsoft.com/office/excel/2006/main">
          <x14:cfRule type="cellIs" priority="4" operator="equal" id="{00500050-008C-4EA8-AE86-00680082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H5:H28 A9:G9 G17</xm:sqref>
        </x14:conditionalFormatting>
        <x14:conditionalFormatting xmlns:xm="http://schemas.microsoft.com/office/excel/2006/main">
          <x14:cfRule type="cellIs" priority="3" operator="equal" id="{00E50063-001D-4D3D-AC6C-009100E9003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H5:H28 A9:G9 G17</xm:sqref>
        </x14:conditionalFormatting>
        <x14:conditionalFormatting xmlns:xm="http://schemas.microsoft.com/office/excel/2006/main">
          <x14:cfRule type="containsText" priority="2" operator="containsText" text="повторно" id="{00EC000D-0026-4A52-86D7-000C00D60041}">
            <xm:f>NOT(ISERROR(SEARCH(("повторно"),(K3))))</xm:f>
            <x14:dxf>
              <font/>
              <fill>
                <patternFill patternType="solid">
                  <fgColor rgb="FFEA9999"/>
                  <bgColor rgb="FFEA9999"/>
                </patternFill>
              </fill>
              <border>
                <left style="none"/>
                <right style="none"/>
                <top style="none"/>
                <bottom style="none"/>
                <diagonal style="none"/>
              </border>
            </x14:dxf>
          </x14:cfRule>
          <xm:sqref>K3 K5:K28</xm:sqref>
        </x14:conditionalFormatting>
        <x14:conditionalFormatting xmlns:xm="http://schemas.microsoft.com/office/excel/2006/main">
          <x14:cfRule type="containsText" priority="1" operator="containsText" text="снято" id="{003A001F-00F5-413A-851D-001F00C90030}">
            <xm:f>NOT(ISERROR(SEARCH(("снято"),(K3))))</xm:f>
            <x14:dxf>
              <font/>
              <fill>
                <patternFill patternType="solid">
                  <fgColor rgb="FF93C47D"/>
                  <bgColor rgb="FF93C47D"/>
                </patternFill>
              </fill>
              <border>
                <left style="none"/>
                <right style="none"/>
                <top style="none"/>
                <bottom style="none"/>
                <diagonal style="none"/>
              </border>
            </x14:dxf>
          </x14:cfRule>
          <xm:sqref>K3 K5:K28</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1300000000000008"/>
    <col customWidth="1" min="4" max="4" width="59.630000000000003"/>
    <col customWidth="1" min="5" max="5" width="16.25"/>
    <col collapsed="1" customWidth="1" min="6" max="6" width="21.379999999999999"/>
    <col customWidth="1" hidden="1" min="7" max="8" outlineLevel="1" width="14.130000000000001"/>
    <col customWidth="1" min="10" max="10" width="9.6300000000000008"/>
    <col customWidth="1" min="11" max="11" width="11.380000000000001"/>
    <col customWidth="1" min="12" max="12" width="23"/>
    <col customWidth="1" min="13" max="13" width="9.5"/>
    <col customWidth="1" min="14" max="14" width="25"/>
    <col customWidth="1" min="15" max="15" width="22.75"/>
    <col customWidth="1" hidden="1" min="16" max="16" width="16.379999999999999"/>
    <col customWidth="1" hidden="1" min="17" max="17" width="26.879999999999999"/>
    <col customWidth="1" hidden="1" min="18" max="18" width="22"/>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97"/>
      <c r="B3" s="18" t="s">
        <v>266</v>
      </c>
      <c r="C3" s="18" t="s">
        <v>267</v>
      </c>
      <c r="D3" s="18" t="s">
        <v>34</v>
      </c>
      <c r="E3" s="18"/>
      <c r="F3" s="18"/>
      <c r="G3" s="289"/>
      <c r="H3" s="352">
        <f>COUNTIF($H10:$H39,"1 - Несоответствие продуктовым требованиям ПИК-Стандарт")</f>
        <v>0</v>
      </c>
      <c r="I3" s="352">
        <f>COUNTIF($H10:$H39,"2 - Несоответствие Бренд-листам ПИК")</f>
        <v>0</v>
      </c>
      <c r="J3" s="352">
        <f>COUNTIF($H10:$H39,"3 - Несоответствие Каталогу отделки")</f>
        <v>2</v>
      </c>
      <c r="K3" s="352">
        <f>COUNTIF($H10:$H39,"5 - Ошибка в применении СТМ")</f>
        <v>0</v>
      </c>
      <c r="L3" s="352">
        <f>COUNTIF($H10:$H39,"4 - Несоответствие Каталогу оборудования")</f>
        <v>0</v>
      </c>
      <c r="M3" s="352">
        <f>COUNTIF($H10:$H39,"6 - Ошибка в применении сборных ЛМ")</f>
        <v>0</v>
      </c>
      <c r="N3" s="352">
        <f>COUNTIF($H10:$H39,"7 - Ошибка в применении шкаф-пакетов")</f>
        <v>0</v>
      </c>
      <c r="O3" s="352">
        <f>COUNTIF($H10:$H39,"8 - Ошибка в применении шахт-пакетов")</f>
        <v>0</v>
      </c>
      <c r="P3" s="352">
        <f>COUNTIF($H10:$H39,"9 - Несоответствие типологическим требованиям ПИК-Стандарт")</f>
        <v>0</v>
      </c>
      <c r="Q3" s="352">
        <f>COUNTIF($H10:$H39,"10 - Несоответствие НТД РФ")</f>
        <v>0</v>
      </c>
      <c r="R3" s="352">
        <f>COUNTIF($H10:$H39,"11 - Несоответствие ИРД (кроме ТУ, СТУ), АПР, ПД")</f>
        <v>0</v>
      </c>
      <c r="S3" s="352">
        <f>COUNTIF($H10:$H39,"12 - Несоответствие требованиям ТУ, СТУ")</f>
        <v>0</v>
      </c>
      <c r="T3" s="352">
        <f>COUNTIF($H10:$H39,"13 - Ошибка в технических решениях")</f>
        <v>0</v>
      </c>
      <c r="U3" s="352">
        <f>COUNTIF($H10:$H39,"14 - Неувязка м/у собой комплектов РД")</f>
        <v>0</v>
      </c>
      <c r="V3" s="352">
        <f>COUNTIF($H10:$H39,"15 - Недостаточность информации влияющей на СМР")</f>
        <v>0</v>
      </c>
      <c r="W3" s="352">
        <f>COUNTIF($H10:$H39,"16 - Нерациональное решение")</f>
        <v>0</v>
      </c>
      <c r="X3" s="352">
        <f>COUNTIF($H10:$H39,"17 - Оформление")</f>
        <v>1</v>
      </c>
    </row>
    <row r="4" hidden="1" outlineLevel="1">
      <c r="A4" s="125" t="s">
        <v>264</v>
      </c>
      <c r="B4" s="353">
        <v>8</v>
      </c>
      <c r="C4" s="353">
        <v>1</v>
      </c>
      <c r="D4" s="354">
        <f>C4/B4</f>
        <v>0.125</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358"/>
      <c r="E5" s="358"/>
      <c r="G5" s="126" t="s">
        <v>53</v>
      </c>
      <c r="H5" s="359"/>
      <c r="I5" s="360"/>
      <c r="J5" s="382"/>
      <c r="K5" s="248"/>
      <c r="L5" s="382"/>
      <c r="M5" s="266"/>
      <c r="N5" s="248"/>
      <c r="O5" s="382"/>
      <c r="P5" s="382"/>
      <c r="Q5" s="360"/>
      <c r="R5" s="382"/>
      <c r="S5" s="382"/>
      <c r="T5" s="360"/>
      <c r="U5" s="360"/>
      <c r="V5" s="360"/>
      <c r="W5" s="360"/>
      <c r="X5" s="360"/>
    </row>
    <row r="6" hidden="1" outlineLevel="1">
      <c r="A6" s="18">
        <v>0.20000000000000001</v>
      </c>
      <c r="B6" s="18">
        <v>0.5</v>
      </c>
      <c r="C6" s="18">
        <v>1</v>
      </c>
      <c r="D6" s="18" t="s">
        <v>38</v>
      </c>
      <c r="E6" s="18"/>
      <c r="F6" s="18" t="s">
        <v>268</v>
      </c>
      <c r="G6" s="362">
        <f>COUNTIFS(G10:G39,"0,2")</f>
        <v>0</v>
      </c>
      <c r="H6" s="363"/>
      <c r="I6" s="364"/>
      <c r="J6" s="383"/>
      <c r="K6" s="292"/>
      <c r="L6" s="383"/>
      <c r="M6" s="267"/>
      <c r="N6" s="292"/>
      <c r="O6" s="383"/>
      <c r="P6" s="383"/>
      <c r="Q6" s="364"/>
      <c r="R6" s="383"/>
      <c r="S6" s="383"/>
      <c r="T6" s="364"/>
      <c r="U6" s="364"/>
      <c r="V6" s="364"/>
      <c r="W6" s="364"/>
      <c r="X6" s="364"/>
    </row>
    <row r="7" hidden="1" outlineLevel="1">
      <c r="A7" s="365">
        <f>G6*0.2/B4</f>
        <v>0</v>
      </c>
      <c r="B7" s="365">
        <f>G7*0.5/B4</f>
        <v>0.1875</v>
      </c>
      <c r="C7" s="365">
        <f>G8*1/B4</f>
        <v>0</v>
      </c>
      <c r="D7" s="367">
        <f>(G6*A6+G7*B6+G8*C6)/SUM(G6:G8)</f>
        <v>0.5</v>
      </c>
      <c r="E7" s="367"/>
      <c r="F7" s="143" t="s">
        <v>269</v>
      </c>
      <c r="G7" s="368">
        <f>COUNTIFS(G10:G39,"0,5")</f>
        <v>3</v>
      </c>
      <c r="H7" s="359"/>
      <c r="I7" s="370"/>
      <c r="J7" s="370"/>
      <c r="K7" s="369"/>
      <c r="L7" s="370"/>
      <c r="M7" s="369"/>
      <c r="N7" s="369"/>
      <c r="O7" s="370"/>
      <c r="P7" s="370"/>
      <c r="Q7" s="370"/>
      <c r="R7" s="370"/>
      <c r="S7" s="370"/>
      <c r="T7" s="370"/>
      <c r="U7" s="370"/>
      <c r="V7" s="370"/>
      <c r="W7" s="370"/>
      <c r="X7" s="370"/>
    </row>
    <row r="8" hidden="1" outlineLevel="1">
      <c r="A8" s="126" t="s">
        <v>53</v>
      </c>
      <c r="B8" s="126" t="s">
        <v>53</v>
      </c>
      <c r="C8" s="126" t="s">
        <v>53</v>
      </c>
      <c r="D8" s="126" t="s">
        <v>53</v>
      </c>
      <c r="E8" s="126"/>
      <c r="F8" s="18" t="s">
        <v>270</v>
      </c>
      <c r="G8" s="362">
        <f>COUNTIFS(G10:G39,"1")</f>
        <v>0</v>
      </c>
      <c r="H8" s="363"/>
      <c r="I8" s="364"/>
      <c r="J8" s="383"/>
      <c r="K8" s="292"/>
      <c r="L8" s="383"/>
      <c r="M8" s="267"/>
      <c r="N8" s="292"/>
      <c r="O8" s="383"/>
      <c r="P8" s="383"/>
      <c r="Q8" s="364"/>
      <c r="R8" s="383"/>
      <c r="S8" s="383"/>
      <c r="T8" s="364"/>
      <c r="U8" s="364"/>
      <c r="V8" s="364"/>
      <c r="W8" s="364"/>
      <c r="X8" s="364"/>
    </row>
    <row r="9">
      <c r="A9" s="145"/>
      <c r="B9" s="145"/>
      <c r="C9" s="145"/>
      <c r="D9" s="145"/>
      <c r="E9" s="145"/>
      <c r="F9" s="145"/>
      <c r="G9" s="145"/>
      <c r="H9" s="145"/>
      <c r="I9" s="146"/>
      <c r="J9" s="147"/>
      <c r="K9" s="243"/>
      <c r="L9" s="147"/>
      <c r="M9" s="244"/>
      <c r="N9" s="243"/>
      <c r="O9" s="147"/>
      <c r="P9" s="147"/>
      <c r="Q9" s="146"/>
      <c r="R9" s="147"/>
      <c r="S9" s="147"/>
      <c r="T9" s="146"/>
      <c r="U9" s="146"/>
      <c r="V9" s="146"/>
      <c r="W9" s="146"/>
      <c r="X9" s="146"/>
    </row>
    <row r="10" ht="38.25">
      <c r="A10" s="292">
        <v>1</v>
      </c>
      <c r="B10" s="315" t="s">
        <v>822</v>
      </c>
      <c r="C10" s="292">
        <v>8</v>
      </c>
      <c r="D10" s="373" t="s">
        <v>823</v>
      </c>
      <c r="E10" s="373"/>
      <c r="F10" s="414" t="s">
        <v>824</v>
      </c>
      <c r="G10" s="295">
        <v>0.5</v>
      </c>
      <c r="H10" s="296" t="s">
        <v>13</v>
      </c>
      <c r="I10" s="292" t="s">
        <v>78</v>
      </c>
      <c r="J10" s="267">
        <v>45049</v>
      </c>
      <c r="K10" s="292" t="s">
        <v>275</v>
      </c>
      <c r="L10" s="364" t="s">
        <v>755</v>
      </c>
      <c r="M10" s="267">
        <v>45155</v>
      </c>
      <c r="N10" s="292" t="s">
        <v>366</v>
      </c>
      <c r="O10" s="383"/>
      <c r="P10" s="383"/>
      <c r="Q10" s="364"/>
      <c r="R10" s="383"/>
      <c r="S10" s="383"/>
      <c r="T10" s="364"/>
      <c r="U10" s="364"/>
      <c r="V10" s="364"/>
      <c r="W10" s="364"/>
      <c r="X10" s="364"/>
    </row>
    <row r="11" ht="63.75">
      <c r="A11" s="248">
        <v>2</v>
      </c>
      <c r="B11" s="309" t="s">
        <v>822</v>
      </c>
      <c r="C11" s="248">
        <v>8</v>
      </c>
      <c r="D11" s="375" t="s">
        <v>825</v>
      </c>
      <c r="E11" s="375"/>
      <c r="F11" s="419" t="s">
        <v>824</v>
      </c>
      <c r="G11" s="289">
        <v>0.5</v>
      </c>
      <c r="H11" s="290" t="s">
        <v>13</v>
      </c>
      <c r="I11" s="248" t="s">
        <v>78</v>
      </c>
      <c r="J11" s="266">
        <v>45049</v>
      </c>
      <c r="K11" s="248" t="s">
        <v>275</v>
      </c>
      <c r="L11" s="360" t="s">
        <v>755</v>
      </c>
      <c r="M11" s="266">
        <v>45155</v>
      </c>
      <c r="N11" s="248" t="s">
        <v>366</v>
      </c>
      <c r="O11" s="360"/>
      <c r="P11" s="360"/>
      <c r="Q11" s="360"/>
      <c r="R11" s="360"/>
      <c r="S11" s="360"/>
      <c r="T11" s="360"/>
      <c r="U11" s="360"/>
      <c r="V11" s="360"/>
      <c r="W11" s="360"/>
      <c r="X11" s="360"/>
    </row>
    <row r="12" ht="180.75" customHeight="1">
      <c r="A12" s="292">
        <v>3</v>
      </c>
      <c r="B12" s="315" t="s">
        <v>826</v>
      </c>
      <c r="C12" s="292" t="s">
        <v>827</v>
      </c>
      <c r="D12" s="292"/>
      <c r="F12" s="373"/>
      <c r="G12" s="295">
        <v>0.5</v>
      </c>
      <c r="H12" s="296" t="s">
        <v>31</v>
      </c>
      <c r="I12" s="292" t="s">
        <v>78</v>
      </c>
      <c r="J12" s="267">
        <v>45155</v>
      </c>
      <c r="K12" s="292" t="s">
        <v>275</v>
      </c>
      <c r="L12" s="364" t="s">
        <v>828</v>
      </c>
      <c r="M12" s="378">
        <v>45216</v>
      </c>
      <c r="N12" s="292" t="s">
        <v>829</v>
      </c>
      <c r="O12" s="364"/>
      <c r="P12" s="364"/>
      <c r="Q12" s="364"/>
      <c r="R12" s="364"/>
      <c r="S12" s="364"/>
      <c r="T12" s="364"/>
      <c r="U12" s="364"/>
      <c r="V12" s="364"/>
      <c r="W12" s="364"/>
      <c r="X12" s="364"/>
    </row>
    <row r="13" ht="140.25">
      <c r="A13" s="248"/>
      <c r="B13" s="309"/>
      <c r="C13" s="248"/>
      <c r="D13" s="421" t="s">
        <v>830</v>
      </c>
      <c r="E13" s="375"/>
      <c r="F13" s="375"/>
      <c r="G13" s="289"/>
      <c r="H13" s="290"/>
      <c r="I13" s="248"/>
      <c r="J13" s="266"/>
      <c r="K13" s="248"/>
      <c r="L13" s="360"/>
      <c r="M13" s="248"/>
      <c r="N13" s="248"/>
      <c r="O13" s="360"/>
      <c r="P13" s="360"/>
      <c r="Q13" s="360"/>
      <c r="R13" s="360"/>
      <c r="S13" s="360"/>
      <c r="T13" s="360"/>
      <c r="U13" s="360"/>
      <c r="V13" s="360"/>
      <c r="W13" s="360"/>
      <c r="X13" s="360"/>
    </row>
    <row r="14">
      <c r="A14" s="364"/>
      <c r="B14" s="364"/>
      <c r="C14" s="364"/>
      <c r="D14" s="373"/>
      <c r="E14" s="373"/>
      <c r="F14" s="373"/>
      <c r="G14" s="295"/>
      <c r="H14" s="296"/>
      <c r="I14" s="364"/>
      <c r="J14" s="364"/>
      <c r="K14" s="292"/>
      <c r="L14" s="364"/>
      <c r="M14" s="292"/>
      <c r="N14" s="292"/>
      <c r="O14" s="364"/>
      <c r="P14" s="364"/>
      <c r="Q14" s="364"/>
      <c r="R14" s="364"/>
      <c r="S14" s="364"/>
      <c r="T14" s="364"/>
      <c r="U14" s="364"/>
      <c r="V14" s="364"/>
      <c r="W14" s="364"/>
      <c r="X14" s="364"/>
    </row>
    <row r="15">
      <c r="A15" s="360"/>
      <c r="B15" s="360"/>
      <c r="C15" s="360"/>
      <c r="D15" s="375"/>
      <c r="E15" s="375"/>
      <c r="F15" s="375"/>
      <c r="G15" s="289"/>
      <c r="H15" s="290"/>
      <c r="I15" s="360"/>
      <c r="J15" s="360"/>
      <c r="K15" s="248"/>
      <c r="L15" s="360"/>
      <c r="M15" s="248"/>
      <c r="N15" s="248"/>
      <c r="O15" s="360"/>
      <c r="P15" s="360"/>
      <c r="Q15" s="360"/>
      <c r="R15" s="360"/>
      <c r="S15" s="360"/>
      <c r="T15" s="360"/>
      <c r="U15" s="360"/>
      <c r="V15" s="360"/>
      <c r="W15" s="360"/>
      <c r="X15" s="360"/>
    </row>
    <row r="16">
      <c r="A16" s="364"/>
      <c r="B16" s="364"/>
      <c r="C16" s="364"/>
      <c r="D16" s="373"/>
      <c r="E16" s="373"/>
      <c r="F16" s="373"/>
      <c r="G16" s="295"/>
      <c r="H16" s="296"/>
      <c r="I16" s="364"/>
      <c r="J16" s="364"/>
      <c r="K16" s="292"/>
      <c r="L16" s="364"/>
      <c r="M16" s="292"/>
      <c r="N16" s="292"/>
      <c r="O16" s="364"/>
      <c r="P16" s="364"/>
      <c r="Q16" s="364"/>
      <c r="R16" s="364"/>
      <c r="S16" s="364"/>
      <c r="T16" s="364"/>
      <c r="U16" s="364"/>
      <c r="V16" s="364"/>
      <c r="W16" s="364"/>
      <c r="X16" s="364"/>
    </row>
    <row r="17">
      <c r="A17" s="360"/>
      <c r="B17" s="360"/>
      <c r="C17" s="360"/>
      <c r="D17" s="375"/>
      <c r="E17" s="375"/>
      <c r="F17" s="375"/>
      <c r="G17" s="289"/>
      <c r="H17" s="290"/>
      <c r="I17" s="360"/>
      <c r="J17" s="360"/>
      <c r="K17" s="248"/>
      <c r="L17" s="360"/>
      <c r="M17" s="248"/>
      <c r="N17" s="248"/>
      <c r="O17" s="360"/>
      <c r="P17" s="360"/>
      <c r="Q17" s="360"/>
      <c r="R17" s="360"/>
      <c r="S17" s="360"/>
      <c r="T17" s="360"/>
      <c r="U17" s="360"/>
      <c r="V17" s="360"/>
      <c r="W17" s="360"/>
      <c r="X17" s="360"/>
    </row>
    <row r="18">
      <c r="A18" s="364"/>
      <c r="B18" s="364"/>
      <c r="C18" s="364"/>
      <c r="D18" s="373"/>
      <c r="E18" s="373"/>
      <c r="F18" s="373"/>
      <c r="G18" s="295"/>
      <c r="H18" s="296"/>
      <c r="I18" s="364"/>
      <c r="J18" s="364"/>
      <c r="K18" s="292"/>
      <c r="L18" s="364"/>
      <c r="M18" s="292"/>
      <c r="N18" s="292"/>
      <c r="O18" s="364"/>
      <c r="P18" s="364"/>
      <c r="Q18" s="364"/>
      <c r="R18" s="364"/>
      <c r="S18" s="364"/>
      <c r="T18" s="364"/>
      <c r="U18" s="364"/>
      <c r="V18" s="364"/>
      <c r="W18" s="364"/>
      <c r="X18" s="364"/>
    </row>
    <row r="19">
      <c r="A19" s="360"/>
      <c r="B19" s="360"/>
      <c r="C19" s="360"/>
      <c r="D19" s="375"/>
      <c r="E19" s="375"/>
      <c r="F19" s="375"/>
      <c r="G19" s="289"/>
      <c r="H19" s="290"/>
      <c r="I19" s="360"/>
      <c r="J19" s="360"/>
      <c r="K19" s="248"/>
      <c r="L19" s="360"/>
      <c r="M19" s="248"/>
      <c r="N19" s="248"/>
      <c r="O19" s="360"/>
      <c r="P19" s="360"/>
      <c r="Q19" s="360"/>
      <c r="R19" s="360"/>
      <c r="S19" s="360"/>
      <c r="T19" s="360"/>
      <c r="U19" s="360"/>
      <c r="V19" s="360"/>
      <c r="W19" s="360"/>
      <c r="X19" s="360"/>
    </row>
    <row r="20">
      <c r="A20" s="364"/>
      <c r="B20" s="364"/>
      <c r="C20" s="364"/>
      <c r="D20" s="373"/>
      <c r="E20" s="373"/>
      <c r="F20" s="373"/>
      <c r="G20" s="295"/>
      <c r="H20" s="296"/>
      <c r="I20" s="364"/>
      <c r="J20" s="364"/>
      <c r="K20" s="292"/>
      <c r="L20" s="364"/>
      <c r="M20" s="292"/>
      <c r="N20" s="292"/>
      <c r="O20" s="364"/>
      <c r="P20" s="364"/>
      <c r="Q20" s="364"/>
      <c r="R20" s="364"/>
      <c r="S20" s="364"/>
      <c r="T20" s="364"/>
      <c r="U20" s="364"/>
      <c r="V20" s="364"/>
      <c r="W20" s="364"/>
      <c r="X20" s="364"/>
    </row>
    <row r="21">
      <c r="A21" s="360"/>
      <c r="B21" s="360"/>
      <c r="C21" s="360"/>
      <c r="D21" s="375"/>
      <c r="E21" s="375"/>
      <c r="F21" s="375"/>
      <c r="G21" s="289"/>
      <c r="H21" s="290"/>
      <c r="I21" s="360"/>
      <c r="J21" s="360"/>
      <c r="K21" s="248"/>
      <c r="L21" s="360"/>
      <c r="M21" s="248"/>
      <c r="N21" s="248"/>
      <c r="O21" s="360"/>
      <c r="P21" s="360"/>
      <c r="Q21" s="360"/>
      <c r="R21" s="360"/>
      <c r="S21" s="360"/>
      <c r="T21" s="360"/>
      <c r="U21" s="360"/>
      <c r="V21" s="360"/>
      <c r="W21" s="360"/>
      <c r="X21" s="360"/>
    </row>
    <row r="22">
      <c r="A22" s="364"/>
      <c r="B22" s="364"/>
      <c r="C22" s="364"/>
      <c r="D22" s="373"/>
      <c r="E22" s="373"/>
      <c r="F22" s="373"/>
      <c r="G22" s="295"/>
      <c r="H22" s="296"/>
      <c r="I22" s="364"/>
      <c r="J22" s="364"/>
      <c r="K22" s="292"/>
      <c r="L22" s="364"/>
      <c r="M22" s="292"/>
      <c r="N22" s="292"/>
      <c r="O22" s="364"/>
      <c r="P22" s="364"/>
      <c r="Q22" s="364"/>
      <c r="R22" s="364"/>
      <c r="S22" s="364"/>
      <c r="T22" s="364"/>
      <c r="U22" s="364"/>
      <c r="V22" s="364"/>
      <c r="W22" s="364"/>
      <c r="X22" s="364"/>
    </row>
    <row r="23">
      <c r="A23" s="360"/>
      <c r="B23" s="360"/>
      <c r="C23" s="360"/>
      <c r="D23" s="375"/>
      <c r="E23" s="375"/>
      <c r="F23" s="375"/>
      <c r="G23" s="289"/>
      <c r="H23" s="290"/>
      <c r="I23" s="360"/>
      <c r="J23" s="360"/>
      <c r="K23" s="248"/>
      <c r="L23" s="360"/>
      <c r="M23" s="248"/>
      <c r="N23" s="248"/>
      <c r="O23" s="360"/>
      <c r="P23" s="360"/>
      <c r="Q23" s="360"/>
      <c r="R23" s="360"/>
      <c r="S23" s="360"/>
      <c r="T23" s="360"/>
      <c r="U23" s="360"/>
      <c r="V23" s="360"/>
      <c r="W23" s="360"/>
      <c r="X23" s="360"/>
    </row>
    <row r="24">
      <c r="A24" s="364"/>
      <c r="B24" s="364"/>
      <c r="C24" s="364"/>
      <c r="D24" s="373"/>
      <c r="E24" s="373"/>
      <c r="F24" s="373"/>
      <c r="G24" s="295"/>
      <c r="H24" s="296"/>
      <c r="I24" s="364"/>
      <c r="J24" s="364"/>
      <c r="K24" s="292"/>
      <c r="L24" s="364"/>
      <c r="M24" s="422"/>
      <c r="N24" s="292"/>
      <c r="O24" s="364"/>
      <c r="P24" s="364"/>
      <c r="Q24" s="364"/>
      <c r="R24" s="364"/>
      <c r="S24" s="364"/>
      <c r="T24" s="364"/>
      <c r="U24" s="364"/>
      <c r="V24" s="364"/>
      <c r="W24" s="364"/>
      <c r="X24" s="364"/>
    </row>
    <row r="25">
      <c r="A25" s="360"/>
      <c r="B25" s="360"/>
      <c r="C25" s="360"/>
      <c r="D25" s="375"/>
      <c r="E25" s="375"/>
      <c r="F25" s="375"/>
      <c r="G25" s="289"/>
      <c r="H25" s="290"/>
      <c r="I25" s="360"/>
      <c r="J25" s="360"/>
      <c r="K25" s="248"/>
      <c r="L25" s="360"/>
      <c r="M25" s="248"/>
      <c r="N25" s="248"/>
      <c r="O25" s="360"/>
      <c r="P25" s="360"/>
      <c r="Q25" s="360"/>
      <c r="R25" s="360"/>
      <c r="S25" s="360"/>
      <c r="T25" s="360"/>
      <c r="U25" s="360"/>
      <c r="V25" s="360"/>
      <c r="W25" s="360"/>
      <c r="X25" s="360"/>
    </row>
    <row r="26">
      <c r="A26" s="364"/>
      <c r="B26" s="364"/>
      <c r="C26" s="364"/>
      <c r="D26" s="373"/>
      <c r="E26" s="373"/>
      <c r="F26" s="373"/>
      <c r="G26" s="295"/>
      <c r="H26" s="296"/>
      <c r="I26" s="364"/>
      <c r="J26" s="364"/>
      <c r="K26" s="292"/>
      <c r="L26" s="364"/>
      <c r="M26" s="292"/>
      <c r="N26" s="292"/>
      <c r="O26" s="364"/>
      <c r="P26" s="364"/>
      <c r="Q26" s="364"/>
      <c r="R26" s="364"/>
      <c r="S26" s="364"/>
      <c r="T26" s="364"/>
      <c r="U26" s="364"/>
      <c r="V26" s="364"/>
      <c r="W26" s="364"/>
      <c r="X26" s="364"/>
    </row>
    <row r="27">
      <c r="A27" s="360"/>
      <c r="B27" s="360"/>
      <c r="C27" s="360"/>
      <c r="D27" s="375"/>
      <c r="E27" s="375"/>
      <c r="F27" s="375"/>
      <c r="G27" s="289"/>
      <c r="H27" s="290"/>
      <c r="I27" s="360"/>
      <c r="J27" s="360"/>
      <c r="K27" s="248"/>
      <c r="L27" s="360"/>
      <c r="M27" s="248"/>
      <c r="N27" s="248"/>
      <c r="O27" s="360"/>
      <c r="P27" s="360"/>
      <c r="Q27" s="360"/>
      <c r="R27" s="360"/>
      <c r="S27" s="360"/>
      <c r="T27" s="360"/>
      <c r="U27" s="360"/>
      <c r="V27" s="360"/>
      <c r="W27" s="360"/>
      <c r="X27" s="360"/>
    </row>
    <row r="28">
      <c r="A28" s="364"/>
      <c r="B28" s="364"/>
      <c r="C28" s="364"/>
      <c r="D28" s="373"/>
      <c r="E28" s="373"/>
      <c r="F28" s="373"/>
      <c r="G28" s="295"/>
      <c r="H28" s="296"/>
      <c r="I28" s="364"/>
      <c r="J28" s="364"/>
      <c r="K28" s="292"/>
      <c r="L28" s="364"/>
      <c r="M28" s="292"/>
      <c r="N28" s="292"/>
      <c r="O28" s="364"/>
      <c r="P28" s="364"/>
      <c r="Q28" s="364"/>
      <c r="R28" s="364"/>
      <c r="S28" s="364"/>
      <c r="T28" s="364"/>
      <c r="U28" s="364"/>
      <c r="V28" s="364"/>
      <c r="W28" s="364"/>
      <c r="X28" s="364"/>
    </row>
    <row r="29">
      <c r="A29" s="360"/>
      <c r="B29" s="360"/>
      <c r="C29" s="360"/>
      <c r="D29" s="375"/>
      <c r="E29" s="375"/>
      <c r="F29" s="375"/>
      <c r="G29" s="289"/>
      <c r="H29" s="290"/>
      <c r="I29" s="360"/>
      <c r="J29" s="360"/>
      <c r="K29" s="248"/>
      <c r="L29" s="360"/>
      <c r="M29" s="248"/>
      <c r="N29" s="248"/>
      <c r="O29" s="360"/>
      <c r="P29" s="360"/>
      <c r="Q29" s="360"/>
      <c r="R29" s="360"/>
      <c r="S29" s="360"/>
      <c r="T29" s="360"/>
      <c r="U29" s="360"/>
      <c r="V29" s="360"/>
      <c r="W29" s="360"/>
      <c r="X29" s="360"/>
    </row>
    <row r="30">
      <c r="A30" s="364"/>
      <c r="B30" s="364"/>
      <c r="C30" s="364"/>
      <c r="D30" s="373"/>
      <c r="E30" s="373"/>
      <c r="F30" s="373"/>
      <c r="G30" s="295"/>
      <c r="H30" s="296"/>
      <c r="I30" s="364"/>
      <c r="J30" s="364"/>
      <c r="K30" s="292"/>
      <c r="L30" s="364"/>
      <c r="M30" s="292"/>
      <c r="N30" s="292"/>
      <c r="O30" s="364"/>
      <c r="P30" s="364"/>
      <c r="Q30" s="364"/>
      <c r="R30" s="364"/>
      <c r="S30" s="364"/>
      <c r="T30" s="364"/>
      <c r="U30" s="364"/>
      <c r="V30" s="364"/>
      <c r="W30" s="364"/>
      <c r="X30" s="364"/>
    </row>
    <row r="31">
      <c r="A31" s="360"/>
      <c r="B31" s="360"/>
      <c r="C31" s="360"/>
      <c r="D31" s="375"/>
      <c r="E31" s="375"/>
      <c r="F31" s="375"/>
      <c r="G31" s="289"/>
      <c r="H31" s="290"/>
      <c r="I31" s="360"/>
      <c r="J31" s="360"/>
      <c r="K31" s="248"/>
      <c r="L31" s="360"/>
      <c r="M31" s="248"/>
      <c r="N31" s="248"/>
      <c r="O31" s="360"/>
      <c r="P31" s="360"/>
      <c r="Q31" s="360"/>
      <c r="R31" s="360"/>
      <c r="S31" s="360"/>
      <c r="T31" s="360"/>
      <c r="U31" s="360"/>
      <c r="V31" s="360"/>
      <c r="W31" s="360"/>
      <c r="X31" s="360"/>
    </row>
    <row r="32">
      <c r="A32" s="364"/>
      <c r="B32" s="364"/>
      <c r="C32" s="364"/>
      <c r="D32" s="373"/>
      <c r="E32" s="373"/>
      <c r="F32" s="373"/>
      <c r="G32" s="295"/>
      <c r="H32" s="296"/>
      <c r="I32" s="364"/>
      <c r="J32" s="364"/>
      <c r="K32" s="292"/>
      <c r="L32" s="364"/>
      <c r="M32" s="292"/>
      <c r="N32" s="292"/>
      <c r="O32" s="364"/>
      <c r="P32" s="364"/>
      <c r="Q32" s="364"/>
      <c r="R32" s="364"/>
      <c r="S32" s="364"/>
      <c r="T32" s="364"/>
      <c r="U32" s="364"/>
      <c r="V32" s="364"/>
      <c r="W32" s="364"/>
      <c r="X32" s="364"/>
    </row>
    <row r="33">
      <c r="A33" s="360"/>
      <c r="B33" s="360"/>
      <c r="C33" s="360"/>
      <c r="D33" s="375"/>
      <c r="E33" s="375"/>
      <c r="F33" s="375"/>
      <c r="G33" s="289"/>
      <c r="H33" s="290"/>
      <c r="I33" s="360"/>
      <c r="J33" s="360"/>
      <c r="K33" s="248"/>
      <c r="L33" s="360"/>
      <c r="M33" s="248"/>
      <c r="N33" s="248"/>
      <c r="O33" s="360"/>
      <c r="P33" s="360"/>
      <c r="Q33" s="360"/>
      <c r="R33" s="360"/>
      <c r="S33" s="360"/>
      <c r="T33" s="360"/>
      <c r="U33" s="360"/>
      <c r="V33" s="360"/>
      <c r="W33" s="360"/>
      <c r="X33" s="360"/>
    </row>
    <row r="34">
      <c r="A34" s="364"/>
      <c r="B34" s="364"/>
      <c r="C34" s="364"/>
      <c r="D34" s="373"/>
      <c r="E34" s="373"/>
      <c r="F34" s="373"/>
      <c r="G34" s="295"/>
      <c r="H34" s="296"/>
      <c r="I34" s="364"/>
      <c r="J34" s="364"/>
      <c r="K34" s="292"/>
      <c r="L34" s="364"/>
      <c r="M34" s="292"/>
      <c r="N34" s="292"/>
      <c r="O34" s="364"/>
      <c r="P34" s="364"/>
      <c r="Q34" s="364"/>
      <c r="R34" s="364"/>
      <c r="S34" s="364"/>
      <c r="T34" s="364"/>
      <c r="U34" s="364"/>
      <c r="V34" s="364"/>
      <c r="W34" s="364"/>
      <c r="X34" s="364"/>
    </row>
    <row r="35">
      <c r="A35" s="360"/>
      <c r="B35" s="360"/>
      <c r="C35" s="360"/>
      <c r="D35" s="375"/>
      <c r="E35" s="375"/>
      <c r="F35" s="375"/>
      <c r="G35" s="289"/>
      <c r="H35" s="290"/>
      <c r="I35" s="360"/>
      <c r="J35" s="360"/>
      <c r="K35" s="248"/>
      <c r="L35" s="360"/>
      <c r="M35" s="248"/>
      <c r="N35" s="248"/>
      <c r="O35" s="360"/>
      <c r="P35" s="360"/>
      <c r="Q35" s="360"/>
      <c r="R35" s="360"/>
      <c r="S35" s="360"/>
      <c r="T35" s="360"/>
      <c r="U35" s="360"/>
      <c r="V35" s="360"/>
      <c r="W35" s="360"/>
      <c r="X35" s="360"/>
    </row>
    <row r="36">
      <c r="A36" s="364"/>
      <c r="B36" s="364"/>
      <c r="C36" s="364"/>
      <c r="D36" s="373"/>
      <c r="E36" s="373"/>
      <c r="F36" s="373"/>
      <c r="G36" s="295"/>
      <c r="H36" s="296"/>
      <c r="I36" s="364"/>
      <c r="J36" s="364"/>
      <c r="K36" s="292"/>
      <c r="L36" s="364"/>
      <c r="M36" s="292"/>
      <c r="N36" s="292"/>
      <c r="O36" s="364"/>
      <c r="P36" s="364"/>
      <c r="Q36" s="364"/>
      <c r="R36" s="364"/>
      <c r="S36" s="364"/>
      <c r="T36" s="364"/>
      <c r="U36" s="364"/>
      <c r="V36" s="364"/>
      <c r="W36" s="364"/>
      <c r="X36" s="364"/>
    </row>
    <row r="37">
      <c r="A37" s="360"/>
      <c r="B37" s="360"/>
      <c r="C37" s="360"/>
      <c r="D37" s="375"/>
      <c r="E37" s="375"/>
      <c r="F37" s="375"/>
      <c r="G37" s="289"/>
      <c r="H37" s="290"/>
      <c r="I37" s="360"/>
      <c r="J37" s="360"/>
      <c r="K37" s="248"/>
      <c r="L37" s="360"/>
      <c r="M37" s="248"/>
      <c r="N37" s="248"/>
      <c r="O37" s="360"/>
      <c r="P37" s="360"/>
      <c r="Q37" s="360"/>
      <c r="R37" s="360"/>
      <c r="S37" s="360"/>
      <c r="T37" s="360"/>
      <c r="U37" s="360"/>
      <c r="V37" s="360"/>
      <c r="W37" s="360"/>
      <c r="X37" s="360"/>
    </row>
    <row r="38">
      <c r="A38" s="364"/>
      <c r="B38" s="364"/>
      <c r="C38" s="364"/>
      <c r="D38" s="373"/>
      <c r="E38" s="373"/>
      <c r="F38" s="373"/>
      <c r="G38" s="295"/>
      <c r="H38" s="296"/>
      <c r="I38" s="364"/>
      <c r="J38" s="364"/>
      <c r="K38" s="292"/>
      <c r="L38" s="364"/>
      <c r="M38" s="292"/>
      <c r="N38" s="292"/>
      <c r="O38" s="364"/>
      <c r="P38" s="364"/>
      <c r="Q38" s="364"/>
      <c r="R38" s="364"/>
      <c r="S38" s="364"/>
      <c r="T38" s="364"/>
      <c r="U38" s="364"/>
      <c r="V38" s="364"/>
      <c r="W38" s="364"/>
      <c r="X38" s="364"/>
    </row>
    <row r="39">
      <c r="A39" s="360"/>
      <c r="B39" s="360"/>
      <c r="C39" s="360"/>
      <c r="D39" s="375"/>
      <c r="E39" s="375"/>
      <c r="F39" s="375"/>
      <c r="G39" s="289"/>
      <c r="H39" s="290"/>
      <c r="I39" s="360"/>
      <c r="J39" s="360"/>
      <c r="K39" s="248"/>
      <c r="L39" s="360"/>
      <c r="M39" s="248"/>
      <c r="N39" s="248"/>
      <c r="O39" s="360"/>
      <c r="P39" s="360"/>
      <c r="Q39" s="360"/>
      <c r="R39" s="360"/>
      <c r="S39" s="360"/>
      <c r="T39" s="360"/>
      <c r="U39" s="360"/>
      <c r="V39" s="360"/>
      <c r="W39" s="360"/>
      <c r="X39" s="360"/>
    </row>
  </sheetData>
  <mergeCells count="1">
    <mergeCell ref="D12:E12"/>
  </mergeCells>
  <dataValidations count="4" disablePrompts="0">
    <dataValidation sqref="G10:G3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39" type="list" allowBlank="1" errorStyle="stop" imeMode="noControl" operator="between" showDropDown="0" showErrorMessage="0" showInputMessage="0">
      <formula1>'Списки'!$E$2:$E$1002</formula1>
    </dataValidation>
    <dataValidation sqref="K10:K39" type="list" allowBlank="1" errorStyle="stop" imeMode="noControl" operator="between" showDropDown="0" showErrorMessage="0" showInputMessage="0">
      <formula1>'Списки'!$A$2:$A$1002</formula1>
    </dataValidation>
  </dataValidations>
  <hyperlinks>
    <hyperlink r:id="rId1" ref="F10"/>
    <hyperlink r:id="rId1" ref="F11"/>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F0070-007A-4A13-9A66-00290087007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00086-00A9-4E1F-A6DA-004600020063}">
            <xm:f>1</xm:f>
            <x14:dxf>
              <font>
                <color indexed="65"/>
              </font>
              <fill>
                <patternFill patternType="solid">
                  <fgColor rgb="FF434343"/>
                  <bgColor rgb="FF434343"/>
                </patternFill>
              </fill>
              <border>
                <left style="none"/>
                <right style="none"/>
                <top style="none"/>
                <bottom style="none"/>
                <diagonal style="none"/>
              </border>
            </x14:dxf>
          </x14:cfRule>
          <xm:sqref>G10:G39</xm:sqref>
        </x14:conditionalFormatting>
        <x14:conditionalFormatting xmlns:xm="http://schemas.microsoft.com/office/excel/2006/main">
          <x14:cfRule type="cellIs" priority="11" operator="equal" id="{00E800BD-0070-4BB8-A321-00630092007F}">
            <xm:f>0.5</xm:f>
            <x14:dxf>
              <font>
                <color indexed="65"/>
              </font>
              <fill>
                <patternFill patternType="solid">
                  <fgColor rgb="FF999999"/>
                  <bgColor rgb="FF999999"/>
                </patternFill>
              </fill>
              <border>
                <left style="none"/>
                <right style="none"/>
                <top style="none"/>
                <bottom style="none"/>
                <diagonal style="none"/>
              </border>
            </x14:dxf>
          </x14:cfRule>
          <xm:sqref>G10:G39</xm:sqref>
        </x14:conditionalFormatting>
        <x14:conditionalFormatting xmlns:xm="http://schemas.microsoft.com/office/excel/2006/main">
          <x14:cfRule type="cellIs" priority="10" operator="equal" id="{004A00AD-005F-41D2-9000-004000DC0039}">
            <xm:f>0.2</xm:f>
            <x14:dxf>
              <font/>
              <fill>
                <patternFill patternType="solid">
                  <fgColor rgb="FFCCCCCC"/>
                  <bgColor rgb="FFCCCCCC"/>
                </patternFill>
              </fill>
              <border>
                <left style="none"/>
                <right style="none"/>
                <top style="none"/>
                <bottom style="none"/>
                <diagonal style="none"/>
              </border>
            </x14:dxf>
          </x14:cfRule>
          <xm:sqref>G10:G39</xm:sqref>
        </x14:conditionalFormatting>
        <x14:conditionalFormatting xmlns:xm="http://schemas.microsoft.com/office/excel/2006/main">
          <x14:cfRule type="containsText" priority="9" operator="containsText" text="ПД" id="{00B40049-00DA-4551-818F-006A00D700E6}">
            <xm:f>NOT(ISERROR(SEARCH(("ПД"),(K3))))</xm:f>
            <x14:dxf>
              <font/>
              <fill>
                <patternFill patternType="solid">
                  <fgColor rgb="FFF9CB9C"/>
                  <bgColor rgb="FFF9CB9C"/>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8" operator="containsText" text="отменено" id="{00B7005C-00DC-4D38-A178-0055008F00DC}">
            <xm:f>NOT(ISERROR(SEARCH(("отменено"),(K3))))</xm:f>
            <x14:dxf>
              <font/>
              <fill>
                <patternFill patternType="solid">
                  <fgColor rgb="FFD9EAD3"/>
                  <bgColor rgb="FFD9EAD3"/>
                </patternFill>
              </fill>
              <border>
                <left style="none"/>
                <right style="none"/>
                <top style="none"/>
                <bottom style="none"/>
                <diagonal style="none"/>
              </border>
            </x14:dxf>
          </x14:cfRule>
          <xm:sqref>K3 K5:K39</xm:sqref>
        </x14:conditionalFormatting>
        <x14:conditionalFormatting xmlns:xm="http://schemas.microsoft.com/office/excel/2006/main">
          <x14:cfRule type="cellIs" priority="7" operator="equal" id="{0069000F-0045-4130-A19A-008800BF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H5:H39 A9:G9</xm:sqref>
        </x14:conditionalFormatting>
        <x14:conditionalFormatting xmlns:xm="http://schemas.microsoft.com/office/excel/2006/main">
          <x14:cfRule type="cellIs" priority="6" operator="equal" id="{0094003D-008A-4AAE-BE8F-00DD004F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H5:H39 A9:G9</xm:sqref>
        </x14:conditionalFormatting>
        <x14:conditionalFormatting xmlns:xm="http://schemas.microsoft.com/office/excel/2006/main">
          <x14:cfRule type="cellIs" priority="5" operator="equal" id="{005E0067-00D7-4E82-84D9-008E00A7006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H5:H39 A9:G9</xm:sqref>
        </x14:conditionalFormatting>
        <x14:conditionalFormatting xmlns:xm="http://schemas.microsoft.com/office/excel/2006/main">
          <x14:cfRule type="cellIs" priority="4" operator="equal" id="{00070055-00B7-4198-B9D4-005A00BC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H5:H39 A9:G9</xm:sqref>
        </x14:conditionalFormatting>
        <x14:conditionalFormatting xmlns:xm="http://schemas.microsoft.com/office/excel/2006/main">
          <x14:cfRule type="cellIs" priority="3" operator="equal" id="{00430010-003D-4322-960E-002E00DD0076}">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H5:H39 A9:G9</xm:sqref>
        </x14:conditionalFormatting>
        <x14:conditionalFormatting xmlns:xm="http://schemas.microsoft.com/office/excel/2006/main">
          <x14:cfRule type="containsText" priority="2" operator="containsText" text="повторно" id="{00D900D0-0074-4777-856B-003700ED008D}">
            <xm:f>NOT(ISERROR(SEARCH(("повторно"),(K3))))</xm:f>
            <x14:dxf>
              <font/>
              <fill>
                <patternFill patternType="solid">
                  <fgColor rgb="FFEA9999"/>
                  <bgColor rgb="FFEA9999"/>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1" operator="containsText" text="снято" id="{009B00FC-00F2-4D35-9043-008B005E001C}">
            <xm:f>NOT(ISERROR(SEARCH(("снято"),(K3))))</xm:f>
            <x14:dxf>
              <font/>
              <fill>
                <patternFill patternType="solid">
                  <fgColor rgb="FF93C47D"/>
                  <bgColor rgb="FF93C47D"/>
                </patternFill>
              </fill>
              <border>
                <left style="none"/>
                <right style="none"/>
                <top style="none"/>
                <bottom style="none"/>
                <diagonal style="none"/>
              </border>
            </x14:dxf>
          </x14:cfRule>
          <xm:sqref>K3 K5:K39</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1"/>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
    <col customWidth="1" min="4" max="4" width="53.630000000000003"/>
    <col customWidth="1" min="5" max="5" width="64.25"/>
    <col collapsed="1" customWidth="1" min="6" max="6" width="21.379999999999999"/>
    <col customWidth="1" hidden="1" min="7" max="7" outlineLevel="1" width="10.630000000000001"/>
    <col customWidth="1" hidden="1" min="8" max="8" outlineLevel="1" width="14.130000000000001"/>
    <col customWidth="1" min="10" max="10" width="9"/>
    <col customWidth="1" min="11" max="11" width="10.880000000000001"/>
    <col customWidth="1" min="12" max="12" width="22"/>
    <col customWidth="1" min="13" max="13" width="11.130000000000001"/>
    <col customWidth="1" min="14" max="14" width="48.630000000000003"/>
    <col customWidth="1" min="15" max="15" width="24.129999999999999"/>
    <col customWidth="1" min="16" max="16" width="11.380000000000001"/>
    <col customWidth="1" min="17" max="17" width="46.75"/>
    <col customWidth="1" min="18" max="18" width="22"/>
    <col customWidth="1" min="19" max="19" width="14.380000000000001"/>
    <col customWidth="1" min="20" max="20" width="26.879999999999999"/>
    <col customWidth="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97"/>
      <c r="B3" s="18" t="s">
        <v>266</v>
      </c>
      <c r="C3" s="18" t="s">
        <v>267</v>
      </c>
      <c r="D3" s="18" t="s">
        <v>34</v>
      </c>
      <c r="E3" s="18"/>
      <c r="F3" s="18"/>
      <c r="G3" s="289"/>
      <c r="H3" s="352">
        <f>COUNTIF($H10:$H38,"1 - Несоответствие продуктовым требованиям ПИК-Стандарт")</f>
        <v>1</v>
      </c>
      <c r="I3" s="352">
        <f>COUNTIF($H10:$H38,"2 - Несоответствие Бренд-листам ПИК")</f>
        <v>0</v>
      </c>
      <c r="J3" s="352">
        <f>COUNTIF($H10:$H38,"3 - Несоответствие Каталогу отделки")</f>
        <v>0</v>
      </c>
      <c r="K3" s="352">
        <f>COUNTIF($H10:$H38,"5 - Ошибка в применении СТМ")</f>
        <v>0</v>
      </c>
      <c r="L3" s="352">
        <f>COUNTIF($H10:$H38,"4 - Несоответствие Каталогу оборудования")</f>
        <v>0</v>
      </c>
      <c r="M3" s="352">
        <f>COUNTIF($H10:$H38,"6 - Ошибка в применении сборных ЛМ")</f>
        <v>0</v>
      </c>
      <c r="N3" s="352">
        <f>COUNTIF($H10:$H38,"7 - Ошибка в применении шкаф-пакетов")</f>
        <v>0</v>
      </c>
      <c r="O3" s="352">
        <f>COUNTIF($H10:$H38,"8 - Ошибка в применении шахт-пакетов")</f>
        <v>0</v>
      </c>
      <c r="P3" s="352">
        <f>COUNTIF($H10:$H38,"9 - Несоответствие типологическим требованиям ПИК-Стандарт")</f>
        <v>0</v>
      </c>
      <c r="Q3" s="352">
        <f>COUNTIF($H10:$H38,"10 - Несоответствие НТД РФ")</f>
        <v>0</v>
      </c>
      <c r="R3" s="352">
        <f>COUNTIF($H10:$H38,"11 - Несоответствие ИРД (кроме ТУ, СТУ), АПР, ПД")</f>
        <v>0</v>
      </c>
      <c r="S3" s="352">
        <f>COUNTIF($H10:$H38,"12 - Несоответствие требованиям ТУ, СТУ")</f>
        <v>0</v>
      </c>
      <c r="T3" s="352">
        <f>COUNTIF($H10:$H38,"13 - Ошибка в технических решениях")</f>
        <v>4</v>
      </c>
      <c r="U3" s="352">
        <f>COUNTIF($H10:$H38,"14 - Неувязка м/у собой комплектов РД")</f>
        <v>0</v>
      </c>
      <c r="V3" s="352">
        <f>COUNTIF($H10:$H38,"15 - Недостаточность информации влияющей на СМР")</f>
        <v>7</v>
      </c>
      <c r="W3" s="352">
        <f>COUNTIF($H10:$H38,"16 - Нерациональное решение")</f>
        <v>0</v>
      </c>
      <c r="X3" s="352">
        <f>COUNTIF($H10:$H38,"17 - Оформление")</f>
        <v>1</v>
      </c>
    </row>
    <row r="4" hidden="1" outlineLevel="1">
      <c r="A4" s="125" t="s">
        <v>264</v>
      </c>
      <c r="B4" s="353">
        <v>8</v>
      </c>
      <c r="C4" s="353">
        <v>3</v>
      </c>
      <c r="D4" s="354">
        <f>C4/B4</f>
        <v>0.375</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357"/>
      <c r="E5" s="358"/>
      <c r="G5" s="126" t="s">
        <v>53</v>
      </c>
      <c r="H5" s="359"/>
      <c r="I5" s="360"/>
      <c r="J5" s="266"/>
      <c r="K5" s="248"/>
      <c r="L5" s="382"/>
      <c r="M5" s="266"/>
      <c r="N5" s="248"/>
      <c r="O5" s="266"/>
      <c r="P5" s="266"/>
      <c r="Q5" s="248"/>
      <c r="R5" s="266"/>
      <c r="S5" s="382"/>
      <c r="T5" s="360"/>
      <c r="U5" s="360"/>
      <c r="V5" s="360"/>
      <c r="W5" s="360"/>
      <c r="X5" s="360"/>
    </row>
    <row r="6" hidden="1" outlineLevel="1">
      <c r="A6" s="18">
        <v>0.20000000000000001</v>
      </c>
      <c r="B6" s="361">
        <v>0.5</v>
      </c>
      <c r="C6" s="18">
        <v>1</v>
      </c>
      <c r="D6" s="18" t="s">
        <v>38</v>
      </c>
      <c r="E6" s="18"/>
      <c r="F6" s="18" t="s">
        <v>268</v>
      </c>
      <c r="G6" s="362">
        <f>COUNTIFS(G10:G38,"0,2")</f>
        <v>0</v>
      </c>
      <c r="H6" s="363"/>
      <c r="I6" s="364"/>
      <c r="J6" s="267"/>
      <c r="K6" s="292"/>
      <c r="L6" s="383"/>
      <c r="M6" s="267"/>
      <c r="N6" s="292"/>
      <c r="O6" s="267"/>
      <c r="P6" s="267"/>
      <c r="Q6" s="292"/>
      <c r="R6" s="267"/>
      <c r="S6" s="383"/>
      <c r="T6" s="364"/>
      <c r="U6" s="364"/>
      <c r="V6" s="364"/>
      <c r="W6" s="364"/>
      <c r="X6" s="364"/>
    </row>
    <row r="7" hidden="1" outlineLevel="1">
      <c r="A7" s="365">
        <f>G6*0.2/B4</f>
        <v>0</v>
      </c>
      <c r="B7" s="365">
        <f>G7*0.5/B4</f>
        <v>0.75</v>
      </c>
      <c r="C7" s="365">
        <f>G8*1/B4</f>
        <v>0.125</v>
      </c>
      <c r="D7" s="367">
        <f>(G6*A6+G7*B6+G8*C6)/SUM(G6:G8)</f>
        <v>0.5384615385</v>
      </c>
      <c r="E7" s="367"/>
      <c r="F7" s="143" t="s">
        <v>269</v>
      </c>
      <c r="G7" s="368">
        <f>COUNTIFS(G10:G38,"0,5")</f>
        <v>12</v>
      </c>
      <c r="H7" s="359"/>
      <c r="I7" s="370"/>
      <c r="J7" s="369"/>
      <c r="K7" s="369"/>
      <c r="L7" s="370"/>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COUNTIFS(G10:G38,"1")</f>
        <v>1</v>
      </c>
      <c r="H8" s="363"/>
      <c r="I8" s="364"/>
      <c r="J8" s="267"/>
      <c r="K8" s="292"/>
      <c r="L8" s="383"/>
      <c r="M8" s="267"/>
      <c r="N8" s="292"/>
      <c r="O8" s="267"/>
      <c r="P8" s="267"/>
      <c r="Q8" s="292"/>
      <c r="R8" s="267"/>
      <c r="S8" s="383"/>
      <c r="T8" s="364"/>
      <c r="U8" s="364"/>
      <c r="V8" s="364"/>
      <c r="W8" s="364"/>
      <c r="X8" s="364"/>
    </row>
    <row r="9">
      <c r="A9" s="145"/>
      <c r="B9" s="145"/>
      <c r="C9" s="145"/>
      <c r="D9" s="145"/>
      <c r="E9" s="145"/>
      <c r="F9" s="145"/>
      <c r="G9" s="145"/>
      <c r="H9" s="145"/>
      <c r="I9" s="146"/>
      <c r="J9" s="244"/>
      <c r="K9" s="243"/>
      <c r="L9" s="147"/>
      <c r="M9" s="244"/>
      <c r="N9" s="243"/>
      <c r="O9" s="244"/>
      <c r="P9" s="244"/>
      <c r="Q9" s="243"/>
      <c r="R9" s="244"/>
      <c r="S9" s="147"/>
      <c r="T9" s="146"/>
      <c r="U9" s="146"/>
      <c r="V9" s="146"/>
      <c r="W9" s="146"/>
      <c r="X9" s="146"/>
    </row>
    <row r="10" ht="63.75">
      <c r="A10" s="292"/>
      <c r="B10" s="315"/>
      <c r="C10" s="292"/>
      <c r="D10" s="423" t="s">
        <v>831</v>
      </c>
      <c r="E10" s="373"/>
      <c r="F10" s="373"/>
      <c r="G10" s="295"/>
      <c r="H10" s="296"/>
      <c r="I10" s="292"/>
      <c r="J10" s="267"/>
      <c r="K10" s="292"/>
      <c r="L10" s="383"/>
      <c r="M10" s="267"/>
      <c r="N10" s="292"/>
      <c r="O10" s="267"/>
      <c r="P10" s="267"/>
      <c r="Q10" s="292"/>
      <c r="R10" s="267"/>
      <c r="S10" s="383"/>
      <c r="T10" s="364"/>
      <c r="U10" s="364"/>
      <c r="V10" s="364"/>
      <c r="W10" s="364"/>
      <c r="X10" s="364"/>
    </row>
    <row r="11" ht="161.25" customHeight="1">
      <c r="A11" s="248">
        <v>1</v>
      </c>
      <c r="B11" s="309" t="s">
        <v>832</v>
      </c>
      <c r="C11" s="248">
        <v>4</v>
      </c>
      <c r="D11" s="424" t="s">
        <v>833</v>
      </c>
      <c r="E11" s="425"/>
      <c r="F11" s="375"/>
      <c r="G11" s="289">
        <v>0.5</v>
      </c>
      <c r="H11" s="290" t="s">
        <v>26</v>
      </c>
      <c r="I11" s="248" t="s">
        <v>78</v>
      </c>
      <c r="J11" s="266">
        <v>45049</v>
      </c>
      <c r="K11" s="248" t="s">
        <v>275</v>
      </c>
      <c r="L11" s="248" t="s">
        <v>834</v>
      </c>
      <c r="M11" s="266">
        <v>45155</v>
      </c>
      <c r="N11" s="248" t="s">
        <v>835</v>
      </c>
      <c r="O11" s="248"/>
      <c r="P11" s="248"/>
      <c r="Q11" s="248"/>
      <c r="R11" s="248"/>
      <c r="S11" s="360"/>
      <c r="T11" s="360"/>
      <c r="U11" s="360"/>
      <c r="V11" s="360"/>
      <c r="W11" s="360"/>
      <c r="X11" s="360"/>
    </row>
    <row r="12" ht="123.75" customHeight="1">
      <c r="A12" s="292">
        <v>2</v>
      </c>
      <c r="B12" s="315" t="s">
        <v>832</v>
      </c>
      <c r="C12" s="292">
        <v>4</v>
      </c>
      <c r="D12" s="294" t="s">
        <v>836</v>
      </c>
      <c r="E12" s="364"/>
      <c r="F12" s="373"/>
      <c r="G12" s="295">
        <v>0.5</v>
      </c>
      <c r="H12" s="296" t="s">
        <v>31</v>
      </c>
      <c r="I12" s="292" t="s">
        <v>78</v>
      </c>
      <c r="J12" s="267">
        <v>45049</v>
      </c>
      <c r="K12" s="292" t="s">
        <v>275</v>
      </c>
      <c r="L12" s="426" t="s">
        <v>834</v>
      </c>
      <c r="M12" s="267">
        <v>45155</v>
      </c>
      <c r="N12" s="292" t="s">
        <v>343</v>
      </c>
      <c r="O12" s="292"/>
      <c r="P12" s="292"/>
      <c r="Q12" s="292"/>
      <c r="R12" s="292"/>
      <c r="S12" s="364"/>
      <c r="T12" s="364"/>
      <c r="U12" s="364"/>
      <c r="V12" s="364"/>
      <c r="W12" s="364"/>
      <c r="X12" s="364"/>
    </row>
    <row r="13" ht="164.25" customHeight="1">
      <c r="A13" s="248">
        <v>3</v>
      </c>
      <c r="B13" s="309" t="s">
        <v>837</v>
      </c>
      <c r="C13" s="248">
        <v>4</v>
      </c>
      <c r="D13" s="380" t="s">
        <v>838</v>
      </c>
      <c r="E13" s="247"/>
      <c r="F13" s="375"/>
      <c r="G13" s="289">
        <v>0.5</v>
      </c>
      <c r="H13" s="290" t="s">
        <v>26</v>
      </c>
      <c r="I13" s="248" t="s">
        <v>78</v>
      </c>
      <c r="J13" s="266">
        <v>45049</v>
      </c>
      <c r="K13" s="248" t="s">
        <v>275</v>
      </c>
      <c r="L13" s="248" t="s">
        <v>834</v>
      </c>
      <c r="M13" s="266">
        <v>45155</v>
      </c>
      <c r="N13" s="248"/>
      <c r="O13" s="248" t="s">
        <v>839</v>
      </c>
      <c r="P13" s="266">
        <v>45196</v>
      </c>
      <c r="Q13" s="248" t="s">
        <v>366</v>
      </c>
      <c r="R13" s="248"/>
      <c r="S13" s="360"/>
      <c r="T13" s="360"/>
      <c r="U13" s="360"/>
      <c r="V13" s="360"/>
      <c r="W13" s="360"/>
      <c r="X13" s="360"/>
    </row>
    <row r="14" ht="91.5" customHeight="1">
      <c r="A14" s="292">
        <v>4</v>
      </c>
      <c r="B14" s="315" t="s">
        <v>832</v>
      </c>
      <c r="C14" s="292">
        <v>4</v>
      </c>
      <c r="D14" s="294" t="s">
        <v>840</v>
      </c>
      <c r="E14" s="364"/>
      <c r="F14" s="373"/>
      <c r="G14" s="295">
        <v>0.5</v>
      </c>
      <c r="H14" s="296" t="s">
        <v>26</v>
      </c>
      <c r="I14" s="292" t="s">
        <v>78</v>
      </c>
      <c r="J14" s="267">
        <v>45049</v>
      </c>
      <c r="K14" s="292" t="s">
        <v>275</v>
      </c>
      <c r="L14" s="292" t="s">
        <v>834</v>
      </c>
      <c r="M14" s="267">
        <v>45155</v>
      </c>
      <c r="N14" s="292" t="s">
        <v>343</v>
      </c>
      <c r="O14" s="292"/>
      <c r="P14" s="292"/>
      <c r="Q14" s="292"/>
      <c r="R14" s="292"/>
      <c r="S14" s="364"/>
      <c r="T14" s="364"/>
      <c r="U14" s="364"/>
      <c r="V14" s="364"/>
      <c r="W14" s="364"/>
      <c r="X14" s="364"/>
    </row>
    <row r="15" ht="108.75" customHeight="1">
      <c r="A15" s="248">
        <v>5</v>
      </c>
      <c r="B15" s="309" t="s">
        <v>832</v>
      </c>
      <c r="C15" s="248">
        <v>5</v>
      </c>
      <c r="D15" s="380" t="s">
        <v>841</v>
      </c>
      <c r="E15" s="360"/>
      <c r="F15" s="375"/>
      <c r="G15" s="289">
        <v>0.5</v>
      </c>
      <c r="H15" s="290" t="s">
        <v>28</v>
      </c>
      <c r="I15" s="248" t="s">
        <v>78</v>
      </c>
      <c r="J15" s="266">
        <v>45049</v>
      </c>
      <c r="K15" s="248" t="s">
        <v>275</v>
      </c>
      <c r="L15" s="248" t="s">
        <v>834</v>
      </c>
      <c r="M15" s="266">
        <v>45155</v>
      </c>
      <c r="N15" s="248" t="s">
        <v>343</v>
      </c>
      <c r="O15" s="248"/>
      <c r="P15" s="248"/>
      <c r="Q15" s="248"/>
      <c r="R15" s="248"/>
      <c r="S15" s="360"/>
      <c r="T15" s="360"/>
      <c r="U15" s="360"/>
      <c r="V15" s="360"/>
      <c r="W15" s="360"/>
      <c r="X15" s="360"/>
    </row>
    <row r="16" ht="156" customHeight="1">
      <c r="A16" s="292">
        <v>6</v>
      </c>
      <c r="B16" s="315" t="s">
        <v>832</v>
      </c>
      <c r="C16" s="292">
        <v>5</v>
      </c>
      <c r="D16" s="294" t="s">
        <v>842</v>
      </c>
      <c r="E16" s="364"/>
      <c r="G16" s="295">
        <v>0.5</v>
      </c>
      <c r="H16" s="296" t="s">
        <v>28</v>
      </c>
      <c r="I16" s="292" t="s">
        <v>78</v>
      </c>
      <c r="J16" s="267">
        <v>45049</v>
      </c>
      <c r="K16" s="292" t="s">
        <v>275</v>
      </c>
      <c r="L16" s="292" t="s">
        <v>755</v>
      </c>
      <c r="M16" s="267">
        <v>45155</v>
      </c>
      <c r="N16" s="292" t="s">
        <v>343</v>
      </c>
      <c r="O16" s="292"/>
      <c r="P16" s="292"/>
      <c r="Q16" s="292"/>
      <c r="R16" s="292"/>
      <c r="S16" s="364"/>
      <c r="T16" s="364"/>
      <c r="U16" s="364"/>
      <c r="V16" s="364"/>
      <c r="W16" s="364"/>
      <c r="X16" s="364"/>
    </row>
    <row r="17" ht="52.5">
      <c r="A17" s="248">
        <v>7</v>
      </c>
      <c r="B17" s="309" t="s">
        <v>832</v>
      </c>
      <c r="C17" s="248">
        <v>5</v>
      </c>
      <c r="D17" s="247" t="s">
        <v>843</v>
      </c>
      <c r="E17" s="375"/>
      <c r="F17" s="375"/>
      <c r="G17" s="289">
        <v>0.5</v>
      </c>
      <c r="H17" s="290" t="s">
        <v>28</v>
      </c>
      <c r="I17" s="248" t="s">
        <v>78</v>
      </c>
      <c r="J17" s="266">
        <v>45049</v>
      </c>
      <c r="K17" s="248" t="s">
        <v>275</v>
      </c>
      <c r="L17" s="360" t="s">
        <v>844</v>
      </c>
      <c r="M17" s="266">
        <v>45155</v>
      </c>
      <c r="N17" s="248" t="s">
        <v>318</v>
      </c>
      <c r="O17" s="248"/>
      <c r="P17" s="248"/>
      <c r="Q17" s="248"/>
      <c r="R17" s="248"/>
      <c r="S17" s="360"/>
      <c r="T17" s="360"/>
      <c r="U17" s="360"/>
      <c r="V17" s="360"/>
      <c r="W17" s="360"/>
      <c r="X17" s="360"/>
    </row>
    <row r="18" ht="184.5" customHeight="1">
      <c r="A18" s="292">
        <v>8</v>
      </c>
      <c r="B18" s="315" t="s">
        <v>832</v>
      </c>
      <c r="C18" s="292">
        <v>5</v>
      </c>
      <c r="D18" s="325" t="s">
        <v>845</v>
      </c>
      <c r="E18" s="364"/>
      <c r="F18" s="373"/>
      <c r="G18" s="295">
        <v>0.5</v>
      </c>
      <c r="H18" s="296" t="s">
        <v>28</v>
      </c>
      <c r="I18" s="292" t="s">
        <v>78</v>
      </c>
      <c r="J18" s="267">
        <v>45049</v>
      </c>
      <c r="K18" s="292" t="s">
        <v>275</v>
      </c>
      <c r="L18" s="292" t="s">
        <v>834</v>
      </c>
      <c r="M18" s="267">
        <v>45155</v>
      </c>
      <c r="N18" s="292" t="s">
        <v>343</v>
      </c>
      <c r="O18" s="292"/>
      <c r="P18" s="292"/>
      <c r="Q18" s="292"/>
      <c r="R18" s="292"/>
      <c r="S18" s="364"/>
      <c r="T18" s="364"/>
      <c r="U18" s="364"/>
      <c r="V18" s="364"/>
      <c r="W18" s="364"/>
      <c r="X18" s="364"/>
    </row>
    <row r="19" ht="105.75" customHeight="1">
      <c r="A19" s="248">
        <v>9</v>
      </c>
      <c r="B19" s="309" t="s">
        <v>832</v>
      </c>
      <c r="C19" s="248">
        <v>6</v>
      </c>
      <c r="D19" s="380" t="s">
        <v>846</v>
      </c>
      <c r="E19" s="360"/>
      <c r="F19" s="375"/>
      <c r="G19" s="289">
        <v>0.5</v>
      </c>
      <c r="H19" s="290" t="s">
        <v>26</v>
      </c>
      <c r="I19" s="248" t="s">
        <v>78</v>
      </c>
      <c r="J19" s="266">
        <v>45049</v>
      </c>
      <c r="K19" s="248" t="s">
        <v>275</v>
      </c>
      <c r="L19" s="248" t="s">
        <v>834</v>
      </c>
      <c r="M19" s="266">
        <v>45155</v>
      </c>
      <c r="N19" s="248" t="s">
        <v>343</v>
      </c>
      <c r="O19" s="248"/>
      <c r="P19" s="248"/>
      <c r="Q19" s="248"/>
      <c r="R19" s="248"/>
      <c r="S19" s="360"/>
      <c r="T19" s="360"/>
      <c r="U19" s="360"/>
      <c r="V19" s="360"/>
      <c r="W19" s="360"/>
      <c r="X19" s="360"/>
    </row>
    <row r="20" ht="141.75" customHeight="1">
      <c r="A20" s="292">
        <v>10</v>
      </c>
      <c r="B20" s="315" t="s">
        <v>837</v>
      </c>
      <c r="C20" s="292"/>
      <c r="D20" s="294" t="s">
        <v>847</v>
      </c>
      <c r="E20" s="373"/>
      <c r="F20" s="373"/>
      <c r="G20" s="295">
        <v>0.5</v>
      </c>
      <c r="H20" s="296" t="s">
        <v>28</v>
      </c>
      <c r="I20" s="292" t="s">
        <v>78</v>
      </c>
      <c r="J20" s="267">
        <v>45049</v>
      </c>
      <c r="K20" s="292" t="s">
        <v>275</v>
      </c>
      <c r="L20" s="364" t="s">
        <v>848</v>
      </c>
      <c r="M20" s="267">
        <v>45155</v>
      </c>
      <c r="N20" s="292"/>
      <c r="O20" s="292" t="s">
        <v>849</v>
      </c>
      <c r="P20" s="267">
        <v>45196</v>
      </c>
      <c r="Q20" s="292" t="s">
        <v>366</v>
      </c>
      <c r="R20" s="292"/>
      <c r="S20" s="364"/>
      <c r="T20" s="364"/>
      <c r="U20" s="364"/>
      <c r="V20" s="364"/>
      <c r="W20" s="364"/>
      <c r="X20" s="364"/>
    </row>
    <row r="21" ht="52.5">
      <c r="A21" s="248">
        <v>11</v>
      </c>
      <c r="B21" s="309" t="s">
        <v>832</v>
      </c>
      <c r="C21" s="248"/>
      <c r="D21" s="247" t="s">
        <v>850</v>
      </c>
      <c r="E21" s="375"/>
      <c r="F21" s="375"/>
      <c r="G21" s="289">
        <v>0.5</v>
      </c>
      <c r="H21" s="290" t="s">
        <v>28</v>
      </c>
      <c r="I21" s="248" t="s">
        <v>78</v>
      </c>
      <c r="J21" s="266">
        <v>45049</v>
      </c>
      <c r="K21" s="248" t="s">
        <v>275</v>
      </c>
      <c r="L21" s="360" t="s">
        <v>848</v>
      </c>
      <c r="M21" s="266">
        <v>45155</v>
      </c>
      <c r="N21" s="248"/>
      <c r="O21" s="248"/>
      <c r="P21" s="248"/>
      <c r="Q21" s="248"/>
      <c r="R21" s="248"/>
      <c r="S21" s="360"/>
      <c r="T21" s="360"/>
      <c r="U21" s="360"/>
      <c r="V21" s="360"/>
      <c r="W21" s="360"/>
      <c r="X21" s="360"/>
    </row>
    <row r="22" ht="52.5">
      <c r="A22" s="292">
        <v>12</v>
      </c>
      <c r="B22" s="315" t="s">
        <v>832</v>
      </c>
      <c r="C22" s="292"/>
      <c r="D22" s="294" t="s">
        <v>851</v>
      </c>
      <c r="E22" s="373"/>
      <c r="F22" s="373"/>
      <c r="G22" s="295">
        <v>0.5</v>
      </c>
      <c r="H22" s="296" t="s">
        <v>28</v>
      </c>
      <c r="I22" s="292" t="s">
        <v>78</v>
      </c>
      <c r="J22" s="267">
        <v>45049</v>
      </c>
      <c r="K22" s="292" t="s">
        <v>275</v>
      </c>
      <c r="L22" s="364" t="s">
        <v>848</v>
      </c>
      <c r="M22" s="267">
        <v>45155</v>
      </c>
      <c r="N22" s="292"/>
      <c r="O22" s="292"/>
      <c r="P22" s="292"/>
      <c r="Q22" s="292"/>
      <c r="R22" s="292"/>
      <c r="S22" s="364"/>
      <c r="T22" s="364"/>
      <c r="U22" s="364"/>
      <c r="V22" s="364"/>
      <c r="W22" s="364"/>
      <c r="X22" s="364"/>
    </row>
    <row r="23" ht="219" customHeight="1">
      <c r="A23" s="248">
        <v>13</v>
      </c>
      <c r="B23" s="309" t="s">
        <v>93</v>
      </c>
      <c r="C23" s="248">
        <v>8</v>
      </c>
      <c r="D23" s="380" t="s">
        <v>852</v>
      </c>
      <c r="E23" s="360"/>
      <c r="G23" s="289">
        <v>1</v>
      </c>
      <c r="H23" s="290" t="s">
        <v>265</v>
      </c>
      <c r="I23" s="248" t="s">
        <v>78</v>
      </c>
      <c r="J23" s="266">
        <v>45155</v>
      </c>
      <c r="K23" s="248" t="s">
        <v>275</v>
      </c>
      <c r="L23" s="360" t="s">
        <v>853</v>
      </c>
      <c r="M23" s="427"/>
      <c r="N23" s="248"/>
      <c r="O23" s="248"/>
      <c r="P23" s="248" t="s">
        <v>854</v>
      </c>
      <c r="Q23" s="248"/>
      <c r="R23" s="248" t="s">
        <v>855</v>
      </c>
      <c r="S23" s="360"/>
      <c r="T23" s="360"/>
      <c r="U23" s="360"/>
      <c r="V23" s="360"/>
      <c r="W23" s="360"/>
      <c r="X23" s="360"/>
    </row>
    <row r="24">
      <c r="A24" s="292"/>
      <c r="B24" s="292"/>
      <c r="C24" s="292"/>
      <c r="D24" s="294"/>
      <c r="E24" s="373"/>
      <c r="F24" s="373"/>
      <c r="G24" s="295"/>
      <c r="H24" s="296"/>
      <c r="I24" s="364"/>
      <c r="J24" s="292"/>
      <c r="K24" s="292"/>
      <c r="L24" s="364"/>
      <c r="M24" s="292"/>
      <c r="N24" s="292"/>
      <c r="O24" s="292"/>
      <c r="P24" s="292"/>
      <c r="Q24" s="292"/>
      <c r="R24" s="292"/>
      <c r="S24" s="364"/>
      <c r="T24" s="364"/>
      <c r="U24" s="364"/>
      <c r="V24" s="364"/>
      <c r="W24" s="364"/>
      <c r="X24" s="364"/>
    </row>
    <row r="25">
      <c r="A25" s="360"/>
      <c r="B25" s="360"/>
      <c r="C25" s="360"/>
      <c r="D25" s="247"/>
      <c r="E25" s="375"/>
      <c r="F25" s="375"/>
      <c r="G25" s="289"/>
      <c r="H25" s="290"/>
      <c r="I25" s="360"/>
      <c r="J25" s="248"/>
      <c r="K25" s="248"/>
      <c r="L25" s="360"/>
      <c r="M25" s="248"/>
      <c r="N25" s="248"/>
      <c r="O25" s="248"/>
      <c r="P25" s="248"/>
      <c r="Q25" s="248"/>
      <c r="R25" s="248"/>
      <c r="S25" s="360"/>
      <c r="T25" s="360"/>
      <c r="U25" s="360"/>
      <c r="V25" s="360"/>
      <c r="W25" s="360"/>
      <c r="X25" s="360"/>
    </row>
    <row r="26">
      <c r="A26" s="364"/>
      <c r="B26" s="364"/>
      <c r="C26" s="364"/>
      <c r="D26" s="294"/>
      <c r="E26" s="373"/>
      <c r="F26" s="373"/>
      <c r="G26" s="295"/>
      <c r="H26" s="296"/>
      <c r="I26" s="364"/>
      <c r="J26" s="292"/>
      <c r="K26" s="292"/>
      <c r="L26" s="364"/>
      <c r="M26" s="292"/>
      <c r="N26" s="292"/>
      <c r="O26" s="292"/>
      <c r="P26" s="292"/>
      <c r="Q26" s="292"/>
      <c r="R26" s="292"/>
      <c r="S26" s="364"/>
      <c r="T26" s="364"/>
      <c r="U26" s="364"/>
      <c r="V26" s="364"/>
      <c r="W26" s="364"/>
      <c r="X26" s="364"/>
    </row>
    <row r="27">
      <c r="A27" s="360"/>
      <c r="B27" s="360"/>
      <c r="C27" s="360"/>
      <c r="D27" s="247"/>
      <c r="E27" s="375"/>
      <c r="F27" s="375"/>
      <c r="G27" s="289"/>
      <c r="H27" s="290"/>
      <c r="I27" s="360"/>
      <c r="J27" s="248"/>
      <c r="K27" s="248"/>
      <c r="L27" s="360"/>
      <c r="M27" s="248"/>
      <c r="N27" s="248"/>
      <c r="O27" s="248"/>
      <c r="P27" s="248"/>
      <c r="Q27" s="248"/>
      <c r="R27" s="248"/>
      <c r="S27" s="360"/>
      <c r="T27" s="360"/>
      <c r="U27" s="360"/>
      <c r="V27" s="360"/>
      <c r="W27" s="360"/>
      <c r="X27" s="360"/>
    </row>
    <row r="28">
      <c r="A28" s="364"/>
      <c r="B28" s="364"/>
      <c r="C28" s="364"/>
      <c r="D28" s="294"/>
      <c r="E28" s="373"/>
      <c r="F28" s="373"/>
      <c r="G28" s="295"/>
      <c r="H28" s="296"/>
      <c r="I28" s="364"/>
      <c r="J28" s="292"/>
      <c r="K28" s="292"/>
      <c r="L28" s="364"/>
      <c r="M28" s="292"/>
      <c r="N28" s="292"/>
      <c r="O28" s="292"/>
      <c r="P28" s="292"/>
      <c r="Q28" s="292"/>
      <c r="R28" s="292"/>
      <c r="S28" s="364"/>
      <c r="T28" s="364"/>
      <c r="U28" s="364"/>
      <c r="V28" s="364"/>
      <c r="W28" s="364"/>
      <c r="X28" s="364"/>
    </row>
    <row r="29">
      <c r="A29" s="360"/>
      <c r="B29" s="360"/>
      <c r="C29" s="360"/>
      <c r="D29" s="247"/>
      <c r="E29" s="375"/>
      <c r="F29" s="375"/>
      <c r="G29" s="289"/>
      <c r="H29" s="290"/>
      <c r="I29" s="360"/>
      <c r="J29" s="248"/>
      <c r="K29" s="248"/>
      <c r="L29" s="360"/>
      <c r="M29" s="248"/>
      <c r="N29" s="248"/>
      <c r="O29" s="248"/>
      <c r="P29" s="248"/>
      <c r="Q29" s="248"/>
      <c r="R29" s="248"/>
      <c r="S29" s="360"/>
      <c r="T29" s="360"/>
      <c r="U29" s="360"/>
      <c r="V29" s="360"/>
      <c r="W29" s="360"/>
      <c r="X29" s="360"/>
    </row>
    <row r="30">
      <c r="A30" s="364"/>
      <c r="B30" s="364"/>
      <c r="C30" s="364"/>
      <c r="D30" s="294"/>
      <c r="E30" s="373"/>
      <c r="F30" s="373"/>
      <c r="G30" s="295"/>
      <c r="H30" s="296"/>
      <c r="I30" s="364"/>
      <c r="J30" s="292"/>
      <c r="K30" s="292"/>
      <c r="L30" s="364"/>
      <c r="M30" s="292"/>
      <c r="N30" s="292"/>
      <c r="O30" s="292"/>
      <c r="P30" s="292"/>
      <c r="Q30" s="292"/>
      <c r="R30" s="292"/>
      <c r="S30" s="364"/>
      <c r="T30" s="364"/>
      <c r="U30" s="364"/>
      <c r="V30" s="364"/>
      <c r="W30" s="364"/>
      <c r="X30" s="364"/>
    </row>
    <row r="31">
      <c r="A31" s="360"/>
      <c r="B31" s="360"/>
      <c r="C31" s="360"/>
      <c r="D31" s="247"/>
      <c r="E31" s="375"/>
      <c r="F31" s="375"/>
      <c r="G31" s="289"/>
      <c r="H31" s="290"/>
      <c r="I31" s="360"/>
      <c r="J31" s="248"/>
      <c r="K31" s="248"/>
      <c r="L31" s="360"/>
      <c r="M31" s="248"/>
      <c r="N31" s="248"/>
      <c r="O31" s="248"/>
      <c r="P31" s="248"/>
      <c r="Q31" s="248"/>
      <c r="R31" s="248"/>
      <c r="S31" s="360"/>
      <c r="T31" s="360"/>
      <c r="U31" s="360"/>
      <c r="V31" s="360"/>
      <c r="W31" s="360"/>
      <c r="X31" s="360"/>
    </row>
    <row r="32">
      <c r="A32" s="364"/>
      <c r="B32" s="364"/>
      <c r="C32" s="364"/>
      <c r="D32" s="294"/>
      <c r="E32" s="373"/>
      <c r="F32" s="373"/>
      <c r="G32" s="295"/>
      <c r="H32" s="296"/>
      <c r="I32" s="364"/>
      <c r="J32" s="292"/>
      <c r="K32" s="292"/>
      <c r="L32" s="364"/>
      <c r="M32" s="292"/>
      <c r="N32" s="292"/>
      <c r="O32" s="292"/>
      <c r="P32" s="292"/>
      <c r="Q32" s="292"/>
      <c r="R32" s="292"/>
      <c r="S32" s="364"/>
      <c r="T32" s="364"/>
      <c r="U32" s="364"/>
      <c r="V32" s="364"/>
      <c r="W32" s="364"/>
      <c r="X32" s="364"/>
    </row>
    <row r="33">
      <c r="A33" s="360"/>
      <c r="B33" s="360"/>
      <c r="C33" s="360"/>
      <c r="D33" s="247"/>
      <c r="E33" s="375"/>
      <c r="F33" s="375"/>
      <c r="G33" s="289"/>
      <c r="H33" s="290"/>
      <c r="I33" s="360"/>
      <c r="J33" s="248"/>
      <c r="K33" s="248"/>
      <c r="L33" s="360"/>
      <c r="M33" s="248"/>
      <c r="N33" s="248"/>
      <c r="O33" s="248"/>
      <c r="P33" s="248"/>
      <c r="Q33" s="248"/>
      <c r="R33" s="248"/>
      <c r="S33" s="360"/>
      <c r="T33" s="360"/>
      <c r="U33" s="360"/>
      <c r="V33" s="360"/>
      <c r="W33" s="360"/>
      <c r="X33" s="360"/>
    </row>
    <row r="34">
      <c r="A34" s="364"/>
      <c r="B34" s="364"/>
      <c r="C34" s="364"/>
      <c r="D34" s="294"/>
      <c r="E34" s="373"/>
      <c r="F34" s="373"/>
      <c r="G34" s="295"/>
      <c r="H34" s="296"/>
      <c r="I34" s="364"/>
      <c r="J34" s="292"/>
      <c r="K34" s="292"/>
      <c r="L34" s="364"/>
      <c r="M34" s="292"/>
      <c r="N34" s="292"/>
      <c r="O34" s="292"/>
      <c r="P34" s="292"/>
      <c r="Q34" s="292"/>
      <c r="R34" s="292"/>
      <c r="S34" s="364"/>
      <c r="T34" s="364"/>
      <c r="U34" s="364"/>
      <c r="V34" s="364"/>
      <c r="W34" s="364"/>
      <c r="X34" s="364"/>
    </row>
    <row r="35">
      <c r="A35" s="360"/>
      <c r="B35" s="360"/>
      <c r="C35" s="360"/>
      <c r="D35" s="247"/>
      <c r="E35" s="375"/>
      <c r="F35" s="375"/>
      <c r="G35" s="289"/>
      <c r="H35" s="290"/>
      <c r="I35" s="360"/>
      <c r="J35" s="248"/>
      <c r="K35" s="248"/>
      <c r="L35" s="360"/>
      <c r="M35" s="248"/>
      <c r="N35" s="248"/>
      <c r="O35" s="248"/>
      <c r="P35" s="248"/>
      <c r="Q35" s="248"/>
      <c r="R35" s="248"/>
      <c r="S35" s="360"/>
      <c r="T35" s="360"/>
      <c r="U35" s="360"/>
      <c r="V35" s="360"/>
      <c r="W35" s="360"/>
      <c r="X35" s="360"/>
    </row>
    <row r="36">
      <c r="A36" s="364"/>
      <c r="B36" s="364"/>
      <c r="C36" s="364"/>
      <c r="D36" s="294"/>
      <c r="E36" s="373"/>
      <c r="F36" s="373"/>
      <c r="G36" s="295"/>
      <c r="H36" s="296"/>
      <c r="I36" s="364"/>
      <c r="J36" s="292"/>
      <c r="K36" s="292"/>
      <c r="L36" s="364"/>
      <c r="M36" s="292"/>
      <c r="N36" s="292"/>
      <c r="O36" s="292"/>
      <c r="P36" s="292"/>
      <c r="Q36" s="292"/>
      <c r="R36" s="292"/>
      <c r="S36" s="364"/>
      <c r="T36" s="364"/>
      <c r="U36" s="364"/>
      <c r="V36" s="364"/>
      <c r="W36" s="364"/>
      <c r="X36" s="364"/>
    </row>
    <row r="37">
      <c r="A37" s="360"/>
      <c r="B37" s="360"/>
      <c r="C37" s="360"/>
      <c r="D37" s="247"/>
      <c r="E37" s="375"/>
      <c r="F37" s="375"/>
      <c r="G37" s="289"/>
      <c r="H37" s="290"/>
      <c r="I37" s="360"/>
      <c r="J37" s="248"/>
      <c r="K37" s="248"/>
      <c r="L37" s="360"/>
      <c r="M37" s="248"/>
      <c r="N37" s="248"/>
      <c r="O37" s="248"/>
      <c r="P37" s="248"/>
      <c r="Q37" s="248"/>
      <c r="R37" s="248"/>
      <c r="S37" s="360"/>
      <c r="T37" s="360"/>
      <c r="U37" s="360"/>
      <c r="V37" s="360"/>
      <c r="W37" s="360"/>
      <c r="X37" s="360"/>
    </row>
    <row r="38">
      <c r="A38" s="364"/>
      <c r="B38" s="364"/>
      <c r="C38" s="364"/>
      <c r="D38" s="294"/>
      <c r="E38" s="373"/>
      <c r="F38" s="373"/>
      <c r="G38" s="295"/>
      <c r="H38" s="296"/>
      <c r="I38" s="364"/>
      <c r="J38" s="292"/>
      <c r="K38" s="292"/>
      <c r="L38" s="364"/>
      <c r="M38" s="292"/>
      <c r="N38" s="292"/>
      <c r="O38" s="292"/>
      <c r="P38" s="292"/>
      <c r="Q38" s="292"/>
      <c r="R38" s="292"/>
      <c r="S38" s="364"/>
      <c r="T38" s="364"/>
      <c r="U38" s="364"/>
      <c r="V38" s="364"/>
      <c r="W38" s="364"/>
      <c r="X38" s="364"/>
    </row>
  </sheetData>
  <mergeCells count="2">
    <mergeCell ref="E16:F16"/>
    <mergeCell ref="E23:F23"/>
  </mergeCells>
  <dataValidations count="4" disablePrompts="0">
    <dataValidation sqref="G10:G3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38" type="list" allowBlank="1" errorStyle="stop" imeMode="noControl" operator="between" showDropDown="0" showErrorMessage="0" showInputMessage="0">
      <formula1>'Списки'!$E$2:$E$1002</formula1>
    </dataValidation>
    <dataValidation sqref="K10:K38" type="list" allowBlank="1" errorStyle="stop" imeMode="noControl" operator="between" showDropDown="0" showErrorMessage="0" showInputMessage="0">
      <formula1>'Списки'!$A$2:$A$1002</formula1>
    </dataValidation>
  </dataValidations>
  <hyperlinks>
    <hyperlink r:id="rId1" ref="D11"/>
    <hyperlink r:id="rId1" ref="D13"/>
    <hyperlink r:id="rId1" ref="D15"/>
    <hyperlink r:id="rId1" ref="D18"/>
    <hyperlink r:id="rId1" ref="D19"/>
    <hyperlink r:id="rId1" ref="D23"/>
  </hyperlinks>
  <printOptions headings="0" gridLines="1"/>
  <pageMargins left="0.69999999999999996" right="0.69999999999999996" top="0.75" bottom="0.75" header="0" footer="0"/>
  <pageSetup paperSize="9" scale="100" fitToWidth="1" fitToHeight="0" pageOrder="overThenDown" orientation="landscape" usePrinterDefaults="1" blackAndWhite="0" draft="0" cellComments="atEnd"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84004E-008E-450E-86C6-0039005700AF}">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4700D0-003B-49BA-867B-002B007C006B}">
            <xm:f>1</xm:f>
            <x14:dxf>
              <font>
                <color indexed="65"/>
              </font>
              <fill>
                <patternFill patternType="solid">
                  <fgColor rgb="FF434343"/>
                  <bgColor rgb="FF434343"/>
                </patternFill>
              </fill>
              <border>
                <left style="none"/>
                <right style="none"/>
                <top style="none"/>
                <bottom style="none"/>
                <diagonal style="none"/>
              </border>
            </x14:dxf>
          </x14:cfRule>
          <xm:sqref>G10:G38</xm:sqref>
        </x14:conditionalFormatting>
        <x14:conditionalFormatting xmlns:xm="http://schemas.microsoft.com/office/excel/2006/main">
          <x14:cfRule type="cellIs" priority="11" operator="equal" id="{00980078-0052-467C-AF2A-008200070028}">
            <xm:f>0.5</xm:f>
            <x14:dxf>
              <font>
                <color indexed="65"/>
              </font>
              <fill>
                <patternFill patternType="solid">
                  <fgColor rgb="FF999999"/>
                  <bgColor rgb="FF999999"/>
                </patternFill>
              </fill>
              <border>
                <left style="none"/>
                <right style="none"/>
                <top style="none"/>
                <bottom style="none"/>
                <diagonal style="none"/>
              </border>
            </x14:dxf>
          </x14:cfRule>
          <xm:sqref>G10:G38</xm:sqref>
        </x14:conditionalFormatting>
        <x14:conditionalFormatting xmlns:xm="http://schemas.microsoft.com/office/excel/2006/main">
          <x14:cfRule type="cellIs" priority="10" operator="equal" id="{00A50080-0032-40F6-AC1F-0036000400B0}">
            <xm:f>0.2</xm:f>
            <x14:dxf>
              <font/>
              <fill>
                <patternFill patternType="solid">
                  <fgColor rgb="FFCCCCCC"/>
                  <bgColor rgb="FFCCCCCC"/>
                </patternFill>
              </fill>
              <border>
                <left style="none"/>
                <right style="none"/>
                <top style="none"/>
                <bottom style="none"/>
                <diagonal style="none"/>
              </border>
            </x14:dxf>
          </x14:cfRule>
          <xm:sqref>G10:G38</xm:sqref>
        </x14:conditionalFormatting>
        <x14:conditionalFormatting xmlns:xm="http://schemas.microsoft.com/office/excel/2006/main">
          <x14:cfRule type="containsText" priority="9" operator="containsText" text="ПД" id="{00B2001C-003B-4E47-A191-00ED00B90089}">
            <xm:f>NOT(ISERROR(SEARCH(("ПД"),(K3))))</xm:f>
            <x14:dxf>
              <font/>
              <fill>
                <patternFill patternType="solid">
                  <fgColor rgb="FFF9CB9C"/>
                  <bgColor rgb="FFF9CB9C"/>
                </patternFill>
              </fill>
              <border>
                <left style="none"/>
                <right style="none"/>
                <top style="none"/>
                <bottom style="none"/>
                <diagonal style="none"/>
              </border>
            </x14:dxf>
          </x14:cfRule>
          <xm:sqref>K3 K5:K38</xm:sqref>
        </x14:conditionalFormatting>
        <x14:conditionalFormatting xmlns:xm="http://schemas.microsoft.com/office/excel/2006/main">
          <x14:cfRule type="containsText" priority="8" operator="containsText" text="отменено" id="{00AA00B9-0010-4B82-AF17-003F004700B8}">
            <xm:f>NOT(ISERROR(SEARCH(("отменено"),(K3))))</xm:f>
            <x14:dxf>
              <font/>
              <fill>
                <patternFill patternType="solid">
                  <fgColor rgb="FFD9EAD3"/>
                  <bgColor rgb="FFD9EAD3"/>
                </patternFill>
              </fill>
              <border>
                <left style="none"/>
                <right style="none"/>
                <top style="none"/>
                <bottom style="none"/>
                <diagonal style="none"/>
              </border>
            </x14:dxf>
          </x14:cfRule>
          <xm:sqref>K3 K5:K38</xm:sqref>
        </x14:conditionalFormatting>
        <x14:conditionalFormatting xmlns:xm="http://schemas.microsoft.com/office/excel/2006/main">
          <x14:cfRule type="cellIs" priority="7" operator="equal" id="{003E002B-00C2-4B8E-949A-0049003B001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6" operator="equal" id="{001D0062-00A4-4994-B9F3-00240061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5" operator="equal" id="{00420058-00D1-4F8A-928E-00B5004F005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4" operator="equal" id="{00BF0044-006D-40A7-92E2-00B40097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3" operator="equal" id="{00150075-007E-484F-8D0D-0052008D00A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ontainsText" priority="2" operator="containsText" text="повторно" id="{009C0091-0034-413E-ABBA-00D2009900DF}">
            <xm:f>NOT(ISERROR(SEARCH(("повторно"),(K3))))</xm:f>
            <x14:dxf>
              <font/>
              <fill>
                <patternFill patternType="solid">
                  <fgColor rgb="FFEA9999"/>
                  <bgColor rgb="FFEA9999"/>
                </patternFill>
              </fill>
              <border>
                <left style="none"/>
                <right style="none"/>
                <top style="none"/>
                <bottom style="none"/>
                <diagonal style="none"/>
              </border>
            </x14:dxf>
          </x14:cfRule>
          <xm:sqref>K3 K5:K38</xm:sqref>
        </x14:conditionalFormatting>
        <x14:conditionalFormatting xmlns:xm="http://schemas.microsoft.com/office/excel/2006/main">
          <x14:cfRule type="containsText" priority="1" operator="containsText" text="снято" id="{002F0050-0099-4317-BA35-004100460083}">
            <xm:f>NOT(ISERROR(SEARCH(("снято"),(K3))))</xm:f>
            <x14:dxf>
              <font/>
              <fill>
                <patternFill patternType="solid">
                  <fgColor rgb="FF93C47D"/>
                  <bgColor rgb="FF93C47D"/>
                </patternFill>
              </fill>
              <border>
                <left style="none"/>
                <right style="none"/>
                <top style="none"/>
                <bottom style="none"/>
                <diagonal style="none"/>
              </border>
            </x14:dxf>
          </x14:cfRule>
          <xm:sqref>K3 K5:K38</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AA84F"/>
    <outlinePr applyStyles="0" summaryBelow="0" summaryRight="0" showOutlineSymbols="1"/>
    <pageSetUpPr autoPageBreaks="1" fitToPage="0"/>
  </sheetPr>
  <sheetViews>
    <sheetView topLeftCell="N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6.3799999999999999"/>
    <col customWidth="1" min="2" max="2" width="18.629999999999999"/>
    <col customWidth="1" min="3" max="3" width="6.3799999999999999"/>
    <col customWidth="1" min="4" max="4" width="53.380000000000003"/>
    <col customWidth="1" min="5" max="5" width="37.630000000000003"/>
    <col collapsed="1" customWidth="1" min="6" max="6" width="21.379999999999999"/>
    <col customWidth="1" hidden="1" min="7" max="8" outlineLevel="1" width="14.130000000000001"/>
    <col customWidth="1" min="9" max="9" width="13.57421875"/>
    <col customWidth="1" min="10" max="10" width="10.7109375"/>
    <col customWidth="1" min="12" max="12" width="31.879999999999999"/>
    <col customWidth="1" min="13" max="13" width="9.5"/>
    <col customWidth="1" min="14" max="14" width="25"/>
    <col customWidth="1" min="15" max="15" width="43.880000000000003"/>
    <col customWidth="1" min="16" max="16" width="31.379999999999999"/>
    <col customWidth="1" min="17" max="17" width="9.5"/>
    <col customWidth="1" min="18" max="18" width="26.879999999999999"/>
    <col customWidth="1" min="19" max="19" width="22"/>
    <col customWidth="1" min="20" max="20" width="14.380000000000001"/>
    <col customWidth="1" hidden="1" min="21" max="21" width="26.879999999999999"/>
    <col customWidth="1" hidden="1" min="22" max="25" width="25.629999999999999"/>
  </cols>
  <sheetData>
    <row r="1" ht="72" collapsed="1">
      <c r="A1" s="428" t="s">
        <v>250</v>
      </c>
      <c r="B1" s="429" t="s">
        <v>251</v>
      </c>
      <c r="C1" s="428" t="s">
        <v>252</v>
      </c>
      <c r="D1" s="428" t="s">
        <v>253</v>
      </c>
      <c r="E1" s="428" t="s">
        <v>254</v>
      </c>
      <c r="F1" s="428" t="s">
        <v>255</v>
      </c>
      <c r="G1" s="430" t="s">
        <v>256</v>
      </c>
      <c r="H1" s="430" t="s">
        <v>257</v>
      </c>
      <c r="I1" s="430" t="s">
        <v>4</v>
      </c>
      <c r="J1" s="428" t="s">
        <v>258</v>
      </c>
      <c r="K1" s="428" t="s">
        <v>259</v>
      </c>
      <c r="L1" s="431" t="s">
        <v>260</v>
      </c>
      <c r="M1" s="432" t="s">
        <v>261</v>
      </c>
      <c r="N1" s="121" t="s">
        <v>262</v>
      </c>
      <c r="O1" s="121" t="s">
        <v>420</v>
      </c>
      <c r="P1" s="120" t="s">
        <v>260</v>
      </c>
      <c r="Q1" s="122" t="s">
        <v>261</v>
      </c>
      <c r="R1" s="122" t="s">
        <v>262</v>
      </c>
      <c r="S1" s="121" t="s">
        <v>263</v>
      </c>
      <c r="T1" s="123" t="s">
        <v>261</v>
      </c>
      <c r="U1" s="123" t="s">
        <v>262</v>
      </c>
      <c r="V1" s="121" t="s">
        <v>263</v>
      </c>
      <c r="W1" s="123" t="s">
        <v>261</v>
      </c>
      <c r="X1" s="123" t="s">
        <v>262</v>
      </c>
      <c r="Y1" s="121" t="s">
        <v>263</v>
      </c>
    </row>
    <row r="2" hidden="1" outlineLevel="1">
      <c r="A2" s="124"/>
      <c r="B2" s="433" t="s">
        <v>264</v>
      </c>
      <c r="C2" s="434" t="s">
        <v>264</v>
      </c>
      <c r="D2" s="435" t="s">
        <v>53</v>
      </c>
      <c r="E2" s="127"/>
      <c r="F2" s="124"/>
      <c r="G2" s="129"/>
      <c r="H2" s="272" t="s">
        <v>265</v>
      </c>
      <c r="I2" s="272" t="s">
        <v>12</v>
      </c>
      <c r="J2" s="272" t="s">
        <v>13</v>
      </c>
      <c r="K2" s="272" t="s">
        <v>15</v>
      </c>
      <c r="L2" s="272" t="s">
        <v>14</v>
      </c>
      <c r="M2" s="436" t="s">
        <v>16</v>
      </c>
      <c r="N2" s="130" t="s">
        <v>17</v>
      </c>
      <c r="O2" s="130"/>
      <c r="P2" s="130" t="s">
        <v>18</v>
      </c>
      <c r="Q2" s="130" t="s">
        <v>20</v>
      </c>
      <c r="R2" s="130" t="s">
        <v>22</v>
      </c>
      <c r="S2" s="130" t="s">
        <v>23</v>
      </c>
      <c r="T2" s="130" t="s">
        <v>24</v>
      </c>
      <c r="U2" s="130" t="s">
        <v>26</v>
      </c>
      <c r="V2" s="130" t="s">
        <v>27</v>
      </c>
      <c r="W2" s="130" t="s">
        <v>28</v>
      </c>
      <c r="X2" s="130" t="s">
        <v>29</v>
      </c>
      <c r="Y2" s="130" t="s">
        <v>31</v>
      </c>
    </row>
    <row r="3" hidden="1" outlineLevel="1">
      <c r="A3" s="1"/>
      <c r="B3" s="437" t="s">
        <v>856</v>
      </c>
      <c r="C3" s="438" t="s">
        <v>267</v>
      </c>
      <c r="D3" s="439" t="s">
        <v>34</v>
      </c>
      <c r="E3" s="438"/>
      <c r="F3" s="438"/>
      <c r="G3" s="129"/>
      <c r="H3" s="275">
        <f>COUNTIF($H10:$H172,"1 - Несоответствие продуктовым требованиям ПИК-Стандарт")</f>
        <v>6</v>
      </c>
      <c r="I3" s="275">
        <f>COUNTIF($H10:$H172,"2 - Несоответствие Бренд-листам ПИК")</f>
        <v>0</v>
      </c>
      <c r="J3" s="275">
        <f>COUNTIF($H10:$H172,"3 - Несоответствие Каталогу отделки")</f>
        <v>0</v>
      </c>
      <c r="K3" s="275">
        <f>COUNTIF($H10:$H172,"5 - Ошибка в применении СТМ")</f>
        <v>0</v>
      </c>
      <c r="L3" s="275">
        <f>COUNTIF($H10:$H172,"4 - Несоответствие Каталогу оборудования")</f>
        <v>0</v>
      </c>
      <c r="M3" s="440">
        <f>COUNTIF($H10:$H172,"6 - Ошибка в применении сборных ЛМ")</f>
        <v>0</v>
      </c>
      <c r="N3" s="132">
        <f>COUNTIF($H10:$H172,"7 - Ошибка в применении шкаф-пакетов")</f>
        <v>0</v>
      </c>
      <c r="O3" s="132"/>
      <c r="P3" s="132">
        <f>COUNTIF($H10:$H172,"8 - Ошибка в применении шахт-пакетов")</f>
        <v>0</v>
      </c>
      <c r="Q3" s="132">
        <f>COUNTIF($H10:$H172,"9 - Несоответствие типологическим требованиям ПИК-Стандарт")</f>
        <v>13</v>
      </c>
      <c r="R3" s="132">
        <f>COUNTIF($H10:$H172,"10 - Несоответствие НТД РФ")</f>
        <v>0</v>
      </c>
      <c r="S3" s="132">
        <f>COUNTIF($H10:$H172,"11 - Несоответствие ИРД (кроме ТУ, СТУ), АПР, ПД")</f>
        <v>3</v>
      </c>
      <c r="T3" s="132">
        <f>COUNTIF($H10:$H172,"12 - Несоответствие требованиям ТУ, СТУ")</f>
        <v>0</v>
      </c>
      <c r="U3" s="132">
        <f>COUNTIF($H10:$H172,"13 - Ошибка в технических решениях")</f>
        <v>0</v>
      </c>
      <c r="V3" s="132">
        <f>COUNTIF($H10:$H172,"14 - Неувязка м/у собой комплектов РД")</f>
        <v>1</v>
      </c>
      <c r="W3" s="132">
        <f>COUNTIF($H10:$H172,"15 - Недостаточность информации влияющей на СМР")</f>
        <v>18</v>
      </c>
      <c r="X3" s="132">
        <f>COUNTIF($H10:$H172,"16 - Нерациональное решение")</f>
        <v>0</v>
      </c>
      <c r="Y3" s="132">
        <f>COUNTIF($H10:$H172,"17 - Оформление")</f>
        <v>0</v>
      </c>
    </row>
    <row r="4" hidden="1" outlineLevel="1">
      <c r="A4" s="434" t="s">
        <v>264</v>
      </c>
      <c r="B4" s="441">
        <v>56</v>
      </c>
      <c r="C4" s="133">
        <v>56</v>
      </c>
      <c r="D4" s="134">
        <f>C4/B4</f>
        <v>1</v>
      </c>
      <c r="E4" s="235"/>
      <c r="F4" s="236"/>
      <c r="G4" s="129"/>
      <c r="H4" s="127" t="s">
        <v>53</v>
      </c>
      <c r="I4" s="127" t="s">
        <v>53</v>
      </c>
      <c r="J4" s="127" t="s">
        <v>53</v>
      </c>
      <c r="K4" s="127" t="s">
        <v>53</v>
      </c>
      <c r="L4" s="127" t="s">
        <v>53</v>
      </c>
      <c r="M4" s="442" t="s">
        <v>53</v>
      </c>
      <c r="N4" s="126" t="s">
        <v>53</v>
      </c>
      <c r="O4" s="126"/>
      <c r="P4" s="126" t="s">
        <v>53</v>
      </c>
      <c r="Q4" s="126" t="s">
        <v>53</v>
      </c>
      <c r="R4" s="126" t="s">
        <v>53</v>
      </c>
      <c r="S4" s="126" t="s">
        <v>53</v>
      </c>
      <c r="T4" s="126" t="s">
        <v>53</v>
      </c>
      <c r="U4" s="126" t="s">
        <v>53</v>
      </c>
      <c r="V4" s="126" t="s">
        <v>53</v>
      </c>
      <c r="W4" s="126" t="s">
        <v>53</v>
      </c>
      <c r="X4" s="126" t="s">
        <v>53</v>
      </c>
      <c r="Y4" s="126" t="s">
        <v>53</v>
      </c>
    </row>
    <row r="5" hidden="1" outlineLevel="1">
      <c r="A5" s="236"/>
      <c r="B5" s="443"/>
      <c r="C5" s="236"/>
      <c r="D5" s="279"/>
      <c r="E5" s="236"/>
      <c r="F5" s="236"/>
      <c r="G5" s="127" t="s">
        <v>53</v>
      </c>
      <c r="H5" s="239"/>
      <c r="I5" s="116"/>
      <c r="J5" s="240"/>
      <c r="K5" s="116"/>
      <c r="L5" s="240"/>
      <c r="M5" s="240"/>
      <c r="N5" s="116"/>
      <c r="O5" s="116"/>
      <c r="P5" s="240"/>
      <c r="Q5" s="280"/>
      <c r="R5" s="116"/>
      <c r="S5" s="240"/>
      <c r="T5" s="240"/>
      <c r="U5" s="116"/>
      <c r="V5" s="116"/>
      <c r="W5" s="116"/>
      <c r="X5" s="116"/>
      <c r="Y5" s="116"/>
    </row>
    <row r="6" hidden="1" outlineLevel="1">
      <c r="A6" s="438">
        <v>0.20000000000000001</v>
      </c>
      <c r="B6" s="437">
        <v>0.5</v>
      </c>
      <c r="C6" s="438">
        <v>1</v>
      </c>
      <c r="D6" s="439" t="s">
        <v>38</v>
      </c>
      <c r="E6" s="438"/>
      <c r="F6" s="438" t="s">
        <v>268</v>
      </c>
      <c r="G6" s="139">
        <f>COUNTIFS(G11:G139,"0,2")</f>
        <v>0</v>
      </c>
      <c r="H6" s="239"/>
      <c r="I6" s="116"/>
      <c r="J6" s="240"/>
      <c r="K6" s="116"/>
      <c r="L6" s="240"/>
      <c r="M6" s="240"/>
      <c r="N6" s="116"/>
      <c r="O6" s="116"/>
      <c r="P6" s="240"/>
      <c r="Q6" s="280"/>
      <c r="R6" s="116"/>
      <c r="S6" s="240"/>
      <c r="T6" s="240"/>
      <c r="U6" s="116"/>
      <c r="V6" s="116"/>
      <c r="W6" s="116"/>
      <c r="X6" s="116"/>
      <c r="Y6" s="116"/>
    </row>
    <row r="7" hidden="1" outlineLevel="1">
      <c r="A7" s="140">
        <f>G6*0.2/B4</f>
        <v>0</v>
      </c>
      <c r="B7" s="444">
        <f>G7*0.5/B4</f>
        <v>0.1875</v>
      </c>
      <c r="C7" s="140">
        <f>G8*1/B4</f>
        <v>0.35714285709999999</v>
      </c>
      <c r="D7" s="141">
        <f>(G6*A6+G7*B6+G8*C6)/SUM(G6:G8)</f>
        <v>0.74390243899999997</v>
      </c>
      <c r="E7" s="241"/>
      <c r="F7" s="445" t="s">
        <v>269</v>
      </c>
      <c r="G7" s="139">
        <f>COUNTIFS(G10:G139,"0,5")</f>
        <v>21</v>
      </c>
      <c r="H7" s="239"/>
      <c r="I7" s="242"/>
      <c r="J7" s="242"/>
      <c r="K7" s="242"/>
      <c r="L7" s="242"/>
      <c r="M7" s="242"/>
      <c r="N7" s="242"/>
      <c r="O7" s="242"/>
      <c r="P7" s="242"/>
      <c r="Q7" s="282"/>
      <c r="R7" s="242"/>
      <c r="S7" s="242"/>
      <c r="T7" s="242"/>
      <c r="U7" s="242"/>
      <c r="V7" s="242"/>
      <c r="W7" s="242"/>
      <c r="X7" s="242"/>
      <c r="Y7" s="242"/>
    </row>
    <row r="8" hidden="1" outlineLevel="1">
      <c r="A8" s="127" t="s">
        <v>53</v>
      </c>
      <c r="B8" s="446" t="s">
        <v>53</v>
      </c>
      <c r="C8" s="127" t="s">
        <v>53</v>
      </c>
      <c r="D8" s="435" t="s">
        <v>53</v>
      </c>
      <c r="E8" s="127"/>
      <c r="F8" s="438" t="s">
        <v>270</v>
      </c>
      <c r="G8" s="139">
        <f>COUNTIFS(G10:G139,"1")</f>
        <v>20</v>
      </c>
      <c r="H8" s="239"/>
      <c r="I8" s="116"/>
      <c r="J8" s="240"/>
      <c r="K8" s="116"/>
      <c r="L8" s="240"/>
      <c r="M8" s="240"/>
      <c r="N8" s="116"/>
      <c r="O8" s="116"/>
      <c r="P8" s="240"/>
      <c r="Q8" s="280"/>
      <c r="R8" s="116"/>
      <c r="S8" s="240"/>
      <c r="T8" s="240"/>
      <c r="U8" s="116"/>
      <c r="V8" s="116"/>
      <c r="W8" s="116"/>
      <c r="X8" s="116"/>
      <c r="Y8" s="116"/>
    </row>
    <row r="9">
      <c r="A9" s="145"/>
      <c r="B9" s="405"/>
      <c r="C9" s="145"/>
      <c r="D9" s="447"/>
      <c r="E9" s="145"/>
      <c r="F9" s="145"/>
      <c r="G9" s="145"/>
      <c r="H9" s="145"/>
      <c r="I9" s="243"/>
      <c r="J9" s="244"/>
      <c r="K9" s="243"/>
      <c r="L9" s="244"/>
      <c r="M9" s="244"/>
      <c r="N9" s="243"/>
      <c r="O9" s="243"/>
      <c r="P9" s="244"/>
      <c r="Q9" s="285"/>
      <c r="R9" s="243"/>
      <c r="S9" s="244"/>
      <c r="T9" s="244"/>
      <c r="U9" s="243"/>
      <c r="V9" s="243"/>
      <c r="W9" s="243"/>
      <c r="X9" s="243"/>
      <c r="Y9" s="243"/>
    </row>
    <row r="10" ht="103.5" customHeight="1">
      <c r="A10" s="448">
        <v>1</v>
      </c>
      <c r="B10" s="104" t="s">
        <v>857</v>
      </c>
      <c r="C10" s="448">
        <v>1</v>
      </c>
      <c r="D10" s="449" t="s">
        <v>858</v>
      </c>
      <c r="E10" s="448"/>
      <c r="F10" s="450" t="s">
        <v>859</v>
      </c>
      <c r="G10" s="451">
        <v>1</v>
      </c>
      <c r="H10" s="452" t="s">
        <v>265</v>
      </c>
      <c r="I10" s="448" t="s">
        <v>74</v>
      </c>
      <c r="J10" s="453">
        <v>45076</v>
      </c>
      <c r="K10" s="448" t="s">
        <v>275</v>
      </c>
      <c r="L10" s="448" t="s">
        <v>358</v>
      </c>
      <c r="M10" s="453">
        <v>45204</v>
      </c>
      <c r="N10" s="448"/>
      <c r="O10" s="448"/>
      <c r="P10" s="453"/>
      <c r="Q10" s="453"/>
      <c r="R10" s="448"/>
      <c r="S10" s="453"/>
      <c r="T10" s="453"/>
      <c r="U10" s="116"/>
      <c r="V10" s="116"/>
      <c r="W10" s="116"/>
      <c r="X10" s="116"/>
      <c r="Y10" s="116"/>
    </row>
    <row r="11" ht="103.5" customHeight="1">
      <c r="A11" s="448">
        <v>2</v>
      </c>
      <c r="B11" s="104" t="s">
        <v>857</v>
      </c>
      <c r="C11" s="448">
        <v>2</v>
      </c>
      <c r="D11" s="449" t="s">
        <v>860</v>
      </c>
      <c r="E11" s="448"/>
      <c r="F11" s="448"/>
      <c r="G11" s="451">
        <v>0.5</v>
      </c>
      <c r="H11" s="452" t="s">
        <v>28</v>
      </c>
      <c r="I11" s="448" t="s">
        <v>74</v>
      </c>
      <c r="J11" s="453">
        <v>45076</v>
      </c>
      <c r="K11" s="448" t="s">
        <v>275</v>
      </c>
      <c r="L11" s="448" t="s">
        <v>358</v>
      </c>
      <c r="M11" s="453">
        <v>45204</v>
      </c>
      <c r="N11" s="448"/>
      <c r="O11" s="448"/>
      <c r="P11" s="453"/>
      <c r="Q11" s="453"/>
      <c r="R11" s="448"/>
      <c r="S11" s="453"/>
      <c r="T11" s="453"/>
      <c r="U11" s="116"/>
      <c r="V11" s="116"/>
      <c r="W11" s="116"/>
      <c r="X11" s="116"/>
      <c r="Y11" s="116"/>
    </row>
    <row r="12" ht="40.5" customHeight="1">
      <c r="A12" s="448">
        <v>3</v>
      </c>
      <c r="B12" s="104" t="s">
        <v>857</v>
      </c>
      <c r="C12" s="448">
        <v>2</v>
      </c>
      <c r="D12" s="454" t="s">
        <v>861</v>
      </c>
      <c r="E12" s="454"/>
      <c r="F12" s="455" t="s">
        <v>862</v>
      </c>
      <c r="G12" s="451">
        <v>1</v>
      </c>
      <c r="H12" s="452" t="s">
        <v>20</v>
      </c>
      <c r="I12" s="448" t="s">
        <v>74</v>
      </c>
      <c r="J12" s="453">
        <v>45076</v>
      </c>
      <c r="K12" s="448" t="s">
        <v>275</v>
      </c>
      <c r="L12" s="448" t="s">
        <v>358</v>
      </c>
      <c r="M12" s="453">
        <v>45204</v>
      </c>
      <c r="N12" s="448"/>
      <c r="O12" s="448"/>
      <c r="P12" s="448"/>
      <c r="Q12" s="448"/>
      <c r="R12" s="448"/>
      <c r="S12" s="448"/>
      <c r="T12" s="448"/>
      <c r="U12" s="116"/>
      <c r="V12" s="116"/>
      <c r="W12" s="116"/>
      <c r="X12" s="116"/>
      <c r="Y12" s="116"/>
    </row>
    <row r="13" ht="91.5" customHeight="1">
      <c r="A13" s="448">
        <v>4</v>
      </c>
      <c r="B13" s="104" t="s">
        <v>857</v>
      </c>
      <c r="C13" s="448">
        <v>2</v>
      </c>
      <c r="D13" s="449" t="s">
        <v>863</v>
      </c>
      <c r="E13" s="448"/>
      <c r="F13" s="448"/>
      <c r="G13" s="451">
        <v>0.5</v>
      </c>
      <c r="H13" s="452" t="s">
        <v>28</v>
      </c>
      <c r="I13" s="448" t="s">
        <v>74</v>
      </c>
      <c r="J13" s="453">
        <v>45076</v>
      </c>
      <c r="K13" s="448" t="s">
        <v>275</v>
      </c>
      <c r="L13" s="448" t="s">
        <v>358</v>
      </c>
      <c r="M13" s="453">
        <v>45204</v>
      </c>
      <c r="N13" s="448"/>
      <c r="O13" s="448"/>
      <c r="P13" s="448"/>
      <c r="Q13" s="448"/>
      <c r="R13" s="448"/>
      <c r="S13" s="448"/>
      <c r="T13" s="448"/>
      <c r="U13" s="116"/>
      <c r="V13" s="116"/>
      <c r="W13" s="116"/>
      <c r="X13" s="116"/>
      <c r="Y13" s="116"/>
    </row>
    <row r="14" ht="92.25" customHeight="1">
      <c r="A14" s="448">
        <v>5</v>
      </c>
      <c r="B14" s="104" t="s">
        <v>857</v>
      </c>
      <c r="C14" s="448">
        <v>2</v>
      </c>
      <c r="D14" s="449" t="s">
        <v>864</v>
      </c>
      <c r="E14" s="448"/>
      <c r="F14" s="450" t="s">
        <v>859</v>
      </c>
      <c r="G14" s="451">
        <v>0.5</v>
      </c>
      <c r="H14" s="452" t="s">
        <v>28</v>
      </c>
      <c r="I14" s="448" t="s">
        <v>74</v>
      </c>
      <c r="J14" s="453">
        <v>45076</v>
      </c>
      <c r="K14" s="448" t="s">
        <v>275</v>
      </c>
      <c r="L14" s="448" t="s">
        <v>358</v>
      </c>
      <c r="M14" s="453">
        <v>45204</v>
      </c>
      <c r="N14" s="448"/>
      <c r="O14" s="448"/>
      <c r="P14" s="448"/>
      <c r="Q14" s="448"/>
      <c r="R14" s="448"/>
      <c r="S14" s="448"/>
      <c r="T14" s="448"/>
      <c r="U14" s="116"/>
      <c r="V14" s="116"/>
      <c r="W14" s="116"/>
      <c r="X14" s="116"/>
      <c r="Y14" s="116"/>
    </row>
    <row r="15" ht="40.5" customHeight="1">
      <c r="A15" s="448">
        <v>6</v>
      </c>
      <c r="B15" s="104" t="s">
        <v>857</v>
      </c>
      <c r="C15" s="448"/>
      <c r="D15" s="449" t="s">
        <v>865</v>
      </c>
      <c r="E15" s="448"/>
      <c r="F15" s="448"/>
      <c r="G15" s="451">
        <v>0.5</v>
      </c>
      <c r="H15" s="452" t="s">
        <v>28</v>
      </c>
      <c r="I15" s="448" t="s">
        <v>74</v>
      </c>
      <c r="J15" s="453">
        <v>45076</v>
      </c>
      <c r="K15" s="448" t="s">
        <v>275</v>
      </c>
      <c r="L15" s="448" t="s">
        <v>358</v>
      </c>
      <c r="M15" s="453">
        <v>45204</v>
      </c>
      <c r="N15" s="448"/>
      <c r="O15" s="448"/>
      <c r="P15" s="448"/>
      <c r="Q15" s="448"/>
      <c r="R15" s="448"/>
      <c r="S15" s="448"/>
      <c r="T15" s="448"/>
      <c r="U15" s="116"/>
      <c r="V15" s="116"/>
      <c r="W15" s="116"/>
      <c r="X15" s="116"/>
      <c r="Y15" s="116"/>
    </row>
    <row r="16" ht="63" customHeight="1">
      <c r="A16" s="448">
        <v>7</v>
      </c>
      <c r="B16" s="104" t="s">
        <v>857</v>
      </c>
      <c r="C16" s="448">
        <v>2</v>
      </c>
      <c r="D16" s="449" t="s">
        <v>866</v>
      </c>
      <c r="E16" s="225"/>
      <c r="F16" s="225"/>
      <c r="G16" s="451">
        <v>1</v>
      </c>
      <c r="H16" s="452" t="s">
        <v>27</v>
      </c>
      <c r="I16" s="448" t="s">
        <v>74</v>
      </c>
      <c r="J16" s="453">
        <v>45076</v>
      </c>
      <c r="K16" s="448" t="s">
        <v>449</v>
      </c>
      <c r="L16" s="448" t="s">
        <v>867</v>
      </c>
      <c r="M16" s="453">
        <v>45204</v>
      </c>
      <c r="N16" s="448" t="s">
        <v>453</v>
      </c>
      <c r="O16" s="448"/>
      <c r="P16" s="448" t="s">
        <v>868</v>
      </c>
      <c r="Q16" s="448"/>
      <c r="R16" s="448"/>
      <c r="S16" s="448"/>
      <c r="T16" s="448"/>
      <c r="U16" s="116"/>
      <c r="V16" s="116"/>
      <c r="W16" s="116"/>
      <c r="X16" s="116"/>
      <c r="Y16" s="116"/>
    </row>
    <row r="17" ht="120.75" customHeight="1">
      <c r="A17" s="448">
        <v>8</v>
      </c>
      <c r="B17" s="104" t="s">
        <v>857</v>
      </c>
      <c r="C17" s="448">
        <v>2</v>
      </c>
      <c r="D17" s="449" t="s">
        <v>869</v>
      </c>
      <c r="E17" s="448"/>
      <c r="F17" s="448"/>
      <c r="G17" s="451">
        <v>1</v>
      </c>
      <c r="H17" s="452" t="s">
        <v>20</v>
      </c>
      <c r="I17" s="448" t="s">
        <v>74</v>
      </c>
      <c r="J17" s="453">
        <v>45076</v>
      </c>
      <c r="K17" s="448" t="s">
        <v>275</v>
      </c>
      <c r="L17" s="448" t="s">
        <v>358</v>
      </c>
      <c r="M17" s="453">
        <v>45204</v>
      </c>
      <c r="N17" s="448"/>
      <c r="O17" s="448"/>
      <c r="P17" s="448"/>
      <c r="Q17" s="448"/>
      <c r="R17" s="448"/>
      <c r="S17" s="448"/>
      <c r="T17" s="448"/>
      <c r="U17" s="116"/>
      <c r="V17" s="116"/>
      <c r="W17" s="116"/>
      <c r="X17" s="116"/>
      <c r="Y17" s="116"/>
    </row>
    <row r="18" ht="153" customHeight="1">
      <c r="A18" s="448">
        <v>9</v>
      </c>
      <c r="B18" s="104" t="s">
        <v>870</v>
      </c>
      <c r="C18" s="448">
        <v>2</v>
      </c>
      <c r="D18" s="449" t="s">
        <v>871</v>
      </c>
      <c r="E18" s="448"/>
      <c r="F18" s="450" t="s">
        <v>872</v>
      </c>
      <c r="G18" s="451">
        <v>0.5</v>
      </c>
      <c r="H18" s="452" t="s">
        <v>20</v>
      </c>
      <c r="I18" s="448" t="s">
        <v>74</v>
      </c>
      <c r="J18" s="453">
        <v>45076</v>
      </c>
      <c r="K18" s="448" t="s">
        <v>275</v>
      </c>
      <c r="L18" s="448" t="s">
        <v>358</v>
      </c>
      <c r="M18" s="453">
        <v>45204</v>
      </c>
      <c r="N18" s="449" t="s">
        <v>873</v>
      </c>
      <c r="O18" s="449"/>
      <c r="P18" s="448" t="s">
        <v>874</v>
      </c>
      <c r="Q18" s="456">
        <v>45289</v>
      </c>
      <c r="R18" s="448"/>
      <c r="S18" s="448"/>
      <c r="T18" s="448"/>
      <c r="U18" s="116"/>
      <c r="V18" s="116"/>
      <c r="W18" s="116"/>
      <c r="X18" s="116"/>
      <c r="Y18" s="116"/>
    </row>
    <row r="19" ht="112.5" customHeight="1">
      <c r="A19" s="448">
        <v>10</v>
      </c>
      <c r="B19" s="104" t="s">
        <v>870</v>
      </c>
      <c r="C19" s="448">
        <v>2</v>
      </c>
      <c r="D19" s="449" t="s">
        <v>875</v>
      </c>
      <c r="E19" s="448"/>
      <c r="F19" s="450" t="s">
        <v>876</v>
      </c>
      <c r="G19" s="451">
        <v>0.5</v>
      </c>
      <c r="H19" s="452" t="s">
        <v>20</v>
      </c>
      <c r="I19" s="448" t="s">
        <v>74</v>
      </c>
      <c r="J19" s="453">
        <v>45076</v>
      </c>
      <c r="K19" s="448" t="s">
        <v>275</v>
      </c>
      <c r="L19" s="448" t="s">
        <v>358</v>
      </c>
      <c r="M19" s="453">
        <v>45204</v>
      </c>
      <c r="N19" s="455" t="s">
        <v>877</v>
      </c>
      <c r="O19" s="448"/>
      <c r="P19" s="448" t="s">
        <v>878</v>
      </c>
      <c r="Q19" s="456">
        <v>45289</v>
      </c>
      <c r="R19" s="448"/>
      <c r="S19" s="448"/>
      <c r="T19" s="448"/>
      <c r="U19" s="116"/>
      <c r="V19" s="116"/>
      <c r="W19" s="116"/>
      <c r="X19" s="116"/>
      <c r="Y19" s="116"/>
    </row>
    <row r="20" ht="151.5" customHeight="1">
      <c r="A20" s="448">
        <v>11</v>
      </c>
      <c r="B20" s="104" t="s">
        <v>857</v>
      </c>
      <c r="C20" s="448">
        <v>2</v>
      </c>
      <c r="D20" s="457" t="s">
        <v>879</v>
      </c>
      <c r="E20" s="448"/>
      <c r="F20" s="450" t="s">
        <v>880</v>
      </c>
      <c r="G20" s="451">
        <v>1</v>
      </c>
      <c r="H20" s="452" t="s">
        <v>265</v>
      </c>
      <c r="I20" s="448" t="s">
        <v>74</v>
      </c>
      <c r="J20" s="453">
        <v>45076</v>
      </c>
      <c r="K20" s="448" t="s">
        <v>275</v>
      </c>
      <c r="L20" s="448" t="s">
        <v>358</v>
      </c>
      <c r="M20" s="453">
        <v>45204</v>
      </c>
      <c r="N20" s="448" t="s">
        <v>881</v>
      </c>
      <c r="O20" s="448"/>
      <c r="P20" s="448"/>
      <c r="Q20" s="448"/>
      <c r="R20" s="448"/>
      <c r="S20" s="448"/>
      <c r="T20" s="448"/>
      <c r="U20" s="116"/>
      <c r="V20" s="116"/>
      <c r="W20" s="116"/>
      <c r="X20" s="116"/>
      <c r="Y20" s="116"/>
    </row>
    <row r="21" ht="260.25" customHeight="1">
      <c r="A21" s="448">
        <v>12</v>
      </c>
      <c r="B21" s="104" t="s">
        <v>870</v>
      </c>
      <c r="C21" s="448">
        <v>2</v>
      </c>
      <c r="D21" s="457" t="s">
        <v>882</v>
      </c>
      <c r="E21" s="448"/>
      <c r="F21" s="448"/>
      <c r="G21" s="451">
        <v>1</v>
      </c>
      <c r="H21" s="452" t="s">
        <v>20</v>
      </c>
      <c r="I21" s="448" t="s">
        <v>74</v>
      </c>
      <c r="J21" s="453">
        <v>45076</v>
      </c>
      <c r="K21" s="448" t="s">
        <v>275</v>
      </c>
      <c r="L21" s="448" t="s">
        <v>358</v>
      </c>
      <c r="M21" s="453">
        <v>45204</v>
      </c>
      <c r="N21" s="455" t="s">
        <v>883</v>
      </c>
      <c r="O21" s="448"/>
      <c r="P21" s="458"/>
      <c r="Q21" s="456">
        <v>45289</v>
      </c>
      <c r="R21" s="448" t="s">
        <v>884</v>
      </c>
      <c r="S21" s="448"/>
      <c r="T21" s="448"/>
      <c r="U21" s="116"/>
      <c r="V21" s="116"/>
      <c r="W21" s="116"/>
      <c r="X21" s="116"/>
      <c r="Y21" s="116"/>
    </row>
    <row r="22" ht="279" customHeight="1">
      <c r="A22" s="448">
        <v>13</v>
      </c>
      <c r="B22" s="104" t="s">
        <v>857</v>
      </c>
      <c r="C22" s="448">
        <v>2</v>
      </c>
      <c r="D22" s="449" t="s">
        <v>885</v>
      </c>
      <c r="E22" s="448"/>
      <c r="F22" s="448"/>
      <c r="G22" s="451">
        <v>0.5</v>
      </c>
      <c r="H22" s="452" t="s">
        <v>28</v>
      </c>
      <c r="I22" s="448" t="s">
        <v>74</v>
      </c>
      <c r="J22" s="453">
        <v>45076</v>
      </c>
      <c r="K22" s="448" t="s">
        <v>275</v>
      </c>
      <c r="L22" s="448" t="s">
        <v>358</v>
      </c>
      <c r="M22" s="453">
        <v>45204</v>
      </c>
      <c r="N22" s="448"/>
      <c r="O22" s="448"/>
      <c r="P22" s="448"/>
      <c r="Q22" s="448"/>
      <c r="R22" s="448"/>
      <c r="S22" s="448"/>
      <c r="T22" s="448"/>
      <c r="U22" s="116"/>
      <c r="V22" s="116"/>
      <c r="W22" s="116"/>
      <c r="X22" s="116"/>
      <c r="Y22" s="116"/>
    </row>
    <row r="23" ht="324.75" customHeight="1">
      <c r="A23" s="448">
        <v>14</v>
      </c>
      <c r="B23" s="104" t="s">
        <v>870</v>
      </c>
      <c r="C23" s="448">
        <v>2</v>
      </c>
      <c r="D23" s="459" t="s">
        <v>886</v>
      </c>
      <c r="E23" s="448"/>
      <c r="F23" s="450" t="s">
        <v>887</v>
      </c>
      <c r="G23" s="451">
        <v>1</v>
      </c>
      <c r="H23" s="452" t="s">
        <v>20</v>
      </c>
      <c r="I23" s="448" t="s">
        <v>74</v>
      </c>
      <c r="J23" s="453">
        <v>45076</v>
      </c>
      <c r="K23" s="448" t="s">
        <v>275</v>
      </c>
      <c r="L23" s="448" t="s">
        <v>358</v>
      </c>
      <c r="M23" s="453">
        <v>45204</v>
      </c>
      <c r="N23" s="455" t="s">
        <v>888</v>
      </c>
      <c r="O23" s="448"/>
      <c r="P23" s="448" t="s">
        <v>889</v>
      </c>
      <c r="Q23" s="456">
        <v>45289</v>
      </c>
      <c r="R23" s="448" t="s">
        <v>890</v>
      </c>
      <c r="S23" s="448"/>
      <c r="T23" s="448"/>
      <c r="U23" s="116"/>
      <c r="V23" s="116"/>
      <c r="W23" s="116"/>
      <c r="X23" s="116"/>
      <c r="Y23" s="116"/>
    </row>
    <row r="24" ht="100.5" customHeight="1">
      <c r="A24" s="448">
        <v>15</v>
      </c>
      <c r="B24" s="104" t="s">
        <v>857</v>
      </c>
      <c r="C24" s="448">
        <v>2</v>
      </c>
      <c r="D24" s="457" t="s">
        <v>891</v>
      </c>
      <c r="E24" s="448"/>
      <c r="F24" s="450" t="s">
        <v>892</v>
      </c>
      <c r="G24" s="451">
        <v>1</v>
      </c>
      <c r="H24" s="452" t="s">
        <v>265</v>
      </c>
      <c r="I24" s="448" t="s">
        <v>74</v>
      </c>
      <c r="J24" s="453">
        <v>45076</v>
      </c>
      <c r="K24" s="448" t="s">
        <v>275</v>
      </c>
      <c r="L24" s="448" t="s">
        <v>358</v>
      </c>
      <c r="M24" s="453">
        <v>45204</v>
      </c>
      <c r="N24" s="448"/>
      <c r="O24" s="448"/>
      <c r="P24" s="448"/>
      <c r="Q24" s="448"/>
      <c r="R24" s="448"/>
      <c r="S24" s="448"/>
      <c r="T24" s="448"/>
      <c r="U24" s="116"/>
      <c r="V24" s="116"/>
      <c r="W24" s="116"/>
      <c r="X24" s="116"/>
      <c r="Y24" s="116"/>
    </row>
    <row r="25" ht="100.5" customHeight="1">
      <c r="A25" s="448">
        <v>16</v>
      </c>
      <c r="B25" s="104" t="s">
        <v>857</v>
      </c>
      <c r="C25" s="448">
        <v>2</v>
      </c>
      <c r="D25" s="457" t="s">
        <v>893</v>
      </c>
      <c r="E25" s="448"/>
      <c r="F25" s="450" t="s">
        <v>892</v>
      </c>
      <c r="G25" s="451">
        <v>0.5</v>
      </c>
      <c r="H25" s="452" t="s">
        <v>28</v>
      </c>
      <c r="I25" s="448" t="s">
        <v>74</v>
      </c>
      <c r="J25" s="453">
        <v>45076</v>
      </c>
      <c r="K25" s="448" t="s">
        <v>275</v>
      </c>
      <c r="L25" s="448" t="s">
        <v>358</v>
      </c>
      <c r="M25" s="453">
        <v>45204</v>
      </c>
      <c r="N25" s="448"/>
      <c r="O25" s="448"/>
      <c r="P25" s="448"/>
      <c r="Q25" s="448"/>
      <c r="R25" s="448"/>
      <c r="S25" s="448"/>
      <c r="T25" s="448"/>
      <c r="U25" s="116"/>
      <c r="V25" s="116"/>
      <c r="W25" s="116"/>
      <c r="X25" s="116"/>
      <c r="Y25" s="116"/>
    </row>
    <row r="26" ht="239.25" customHeight="1">
      <c r="A26" s="448">
        <v>17</v>
      </c>
      <c r="B26" s="104" t="s">
        <v>857</v>
      </c>
      <c r="C26" s="448">
        <v>2</v>
      </c>
      <c r="D26" s="460" t="s">
        <v>894</v>
      </c>
      <c r="E26" s="448"/>
      <c r="F26" s="450" t="s">
        <v>880</v>
      </c>
      <c r="G26" s="451">
        <v>1</v>
      </c>
      <c r="H26" s="452" t="s">
        <v>265</v>
      </c>
      <c r="I26" s="225"/>
      <c r="J26" s="453">
        <v>45076</v>
      </c>
      <c r="K26" s="448" t="s">
        <v>275</v>
      </c>
      <c r="L26" s="448" t="s">
        <v>358</v>
      </c>
      <c r="M26" s="453">
        <v>45204</v>
      </c>
      <c r="N26" s="448"/>
      <c r="O26" s="448"/>
      <c r="P26" s="448"/>
      <c r="Q26" s="448"/>
      <c r="R26" s="448"/>
      <c r="S26" s="448"/>
      <c r="T26" s="448"/>
      <c r="U26" s="116"/>
      <c r="V26" s="116"/>
      <c r="W26" s="116"/>
      <c r="X26" s="116"/>
      <c r="Y26" s="116"/>
    </row>
    <row r="27" ht="217.5" customHeight="1">
      <c r="A27" s="448">
        <v>18</v>
      </c>
      <c r="B27" s="104" t="s">
        <v>870</v>
      </c>
      <c r="C27" s="448">
        <v>2</v>
      </c>
      <c r="D27" s="449" t="s">
        <v>895</v>
      </c>
      <c r="E27" s="448"/>
      <c r="F27" s="450" t="s">
        <v>896</v>
      </c>
      <c r="G27" s="451">
        <v>0.5</v>
      </c>
      <c r="H27" s="452" t="s">
        <v>28</v>
      </c>
      <c r="I27" s="448" t="s">
        <v>74</v>
      </c>
      <c r="J27" s="453">
        <v>45076</v>
      </c>
      <c r="K27" s="448" t="s">
        <v>275</v>
      </c>
      <c r="L27" s="448" t="s">
        <v>358</v>
      </c>
      <c r="M27" s="453">
        <v>45204</v>
      </c>
      <c r="N27" s="448" t="s">
        <v>897</v>
      </c>
      <c r="O27" s="448"/>
      <c r="P27" s="186" t="s">
        <v>898</v>
      </c>
      <c r="Q27" s="456">
        <v>45289</v>
      </c>
      <c r="R27" s="448"/>
      <c r="S27" s="448"/>
      <c r="T27" s="448"/>
      <c r="U27" s="116"/>
      <c r="V27" s="116"/>
      <c r="W27" s="116"/>
      <c r="X27" s="116"/>
      <c r="Y27" s="116"/>
    </row>
    <row r="28" ht="73.5" hidden="1" customHeight="1">
      <c r="A28" s="448">
        <v>19</v>
      </c>
      <c r="B28" s="104" t="s">
        <v>857</v>
      </c>
      <c r="C28" s="448">
        <v>2</v>
      </c>
      <c r="D28" s="449" t="s">
        <v>899</v>
      </c>
      <c r="E28" s="448"/>
      <c r="F28" s="450" t="s">
        <v>900</v>
      </c>
      <c r="G28" s="451">
        <v>0.5</v>
      </c>
      <c r="H28" s="452" t="s">
        <v>28</v>
      </c>
      <c r="I28" s="448" t="s">
        <v>74</v>
      </c>
      <c r="J28" s="453">
        <v>45076</v>
      </c>
      <c r="K28" s="448" t="s">
        <v>275</v>
      </c>
      <c r="L28" s="455" t="s">
        <v>901</v>
      </c>
      <c r="M28" s="453">
        <v>45204</v>
      </c>
      <c r="N28" s="448"/>
      <c r="O28" s="448"/>
      <c r="P28" s="448"/>
      <c r="Q28" s="448"/>
      <c r="R28" s="448"/>
      <c r="S28" s="448"/>
      <c r="T28" s="448"/>
      <c r="U28" s="116"/>
      <c r="V28" s="116"/>
      <c r="W28" s="116"/>
      <c r="X28" s="116"/>
      <c r="Y28" s="116"/>
    </row>
    <row r="29" ht="128.25" hidden="1" customHeight="1">
      <c r="A29" s="448">
        <v>20</v>
      </c>
      <c r="B29" s="104" t="s">
        <v>857</v>
      </c>
      <c r="C29" s="461">
        <v>45049</v>
      </c>
      <c r="D29" s="449" t="s">
        <v>902</v>
      </c>
      <c r="E29" s="448"/>
      <c r="F29" s="450" t="s">
        <v>444</v>
      </c>
      <c r="G29" s="451">
        <v>1</v>
      </c>
      <c r="H29" s="452" t="s">
        <v>20</v>
      </c>
      <c r="I29" s="448" t="s">
        <v>74</v>
      </c>
      <c r="J29" s="453">
        <v>45076</v>
      </c>
      <c r="K29" s="448" t="s">
        <v>377</v>
      </c>
      <c r="L29" s="448" t="s">
        <v>903</v>
      </c>
      <c r="M29" s="453">
        <v>45204</v>
      </c>
      <c r="N29" s="448" t="s">
        <v>904</v>
      </c>
      <c r="O29" s="448"/>
      <c r="P29" s="448"/>
      <c r="Q29" s="448"/>
      <c r="R29" s="448"/>
      <c r="S29" s="448"/>
      <c r="T29" s="448"/>
      <c r="U29" s="116"/>
      <c r="V29" s="116"/>
      <c r="W29" s="116"/>
      <c r="X29" s="116"/>
      <c r="Y29" s="116"/>
    </row>
    <row r="30" ht="222.75" hidden="1" customHeight="1">
      <c r="A30" s="448">
        <v>21</v>
      </c>
      <c r="B30" s="104" t="s">
        <v>857</v>
      </c>
      <c r="C30" s="461">
        <v>45049</v>
      </c>
      <c r="D30" s="462" t="s">
        <v>905</v>
      </c>
      <c r="E30" s="448"/>
      <c r="F30" s="450" t="s">
        <v>900</v>
      </c>
      <c r="G30" s="451">
        <v>1</v>
      </c>
      <c r="H30" s="452" t="s">
        <v>20</v>
      </c>
      <c r="I30" s="448" t="s">
        <v>74</v>
      </c>
      <c r="J30" s="453">
        <v>45076</v>
      </c>
      <c r="K30" s="448" t="s">
        <v>275</v>
      </c>
      <c r="L30" s="448" t="s">
        <v>358</v>
      </c>
      <c r="M30" s="453">
        <v>45204</v>
      </c>
      <c r="N30" s="448"/>
      <c r="O30" s="448"/>
      <c r="P30" s="448"/>
      <c r="Q30" s="448"/>
      <c r="R30" s="448"/>
      <c r="S30" s="448"/>
      <c r="T30" s="448"/>
      <c r="U30" s="116"/>
      <c r="V30" s="116"/>
      <c r="W30" s="116"/>
      <c r="X30" s="116"/>
      <c r="Y30" s="116"/>
    </row>
    <row r="31" ht="204.75" hidden="1" customHeight="1">
      <c r="A31" s="448">
        <v>22</v>
      </c>
      <c r="B31" s="104" t="s">
        <v>857</v>
      </c>
      <c r="C31" s="461">
        <v>45049</v>
      </c>
      <c r="D31" s="449" t="s">
        <v>906</v>
      </c>
      <c r="E31" s="448"/>
      <c r="F31" s="450" t="s">
        <v>900</v>
      </c>
      <c r="G31" s="451">
        <v>0.5</v>
      </c>
      <c r="H31" s="452" t="s">
        <v>28</v>
      </c>
      <c r="I31" s="448" t="s">
        <v>74</v>
      </c>
      <c r="J31" s="453">
        <v>45076</v>
      </c>
      <c r="K31" s="448" t="s">
        <v>275</v>
      </c>
      <c r="L31" s="448" t="s">
        <v>358</v>
      </c>
      <c r="M31" s="453">
        <v>45204</v>
      </c>
      <c r="N31" s="448"/>
      <c r="O31" s="448"/>
      <c r="P31" s="448"/>
      <c r="Q31" s="448"/>
      <c r="R31" s="448"/>
      <c r="S31" s="448"/>
      <c r="T31" s="448"/>
      <c r="U31" s="116"/>
      <c r="V31" s="116"/>
      <c r="W31" s="116"/>
      <c r="X31" s="116"/>
      <c r="Y31" s="116"/>
    </row>
    <row r="32" ht="239.25" hidden="1" customHeight="1">
      <c r="A32" s="448">
        <v>23</v>
      </c>
      <c r="B32" s="104" t="s">
        <v>857</v>
      </c>
      <c r="C32" s="461">
        <v>45049</v>
      </c>
      <c r="D32" s="449" t="s">
        <v>907</v>
      </c>
      <c r="E32" s="448"/>
      <c r="F32" s="450" t="s">
        <v>900</v>
      </c>
      <c r="G32" s="451">
        <v>1</v>
      </c>
      <c r="H32" s="452" t="s">
        <v>20</v>
      </c>
      <c r="I32" s="448" t="s">
        <v>74</v>
      </c>
      <c r="J32" s="453">
        <v>45076</v>
      </c>
      <c r="K32" s="448" t="s">
        <v>275</v>
      </c>
      <c r="L32" s="448" t="s">
        <v>358</v>
      </c>
      <c r="M32" s="453">
        <v>45204</v>
      </c>
      <c r="N32" s="448"/>
      <c r="O32" s="448"/>
      <c r="P32" s="448"/>
      <c r="Q32" s="448"/>
      <c r="R32" s="448"/>
      <c r="S32" s="448"/>
      <c r="T32" s="448"/>
      <c r="U32" s="116"/>
      <c r="V32" s="116"/>
      <c r="W32" s="116"/>
      <c r="X32" s="116"/>
      <c r="Y32" s="116"/>
    </row>
    <row r="33" ht="113.25" hidden="1" customHeight="1">
      <c r="A33" s="448">
        <v>24</v>
      </c>
      <c r="B33" s="104" t="s">
        <v>857</v>
      </c>
      <c r="C33" s="461">
        <v>45049</v>
      </c>
      <c r="D33" s="449" t="s">
        <v>908</v>
      </c>
      <c r="E33" s="448"/>
      <c r="F33" s="448"/>
      <c r="G33" s="451">
        <v>1</v>
      </c>
      <c r="H33" s="452" t="s">
        <v>265</v>
      </c>
      <c r="I33" s="448" t="s">
        <v>74</v>
      </c>
      <c r="J33" s="453">
        <v>45076</v>
      </c>
      <c r="K33" s="463" t="s">
        <v>377</v>
      </c>
      <c r="L33" s="448" t="s">
        <v>358</v>
      </c>
      <c r="M33" s="453">
        <v>45204</v>
      </c>
      <c r="N33" s="448" t="s">
        <v>909</v>
      </c>
      <c r="O33" s="448"/>
      <c r="P33" s="448"/>
      <c r="Q33" s="448"/>
      <c r="R33" s="448"/>
      <c r="S33" s="448"/>
      <c r="T33" s="448"/>
      <c r="U33" s="116"/>
      <c r="V33" s="116"/>
      <c r="W33" s="116"/>
      <c r="X33" s="116"/>
      <c r="Y33" s="116"/>
    </row>
    <row r="34" ht="75.75" hidden="1" customHeight="1">
      <c r="A34" s="448">
        <v>25</v>
      </c>
      <c r="B34" s="104" t="s">
        <v>857</v>
      </c>
      <c r="C34" s="461">
        <v>45049</v>
      </c>
      <c r="D34" s="449" t="s">
        <v>910</v>
      </c>
      <c r="E34" s="448"/>
      <c r="F34" s="450" t="s">
        <v>911</v>
      </c>
      <c r="G34" s="451">
        <v>1</v>
      </c>
      <c r="H34" s="452" t="s">
        <v>20</v>
      </c>
      <c r="I34" s="448" t="s">
        <v>74</v>
      </c>
      <c r="J34" s="453">
        <v>45076</v>
      </c>
      <c r="K34" s="463" t="s">
        <v>377</v>
      </c>
      <c r="L34" s="448" t="s">
        <v>358</v>
      </c>
      <c r="M34" s="453">
        <v>45204</v>
      </c>
      <c r="N34" s="448" t="s">
        <v>912</v>
      </c>
      <c r="O34" s="448"/>
      <c r="P34" s="448"/>
      <c r="Q34" s="448"/>
      <c r="R34" s="448"/>
      <c r="S34" s="448"/>
      <c r="T34" s="448"/>
      <c r="U34" s="116"/>
      <c r="V34" s="116"/>
      <c r="W34" s="116"/>
      <c r="X34" s="116"/>
      <c r="Y34" s="116"/>
    </row>
    <row r="35" ht="87" hidden="1" customHeight="1">
      <c r="A35" s="448">
        <v>26</v>
      </c>
      <c r="B35" s="104" t="s">
        <v>857</v>
      </c>
      <c r="C35" s="448">
        <v>2</v>
      </c>
      <c r="D35" s="460" t="s">
        <v>913</v>
      </c>
      <c r="E35" s="448"/>
      <c r="F35" s="448" t="s">
        <v>914</v>
      </c>
      <c r="G35" s="451">
        <v>1</v>
      </c>
      <c r="H35" s="452" t="s">
        <v>23</v>
      </c>
      <c r="I35" s="448" t="s">
        <v>74</v>
      </c>
      <c r="J35" s="453"/>
      <c r="K35" s="448" t="s">
        <v>275</v>
      </c>
      <c r="L35" s="448" t="s">
        <v>358</v>
      </c>
      <c r="M35" s="453">
        <v>45204</v>
      </c>
      <c r="N35" s="448"/>
      <c r="O35" s="448"/>
      <c r="P35" s="448"/>
      <c r="Q35" s="448"/>
      <c r="R35" s="448"/>
      <c r="S35" s="448"/>
      <c r="T35" s="448"/>
      <c r="U35" s="116"/>
      <c r="V35" s="116"/>
      <c r="W35" s="116"/>
      <c r="X35" s="116"/>
      <c r="Y35" s="116"/>
    </row>
    <row r="36" hidden="1">
      <c r="A36" s="448">
        <v>27</v>
      </c>
      <c r="B36" s="104" t="s">
        <v>857</v>
      </c>
      <c r="C36" s="461">
        <v>45049</v>
      </c>
      <c r="D36" s="449" t="s">
        <v>915</v>
      </c>
      <c r="E36" s="448"/>
      <c r="F36" s="450" t="s">
        <v>900</v>
      </c>
      <c r="G36" s="451">
        <v>0.5</v>
      </c>
      <c r="H36" s="452" t="s">
        <v>28</v>
      </c>
      <c r="I36" s="448" t="s">
        <v>74</v>
      </c>
      <c r="J36" s="453"/>
      <c r="K36" s="448" t="s">
        <v>275</v>
      </c>
      <c r="L36" s="448" t="s">
        <v>358</v>
      </c>
      <c r="M36" s="453">
        <v>45204</v>
      </c>
      <c r="N36" s="448"/>
      <c r="O36" s="448"/>
      <c r="P36" s="448"/>
      <c r="Q36" s="448"/>
      <c r="R36" s="448"/>
      <c r="S36" s="448"/>
      <c r="T36" s="448"/>
      <c r="U36" s="116"/>
      <c r="V36" s="116"/>
      <c r="W36" s="116"/>
      <c r="X36" s="116"/>
      <c r="Y36" s="116"/>
    </row>
    <row r="37" hidden="1">
      <c r="A37" s="448">
        <v>28</v>
      </c>
      <c r="B37" s="104" t="s">
        <v>857</v>
      </c>
      <c r="C37" s="461">
        <v>45049</v>
      </c>
      <c r="D37" s="449" t="s">
        <v>916</v>
      </c>
      <c r="E37" s="448"/>
      <c r="F37" s="450" t="s">
        <v>900</v>
      </c>
      <c r="G37" s="451">
        <v>0.5</v>
      </c>
      <c r="H37" s="452" t="s">
        <v>28</v>
      </c>
      <c r="I37" s="448" t="s">
        <v>74</v>
      </c>
      <c r="J37" s="453"/>
      <c r="K37" s="448" t="s">
        <v>275</v>
      </c>
      <c r="L37" s="448" t="s">
        <v>358</v>
      </c>
      <c r="M37" s="453">
        <v>45204</v>
      </c>
      <c r="N37" s="448"/>
      <c r="O37" s="448"/>
      <c r="P37" s="448"/>
      <c r="Q37" s="448"/>
      <c r="R37" s="448"/>
      <c r="S37" s="448"/>
      <c r="T37" s="448"/>
      <c r="U37" s="116"/>
      <c r="V37" s="116"/>
      <c r="W37" s="116"/>
      <c r="X37" s="116"/>
      <c r="Y37" s="116"/>
    </row>
    <row r="38" ht="132.75" customHeight="1">
      <c r="A38" s="448">
        <v>29</v>
      </c>
      <c r="B38" s="104" t="s">
        <v>870</v>
      </c>
      <c r="C38" s="448"/>
      <c r="D38" s="449" t="s">
        <v>917</v>
      </c>
      <c r="E38" s="448"/>
      <c r="F38" s="455" t="s">
        <v>918</v>
      </c>
      <c r="G38" s="451">
        <v>0.5</v>
      </c>
      <c r="H38" s="452" t="s">
        <v>28</v>
      </c>
      <c r="I38" s="448" t="s">
        <v>74</v>
      </c>
      <c r="J38" s="453"/>
      <c r="K38" s="448" t="s">
        <v>275</v>
      </c>
      <c r="L38" s="448" t="s">
        <v>358</v>
      </c>
      <c r="M38" s="453">
        <v>45204</v>
      </c>
      <c r="N38" s="449" t="s">
        <v>919</v>
      </c>
      <c r="O38" s="448"/>
      <c r="P38" s="448" t="s">
        <v>920</v>
      </c>
      <c r="Q38" s="456">
        <v>45289</v>
      </c>
      <c r="R38" s="448" t="s">
        <v>921</v>
      </c>
      <c r="S38" s="448"/>
      <c r="T38" s="448"/>
      <c r="U38" s="116"/>
      <c r="V38" s="116"/>
      <c r="W38" s="116"/>
      <c r="X38" s="116"/>
      <c r="Y38" s="116"/>
    </row>
    <row r="39" ht="52.5">
      <c r="A39" s="448">
        <v>30</v>
      </c>
      <c r="B39" s="104" t="s">
        <v>857</v>
      </c>
      <c r="C39" s="461">
        <v>45049</v>
      </c>
      <c r="D39" s="449" t="s">
        <v>922</v>
      </c>
      <c r="E39" s="448"/>
      <c r="F39" s="450" t="s">
        <v>900</v>
      </c>
      <c r="G39" s="451">
        <v>0.5</v>
      </c>
      <c r="H39" s="452" t="s">
        <v>28</v>
      </c>
      <c r="I39" s="448" t="s">
        <v>74</v>
      </c>
      <c r="J39" s="453"/>
      <c r="K39" s="448" t="s">
        <v>275</v>
      </c>
      <c r="L39" s="448" t="s">
        <v>358</v>
      </c>
      <c r="M39" s="453">
        <v>45204</v>
      </c>
      <c r="N39" s="448"/>
      <c r="O39" s="448"/>
      <c r="P39" s="448"/>
      <c r="Q39" s="448"/>
      <c r="R39" s="448"/>
      <c r="S39" s="448"/>
      <c r="T39" s="448"/>
      <c r="U39" s="116"/>
      <c r="V39" s="116"/>
      <c r="W39" s="116"/>
      <c r="X39" s="116"/>
      <c r="Y39" s="116"/>
    </row>
    <row r="40" ht="47.25" customHeight="1">
      <c r="A40" s="448">
        <v>31</v>
      </c>
      <c r="B40" s="104" t="s">
        <v>857</v>
      </c>
      <c r="C40" s="448">
        <v>2</v>
      </c>
      <c r="D40" s="449" t="s">
        <v>923</v>
      </c>
      <c r="E40" s="448"/>
      <c r="F40" s="448"/>
      <c r="G40" s="451">
        <v>0.5</v>
      </c>
      <c r="H40" s="452" t="s">
        <v>28</v>
      </c>
      <c r="I40" s="448" t="s">
        <v>74</v>
      </c>
      <c r="J40" s="448"/>
      <c r="K40" s="448" t="s">
        <v>275</v>
      </c>
      <c r="L40" s="448" t="s">
        <v>358</v>
      </c>
      <c r="M40" s="453">
        <v>45204</v>
      </c>
      <c r="N40" s="448"/>
      <c r="O40" s="448"/>
      <c r="P40" s="448"/>
      <c r="Q40" s="448"/>
      <c r="R40" s="448"/>
      <c r="S40" s="448"/>
      <c r="T40" s="448"/>
      <c r="U40" s="464"/>
      <c r="V40" s="464"/>
      <c r="W40" s="464"/>
      <c r="X40" s="464"/>
      <c r="Y40" s="464"/>
    </row>
    <row r="41" ht="154.5" customHeight="1">
      <c r="A41" s="448">
        <v>32</v>
      </c>
      <c r="B41" s="104" t="s">
        <v>924</v>
      </c>
      <c r="C41" s="448"/>
      <c r="D41" s="449" t="s">
        <v>925</v>
      </c>
      <c r="E41" s="448"/>
      <c r="F41" s="450" t="s">
        <v>900</v>
      </c>
      <c r="G41" s="451">
        <v>1</v>
      </c>
      <c r="H41" s="452" t="s">
        <v>23</v>
      </c>
      <c r="I41" s="448" t="s">
        <v>74</v>
      </c>
      <c r="J41" s="453">
        <v>45204</v>
      </c>
      <c r="K41" s="463" t="s">
        <v>275</v>
      </c>
      <c r="L41" s="448"/>
      <c r="M41" s="448"/>
      <c r="N41" s="448"/>
      <c r="O41" s="448"/>
      <c r="P41" s="465" t="s">
        <v>878</v>
      </c>
      <c r="Q41" s="456">
        <v>45289</v>
      </c>
      <c r="R41" s="448"/>
      <c r="S41" s="448"/>
      <c r="T41" s="448"/>
      <c r="U41" s="116"/>
      <c r="V41" s="116"/>
      <c r="W41" s="116"/>
      <c r="X41" s="116"/>
      <c r="Y41" s="116"/>
    </row>
    <row r="42" ht="152.25" customHeight="1">
      <c r="A42" s="448">
        <v>33</v>
      </c>
      <c r="B42" s="104" t="s">
        <v>924</v>
      </c>
      <c r="C42" s="448"/>
      <c r="D42" s="449" t="s">
        <v>926</v>
      </c>
      <c r="E42" s="448"/>
      <c r="F42" s="455" t="s">
        <v>918</v>
      </c>
      <c r="G42" s="451">
        <v>0.5</v>
      </c>
      <c r="H42" s="452" t="s">
        <v>28</v>
      </c>
      <c r="I42" s="448" t="s">
        <v>74</v>
      </c>
      <c r="J42" s="453">
        <v>45204</v>
      </c>
      <c r="K42" s="466" t="s">
        <v>320</v>
      </c>
      <c r="L42" s="448"/>
      <c r="M42" s="448"/>
      <c r="N42" s="448"/>
      <c r="O42" s="448"/>
      <c r="P42" s="467" t="s">
        <v>927</v>
      </c>
      <c r="Q42" s="456">
        <v>45289</v>
      </c>
      <c r="R42" s="448" t="s">
        <v>928</v>
      </c>
      <c r="S42" s="448"/>
      <c r="T42" s="448"/>
      <c r="U42" s="116"/>
      <c r="V42" s="116"/>
      <c r="W42" s="116"/>
      <c r="X42" s="116"/>
      <c r="Y42" s="116"/>
    </row>
    <row r="43" ht="170.25" customHeight="1">
      <c r="A43" s="448">
        <v>34</v>
      </c>
      <c r="B43" s="104" t="s">
        <v>924</v>
      </c>
      <c r="C43" s="448">
        <v>41</v>
      </c>
      <c r="D43" s="449" t="s">
        <v>929</v>
      </c>
      <c r="E43" s="448"/>
      <c r="F43" s="450" t="s">
        <v>900</v>
      </c>
      <c r="G43" s="451">
        <v>1</v>
      </c>
      <c r="H43" s="452" t="s">
        <v>23</v>
      </c>
      <c r="I43" s="448" t="s">
        <v>74</v>
      </c>
      <c r="J43" s="453">
        <v>45204</v>
      </c>
      <c r="K43" s="466" t="s">
        <v>275</v>
      </c>
      <c r="L43" s="448"/>
      <c r="M43" s="448"/>
      <c r="N43" s="448"/>
      <c r="O43" s="448"/>
      <c r="P43" s="448" t="s">
        <v>930</v>
      </c>
      <c r="Q43" s="456">
        <v>45289</v>
      </c>
      <c r="R43" s="468" t="s">
        <v>931</v>
      </c>
      <c r="S43" s="448"/>
      <c r="T43" s="448"/>
      <c r="U43" s="116"/>
      <c r="V43" s="116"/>
      <c r="W43" s="116"/>
      <c r="X43" s="116"/>
      <c r="Y43" s="116"/>
    </row>
    <row r="44" ht="170.25" customHeight="1">
      <c r="A44" s="448">
        <v>35</v>
      </c>
      <c r="B44" s="104" t="s">
        <v>924</v>
      </c>
      <c r="C44" s="448" t="s">
        <v>932</v>
      </c>
      <c r="D44" s="219" t="s">
        <v>933</v>
      </c>
      <c r="E44" s="186"/>
      <c r="F44" s="104"/>
      <c r="G44" s="469">
        <v>1</v>
      </c>
      <c r="H44" s="452" t="s">
        <v>20</v>
      </c>
      <c r="I44" s="448" t="s">
        <v>74</v>
      </c>
      <c r="J44" s="453">
        <v>45204</v>
      </c>
      <c r="K44" s="463" t="s">
        <v>275</v>
      </c>
      <c r="L44" s="186"/>
      <c r="M44" s="448"/>
      <c r="N44" s="448"/>
      <c r="O44" s="448"/>
      <c r="P44" s="448" t="s">
        <v>934</v>
      </c>
      <c r="Q44" s="456">
        <v>45289</v>
      </c>
      <c r="R44" s="448"/>
      <c r="S44" s="448"/>
      <c r="T44" s="448"/>
      <c r="U44" s="116"/>
      <c r="V44" s="116"/>
      <c r="W44" s="116"/>
      <c r="X44" s="116"/>
      <c r="Y44" s="116"/>
    </row>
    <row r="45" ht="102" customHeight="1">
      <c r="A45" s="448">
        <v>36</v>
      </c>
      <c r="B45" s="104" t="s">
        <v>924</v>
      </c>
      <c r="C45" s="448">
        <v>50</v>
      </c>
      <c r="D45" s="449" t="s">
        <v>935</v>
      </c>
      <c r="E45" s="448"/>
      <c r="F45" s="104"/>
      <c r="G45" s="451">
        <v>0.5</v>
      </c>
      <c r="H45" s="452" t="s">
        <v>28</v>
      </c>
      <c r="I45" s="448" t="s">
        <v>74</v>
      </c>
      <c r="J45" s="453">
        <v>45204</v>
      </c>
      <c r="K45" s="463" t="s">
        <v>275</v>
      </c>
      <c r="L45" s="448"/>
      <c r="M45" s="448"/>
      <c r="N45" s="448"/>
      <c r="O45" s="448"/>
      <c r="P45" s="465" t="s">
        <v>936</v>
      </c>
      <c r="Q45" s="456">
        <v>45289</v>
      </c>
      <c r="R45" s="448"/>
      <c r="S45" s="448"/>
      <c r="T45" s="448"/>
      <c r="U45" s="116"/>
      <c r="V45" s="116"/>
      <c r="W45" s="116"/>
      <c r="X45" s="116"/>
      <c r="Y45" s="116"/>
    </row>
    <row r="46" ht="52.5">
      <c r="A46" s="448">
        <v>37</v>
      </c>
      <c r="B46" s="104" t="s">
        <v>924</v>
      </c>
      <c r="C46" s="448">
        <v>51</v>
      </c>
      <c r="D46" s="449" t="s">
        <v>937</v>
      </c>
      <c r="E46" s="448"/>
      <c r="F46" s="455" t="s">
        <v>918</v>
      </c>
      <c r="G46" s="451">
        <v>1</v>
      </c>
      <c r="H46" s="452" t="s">
        <v>20</v>
      </c>
      <c r="I46" s="448" t="s">
        <v>74</v>
      </c>
      <c r="J46" s="453">
        <v>45204</v>
      </c>
      <c r="K46" s="463" t="s">
        <v>275</v>
      </c>
      <c r="L46" s="448"/>
      <c r="M46" s="448"/>
      <c r="N46" s="448"/>
      <c r="O46" s="448"/>
      <c r="P46" s="448" t="s">
        <v>938</v>
      </c>
      <c r="Q46" s="456">
        <v>45289</v>
      </c>
      <c r="R46" s="448"/>
      <c r="S46" s="448"/>
      <c r="T46" s="448"/>
      <c r="U46" s="116"/>
      <c r="V46" s="116"/>
      <c r="W46" s="116"/>
      <c r="X46" s="116"/>
      <c r="Y46" s="116"/>
    </row>
    <row r="47" ht="52.5">
      <c r="A47" s="448">
        <v>38</v>
      </c>
      <c r="B47" s="104" t="s">
        <v>924</v>
      </c>
      <c r="C47" s="448">
        <v>53</v>
      </c>
      <c r="D47" s="449" t="s">
        <v>939</v>
      </c>
      <c r="E47" s="448"/>
      <c r="F47" s="455" t="s">
        <v>940</v>
      </c>
      <c r="G47" s="451">
        <v>0.5</v>
      </c>
      <c r="H47" s="452" t="s">
        <v>28</v>
      </c>
      <c r="I47" s="448" t="s">
        <v>74</v>
      </c>
      <c r="J47" s="453">
        <v>45204</v>
      </c>
      <c r="K47" s="463" t="s">
        <v>275</v>
      </c>
      <c r="L47" s="448"/>
      <c r="M47" s="448"/>
      <c r="N47" s="448"/>
      <c r="O47" s="448"/>
      <c r="P47" s="448" t="s">
        <v>941</v>
      </c>
      <c r="Q47" s="456">
        <v>45289</v>
      </c>
      <c r="R47" s="448"/>
      <c r="S47" s="448"/>
      <c r="T47" s="448"/>
      <c r="U47" s="116"/>
      <c r="V47" s="116"/>
      <c r="W47" s="116"/>
      <c r="X47" s="116"/>
      <c r="Y47" s="116"/>
    </row>
    <row r="48" ht="52.5">
      <c r="A48" s="448">
        <v>39</v>
      </c>
      <c r="B48" s="104" t="s">
        <v>924</v>
      </c>
      <c r="C48" s="448">
        <v>1</v>
      </c>
      <c r="D48" s="449" t="s">
        <v>942</v>
      </c>
      <c r="E48" s="448"/>
      <c r="F48" s="450" t="s">
        <v>900</v>
      </c>
      <c r="G48" s="451">
        <v>1</v>
      </c>
      <c r="H48" s="452" t="s">
        <v>20</v>
      </c>
      <c r="I48" s="448" t="s">
        <v>74</v>
      </c>
      <c r="J48" s="453">
        <v>45204</v>
      </c>
      <c r="K48" s="463" t="s">
        <v>275</v>
      </c>
      <c r="L48" s="448"/>
      <c r="M48" s="448"/>
      <c r="N48" s="448"/>
      <c r="O48" s="448"/>
      <c r="P48" s="448" t="s">
        <v>815</v>
      </c>
      <c r="Q48" s="456">
        <v>45289</v>
      </c>
      <c r="R48" s="463" t="s">
        <v>943</v>
      </c>
      <c r="S48" s="465" t="s">
        <v>944</v>
      </c>
      <c r="T48" s="470">
        <v>45289</v>
      </c>
      <c r="U48" s="116"/>
      <c r="V48" s="116"/>
      <c r="W48" s="116"/>
      <c r="X48" s="116"/>
      <c r="Y48" s="116"/>
    </row>
    <row r="49" ht="63.75">
      <c r="A49" s="448">
        <v>40</v>
      </c>
      <c r="B49" s="104" t="s">
        <v>924</v>
      </c>
      <c r="C49" s="448">
        <v>1</v>
      </c>
      <c r="D49" s="449" t="s">
        <v>945</v>
      </c>
      <c r="E49" s="448"/>
      <c r="F49" s="450" t="s">
        <v>900</v>
      </c>
      <c r="G49" s="451">
        <v>0.5</v>
      </c>
      <c r="H49" s="452" t="s">
        <v>265</v>
      </c>
      <c r="I49" s="448" t="s">
        <v>74</v>
      </c>
      <c r="J49" s="453">
        <v>45204</v>
      </c>
      <c r="K49" s="463" t="s">
        <v>275</v>
      </c>
      <c r="L49" s="448"/>
      <c r="M49" s="448"/>
      <c r="N49" s="448"/>
      <c r="O49" s="448"/>
      <c r="P49" s="448" t="s">
        <v>946</v>
      </c>
      <c r="Q49" s="456">
        <v>45289</v>
      </c>
      <c r="R49" s="463" t="s">
        <v>947</v>
      </c>
      <c r="S49" s="465" t="s">
        <v>948</v>
      </c>
      <c r="T49" s="470">
        <v>45289</v>
      </c>
      <c r="U49" s="116"/>
      <c r="V49" s="116"/>
      <c r="W49" s="116"/>
      <c r="X49" s="116"/>
      <c r="Y49" s="116"/>
    </row>
    <row r="50" ht="52.5">
      <c r="A50" s="448">
        <v>41</v>
      </c>
      <c r="B50" s="104" t="s">
        <v>924</v>
      </c>
      <c r="C50" s="448"/>
      <c r="D50" s="449" t="s">
        <v>543</v>
      </c>
      <c r="E50" s="448"/>
      <c r="F50" s="104"/>
      <c r="G50" s="451">
        <v>0.5</v>
      </c>
      <c r="H50" s="452" t="s">
        <v>28</v>
      </c>
      <c r="I50" s="448" t="s">
        <v>74</v>
      </c>
      <c r="J50" s="453">
        <v>45230</v>
      </c>
      <c r="K50" s="463" t="s">
        <v>275</v>
      </c>
      <c r="L50" s="448"/>
      <c r="M50" s="448"/>
      <c r="N50" s="448"/>
      <c r="O50" s="448"/>
      <c r="P50" s="448" t="s">
        <v>815</v>
      </c>
      <c r="Q50" s="456">
        <v>45289</v>
      </c>
      <c r="R50" s="448"/>
      <c r="S50" s="448"/>
      <c r="T50" s="448"/>
      <c r="U50" s="116"/>
      <c r="V50" s="116"/>
      <c r="W50" s="116"/>
      <c r="X50" s="116"/>
      <c r="Y50" s="116"/>
    </row>
    <row r="51" ht="185.25" customHeight="1">
      <c r="A51" s="448">
        <v>42</v>
      </c>
      <c r="B51" s="104" t="s">
        <v>924</v>
      </c>
      <c r="C51" s="448"/>
      <c r="D51" s="460" t="s">
        <v>949</v>
      </c>
      <c r="E51" s="448"/>
      <c r="F51" s="104"/>
      <c r="G51" s="451"/>
      <c r="H51" s="452"/>
      <c r="I51" s="448" t="s">
        <v>74</v>
      </c>
      <c r="J51" s="453">
        <v>45289</v>
      </c>
      <c r="K51" s="463" t="s">
        <v>275</v>
      </c>
      <c r="L51" s="448"/>
      <c r="M51" s="448"/>
      <c r="N51" s="448"/>
      <c r="O51" s="448"/>
      <c r="P51" s="448"/>
      <c r="Q51" s="456"/>
      <c r="R51" s="448"/>
      <c r="S51" s="465" t="s">
        <v>950</v>
      </c>
      <c r="T51" s="470">
        <v>45289</v>
      </c>
      <c r="U51" s="464"/>
      <c r="V51" s="464"/>
      <c r="W51" s="464"/>
      <c r="X51" s="464"/>
      <c r="Y51" s="464"/>
    </row>
    <row r="52" ht="222" customHeight="1">
      <c r="A52" s="448"/>
      <c r="B52" s="104"/>
      <c r="C52" s="448"/>
      <c r="D52" s="471" t="s">
        <v>951</v>
      </c>
      <c r="E52" s="448"/>
      <c r="F52" s="455" t="s">
        <v>952</v>
      </c>
      <c r="G52" s="451"/>
      <c r="H52" s="452"/>
      <c r="I52" s="448" t="s">
        <v>74</v>
      </c>
      <c r="J52" s="453"/>
      <c r="K52" s="448" t="s">
        <v>279</v>
      </c>
      <c r="L52" s="448" t="s">
        <v>953</v>
      </c>
      <c r="M52" s="456">
        <v>45279</v>
      </c>
      <c r="N52" s="448" t="s">
        <v>954</v>
      </c>
      <c r="O52" s="448"/>
      <c r="P52" s="448"/>
      <c r="Q52" s="448"/>
      <c r="R52" s="448"/>
      <c r="S52" s="448"/>
      <c r="T52" s="448"/>
      <c r="U52" s="116"/>
      <c r="V52" s="116"/>
      <c r="W52" s="116"/>
      <c r="X52" s="116"/>
      <c r="Y52" s="116"/>
    </row>
    <row r="53">
      <c r="A53" s="448"/>
      <c r="B53" s="104"/>
      <c r="C53" s="448"/>
      <c r="D53" s="449"/>
      <c r="E53" s="448"/>
      <c r="F53" s="448"/>
      <c r="G53" s="451"/>
      <c r="H53" s="452"/>
      <c r="I53" s="448"/>
      <c r="J53" s="448"/>
      <c r="K53" s="448"/>
      <c r="L53" s="448"/>
      <c r="M53" s="448"/>
      <c r="N53" s="448"/>
      <c r="O53" s="448"/>
      <c r="P53" s="448"/>
      <c r="Q53" s="448"/>
      <c r="R53" s="448"/>
      <c r="S53" s="448"/>
      <c r="T53" s="448"/>
      <c r="U53" s="116"/>
      <c r="V53" s="116"/>
      <c r="W53" s="116"/>
      <c r="X53" s="116"/>
      <c r="Y53" s="116"/>
    </row>
    <row r="54" hidden="1">
      <c r="A54" s="116"/>
      <c r="B54" s="117"/>
      <c r="C54" s="116"/>
      <c r="D54" s="238"/>
      <c r="E54" s="116"/>
      <c r="F54" s="116"/>
      <c r="G54" s="129"/>
      <c r="H54" s="149"/>
      <c r="I54" s="116"/>
      <c r="J54" s="116"/>
      <c r="K54" s="116"/>
      <c r="L54" s="116"/>
      <c r="M54" s="116"/>
      <c r="N54" s="116"/>
      <c r="O54" s="116"/>
      <c r="P54" s="116"/>
      <c r="Q54" s="281"/>
      <c r="R54" s="116"/>
      <c r="S54" s="116"/>
      <c r="T54" s="116"/>
      <c r="U54" s="116"/>
      <c r="V54" s="116"/>
      <c r="W54" s="116"/>
      <c r="X54" s="116"/>
      <c r="Y54" s="116"/>
    </row>
    <row r="55" hidden="1">
      <c r="A55" s="116"/>
      <c r="B55" s="117"/>
      <c r="C55" s="116"/>
      <c r="D55" s="238"/>
      <c r="E55" s="116"/>
      <c r="F55" s="116"/>
      <c r="G55" s="129"/>
      <c r="H55" s="149"/>
      <c r="I55" s="116"/>
      <c r="J55" s="116"/>
      <c r="K55" s="116"/>
      <c r="L55" s="116"/>
      <c r="M55" s="116"/>
      <c r="N55" s="116"/>
      <c r="O55" s="116"/>
      <c r="P55" s="116"/>
      <c r="Q55" s="281"/>
      <c r="R55" s="116"/>
      <c r="S55" s="116"/>
      <c r="T55" s="116"/>
      <c r="U55" s="116"/>
      <c r="V55" s="116"/>
      <c r="W55" s="116"/>
      <c r="X55" s="116"/>
      <c r="Y55" s="116"/>
    </row>
    <row r="56" hidden="1">
      <c r="A56" s="116"/>
      <c r="B56" s="117"/>
      <c r="C56" s="116"/>
      <c r="D56" s="238"/>
      <c r="E56" s="116"/>
      <c r="F56" s="116"/>
      <c r="G56" s="129"/>
      <c r="H56" s="149"/>
      <c r="I56" s="116"/>
      <c r="J56" s="116"/>
      <c r="K56" s="116"/>
      <c r="L56" s="116"/>
      <c r="M56" s="116"/>
      <c r="N56" s="116"/>
      <c r="O56" s="116"/>
      <c r="P56" s="116"/>
      <c r="Q56" s="281"/>
      <c r="R56" s="116"/>
      <c r="S56" s="116"/>
      <c r="T56" s="116"/>
      <c r="U56" s="116"/>
      <c r="V56" s="116"/>
      <c r="W56" s="116"/>
      <c r="X56" s="116"/>
      <c r="Y56" s="116"/>
    </row>
    <row r="57" hidden="1">
      <c r="A57" s="116"/>
      <c r="B57" s="117"/>
      <c r="C57" s="116"/>
      <c r="D57" s="238"/>
      <c r="E57" s="116"/>
      <c r="F57" s="116"/>
      <c r="G57" s="129"/>
      <c r="H57" s="149"/>
      <c r="I57" s="116"/>
      <c r="J57" s="116"/>
      <c r="K57" s="116"/>
      <c r="L57" s="116"/>
      <c r="M57" s="116"/>
      <c r="N57" s="116"/>
      <c r="O57" s="116"/>
      <c r="P57" s="116"/>
      <c r="Q57" s="281"/>
      <c r="R57" s="116"/>
      <c r="S57" s="116"/>
      <c r="T57" s="116"/>
      <c r="U57" s="116"/>
      <c r="V57" s="116"/>
      <c r="W57" s="116"/>
      <c r="X57" s="116"/>
      <c r="Y57" s="116"/>
    </row>
    <row r="58" hidden="1">
      <c r="A58" s="116"/>
      <c r="B58" s="117"/>
      <c r="C58" s="116"/>
      <c r="D58" s="238"/>
      <c r="E58" s="116"/>
      <c r="F58" s="116"/>
      <c r="G58" s="129"/>
      <c r="H58" s="149"/>
      <c r="I58" s="116"/>
      <c r="J58" s="116"/>
      <c r="K58" s="116"/>
      <c r="L58" s="116"/>
      <c r="M58" s="116"/>
      <c r="N58" s="116"/>
      <c r="O58" s="116"/>
      <c r="P58" s="116"/>
      <c r="Q58" s="281"/>
      <c r="R58" s="116"/>
      <c r="S58" s="116"/>
      <c r="T58" s="116"/>
      <c r="U58" s="116"/>
      <c r="V58" s="116"/>
      <c r="W58" s="116"/>
      <c r="X58" s="116"/>
      <c r="Y58" s="116"/>
    </row>
    <row r="59" hidden="1">
      <c r="A59" s="116"/>
      <c r="B59" s="117"/>
      <c r="C59" s="116"/>
      <c r="D59" s="238"/>
      <c r="E59" s="116"/>
      <c r="F59" s="116"/>
      <c r="G59" s="129"/>
      <c r="H59" s="149"/>
      <c r="I59" s="116"/>
      <c r="J59" s="116"/>
      <c r="K59" s="116"/>
      <c r="L59" s="116"/>
      <c r="M59" s="116"/>
      <c r="N59" s="116"/>
      <c r="O59" s="116"/>
      <c r="P59" s="116"/>
      <c r="Q59" s="281"/>
      <c r="R59" s="116"/>
      <c r="S59" s="116"/>
      <c r="T59" s="116"/>
      <c r="U59" s="116"/>
      <c r="V59" s="116"/>
      <c r="W59" s="116"/>
      <c r="X59" s="116"/>
      <c r="Y59" s="116"/>
    </row>
    <row r="60" hidden="1">
      <c r="A60" s="116"/>
      <c r="B60" s="117"/>
      <c r="C60" s="116"/>
      <c r="D60" s="238"/>
      <c r="E60" s="116"/>
      <c r="F60" s="116"/>
      <c r="G60" s="129"/>
      <c r="H60" s="149"/>
      <c r="I60" s="116"/>
      <c r="J60" s="116"/>
      <c r="K60" s="116"/>
      <c r="L60" s="116"/>
      <c r="M60" s="116"/>
      <c r="N60" s="116"/>
      <c r="O60" s="116"/>
      <c r="P60" s="116"/>
      <c r="Q60" s="281"/>
      <c r="R60" s="116"/>
      <c r="S60" s="116"/>
      <c r="T60" s="116"/>
      <c r="U60" s="116"/>
      <c r="V60" s="116"/>
      <c r="W60" s="116"/>
      <c r="X60" s="116"/>
      <c r="Y60" s="116"/>
    </row>
    <row r="61" hidden="1">
      <c r="A61" s="116"/>
      <c r="B61" s="117"/>
      <c r="C61" s="116"/>
      <c r="D61" s="238"/>
      <c r="E61" s="116"/>
      <c r="F61" s="116"/>
      <c r="G61" s="129"/>
      <c r="H61" s="149"/>
      <c r="I61" s="116"/>
      <c r="J61" s="116"/>
      <c r="K61" s="116"/>
      <c r="L61" s="116"/>
      <c r="M61" s="116"/>
      <c r="N61" s="116"/>
      <c r="O61" s="116"/>
      <c r="P61" s="116"/>
      <c r="Q61" s="281"/>
      <c r="R61" s="116"/>
      <c r="S61" s="116"/>
      <c r="T61" s="116"/>
      <c r="U61" s="116"/>
      <c r="V61" s="116"/>
      <c r="W61" s="116"/>
      <c r="X61" s="116"/>
      <c r="Y61" s="116"/>
    </row>
    <row r="62" hidden="1">
      <c r="A62" s="116"/>
      <c r="B62" s="117"/>
      <c r="C62" s="116"/>
      <c r="D62" s="238"/>
      <c r="E62" s="116"/>
      <c r="F62" s="116"/>
      <c r="G62" s="129"/>
      <c r="H62" s="149"/>
      <c r="I62" s="116"/>
      <c r="J62" s="116"/>
      <c r="K62" s="116"/>
      <c r="L62" s="116"/>
      <c r="M62" s="116"/>
      <c r="N62" s="116"/>
      <c r="O62" s="116"/>
      <c r="P62" s="116"/>
      <c r="Q62" s="281"/>
      <c r="R62" s="116"/>
      <c r="S62" s="116"/>
      <c r="T62" s="116"/>
      <c r="U62" s="116"/>
      <c r="V62" s="116"/>
      <c r="W62" s="116"/>
      <c r="X62" s="116"/>
      <c r="Y62" s="116"/>
    </row>
    <row r="63" hidden="1">
      <c r="A63" s="116"/>
      <c r="B63" s="117"/>
      <c r="C63" s="116"/>
      <c r="D63" s="238"/>
      <c r="E63" s="116"/>
      <c r="F63" s="116"/>
      <c r="G63" s="129"/>
      <c r="H63" s="149"/>
      <c r="I63" s="116"/>
      <c r="J63" s="116"/>
      <c r="K63" s="116"/>
      <c r="L63" s="116"/>
      <c r="M63" s="116"/>
      <c r="N63" s="116"/>
      <c r="O63" s="116"/>
      <c r="P63" s="116"/>
      <c r="Q63" s="281"/>
      <c r="R63" s="116"/>
      <c r="S63" s="116"/>
      <c r="T63" s="116"/>
      <c r="U63" s="116"/>
      <c r="V63" s="116"/>
      <c r="W63" s="116"/>
      <c r="X63" s="116"/>
      <c r="Y63" s="116"/>
    </row>
    <row r="64" hidden="1">
      <c r="A64" s="116"/>
      <c r="B64" s="117"/>
      <c r="C64" s="116"/>
      <c r="D64" s="238"/>
      <c r="E64" s="116"/>
      <c r="F64" s="116"/>
      <c r="G64" s="129"/>
      <c r="H64" s="149"/>
      <c r="I64" s="116"/>
      <c r="J64" s="116"/>
      <c r="K64" s="116"/>
      <c r="L64" s="116"/>
      <c r="M64" s="116"/>
      <c r="N64" s="116"/>
      <c r="O64" s="116"/>
      <c r="P64" s="116"/>
      <c r="Q64" s="281"/>
      <c r="R64" s="116"/>
      <c r="S64" s="116"/>
      <c r="T64" s="116"/>
      <c r="U64" s="116"/>
      <c r="V64" s="116"/>
      <c r="W64" s="116"/>
      <c r="X64" s="116"/>
      <c r="Y64" s="116"/>
    </row>
    <row r="65" hidden="1">
      <c r="A65" s="116"/>
      <c r="B65" s="117"/>
      <c r="C65" s="116"/>
      <c r="D65" s="238"/>
      <c r="E65" s="116"/>
      <c r="F65" s="116"/>
      <c r="G65" s="129"/>
      <c r="H65" s="149"/>
      <c r="I65" s="116"/>
      <c r="J65" s="116"/>
      <c r="K65" s="116"/>
      <c r="L65" s="116"/>
      <c r="M65" s="116"/>
      <c r="N65" s="116"/>
      <c r="O65" s="116"/>
      <c r="P65" s="116"/>
      <c r="Q65" s="281"/>
      <c r="R65" s="116"/>
      <c r="S65" s="116"/>
      <c r="T65" s="116"/>
      <c r="U65" s="116"/>
      <c r="V65" s="116"/>
      <c r="W65" s="116"/>
      <c r="X65" s="116"/>
      <c r="Y65" s="116"/>
    </row>
    <row r="66" hidden="1">
      <c r="A66" s="116"/>
      <c r="B66" s="117"/>
      <c r="C66" s="116"/>
      <c r="D66" s="238"/>
      <c r="E66" s="116"/>
      <c r="F66" s="116"/>
      <c r="G66" s="129"/>
      <c r="H66" s="149"/>
      <c r="I66" s="116"/>
      <c r="J66" s="116"/>
      <c r="K66" s="116"/>
      <c r="L66" s="116"/>
      <c r="M66" s="116"/>
      <c r="N66" s="116"/>
      <c r="O66" s="116"/>
      <c r="P66" s="116"/>
      <c r="Q66" s="281"/>
      <c r="R66" s="116"/>
      <c r="S66" s="116"/>
      <c r="T66" s="116"/>
      <c r="U66" s="116"/>
      <c r="V66" s="116"/>
      <c r="W66" s="116"/>
      <c r="X66" s="116"/>
      <c r="Y66" s="116"/>
    </row>
    <row r="67" hidden="1">
      <c r="A67" s="116"/>
      <c r="B67" s="117"/>
      <c r="C67" s="116"/>
      <c r="D67" s="238"/>
      <c r="E67" s="116"/>
      <c r="F67" s="116"/>
      <c r="G67" s="129"/>
      <c r="H67" s="149"/>
      <c r="I67" s="116"/>
      <c r="J67" s="116"/>
      <c r="K67" s="116"/>
      <c r="L67" s="116"/>
      <c r="M67" s="116"/>
      <c r="N67" s="116"/>
      <c r="O67" s="116"/>
      <c r="P67" s="116"/>
      <c r="Q67" s="281"/>
      <c r="R67" s="116"/>
      <c r="S67" s="116"/>
      <c r="T67" s="116"/>
      <c r="U67" s="116"/>
      <c r="V67" s="116"/>
      <c r="W67" s="116"/>
      <c r="X67" s="116"/>
      <c r="Y67" s="116"/>
    </row>
    <row r="68" hidden="1">
      <c r="A68" s="116"/>
      <c r="B68" s="117"/>
      <c r="C68" s="116"/>
      <c r="D68" s="238"/>
      <c r="E68" s="116"/>
      <c r="F68" s="116"/>
      <c r="G68" s="129"/>
      <c r="H68" s="149"/>
      <c r="I68" s="116"/>
      <c r="J68" s="116"/>
      <c r="K68" s="116"/>
      <c r="L68" s="116"/>
      <c r="M68" s="116"/>
      <c r="N68" s="116"/>
      <c r="O68" s="116"/>
      <c r="P68" s="116"/>
      <c r="Q68" s="281"/>
      <c r="R68" s="116"/>
      <c r="S68" s="116"/>
      <c r="T68" s="116"/>
      <c r="U68" s="116"/>
      <c r="V68" s="116"/>
      <c r="W68" s="116"/>
      <c r="X68" s="116"/>
      <c r="Y68" s="116"/>
    </row>
    <row r="69" hidden="1">
      <c r="A69" s="116"/>
      <c r="B69" s="117"/>
      <c r="C69" s="116"/>
      <c r="D69" s="238"/>
      <c r="E69" s="116"/>
      <c r="F69" s="116"/>
      <c r="G69" s="129"/>
      <c r="H69" s="149"/>
      <c r="I69" s="116"/>
      <c r="J69" s="116"/>
      <c r="K69" s="116"/>
      <c r="L69" s="116"/>
      <c r="M69" s="116"/>
      <c r="N69" s="116"/>
      <c r="O69" s="116"/>
      <c r="P69" s="116"/>
      <c r="Q69" s="281"/>
      <c r="R69" s="116"/>
      <c r="S69" s="116"/>
      <c r="T69" s="116"/>
      <c r="U69" s="116"/>
      <c r="V69" s="116"/>
      <c r="W69" s="116"/>
      <c r="X69" s="116"/>
      <c r="Y69" s="116"/>
    </row>
    <row r="70" hidden="1">
      <c r="A70" s="116"/>
      <c r="B70" s="117"/>
      <c r="C70" s="116"/>
      <c r="D70" s="238"/>
      <c r="E70" s="116"/>
      <c r="F70" s="116"/>
      <c r="G70" s="129"/>
      <c r="H70" s="149"/>
      <c r="I70" s="116"/>
      <c r="J70" s="116"/>
      <c r="K70" s="116"/>
      <c r="L70" s="116"/>
      <c r="M70" s="116"/>
      <c r="N70" s="116"/>
      <c r="O70" s="116"/>
      <c r="P70" s="116"/>
      <c r="Q70" s="281"/>
      <c r="R70" s="116"/>
      <c r="S70" s="116"/>
      <c r="T70" s="116"/>
      <c r="U70" s="116"/>
      <c r="V70" s="116"/>
      <c r="W70" s="116"/>
      <c r="X70" s="116"/>
      <c r="Y70" s="116"/>
    </row>
    <row r="71" hidden="1">
      <c r="A71" s="116"/>
      <c r="B71" s="117"/>
      <c r="C71" s="116"/>
      <c r="D71" s="238"/>
      <c r="E71" s="116"/>
      <c r="F71" s="116"/>
      <c r="G71" s="129"/>
      <c r="H71" s="149"/>
      <c r="I71" s="116"/>
      <c r="J71" s="116"/>
      <c r="K71" s="116"/>
      <c r="L71" s="116"/>
      <c r="M71" s="116"/>
      <c r="N71" s="116"/>
      <c r="O71" s="116"/>
      <c r="P71" s="116"/>
      <c r="Q71" s="281"/>
      <c r="R71" s="116"/>
      <c r="S71" s="116"/>
      <c r="T71" s="116"/>
      <c r="U71" s="116"/>
      <c r="V71" s="116"/>
      <c r="W71" s="116"/>
      <c r="X71" s="116"/>
      <c r="Y71" s="116"/>
    </row>
    <row r="72" hidden="1">
      <c r="A72" s="116"/>
      <c r="B72" s="117"/>
      <c r="C72" s="116"/>
      <c r="D72" s="238"/>
      <c r="E72" s="116"/>
      <c r="F72" s="116"/>
      <c r="G72" s="129"/>
      <c r="H72" s="149"/>
      <c r="I72" s="116"/>
      <c r="J72" s="116"/>
      <c r="K72" s="116"/>
      <c r="L72" s="116"/>
      <c r="M72" s="116"/>
      <c r="N72" s="116"/>
      <c r="O72" s="116"/>
      <c r="P72" s="116"/>
      <c r="Q72" s="281"/>
      <c r="R72" s="116"/>
      <c r="S72" s="116"/>
      <c r="T72" s="116"/>
      <c r="U72" s="116"/>
      <c r="V72" s="116"/>
      <c r="W72" s="116"/>
      <c r="X72" s="116"/>
      <c r="Y72" s="116"/>
    </row>
    <row r="73" hidden="1">
      <c r="A73" s="116"/>
      <c r="B73" s="117"/>
      <c r="C73" s="116"/>
      <c r="D73" s="238"/>
      <c r="E73" s="116"/>
      <c r="F73" s="116"/>
      <c r="G73" s="129"/>
      <c r="H73" s="149"/>
      <c r="I73" s="116"/>
      <c r="J73" s="116"/>
      <c r="K73" s="116"/>
      <c r="L73" s="116"/>
      <c r="M73" s="116"/>
      <c r="N73" s="116"/>
      <c r="O73" s="116"/>
      <c r="P73" s="116"/>
      <c r="Q73" s="281"/>
      <c r="R73" s="116"/>
      <c r="S73" s="116"/>
      <c r="T73" s="116"/>
      <c r="U73" s="116"/>
      <c r="V73" s="116"/>
      <c r="W73" s="116"/>
      <c r="X73" s="116"/>
      <c r="Y73" s="116"/>
    </row>
    <row r="74" hidden="1">
      <c r="A74" s="116"/>
      <c r="B74" s="117"/>
      <c r="C74" s="116"/>
      <c r="D74" s="238"/>
      <c r="E74" s="116"/>
      <c r="F74" s="116"/>
      <c r="G74" s="129"/>
      <c r="H74" s="149"/>
      <c r="I74" s="116"/>
      <c r="J74" s="116"/>
      <c r="K74" s="116"/>
      <c r="L74" s="116"/>
      <c r="M74" s="116"/>
      <c r="N74" s="116"/>
      <c r="O74" s="116"/>
      <c r="P74" s="116"/>
      <c r="Q74" s="281"/>
      <c r="R74" s="116"/>
      <c r="S74" s="116"/>
      <c r="T74" s="116"/>
      <c r="U74" s="116"/>
      <c r="V74" s="116"/>
      <c r="W74" s="116"/>
      <c r="X74" s="116"/>
      <c r="Y74" s="116"/>
    </row>
    <row r="75" hidden="1">
      <c r="A75" s="116"/>
      <c r="B75" s="117"/>
      <c r="C75" s="116"/>
      <c r="D75" s="238"/>
      <c r="E75" s="116"/>
      <c r="F75" s="116"/>
      <c r="G75" s="129"/>
      <c r="H75" s="149"/>
      <c r="I75" s="116"/>
      <c r="J75" s="116"/>
      <c r="K75" s="116"/>
      <c r="L75" s="116"/>
      <c r="M75" s="116"/>
      <c r="N75" s="116"/>
      <c r="O75" s="116"/>
      <c r="P75" s="116"/>
      <c r="Q75" s="281"/>
      <c r="R75" s="116"/>
      <c r="S75" s="116"/>
      <c r="T75" s="116"/>
      <c r="U75" s="116"/>
      <c r="V75" s="116"/>
      <c r="W75" s="116"/>
      <c r="X75" s="116"/>
      <c r="Y75" s="116"/>
    </row>
    <row r="76" hidden="1">
      <c r="A76" s="116"/>
      <c r="B76" s="117"/>
      <c r="C76" s="116"/>
      <c r="D76" s="238"/>
      <c r="E76" s="116"/>
      <c r="F76" s="116"/>
      <c r="G76" s="129"/>
      <c r="H76" s="149"/>
      <c r="I76" s="116"/>
      <c r="J76" s="116"/>
      <c r="K76" s="116"/>
      <c r="L76" s="116"/>
      <c r="M76" s="116"/>
      <c r="N76" s="116"/>
      <c r="O76" s="116"/>
      <c r="P76" s="116"/>
      <c r="Q76" s="281"/>
      <c r="R76" s="116"/>
      <c r="S76" s="116"/>
      <c r="T76" s="116"/>
      <c r="U76" s="116"/>
      <c r="V76" s="116"/>
      <c r="W76" s="116"/>
      <c r="X76" s="116"/>
      <c r="Y76" s="116"/>
    </row>
    <row r="77" hidden="1">
      <c r="A77" s="116"/>
      <c r="B77" s="117"/>
      <c r="C77" s="116"/>
      <c r="D77" s="238"/>
      <c r="E77" s="116"/>
      <c r="F77" s="116"/>
      <c r="G77" s="129"/>
      <c r="H77" s="149"/>
      <c r="I77" s="116"/>
      <c r="J77" s="116"/>
      <c r="K77" s="116"/>
      <c r="L77" s="116"/>
      <c r="M77" s="116"/>
      <c r="N77" s="116"/>
      <c r="O77" s="116"/>
      <c r="P77" s="116"/>
      <c r="Q77" s="281"/>
      <c r="R77" s="116"/>
      <c r="S77" s="116"/>
      <c r="T77" s="116"/>
      <c r="U77" s="116"/>
      <c r="V77" s="116"/>
      <c r="W77" s="116"/>
      <c r="X77" s="116"/>
      <c r="Y77" s="116"/>
    </row>
    <row r="78" hidden="1">
      <c r="A78" s="116"/>
      <c r="B78" s="117"/>
      <c r="C78" s="116"/>
      <c r="D78" s="238"/>
      <c r="E78" s="116"/>
      <c r="F78" s="116"/>
      <c r="G78" s="129"/>
      <c r="H78" s="149"/>
      <c r="I78" s="116"/>
      <c r="J78" s="116"/>
      <c r="K78" s="116"/>
      <c r="L78" s="116"/>
      <c r="M78" s="116"/>
      <c r="N78" s="116"/>
      <c r="O78" s="116"/>
      <c r="P78" s="116"/>
      <c r="Q78" s="281"/>
      <c r="R78" s="116"/>
      <c r="S78" s="116"/>
      <c r="T78" s="116"/>
      <c r="U78" s="116"/>
      <c r="V78" s="116"/>
      <c r="W78" s="116"/>
      <c r="X78" s="116"/>
      <c r="Y78" s="116"/>
    </row>
    <row r="79" hidden="1">
      <c r="A79" s="116"/>
      <c r="B79" s="117"/>
      <c r="C79" s="116"/>
      <c r="D79" s="238"/>
      <c r="E79" s="116"/>
      <c r="F79" s="116"/>
      <c r="G79" s="129"/>
      <c r="H79" s="149"/>
      <c r="I79" s="116"/>
      <c r="J79" s="116"/>
      <c r="K79" s="116"/>
      <c r="L79" s="116"/>
      <c r="M79" s="116"/>
      <c r="N79" s="116"/>
      <c r="O79" s="116"/>
      <c r="P79" s="116"/>
      <c r="Q79" s="281"/>
      <c r="R79" s="116"/>
      <c r="S79" s="116"/>
      <c r="T79" s="116"/>
      <c r="U79" s="116"/>
      <c r="V79" s="116"/>
      <c r="W79" s="116"/>
      <c r="X79" s="116"/>
      <c r="Y79" s="116"/>
    </row>
    <row r="80" hidden="1">
      <c r="A80" s="116"/>
      <c r="B80" s="117"/>
      <c r="C80" s="116"/>
      <c r="D80" s="238"/>
      <c r="E80" s="116"/>
      <c r="F80" s="116"/>
      <c r="G80" s="129"/>
      <c r="H80" s="149"/>
      <c r="I80" s="116"/>
      <c r="J80" s="116"/>
      <c r="K80" s="116"/>
      <c r="L80" s="116"/>
      <c r="M80" s="116"/>
      <c r="N80" s="116"/>
      <c r="O80" s="116"/>
      <c r="P80" s="116"/>
      <c r="Q80" s="281"/>
      <c r="R80" s="116"/>
      <c r="S80" s="116"/>
      <c r="T80" s="116"/>
      <c r="U80" s="116"/>
      <c r="V80" s="116"/>
      <c r="W80" s="116"/>
      <c r="X80" s="116"/>
      <c r="Y80" s="116"/>
    </row>
    <row r="81" hidden="1">
      <c r="A81" s="116"/>
      <c r="B81" s="117"/>
      <c r="C81" s="116"/>
      <c r="D81" s="238"/>
      <c r="E81" s="116"/>
      <c r="F81" s="116"/>
      <c r="G81" s="129"/>
      <c r="H81" s="149"/>
      <c r="I81" s="116"/>
      <c r="J81" s="116"/>
      <c r="K81" s="116"/>
      <c r="L81" s="116"/>
      <c r="M81" s="116"/>
      <c r="N81" s="116"/>
      <c r="O81" s="116"/>
      <c r="P81" s="116"/>
      <c r="Q81" s="281"/>
      <c r="R81" s="116"/>
      <c r="S81" s="116"/>
      <c r="T81" s="116"/>
      <c r="U81" s="116"/>
      <c r="V81" s="116"/>
      <c r="W81" s="116"/>
      <c r="X81" s="116"/>
      <c r="Y81" s="116"/>
    </row>
    <row r="82" hidden="1">
      <c r="A82" s="116"/>
      <c r="B82" s="117"/>
      <c r="C82" s="116"/>
      <c r="D82" s="238"/>
      <c r="E82" s="116"/>
      <c r="F82" s="116"/>
      <c r="G82" s="129"/>
      <c r="H82" s="149"/>
      <c r="I82" s="116"/>
      <c r="J82" s="116"/>
      <c r="K82" s="116"/>
      <c r="L82" s="116"/>
      <c r="M82" s="116"/>
      <c r="N82" s="116"/>
      <c r="O82" s="116"/>
      <c r="P82" s="116"/>
      <c r="Q82" s="281"/>
      <c r="R82" s="116"/>
      <c r="S82" s="116"/>
      <c r="T82" s="116"/>
      <c r="U82" s="116"/>
      <c r="V82" s="116"/>
      <c r="W82" s="116"/>
      <c r="X82" s="116"/>
      <c r="Y82" s="116"/>
    </row>
    <row r="83" hidden="1">
      <c r="A83" s="116"/>
      <c r="B83" s="117"/>
      <c r="C83" s="116"/>
      <c r="D83" s="238"/>
      <c r="E83" s="116"/>
      <c r="F83" s="116"/>
      <c r="G83" s="129"/>
      <c r="H83" s="149"/>
      <c r="I83" s="116"/>
      <c r="J83" s="116"/>
      <c r="K83" s="116"/>
      <c r="L83" s="116"/>
      <c r="M83" s="116"/>
      <c r="N83" s="116"/>
      <c r="O83" s="116"/>
      <c r="P83" s="116"/>
      <c r="Q83" s="281"/>
      <c r="R83" s="116"/>
      <c r="S83" s="116"/>
      <c r="T83" s="116"/>
      <c r="U83" s="116"/>
      <c r="V83" s="116"/>
      <c r="W83" s="116"/>
      <c r="X83" s="116"/>
      <c r="Y83" s="116"/>
    </row>
    <row r="84" hidden="1">
      <c r="A84" s="116"/>
      <c r="B84" s="117"/>
      <c r="C84" s="116"/>
      <c r="D84" s="238"/>
      <c r="E84" s="116"/>
      <c r="F84" s="116"/>
      <c r="G84" s="129"/>
      <c r="H84" s="149"/>
      <c r="I84" s="116"/>
      <c r="J84" s="116"/>
      <c r="K84" s="116"/>
      <c r="L84" s="116"/>
      <c r="M84" s="116"/>
      <c r="N84" s="116"/>
      <c r="O84" s="116"/>
      <c r="P84" s="116"/>
      <c r="Q84" s="281"/>
      <c r="R84" s="116"/>
      <c r="S84" s="116"/>
      <c r="T84" s="116"/>
      <c r="U84" s="116"/>
      <c r="V84" s="116"/>
      <c r="W84" s="116"/>
      <c r="X84" s="116"/>
      <c r="Y84" s="116"/>
    </row>
    <row r="85" hidden="1">
      <c r="A85" s="116"/>
      <c r="B85" s="117"/>
      <c r="C85" s="116"/>
      <c r="D85" s="238"/>
      <c r="E85" s="116"/>
      <c r="F85" s="116"/>
      <c r="G85" s="129"/>
      <c r="H85" s="149"/>
      <c r="I85" s="116"/>
      <c r="J85" s="116"/>
      <c r="K85" s="116"/>
      <c r="L85" s="116"/>
      <c r="M85" s="116"/>
      <c r="N85" s="116"/>
      <c r="O85" s="116"/>
      <c r="P85" s="116"/>
      <c r="Q85" s="281"/>
      <c r="R85" s="116"/>
      <c r="S85" s="116"/>
      <c r="T85" s="116"/>
      <c r="U85" s="116"/>
      <c r="V85" s="116"/>
      <c r="W85" s="116"/>
      <c r="X85" s="116"/>
      <c r="Y85" s="116"/>
    </row>
    <row r="86" hidden="1">
      <c r="A86" s="116"/>
      <c r="B86" s="117"/>
      <c r="C86" s="116"/>
      <c r="D86" s="238"/>
      <c r="E86" s="116"/>
      <c r="F86" s="116"/>
      <c r="G86" s="129"/>
      <c r="H86" s="149"/>
      <c r="I86" s="116"/>
      <c r="J86" s="116"/>
      <c r="K86" s="116"/>
      <c r="L86" s="116"/>
      <c r="M86" s="116"/>
      <c r="N86" s="116"/>
      <c r="O86" s="116"/>
      <c r="P86" s="116"/>
      <c r="Q86" s="281"/>
      <c r="R86" s="116"/>
      <c r="S86" s="116"/>
      <c r="T86" s="116"/>
      <c r="U86" s="116"/>
      <c r="V86" s="116"/>
      <c r="W86" s="116"/>
      <c r="X86" s="116"/>
      <c r="Y86" s="116"/>
    </row>
    <row r="87" hidden="1">
      <c r="A87" s="116"/>
      <c r="B87" s="117"/>
      <c r="C87" s="116"/>
      <c r="D87" s="238"/>
      <c r="E87" s="116"/>
      <c r="F87" s="116"/>
      <c r="G87" s="129"/>
      <c r="H87" s="149"/>
      <c r="I87" s="116"/>
      <c r="J87" s="116"/>
      <c r="K87" s="116"/>
      <c r="L87" s="116"/>
      <c r="M87" s="116"/>
      <c r="N87" s="116"/>
      <c r="O87" s="116"/>
      <c r="P87" s="116"/>
      <c r="Q87" s="281"/>
      <c r="R87" s="116"/>
      <c r="S87" s="116"/>
      <c r="T87" s="116"/>
      <c r="U87" s="116"/>
      <c r="V87" s="116"/>
      <c r="W87" s="116"/>
      <c r="X87" s="116"/>
      <c r="Y87" s="116"/>
    </row>
    <row r="88" hidden="1">
      <c r="A88" s="116"/>
      <c r="B88" s="117"/>
      <c r="C88" s="116"/>
      <c r="D88" s="238"/>
      <c r="E88" s="116"/>
      <c r="F88" s="116"/>
      <c r="G88" s="129"/>
      <c r="H88" s="149"/>
      <c r="I88" s="116"/>
      <c r="J88" s="116"/>
      <c r="K88" s="116"/>
      <c r="L88" s="116"/>
      <c r="M88" s="116"/>
      <c r="N88" s="116"/>
      <c r="O88" s="116"/>
      <c r="P88" s="116"/>
      <c r="Q88" s="281"/>
      <c r="R88" s="116"/>
      <c r="S88" s="116"/>
      <c r="T88" s="116"/>
      <c r="U88" s="116"/>
      <c r="V88" s="116"/>
      <c r="W88" s="116"/>
      <c r="X88" s="116"/>
      <c r="Y88" s="116"/>
    </row>
    <row r="89" hidden="1">
      <c r="A89" s="116"/>
      <c r="B89" s="117"/>
      <c r="C89" s="116"/>
      <c r="D89" s="238"/>
      <c r="E89" s="116"/>
      <c r="F89" s="116"/>
      <c r="G89" s="129"/>
      <c r="H89" s="149"/>
      <c r="I89" s="116"/>
      <c r="J89" s="116"/>
      <c r="K89" s="116"/>
      <c r="L89" s="116"/>
      <c r="M89" s="116"/>
      <c r="N89" s="116"/>
      <c r="O89" s="116"/>
      <c r="P89" s="116"/>
      <c r="Q89" s="281"/>
      <c r="R89" s="116"/>
      <c r="S89" s="116"/>
      <c r="T89" s="116"/>
      <c r="U89" s="116"/>
      <c r="V89" s="116"/>
      <c r="W89" s="116"/>
      <c r="X89" s="116"/>
      <c r="Y89" s="116"/>
    </row>
    <row r="90" hidden="1">
      <c r="A90" s="116"/>
      <c r="B90" s="117"/>
      <c r="C90" s="116"/>
      <c r="D90" s="238"/>
      <c r="E90" s="116"/>
      <c r="F90" s="116"/>
      <c r="G90" s="129"/>
      <c r="H90" s="149"/>
      <c r="I90" s="116"/>
      <c r="J90" s="116"/>
      <c r="K90" s="116"/>
      <c r="L90" s="116"/>
      <c r="M90" s="116"/>
      <c r="N90" s="116"/>
      <c r="O90" s="116"/>
      <c r="P90" s="116"/>
      <c r="Q90" s="281"/>
      <c r="R90" s="116"/>
      <c r="S90" s="116"/>
      <c r="T90" s="116"/>
      <c r="U90" s="116"/>
      <c r="V90" s="116"/>
      <c r="W90" s="116"/>
      <c r="X90" s="116"/>
      <c r="Y90" s="116"/>
    </row>
    <row r="91" hidden="1">
      <c r="A91" s="116"/>
      <c r="B91" s="117"/>
      <c r="C91" s="116"/>
      <c r="D91" s="238"/>
      <c r="E91" s="116"/>
      <c r="F91" s="116"/>
      <c r="G91" s="129"/>
      <c r="H91" s="149"/>
      <c r="I91" s="116"/>
      <c r="J91" s="116"/>
      <c r="K91" s="116"/>
      <c r="L91" s="116"/>
      <c r="M91" s="116"/>
      <c r="N91" s="116"/>
      <c r="O91" s="116"/>
      <c r="P91" s="116"/>
      <c r="Q91" s="281"/>
      <c r="R91" s="116"/>
      <c r="S91" s="116"/>
      <c r="T91" s="116"/>
      <c r="U91" s="116"/>
      <c r="V91" s="116"/>
      <c r="W91" s="116"/>
      <c r="X91" s="116"/>
      <c r="Y91" s="116"/>
    </row>
    <row r="92" hidden="1">
      <c r="A92" s="116"/>
      <c r="B92" s="117"/>
      <c r="C92" s="116"/>
      <c r="D92" s="238"/>
      <c r="E92" s="116"/>
      <c r="F92" s="116"/>
      <c r="G92" s="129"/>
      <c r="H92" s="149"/>
      <c r="I92" s="116"/>
      <c r="J92" s="116"/>
      <c r="K92" s="116"/>
      <c r="L92" s="116"/>
      <c r="M92" s="116"/>
      <c r="N92" s="116"/>
      <c r="O92" s="116"/>
      <c r="P92" s="116"/>
      <c r="Q92" s="281"/>
      <c r="R92" s="116"/>
      <c r="S92" s="116"/>
      <c r="T92" s="116"/>
      <c r="U92" s="116"/>
      <c r="V92" s="116"/>
      <c r="W92" s="116"/>
      <c r="X92" s="116"/>
      <c r="Y92" s="116"/>
    </row>
    <row r="93" hidden="1">
      <c r="A93" s="116"/>
      <c r="B93" s="117"/>
      <c r="C93" s="116"/>
      <c r="D93" s="238"/>
      <c r="E93" s="116"/>
      <c r="F93" s="116"/>
      <c r="G93" s="129"/>
      <c r="H93" s="149"/>
      <c r="I93" s="116"/>
      <c r="J93" s="116"/>
      <c r="K93" s="116"/>
      <c r="L93" s="116"/>
      <c r="M93" s="116"/>
      <c r="N93" s="116"/>
      <c r="O93" s="116"/>
      <c r="P93" s="116"/>
      <c r="Q93" s="281"/>
      <c r="R93" s="116"/>
      <c r="S93" s="116"/>
      <c r="T93" s="116"/>
      <c r="U93" s="116"/>
      <c r="V93" s="116"/>
      <c r="W93" s="116"/>
      <c r="X93" s="116"/>
      <c r="Y93" s="116"/>
    </row>
    <row r="94" hidden="1">
      <c r="A94" s="116"/>
      <c r="B94" s="117"/>
      <c r="C94" s="116"/>
      <c r="D94" s="238"/>
      <c r="E94" s="116"/>
      <c r="F94" s="116"/>
      <c r="G94" s="129"/>
      <c r="H94" s="149"/>
      <c r="I94" s="116"/>
      <c r="J94" s="116"/>
      <c r="K94" s="116"/>
      <c r="L94" s="116"/>
      <c r="M94" s="116"/>
      <c r="N94" s="116"/>
      <c r="O94" s="116"/>
      <c r="P94" s="116"/>
      <c r="Q94" s="281"/>
      <c r="R94" s="116"/>
      <c r="S94" s="116"/>
      <c r="T94" s="116"/>
      <c r="U94" s="116"/>
      <c r="V94" s="116"/>
      <c r="W94" s="116"/>
      <c r="X94" s="116"/>
      <c r="Y94" s="116"/>
    </row>
    <row r="95" hidden="1">
      <c r="A95" s="116"/>
      <c r="B95" s="117"/>
      <c r="C95" s="116"/>
      <c r="D95" s="238"/>
      <c r="E95" s="116"/>
      <c r="F95" s="116"/>
      <c r="G95" s="129"/>
      <c r="H95" s="149"/>
      <c r="I95" s="116"/>
      <c r="J95" s="116"/>
      <c r="K95" s="116"/>
      <c r="L95" s="116"/>
      <c r="M95" s="116"/>
      <c r="N95" s="116"/>
      <c r="O95" s="116"/>
      <c r="P95" s="116"/>
      <c r="Q95" s="281"/>
      <c r="R95" s="116"/>
      <c r="S95" s="116"/>
      <c r="T95" s="116"/>
      <c r="U95" s="116"/>
      <c r="V95" s="116"/>
      <c r="W95" s="116"/>
      <c r="X95" s="116"/>
      <c r="Y95" s="116"/>
    </row>
    <row r="96" hidden="1">
      <c r="A96" s="116"/>
      <c r="B96" s="117"/>
      <c r="C96" s="116"/>
      <c r="D96" s="238"/>
      <c r="E96" s="116"/>
      <c r="F96" s="116"/>
      <c r="G96" s="129"/>
      <c r="H96" s="149"/>
      <c r="I96" s="116"/>
      <c r="J96" s="116"/>
      <c r="K96" s="116"/>
      <c r="L96" s="116"/>
      <c r="M96" s="116"/>
      <c r="N96" s="116"/>
      <c r="O96" s="116"/>
      <c r="P96" s="116"/>
      <c r="Q96" s="281"/>
      <c r="R96" s="116"/>
      <c r="S96" s="116"/>
      <c r="T96" s="116"/>
      <c r="U96" s="116"/>
      <c r="V96" s="116"/>
      <c r="W96" s="116"/>
      <c r="X96" s="116"/>
      <c r="Y96" s="116"/>
    </row>
    <row r="97" hidden="1">
      <c r="A97" s="116"/>
      <c r="B97" s="117"/>
      <c r="C97" s="116"/>
      <c r="D97" s="238"/>
      <c r="E97" s="116"/>
      <c r="F97" s="116"/>
      <c r="G97" s="129"/>
      <c r="H97" s="149"/>
      <c r="I97" s="116"/>
      <c r="J97" s="116"/>
      <c r="K97" s="116"/>
      <c r="L97" s="116"/>
      <c r="M97" s="116"/>
      <c r="N97" s="116"/>
      <c r="O97" s="116"/>
      <c r="P97" s="116"/>
      <c r="Q97" s="281"/>
      <c r="R97" s="116"/>
      <c r="S97" s="116"/>
      <c r="T97" s="116"/>
      <c r="U97" s="116"/>
      <c r="V97" s="116"/>
      <c r="W97" s="116"/>
      <c r="X97" s="116"/>
      <c r="Y97" s="116"/>
    </row>
    <row r="98" hidden="1">
      <c r="A98" s="116"/>
      <c r="B98" s="117"/>
      <c r="C98" s="116"/>
      <c r="D98" s="238"/>
      <c r="E98" s="116"/>
      <c r="F98" s="116"/>
      <c r="G98" s="129"/>
      <c r="H98" s="149"/>
      <c r="I98" s="116"/>
      <c r="J98" s="116"/>
      <c r="K98" s="116"/>
      <c r="L98" s="116"/>
      <c r="M98" s="116"/>
      <c r="N98" s="116"/>
      <c r="O98" s="116"/>
      <c r="P98" s="116"/>
      <c r="Q98" s="281"/>
      <c r="R98" s="116"/>
      <c r="S98" s="116"/>
      <c r="T98" s="116"/>
      <c r="U98" s="116"/>
      <c r="V98" s="116"/>
      <c r="W98" s="116"/>
      <c r="X98" s="116"/>
      <c r="Y98" s="116"/>
    </row>
    <row r="99" hidden="1">
      <c r="A99" s="116"/>
      <c r="B99" s="117"/>
      <c r="C99" s="116"/>
      <c r="D99" s="238"/>
      <c r="E99" s="116"/>
      <c r="F99" s="116"/>
      <c r="G99" s="129"/>
      <c r="H99" s="149"/>
      <c r="I99" s="116"/>
      <c r="J99" s="116"/>
      <c r="K99" s="116"/>
      <c r="L99" s="116"/>
      <c r="M99" s="116"/>
      <c r="N99" s="116"/>
      <c r="O99" s="116"/>
      <c r="P99" s="116"/>
      <c r="Q99" s="281"/>
      <c r="R99" s="116"/>
      <c r="S99" s="116"/>
      <c r="T99" s="116"/>
      <c r="U99" s="116"/>
      <c r="V99" s="116"/>
      <c r="W99" s="116"/>
      <c r="X99" s="116"/>
      <c r="Y99" s="116"/>
    </row>
    <row r="100" hidden="1">
      <c r="A100" s="116"/>
      <c r="B100" s="117"/>
      <c r="C100" s="116"/>
      <c r="D100" s="238"/>
      <c r="E100" s="116"/>
      <c r="F100" s="116"/>
      <c r="G100" s="129"/>
      <c r="H100" s="149"/>
      <c r="I100" s="116"/>
      <c r="J100" s="116"/>
      <c r="K100" s="116"/>
      <c r="L100" s="116"/>
      <c r="M100" s="116"/>
      <c r="N100" s="116"/>
      <c r="O100" s="116"/>
      <c r="P100" s="116"/>
      <c r="Q100" s="281"/>
      <c r="R100" s="116"/>
      <c r="S100" s="116"/>
      <c r="T100" s="116"/>
      <c r="U100" s="116"/>
      <c r="V100" s="116"/>
      <c r="W100" s="116"/>
      <c r="X100" s="116"/>
      <c r="Y100" s="116"/>
    </row>
    <row r="101" hidden="1">
      <c r="A101" s="116"/>
      <c r="B101" s="117"/>
      <c r="C101" s="116"/>
      <c r="D101" s="238"/>
      <c r="E101" s="116"/>
      <c r="F101" s="116"/>
      <c r="G101" s="129"/>
      <c r="H101" s="149"/>
      <c r="I101" s="116"/>
      <c r="J101" s="116"/>
      <c r="K101" s="116"/>
      <c r="L101" s="116"/>
      <c r="M101" s="116"/>
      <c r="N101" s="116"/>
      <c r="O101" s="116"/>
      <c r="P101" s="116"/>
      <c r="Q101" s="281"/>
      <c r="R101" s="116"/>
      <c r="S101" s="116"/>
      <c r="T101" s="116"/>
      <c r="U101" s="116"/>
      <c r="V101" s="116"/>
      <c r="W101" s="116"/>
      <c r="X101" s="116"/>
      <c r="Y101" s="116"/>
    </row>
    <row r="102" hidden="1">
      <c r="A102" s="116"/>
      <c r="B102" s="117"/>
      <c r="C102" s="116"/>
      <c r="D102" s="238"/>
      <c r="E102" s="116"/>
      <c r="F102" s="116"/>
      <c r="G102" s="129"/>
      <c r="H102" s="149"/>
      <c r="I102" s="116"/>
      <c r="J102" s="116"/>
      <c r="K102" s="116"/>
      <c r="L102" s="116"/>
      <c r="M102" s="116"/>
      <c r="N102" s="116"/>
      <c r="O102" s="116"/>
      <c r="P102" s="116"/>
      <c r="Q102" s="281"/>
      <c r="R102" s="116"/>
      <c r="S102" s="116"/>
      <c r="T102" s="116"/>
      <c r="U102" s="116"/>
      <c r="V102" s="116"/>
      <c r="W102" s="116"/>
      <c r="X102" s="116"/>
      <c r="Y102" s="116"/>
    </row>
    <row r="103" hidden="1">
      <c r="A103" s="116"/>
      <c r="B103" s="117"/>
      <c r="C103" s="116"/>
      <c r="D103" s="238"/>
      <c r="E103" s="116"/>
      <c r="F103" s="116"/>
      <c r="G103" s="129"/>
      <c r="H103" s="149"/>
      <c r="I103" s="116"/>
      <c r="J103" s="116"/>
      <c r="K103" s="116"/>
      <c r="L103" s="116"/>
      <c r="M103" s="116"/>
      <c r="N103" s="116"/>
      <c r="O103" s="116"/>
      <c r="P103" s="116"/>
      <c r="Q103" s="281"/>
      <c r="R103" s="116"/>
      <c r="S103" s="116"/>
      <c r="T103" s="116"/>
      <c r="U103" s="116"/>
      <c r="V103" s="116"/>
      <c r="W103" s="116"/>
      <c r="X103" s="116"/>
      <c r="Y103" s="116"/>
    </row>
    <row r="104" hidden="1">
      <c r="A104" s="116"/>
      <c r="B104" s="117"/>
      <c r="C104" s="116"/>
      <c r="D104" s="238"/>
      <c r="E104" s="116"/>
      <c r="F104" s="116"/>
      <c r="G104" s="129"/>
      <c r="H104" s="149"/>
      <c r="I104" s="116"/>
      <c r="J104" s="116"/>
      <c r="K104" s="116"/>
      <c r="L104" s="116"/>
      <c r="M104" s="116"/>
      <c r="N104" s="116"/>
      <c r="O104" s="116"/>
      <c r="P104" s="116"/>
      <c r="Q104" s="281"/>
      <c r="R104" s="116"/>
      <c r="S104" s="116"/>
      <c r="T104" s="116"/>
      <c r="U104" s="116"/>
      <c r="V104" s="116"/>
      <c r="W104" s="116"/>
      <c r="X104" s="116"/>
      <c r="Y104" s="116"/>
    </row>
    <row r="105" hidden="1">
      <c r="A105" s="116"/>
      <c r="B105" s="117"/>
      <c r="C105" s="116"/>
      <c r="D105" s="238"/>
      <c r="E105" s="116"/>
      <c r="F105" s="116"/>
      <c r="G105" s="129"/>
      <c r="H105" s="149"/>
      <c r="I105" s="116"/>
      <c r="J105" s="116"/>
      <c r="K105" s="116"/>
      <c r="L105" s="116"/>
      <c r="M105" s="116"/>
      <c r="N105" s="116"/>
      <c r="O105" s="116"/>
      <c r="P105" s="116"/>
      <c r="Q105" s="281"/>
      <c r="R105" s="116"/>
      <c r="S105" s="116"/>
      <c r="T105" s="116"/>
      <c r="U105" s="116"/>
      <c r="V105" s="116"/>
      <c r="W105" s="116"/>
      <c r="X105" s="116"/>
      <c r="Y105" s="116"/>
    </row>
    <row r="106" hidden="1">
      <c r="A106" s="116"/>
      <c r="B106" s="117"/>
      <c r="C106" s="116"/>
      <c r="D106" s="238"/>
      <c r="E106" s="116"/>
      <c r="F106" s="116"/>
      <c r="G106" s="129"/>
      <c r="H106" s="149"/>
      <c r="I106" s="116"/>
      <c r="J106" s="116"/>
      <c r="K106" s="116"/>
      <c r="L106" s="116"/>
      <c r="M106" s="116"/>
      <c r="N106" s="116"/>
      <c r="O106" s="116"/>
      <c r="P106" s="116"/>
      <c r="Q106" s="281"/>
      <c r="R106" s="116"/>
      <c r="S106" s="116"/>
      <c r="T106" s="116"/>
      <c r="U106" s="116"/>
      <c r="V106" s="116"/>
      <c r="W106" s="116"/>
      <c r="X106" s="116"/>
      <c r="Y106" s="116"/>
    </row>
    <row r="107" hidden="1">
      <c r="A107" s="116"/>
      <c r="B107" s="117"/>
      <c r="C107" s="116"/>
      <c r="D107" s="238"/>
      <c r="E107" s="116"/>
      <c r="F107" s="116"/>
      <c r="G107" s="129"/>
      <c r="H107" s="149"/>
      <c r="I107" s="116"/>
      <c r="J107" s="116"/>
      <c r="K107" s="116"/>
      <c r="L107" s="116"/>
      <c r="M107" s="116"/>
      <c r="N107" s="116"/>
      <c r="O107" s="116"/>
      <c r="P107" s="116"/>
      <c r="Q107" s="281"/>
      <c r="R107" s="116"/>
      <c r="S107" s="116"/>
      <c r="T107" s="116"/>
      <c r="U107" s="116"/>
      <c r="V107" s="116"/>
      <c r="W107" s="116"/>
      <c r="X107" s="116"/>
      <c r="Y107" s="116"/>
    </row>
    <row r="108" hidden="1">
      <c r="A108" s="116"/>
      <c r="B108" s="117"/>
      <c r="C108" s="116"/>
      <c r="D108" s="238"/>
      <c r="E108" s="116"/>
      <c r="F108" s="116"/>
      <c r="G108" s="129"/>
      <c r="H108" s="149"/>
      <c r="I108" s="116"/>
      <c r="J108" s="116"/>
      <c r="K108" s="116"/>
      <c r="L108" s="116"/>
      <c r="M108" s="116"/>
      <c r="N108" s="116"/>
      <c r="O108" s="116"/>
      <c r="P108" s="116"/>
      <c r="Q108" s="281"/>
      <c r="R108" s="116"/>
      <c r="S108" s="116"/>
      <c r="T108" s="116"/>
      <c r="U108" s="116"/>
      <c r="V108" s="116"/>
      <c r="W108" s="116"/>
      <c r="X108" s="116"/>
      <c r="Y108" s="116"/>
    </row>
    <row r="109" hidden="1">
      <c r="A109" s="116"/>
      <c r="B109" s="117"/>
      <c r="C109" s="116"/>
      <c r="D109" s="238"/>
      <c r="E109" s="116"/>
      <c r="F109" s="116"/>
      <c r="G109" s="129"/>
      <c r="H109" s="149"/>
      <c r="I109" s="116"/>
      <c r="J109" s="116"/>
      <c r="K109" s="116"/>
      <c r="L109" s="116"/>
      <c r="M109" s="116"/>
      <c r="N109" s="116"/>
      <c r="O109" s="116"/>
      <c r="P109" s="116"/>
      <c r="Q109" s="281"/>
      <c r="R109" s="116"/>
      <c r="S109" s="116"/>
      <c r="T109" s="116"/>
      <c r="U109" s="116"/>
      <c r="V109" s="116"/>
      <c r="W109" s="116"/>
      <c r="X109" s="116"/>
      <c r="Y109" s="116"/>
    </row>
    <row r="110" hidden="1">
      <c r="A110" s="116"/>
      <c r="B110" s="117"/>
      <c r="C110" s="116"/>
      <c r="D110" s="238"/>
      <c r="E110" s="116"/>
      <c r="F110" s="116"/>
      <c r="G110" s="129"/>
      <c r="H110" s="149"/>
      <c r="I110" s="116"/>
      <c r="J110" s="116"/>
      <c r="K110" s="116"/>
      <c r="L110" s="116"/>
      <c r="M110" s="116"/>
      <c r="N110" s="116"/>
      <c r="O110" s="116"/>
      <c r="P110" s="116"/>
      <c r="Q110" s="281"/>
      <c r="R110" s="116"/>
      <c r="S110" s="116"/>
      <c r="T110" s="116"/>
      <c r="U110" s="116"/>
      <c r="V110" s="116"/>
      <c r="W110" s="116"/>
      <c r="X110" s="116"/>
      <c r="Y110" s="116"/>
    </row>
    <row r="111" hidden="1">
      <c r="A111" s="116"/>
      <c r="B111" s="117"/>
      <c r="C111" s="116"/>
      <c r="D111" s="238"/>
      <c r="E111" s="116"/>
      <c r="F111" s="116"/>
      <c r="G111" s="129"/>
      <c r="H111" s="149"/>
      <c r="I111" s="116"/>
      <c r="J111" s="116"/>
      <c r="K111" s="116"/>
      <c r="L111" s="116"/>
      <c r="M111" s="116"/>
      <c r="N111" s="116"/>
      <c r="O111" s="116"/>
      <c r="P111" s="116"/>
      <c r="Q111" s="281"/>
      <c r="R111" s="116"/>
      <c r="S111" s="116"/>
      <c r="T111" s="116"/>
      <c r="U111" s="116"/>
      <c r="V111" s="116"/>
      <c r="W111" s="116"/>
      <c r="X111" s="116"/>
      <c r="Y111" s="116"/>
    </row>
    <row r="112" hidden="1">
      <c r="A112" s="116"/>
      <c r="B112" s="117"/>
      <c r="C112" s="116"/>
      <c r="D112" s="238"/>
      <c r="E112" s="116"/>
      <c r="F112" s="116"/>
      <c r="G112" s="129"/>
      <c r="H112" s="149"/>
      <c r="I112" s="116"/>
      <c r="J112" s="116"/>
      <c r="K112" s="116"/>
      <c r="L112" s="116"/>
      <c r="M112" s="116"/>
      <c r="N112" s="116"/>
      <c r="O112" s="116"/>
      <c r="P112" s="116"/>
      <c r="Q112" s="281"/>
      <c r="R112" s="116"/>
      <c r="S112" s="116"/>
      <c r="T112" s="116"/>
      <c r="U112" s="116"/>
      <c r="V112" s="116"/>
      <c r="W112" s="116"/>
      <c r="X112" s="116"/>
      <c r="Y112" s="116"/>
    </row>
    <row r="113" hidden="1">
      <c r="A113" s="116"/>
      <c r="B113" s="117"/>
      <c r="C113" s="116"/>
      <c r="D113" s="238"/>
      <c r="E113" s="116"/>
      <c r="F113" s="116"/>
      <c r="G113" s="129"/>
      <c r="H113" s="149"/>
      <c r="I113" s="116"/>
      <c r="J113" s="116"/>
      <c r="K113" s="116"/>
      <c r="L113" s="116"/>
      <c r="M113" s="116"/>
      <c r="N113" s="116"/>
      <c r="O113" s="116"/>
      <c r="P113" s="116"/>
      <c r="Q113" s="281"/>
      <c r="R113" s="116"/>
      <c r="S113" s="116"/>
      <c r="T113" s="116"/>
      <c r="U113" s="116"/>
      <c r="V113" s="116"/>
      <c r="W113" s="116"/>
      <c r="X113" s="116"/>
      <c r="Y113" s="116"/>
    </row>
    <row r="114" hidden="1">
      <c r="A114" s="116"/>
      <c r="B114" s="117"/>
      <c r="C114" s="116"/>
      <c r="D114" s="238"/>
      <c r="E114" s="116"/>
      <c r="F114" s="116"/>
      <c r="G114" s="129"/>
      <c r="H114" s="149"/>
      <c r="I114" s="116"/>
      <c r="J114" s="116"/>
      <c r="K114" s="116"/>
      <c r="L114" s="116"/>
      <c r="M114" s="116"/>
      <c r="N114" s="116"/>
      <c r="O114" s="116"/>
      <c r="P114" s="116"/>
      <c r="Q114" s="281"/>
      <c r="R114" s="116"/>
      <c r="S114" s="116"/>
      <c r="T114" s="116"/>
      <c r="U114" s="116"/>
      <c r="V114" s="116"/>
      <c r="W114" s="116"/>
      <c r="X114" s="116"/>
      <c r="Y114" s="116"/>
    </row>
    <row r="115" hidden="1">
      <c r="A115" s="116"/>
      <c r="B115" s="117"/>
      <c r="C115" s="116"/>
      <c r="D115" s="238"/>
      <c r="E115" s="116"/>
      <c r="F115" s="116"/>
      <c r="G115" s="129"/>
      <c r="H115" s="149"/>
      <c r="I115" s="116"/>
      <c r="J115" s="116"/>
      <c r="K115" s="116"/>
      <c r="L115" s="116"/>
      <c r="M115" s="116"/>
      <c r="N115" s="116"/>
      <c r="O115" s="116"/>
      <c r="P115" s="116"/>
      <c r="Q115" s="281"/>
      <c r="R115" s="116"/>
      <c r="S115" s="116"/>
      <c r="T115" s="116"/>
      <c r="U115" s="116"/>
      <c r="V115" s="116"/>
      <c r="W115" s="116"/>
      <c r="X115" s="116"/>
      <c r="Y115" s="116"/>
    </row>
    <row r="116" hidden="1">
      <c r="A116" s="116"/>
      <c r="B116" s="117"/>
      <c r="C116" s="116"/>
      <c r="D116" s="238"/>
      <c r="E116" s="116"/>
      <c r="F116" s="116"/>
      <c r="G116" s="129"/>
      <c r="H116" s="149"/>
      <c r="I116" s="116"/>
      <c r="J116" s="116"/>
      <c r="K116" s="116"/>
      <c r="L116" s="116"/>
      <c r="M116" s="116"/>
      <c r="N116" s="116"/>
      <c r="O116" s="116"/>
      <c r="P116" s="116"/>
      <c r="Q116" s="281"/>
      <c r="R116" s="116"/>
      <c r="S116" s="116"/>
      <c r="T116" s="116"/>
      <c r="U116" s="116"/>
      <c r="V116" s="116"/>
      <c r="W116" s="116"/>
      <c r="X116" s="116"/>
      <c r="Y116" s="116"/>
    </row>
    <row r="117" hidden="1">
      <c r="A117" s="116"/>
      <c r="B117" s="117"/>
      <c r="C117" s="116"/>
      <c r="D117" s="238"/>
      <c r="E117" s="116"/>
      <c r="F117" s="116"/>
      <c r="G117" s="129"/>
      <c r="H117" s="149"/>
      <c r="I117" s="116"/>
      <c r="J117" s="116"/>
      <c r="K117" s="116"/>
      <c r="L117" s="116"/>
      <c r="M117" s="116"/>
      <c r="N117" s="116"/>
      <c r="O117" s="116"/>
      <c r="P117" s="116"/>
      <c r="Q117" s="281"/>
      <c r="R117" s="116"/>
      <c r="S117" s="116"/>
      <c r="T117" s="116"/>
      <c r="U117" s="116"/>
      <c r="V117" s="116"/>
      <c r="W117" s="116"/>
      <c r="X117" s="116"/>
      <c r="Y117" s="116"/>
    </row>
    <row r="118" hidden="1">
      <c r="A118" s="116"/>
      <c r="B118" s="117"/>
      <c r="C118" s="116"/>
      <c r="D118" s="238"/>
      <c r="E118" s="116"/>
      <c r="F118" s="116"/>
      <c r="G118" s="129"/>
      <c r="H118" s="149"/>
      <c r="I118" s="116"/>
      <c r="J118" s="116"/>
      <c r="K118" s="116"/>
      <c r="L118" s="116"/>
      <c r="M118" s="116"/>
      <c r="N118" s="116"/>
      <c r="O118" s="116"/>
      <c r="P118" s="116"/>
      <c r="Q118" s="281"/>
      <c r="R118" s="116"/>
      <c r="S118" s="116"/>
      <c r="T118" s="116"/>
      <c r="U118" s="116"/>
      <c r="V118" s="116"/>
      <c r="W118" s="116"/>
      <c r="X118" s="116"/>
      <c r="Y118" s="116"/>
    </row>
    <row r="119" hidden="1">
      <c r="A119" s="116"/>
      <c r="B119" s="117"/>
      <c r="C119" s="116"/>
      <c r="D119" s="238"/>
      <c r="E119" s="116"/>
      <c r="F119" s="116"/>
      <c r="G119" s="129"/>
      <c r="H119" s="149"/>
      <c r="I119" s="116"/>
      <c r="J119" s="116"/>
      <c r="K119" s="116"/>
      <c r="L119" s="116"/>
      <c r="M119" s="116"/>
      <c r="N119" s="116"/>
      <c r="O119" s="116"/>
      <c r="P119" s="116"/>
      <c r="Q119" s="281"/>
      <c r="R119" s="116"/>
      <c r="S119" s="116"/>
      <c r="T119" s="116"/>
      <c r="U119" s="116"/>
      <c r="V119" s="116"/>
      <c r="W119" s="116"/>
      <c r="X119" s="116"/>
      <c r="Y119" s="116"/>
    </row>
    <row r="120" hidden="1">
      <c r="A120" s="116"/>
      <c r="B120" s="117"/>
      <c r="C120" s="116"/>
      <c r="D120" s="238"/>
      <c r="E120" s="116"/>
      <c r="F120" s="116"/>
      <c r="G120" s="129"/>
      <c r="H120" s="149"/>
      <c r="I120" s="116"/>
      <c r="J120" s="116"/>
      <c r="K120" s="116"/>
      <c r="L120" s="116"/>
      <c r="M120" s="116"/>
      <c r="N120" s="116"/>
      <c r="O120" s="116"/>
      <c r="P120" s="116"/>
      <c r="Q120" s="281"/>
      <c r="R120" s="116"/>
      <c r="S120" s="116"/>
      <c r="T120" s="116"/>
      <c r="U120" s="116"/>
      <c r="V120" s="116"/>
      <c r="W120" s="116"/>
      <c r="X120" s="116"/>
      <c r="Y120" s="116"/>
    </row>
    <row r="121" hidden="1">
      <c r="A121" s="116"/>
      <c r="B121" s="117"/>
      <c r="C121" s="116"/>
      <c r="D121" s="238"/>
      <c r="E121" s="116"/>
      <c r="F121" s="116"/>
      <c r="G121" s="129"/>
      <c r="H121" s="149"/>
      <c r="I121" s="116"/>
      <c r="J121" s="116"/>
      <c r="K121" s="116"/>
      <c r="L121" s="116"/>
      <c r="M121" s="116"/>
      <c r="N121" s="116"/>
      <c r="O121" s="116"/>
      <c r="P121" s="116"/>
      <c r="Q121" s="281"/>
      <c r="R121" s="116"/>
      <c r="S121" s="116"/>
      <c r="T121" s="116"/>
      <c r="U121" s="116"/>
      <c r="V121" s="116"/>
      <c r="W121" s="116"/>
      <c r="X121" s="116"/>
      <c r="Y121" s="116"/>
    </row>
    <row r="122" hidden="1">
      <c r="A122" s="116"/>
      <c r="B122" s="117"/>
      <c r="C122" s="116"/>
      <c r="D122" s="238"/>
      <c r="E122" s="116"/>
      <c r="F122" s="116"/>
      <c r="G122" s="129"/>
      <c r="H122" s="149"/>
      <c r="I122" s="116"/>
      <c r="J122" s="116"/>
      <c r="K122" s="116"/>
      <c r="L122" s="116"/>
      <c r="M122" s="116"/>
      <c r="N122" s="116"/>
      <c r="O122" s="116"/>
      <c r="P122" s="116"/>
      <c r="Q122" s="281"/>
      <c r="R122" s="116"/>
      <c r="S122" s="116"/>
      <c r="T122" s="116"/>
      <c r="U122" s="116"/>
      <c r="V122" s="116"/>
      <c r="W122" s="116"/>
      <c r="X122" s="116"/>
      <c r="Y122" s="116"/>
    </row>
    <row r="123" hidden="1">
      <c r="A123" s="116"/>
      <c r="B123" s="117"/>
      <c r="C123" s="116"/>
      <c r="D123" s="238"/>
      <c r="E123" s="116"/>
      <c r="F123" s="116"/>
      <c r="G123" s="129"/>
      <c r="H123" s="149"/>
      <c r="I123" s="116"/>
      <c r="J123" s="116"/>
      <c r="K123" s="116"/>
      <c r="L123" s="116"/>
      <c r="M123" s="116"/>
      <c r="N123" s="116"/>
      <c r="O123" s="116"/>
      <c r="P123" s="116"/>
      <c r="Q123" s="281"/>
      <c r="R123" s="116"/>
      <c r="S123" s="116"/>
      <c r="T123" s="116"/>
      <c r="U123" s="116"/>
      <c r="V123" s="116"/>
      <c r="W123" s="116"/>
      <c r="X123" s="116"/>
      <c r="Y123" s="116"/>
    </row>
    <row r="124" hidden="1">
      <c r="A124" s="116"/>
      <c r="B124" s="117"/>
      <c r="C124" s="116"/>
      <c r="D124" s="238"/>
      <c r="E124" s="116"/>
      <c r="F124" s="116"/>
      <c r="G124" s="129"/>
      <c r="H124" s="149"/>
      <c r="I124" s="116"/>
      <c r="J124" s="116"/>
      <c r="K124" s="116"/>
      <c r="L124" s="116"/>
      <c r="M124" s="116"/>
      <c r="N124" s="116"/>
      <c r="O124" s="116"/>
      <c r="P124" s="116"/>
      <c r="Q124" s="281"/>
      <c r="R124" s="116"/>
      <c r="S124" s="116"/>
      <c r="T124" s="116"/>
      <c r="U124" s="116"/>
      <c r="V124" s="116"/>
      <c r="W124" s="116"/>
      <c r="X124" s="116"/>
      <c r="Y124" s="116"/>
    </row>
    <row r="125" hidden="1">
      <c r="A125" s="116"/>
      <c r="B125" s="117"/>
      <c r="C125" s="116"/>
      <c r="D125" s="238"/>
      <c r="E125" s="116"/>
      <c r="F125" s="116"/>
      <c r="G125" s="129"/>
      <c r="H125" s="149"/>
      <c r="I125" s="116"/>
      <c r="J125" s="116"/>
      <c r="K125" s="116"/>
      <c r="L125" s="116"/>
      <c r="M125" s="116"/>
      <c r="N125" s="116"/>
      <c r="O125" s="116"/>
      <c r="P125" s="116"/>
      <c r="Q125" s="281"/>
      <c r="R125" s="116"/>
      <c r="S125" s="116"/>
      <c r="T125" s="116"/>
      <c r="U125" s="116"/>
      <c r="V125" s="116"/>
      <c r="W125" s="116"/>
      <c r="X125" s="116"/>
      <c r="Y125" s="116"/>
    </row>
    <row r="126" hidden="1">
      <c r="A126" s="116"/>
      <c r="B126" s="117"/>
      <c r="C126" s="116"/>
      <c r="D126" s="238"/>
      <c r="E126" s="116"/>
      <c r="F126" s="116"/>
      <c r="G126" s="129"/>
      <c r="H126" s="149"/>
      <c r="I126" s="116"/>
      <c r="J126" s="116"/>
      <c r="K126" s="116"/>
      <c r="L126" s="116"/>
      <c r="M126" s="116"/>
      <c r="N126" s="116"/>
      <c r="O126" s="116"/>
      <c r="P126" s="116"/>
      <c r="Q126" s="281"/>
      <c r="R126" s="116"/>
      <c r="S126" s="116"/>
      <c r="T126" s="116"/>
      <c r="U126" s="116"/>
      <c r="V126" s="116"/>
      <c r="W126" s="116"/>
      <c r="X126" s="116"/>
      <c r="Y126" s="116"/>
    </row>
    <row r="127" hidden="1">
      <c r="A127" s="116"/>
      <c r="B127" s="117"/>
      <c r="C127" s="116"/>
      <c r="D127" s="238"/>
      <c r="E127" s="116"/>
      <c r="F127" s="116"/>
      <c r="G127" s="129"/>
      <c r="H127" s="149"/>
      <c r="I127" s="116"/>
      <c r="J127" s="116"/>
      <c r="K127" s="116"/>
      <c r="L127" s="116"/>
      <c r="M127" s="116"/>
      <c r="N127" s="116"/>
      <c r="O127" s="116"/>
      <c r="P127" s="116"/>
      <c r="Q127" s="281"/>
      <c r="R127" s="116"/>
      <c r="S127" s="116"/>
      <c r="T127" s="116"/>
      <c r="U127" s="116"/>
      <c r="V127" s="116"/>
      <c r="W127" s="116"/>
      <c r="X127" s="116"/>
      <c r="Y127" s="116"/>
    </row>
    <row r="128" hidden="1">
      <c r="A128" s="116"/>
      <c r="B128" s="117"/>
      <c r="C128" s="116"/>
      <c r="D128" s="238"/>
      <c r="E128" s="116"/>
      <c r="F128" s="116"/>
      <c r="G128" s="129"/>
      <c r="H128" s="149"/>
      <c r="I128" s="116"/>
      <c r="J128" s="116"/>
      <c r="K128" s="116"/>
      <c r="L128" s="116"/>
      <c r="M128" s="116"/>
      <c r="N128" s="116"/>
      <c r="O128" s="116"/>
      <c r="P128" s="116"/>
      <c r="Q128" s="281"/>
      <c r="R128" s="116"/>
      <c r="S128" s="116"/>
      <c r="T128" s="116"/>
      <c r="U128" s="116"/>
      <c r="V128" s="116"/>
      <c r="W128" s="116"/>
      <c r="X128" s="116"/>
      <c r="Y128" s="116"/>
    </row>
    <row r="129" hidden="1">
      <c r="A129" s="116"/>
      <c r="B129" s="117"/>
      <c r="C129" s="116"/>
      <c r="D129" s="238"/>
      <c r="E129" s="116"/>
      <c r="F129" s="116"/>
      <c r="G129" s="129"/>
      <c r="H129" s="149"/>
      <c r="I129" s="116"/>
      <c r="J129" s="116"/>
      <c r="K129" s="116"/>
      <c r="L129" s="116"/>
      <c r="M129" s="116"/>
      <c r="N129" s="116"/>
      <c r="O129" s="116"/>
      <c r="P129" s="116"/>
      <c r="Q129" s="281"/>
      <c r="R129" s="116"/>
      <c r="S129" s="116"/>
      <c r="T129" s="116"/>
      <c r="U129" s="116"/>
      <c r="V129" s="116"/>
      <c r="W129" s="116"/>
      <c r="X129" s="116"/>
      <c r="Y129" s="116"/>
    </row>
    <row r="130" hidden="1">
      <c r="A130" s="116"/>
      <c r="B130" s="117"/>
      <c r="C130" s="116"/>
      <c r="D130" s="238"/>
      <c r="E130" s="116"/>
      <c r="F130" s="116"/>
      <c r="G130" s="129"/>
      <c r="H130" s="149"/>
      <c r="I130" s="116"/>
      <c r="J130" s="116"/>
      <c r="K130" s="116"/>
      <c r="L130" s="116"/>
      <c r="M130" s="116"/>
      <c r="N130" s="116"/>
      <c r="O130" s="116"/>
      <c r="P130" s="116"/>
      <c r="Q130" s="281"/>
      <c r="R130" s="116"/>
      <c r="S130" s="116"/>
      <c r="T130" s="116"/>
      <c r="U130" s="116"/>
      <c r="V130" s="116"/>
      <c r="W130" s="116"/>
      <c r="X130" s="116"/>
      <c r="Y130" s="116"/>
    </row>
    <row r="131" hidden="1">
      <c r="A131" s="116"/>
      <c r="B131" s="117"/>
      <c r="C131" s="116"/>
      <c r="D131" s="238"/>
      <c r="E131" s="116"/>
      <c r="F131" s="116"/>
      <c r="G131" s="129"/>
      <c r="H131" s="149"/>
      <c r="I131" s="116"/>
      <c r="J131" s="116"/>
      <c r="K131" s="116"/>
      <c r="L131" s="116"/>
      <c r="M131" s="116"/>
      <c r="N131" s="116"/>
      <c r="O131" s="116"/>
      <c r="P131" s="116"/>
      <c r="Q131" s="281"/>
      <c r="R131" s="116"/>
      <c r="S131" s="116"/>
      <c r="T131" s="116"/>
      <c r="U131" s="116"/>
      <c r="V131" s="116"/>
      <c r="W131" s="116"/>
      <c r="X131" s="116"/>
      <c r="Y131" s="116"/>
    </row>
    <row r="132" hidden="1">
      <c r="A132" s="116"/>
      <c r="B132" s="117"/>
      <c r="C132" s="116"/>
      <c r="D132" s="238"/>
      <c r="E132" s="116"/>
      <c r="F132" s="116"/>
      <c r="G132" s="129"/>
      <c r="H132" s="149"/>
      <c r="I132" s="116"/>
      <c r="J132" s="116"/>
      <c r="K132" s="116"/>
      <c r="L132" s="116"/>
      <c r="M132" s="116"/>
      <c r="N132" s="116"/>
      <c r="O132" s="116"/>
      <c r="P132" s="116"/>
      <c r="Q132" s="281"/>
      <c r="R132" s="116"/>
      <c r="S132" s="116"/>
      <c r="T132" s="116"/>
      <c r="U132" s="116"/>
      <c r="V132" s="116"/>
      <c r="W132" s="116"/>
      <c r="X132" s="116"/>
      <c r="Y132" s="116"/>
    </row>
    <row r="133" hidden="1">
      <c r="A133" s="116"/>
      <c r="B133" s="117"/>
      <c r="C133" s="116"/>
      <c r="D133" s="238"/>
      <c r="E133" s="116"/>
      <c r="F133" s="116"/>
      <c r="G133" s="129"/>
      <c r="H133" s="149"/>
      <c r="I133" s="116"/>
      <c r="J133" s="116"/>
      <c r="K133" s="116"/>
      <c r="L133" s="116"/>
      <c r="M133" s="116"/>
      <c r="N133" s="116"/>
      <c r="O133" s="116"/>
      <c r="P133" s="116"/>
      <c r="Q133" s="281"/>
      <c r="R133" s="116"/>
      <c r="S133" s="116"/>
      <c r="T133" s="116"/>
      <c r="U133" s="116"/>
      <c r="V133" s="116"/>
      <c r="W133" s="116"/>
      <c r="X133" s="116"/>
      <c r="Y133" s="116"/>
    </row>
    <row r="134" hidden="1">
      <c r="A134" s="116"/>
      <c r="B134" s="117"/>
      <c r="C134" s="116"/>
      <c r="D134" s="238"/>
      <c r="E134" s="116"/>
      <c r="F134" s="116"/>
      <c r="G134" s="129"/>
      <c r="H134" s="149"/>
      <c r="I134" s="116"/>
      <c r="J134" s="116"/>
      <c r="K134" s="116"/>
      <c r="L134" s="116"/>
      <c r="M134" s="116"/>
      <c r="N134" s="116"/>
      <c r="O134" s="116"/>
      <c r="P134" s="116"/>
      <c r="Q134" s="281"/>
      <c r="R134" s="116"/>
      <c r="S134" s="116"/>
      <c r="T134" s="116"/>
      <c r="U134" s="116"/>
      <c r="V134" s="116"/>
      <c r="W134" s="116"/>
      <c r="X134" s="116"/>
      <c r="Y134" s="116"/>
    </row>
    <row r="135" hidden="1">
      <c r="A135" s="116"/>
      <c r="B135" s="117"/>
      <c r="C135" s="116"/>
      <c r="D135" s="238"/>
      <c r="E135" s="116"/>
      <c r="F135" s="116"/>
      <c r="G135" s="129"/>
      <c r="H135" s="149"/>
      <c r="I135" s="116"/>
      <c r="J135" s="116"/>
      <c r="K135" s="116"/>
      <c r="L135" s="116"/>
      <c r="M135" s="116"/>
      <c r="N135" s="116"/>
      <c r="O135" s="116"/>
      <c r="P135" s="116"/>
      <c r="Q135" s="281"/>
      <c r="R135" s="116"/>
      <c r="S135" s="116"/>
      <c r="T135" s="116"/>
      <c r="U135" s="116"/>
      <c r="V135" s="116"/>
      <c r="W135" s="116"/>
      <c r="X135" s="116"/>
      <c r="Y135" s="116"/>
    </row>
    <row r="136" hidden="1">
      <c r="A136" s="116"/>
      <c r="B136" s="117"/>
      <c r="C136" s="116"/>
      <c r="D136" s="238"/>
      <c r="E136" s="116"/>
      <c r="F136" s="116"/>
      <c r="G136" s="129"/>
      <c r="H136" s="149"/>
      <c r="I136" s="116"/>
      <c r="J136" s="116"/>
      <c r="K136" s="116"/>
      <c r="L136" s="116"/>
      <c r="M136" s="116"/>
      <c r="N136" s="116"/>
      <c r="O136" s="116"/>
      <c r="P136" s="116"/>
      <c r="Q136" s="281"/>
      <c r="R136" s="116"/>
      <c r="S136" s="116"/>
      <c r="T136" s="116"/>
      <c r="U136" s="116"/>
      <c r="V136" s="116"/>
      <c r="W136" s="116"/>
      <c r="X136" s="116"/>
      <c r="Y136" s="116"/>
    </row>
    <row r="137" hidden="1">
      <c r="A137" s="116"/>
      <c r="B137" s="117"/>
      <c r="C137" s="116"/>
      <c r="D137" s="238"/>
      <c r="E137" s="116"/>
      <c r="F137" s="116"/>
      <c r="G137" s="129"/>
      <c r="H137" s="149"/>
      <c r="I137" s="116"/>
      <c r="J137" s="116"/>
      <c r="K137" s="116"/>
      <c r="L137" s="116"/>
      <c r="M137" s="116"/>
      <c r="N137" s="116"/>
      <c r="O137" s="116"/>
      <c r="P137" s="116"/>
      <c r="Q137" s="281"/>
      <c r="R137" s="116"/>
      <c r="S137" s="116"/>
      <c r="T137" s="116"/>
      <c r="U137" s="116"/>
      <c r="V137" s="116"/>
      <c r="W137" s="116"/>
      <c r="X137" s="116"/>
      <c r="Y137" s="116"/>
    </row>
    <row r="138" hidden="1">
      <c r="A138" s="116"/>
      <c r="B138" s="117"/>
      <c r="C138" s="116"/>
      <c r="D138" s="238"/>
      <c r="E138" s="116"/>
      <c r="F138" s="116"/>
      <c r="G138" s="129"/>
      <c r="H138" s="149"/>
      <c r="I138" s="116"/>
      <c r="J138" s="116"/>
      <c r="K138" s="116"/>
      <c r="L138" s="116"/>
      <c r="M138" s="116"/>
      <c r="N138" s="116"/>
      <c r="O138" s="116"/>
      <c r="P138" s="116"/>
      <c r="Q138" s="281"/>
      <c r="R138" s="116"/>
      <c r="S138" s="116"/>
      <c r="T138" s="116"/>
      <c r="U138" s="116"/>
      <c r="V138" s="116"/>
      <c r="W138" s="116"/>
      <c r="X138" s="116"/>
      <c r="Y138" s="116"/>
    </row>
    <row r="139" hidden="1">
      <c r="A139" s="116"/>
      <c r="B139" s="117"/>
      <c r="C139" s="116"/>
      <c r="D139" s="238"/>
      <c r="E139" s="116"/>
      <c r="F139" s="116"/>
      <c r="G139" s="129"/>
      <c r="H139" s="149"/>
      <c r="I139" s="116"/>
      <c r="J139" s="116"/>
      <c r="K139" s="116"/>
      <c r="L139" s="116"/>
      <c r="M139" s="116"/>
      <c r="N139" s="116"/>
      <c r="O139" s="116"/>
      <c r="P139" s="116"/>
      <c r="Q139" s="281"/>
      <c r="R139" s="116"/>
      <c r="S139" s="116"/>
      <c r="T139" s="116"/>
      <c r="U139" s="116"/>
      <c r="V139" s="116"/>
      <c r="W139" s="116"/>
      <c r="X139" s="116"/>
      <c r="Y139" s="116"/>
    </row>
    <row r="140" hidden="1">
      <c r="A140" s="116"/>
      <c r="B140" s="117"/>
      <c r="C140" s="116"/>
      <c r="D140" s="238"/>
      <c r="E140" s="116"/>
      <c r="F140" s="116"/>
      <c r="G140" s="129"/>
      <c r="H140" s="149"/>
      <c r="I140" s="116"/>
      <c r="J140" s="116"/>
      <c r="K140" s="116"/>
      <c r="L140" s="116"/>
      <c r="M140" s="116"/>
      <c r="N140" s="116"/>
      <c r="O140" s="116"/>
      <c r="P140" s="116"/>
      <c r="Q140" s="281"/>
      <c r="R140" s="116"/>
      <c r="S140" s="116"/>
      <c r="T140" s="116"/>
      <c r="U140" s="116"/>
      <c r="V140" s="116"/>
      <c r="W140" s="116"/>
      <c r="X140" s="116"/>
      <c r="Y140" s="116"/>
    </row>
    <row r="141" hidden="1">
      <c r="A141" s="116"/>
      <c r="B141" s="117"/>
      <c r="C141" s="116"/>
      <c r="D141" s="238"/>
      <c r="E141" s="116"/>
      <c r="F141" s="116"/>
      <c r="G141" s="129"/>
      <c r="H141" s="149"/>
      <c r="I141" s="116"/>
      <c r="J141" s="116"/>
      <c r="K141" s="116"/>
      <c r="L141" s="116"/>
      <c r="M141" s="116"/>
      <c r="N141" s="116"/>
      <c r="O141" s="116"/>
      <c r="P141" s="116"/>
      <c r="Q141" s="281"/>
      <c r="R141" s="116"/>
      <c r="S141" s="116"/>
      <c r="T141" s="116"/>
      <c r="U141" s="116"/>
      <c r="V141" s="116"/>
      <c r="W141" s="116"/>
      <c r="X141" s="116"/>
      <c r="Y141" s="116"/>
    </row>
    <row r="142" hidden="1">
      <c r="A142" s="116"/>
      <c r="B142" s="117"/>
      <c r="C142" s="116"/>
      <c r="D142" s="238"/>
      <c r="E142" s="116"/>
      <c r="F142" s="116"/>
      <c r="G142" s="129"/>
      <c r="H142" s="149"/>
      <c r="I142" s="116"/>
      <c r="J142" s="116"/>
      <c r="K142" s="116"/>
      <c r="L142" s="116"/>
      <c r="M142" s="116"/>
      <c r="N142" s="116"/>
      <c r="O142" s="116"/>
      <c r="P142" s="116"/>
      <c r="Q142" s="281"/>
      <c r="R142" s="116"/>
      <c r="S142" s="116"/>
      <c r="T142" s="116"/>
      <c r="U142" s="116"/>
      <c r="V142" s="116"/>
      <c r="W142" s="116"/>
      <c r="X142" s="116"/>
      <c r="Y142" s="116"/>
    </row>
    <row r="143" hidden="1">
      <c r="A143" s="116"/>
      <c r="B143" s="117"/>
      <c r="C143" s="116"/>
      <c r="D143" s="238"/>
      <c r="E143" s="116"/>
      <c r="F143" s="116"/>
      <c r="G143" s="129"/>
      <c r="H143" s="149"/>
      <c r="I143" s="116"/>
      <c r="J143" s="116"/>
      <c r="K143" s="116"/>
      <c r="L143" s="116"/>
      <c r="M143" s="116"/>
      <c r="N143" s="116"/>
      <c r="O143" s="116"/>
      <c r="P143" s="116"/>
      <c r="Q143" s="281"/>
      <c r="R143" s="116"/>
      <c r="S143" s="116"/>
      <c r="T143" s="116"/>
      <c r="U143" s="116"/>
      <c r="V143" s="116"/>
      <c r="W143" s="116"/>
      <c r="X143" s="116"/>
      <c r="Y143" s="116"/>
    </row>
    <row r="144" hidden="1">
      <c r="A144" s="116"/>
      <c r="B144" s="117"/>
      <c r="C144" s="116"/>
      <c r="D144" s="238"/>
      <c r="E144" s="116"/>
      <c r="F144" s="116"/>
      <c r="G144" s="129"/>
      <c r="H144" s="149"/>
      <c r="I144" s="116"/>
      <c r="J144" s="116"/>
      <c r="K144" s="116"/>
      <c r="L144" s="116"/>
      <c r="M144" s="116"/>
      <c r="N144" s="116"/>
      <c r="O144" s="116"/>
      <c r="P144" s="116"/>
      <c r="Q144" s="281"/>
      <c r="R144" s="116"/>
      <c r="S144" s="116"/>
      <c r="T144" s="116"/>
      <c r="U144" s="116"/>
      <c r="V144" s="116"/>
      <c r="W144" s="116"/>
      <c r="X144" s="116"/>
      <c r="Y144" s="116"/>
    </row>
    <row r="145" hidden="1">
      <c r="A145" s="116"/>
      <c r="B145" s="117"/>
      <c r="C145" s="116"/>
      <c r="D145" s="238"/>
      <c r="E145" s="116"/>
      <c r="F145" s="116"/>
      <c r="G145" s="129"/>
      <c r="H145" s="149"/>
      <c r="I145" s="116"/>
      <c r="J145" s="116"/>
      <c r="K145" s="116"/>
      <c r="L145" s="116"/>
      <c r="M145" s="116"/>
      <c r="N145" s="116"/>
      <c r="O145" s="116"/>
      <c r="P145" s="116"/>
      <c r="Q145" s="281"/>
      <c r="R145" s="116"/>
      <c r="S145" s="116"/>
      <c r="T145" s="116"/>
      <c r="U145" s="116"/>
      <c r="V145" s="116"/>
      <c r="W145" s="116"/>
      <c r="X145" s="116"/>
      <c r="Y145" s="116"/>
    </row>
    <row r="146" hidden="1">
      <c r="A146" s="116"/>
      <c r="B146" s="117"/>
      <c r="C146" s="116"/>
      <c r="D146" s="238"/>
      <c r="E146" s="116"/>
      <c r="F146" s="116"/>
      <c r="G146" s="129"/>
      <c r="H146" s="149"/>
      <c r="I146" s="116"/>
      <c r="J146" s="116"/>
      <c r="K146" s="116"/>
      <c r="L146" s="116"/>
      <c r="M146" s="116"/>
      <c r="N146" s="116"/>
      <c r="O146" s="116"/>
      <c r="P146" s="116"/>
      <c r="Q146" s="281"/>
      <c r="R146" s="116"/>
      <c r="S146" s="116"/>
      <c r="T146" s="116"/>
      <c r="U146" s="116"/>
      <c r="V146" s="116"/>
      <c r="W146" s="116"/>
      <c r="X146" s="116"/>
      <c r="Y146" s="116"/>
    </row>
    <row r="147" hidden="1">
      <c r="A147" s="116"/>
      <c r="B147" s="117"/>
      <c r="C147" s="116"/>
      <c r="D147" s="238"/>
      <c r="E147" s="116"/>
      <c r="F147" s="116"/>
      <c r="G147" s="129"/>
      <c r="H147" s="149"/>
      <c r="I147" s="116"/>
      <c r="J147" s="116"/>
      <c r="K147" s="116"/>
      <c r="L147" s="116"/>
      <c r="M147" s="116"/>
      <c r="N147" s="116"/>
      <c r="O147" s="116"/>
      <c r="P147" s="116"/>
      <c r="Q147" s="281"/>
      <c r="R147" s="116"/>
      <c r="S147" s="116"/>
      <c r="T147" s="116"/>
      <c r="U147" s="116"/>
      <c r="V147" s="116"/>
      <c r="W147" s="116"/>
      <c r="X147" s="116"/>
      <c r="Y147" s="116"/>
    </row>
    <row r="148" hidden="1">
      <c r="A148" s="116"/>
      <c r="B148" s="117"/>
      <c r="C148" s="116"/>
      <c r="D148" s="238"/>
      <c r="E148" s="116"/>
      <c r="F148" s="116"/>
      <c r="G148" s="129"/>
      <c r="H148" s="149"/>
      <c r="I148" s="116"/>
      <c r="J148" s="116"/>
      <c r="K148" s="116"/>
      <c r="L148" s="116"/>
      <c r="M148" s="116"/>
      <c r="N148" s="116"/>
      <c r="O148" s="116"/>
      <c r="P148" s="116"/>
      <c r="Q148" s="281"/>
      <c r="R148" s="116"/>
      <c r="S148" s="116"/>
      <c r="T148" s="116"/>
      <c r="U148" s="116"/>
      <c r="V148" s="116"/>
      <c r="W148" s="116"/>
      <c r="X148" s="116"/>
      <c r="Y148" s="116"/>
    </row>
    <row r="149" hidden="1">
      <c r="A149" s="116"/>
      <c r="B149" s="117"/>
      <c r="C149" s="116"/>
      <c r="D149" s="238"/>
      <c r="E149" s="116"/>
      <c r="F149" s="116"/>
      <c r="G149" s="129"/>
      <c r="H149" s="149"/>
      <c r="I149" s="116"/>
      <c r="J149" s="116"/>
      <c r="K149" s="116"/>
      <c r="L149" s="116"/>
      <c r="M149" s="116"/>
      <c r="N149" s="116"/>
      <c r="O149" s="116"/>
      <c r="P149" s="116"/>
      <c r="Q149" s="281"/>
      <c r="R149" s="116"/>
      <c r="S149" s="116"/>
      <c r="T149" s="116"/>
      <c r="U149" s="116"/>
      <c r="V149" s="116"/>
      <c r="W149" s="116"/>
      <c r="X149" s="116"/>
      <c r="Y149" s="116"/>
    </row>
    <row r="150" hidden="1">
      <c r="A150" s="116"/>
      <c r="B150" s="117"/>
      <c r="C150" s="116"/>
      <c r="D150" s="238"/>
      <c r="E150" s="116"/>
      <c r="F150" s="116"/>
      <c r="G150" s="129"/>
      <c r="H150" s="149"/>
      <c r="I150" s="116"/>
      <c r="J150" s="116"/>
      <c r="K150" s="116"/>
      <c r="L150" s="116"/>
      <c r="M150" s="116"/>
      <c r="N150" s="116"/>
      <c r="O150" s="116"/>
      <c r="P150" s="116"/>
      <c r="Q150" s="281"/>
      <c r="R150" s="116"/>
      <c r="S150" s="116"/>
      <c r="T150" s="116"/>
      <c r="U150" s="116"/>
      <c r="V150" s="116"/>
      <c r="W150" s="116"/>
      <c r="X150" s="116"/>
      <c r="Y150" s="116"/>
    </row>
    <row r="151" hidden="1">
      <c r="A151" s="116"/>
      <c r="B151" s="117"/>
      <c r="C151" s="116"/>
      <c r="D151" s="238"/>
      <c r="E151" s="116"/>
      <c r="F151" s="116"/>
      <c r="G151" s="129"/>
      <c r="H151" s="149"/>
      <c r="I151" s="116"/>
      <c r="J151" s="116"/>
      <c r="K151" s="116"/>
      <c r="L151" s="116"/>
      <c r="M151" s="116"/>
      <c r="N151" s="116"/>
      <c r="O151" s="116"/>
      <c r="P151" s="116"/>
      <c r="Q151" s="281"/>
      <c r="R151" s="116"/>
      <c r="S151" s="116"/>
      <c r="T151" s="116"/>
      <c r="U151" s="116"/>
      <c r="V151" s="116"/>
      <c r="W151" s="116"/>
      <c r="X151" s="116"/>
      <c r="Y151" s="116"/>
    </row>
    <row r="152" hidden="1">
      <c r="A152" s="116"/>
      <c r="B152" s="117"/>
      <c r="C152" s="116"/>
      <c r="D152" s="238"/>
      <c r="E152" s="116"/>
      <c r="F152" s="116"/>
      <c r="G152" s="129"/>
      <c r="H152" s="149"/>
      <c r="I152" s="116"/>
      <c r="J152" s="116"/>
      <c r="K152" s="116"/>
      <c r="L152" s="116"/>
      <c r="M152" s="116"/>
      <c r="N152" s="116"/>
      <c r="O152" s="116"/>
      <c r="P152" s="116"/>
      <c r="Q152" s="281"/>
      <c r="R152" s="116"/>
      <c r="S152" s="116"/>
      <c r="T152" s="116"/>
      <c r="U152" s="116"/>
      <c r="V152" s="116"/>
      <c r="W152" s="116"/>
      <c r="X152" s="116"/>
      <c r="Y152" s="116"/>
    </row>
    <row r="153" hidden="1">
      <c r="A153" s="116"/>
      <c r="B153" s="117"/>
      <c r="C153" s="116"/>
      <c r="D153" s="238"/>
      <c r="E153" s="116"/>
      <c r="F153" s="116"/>
      <c r="G153" s="129"/>
      <c r="H153" s="149"/>
      <c r="I153" s="116"/>
      <c r="J153" s="116"/>
      <c r="K153" s="116"/>
      <c r="L153" s="116"/>
      <c r="M153" s="116"/>
      <c r="N153" s="116"/>
      <c r="O153" s="116"/>
      <c r="P153" s="116"/>
      <c r="Q153" s="281"/>
      <c r="R153" s="116"/>
      <c r="S153" s="116"/>
      <c r="T153" s="116"/>
      <c r="U153" s="116"/>
      <c r="V153" s="116"/>
      <c r="W153" s="116"/>
      <c r="X153" s="116"/>
      <c r="Y153" s="116"/>
    </row>
    <row r="154" hidden="1">
      <c r="A154" s="116"/>
      <c r="B154" s="117"/>
      <c r="C154" s="116"/>
      <c r="D154" s="238"/>
      <c r="E154" s="116"/>
      <c r="F154" s="116"/>
      <c r="G154" s="129"/>
      <c r="H154" s="149"/>
      <c r="I154" s="116"/>
      <c r="J154" s="116"/>
      <c r="K154" s="116"/>
      <c r="L154" s="116"/>
      <c r="M154" s="116"/>
      <c r="N154" s="116"/>
      <c r="O154" s="116"/>
      <c r="P154" s="116"/>
      <c r="Q154" s="281"/>
      <c r="R154" s="116"/>
      <c r="S154" s="116"/>
      <c r="T154" s="116"/>
      <c r="U154" s="116"/>
      <c r="V154" s="116"/>
      <c r="W154" s="116"/>
      <c r="X154" s="116"/>
      <c r="Y154" s="116"/>
    </row>
    <row r="155" hidden="1">
      <c r="A155" s="116"/>
      <c r="B155" s="117"/>
      <c r="C155" s="116"/>
      <c r="D155" s="238"/>
      <c r="E155" s="116"/>
      <c r="F155" s="116"/>
      <c r="G155" s="129"/>
      <c r="H155" s="149"/>
      <c r="I155" s="116"/>
      <c r="J155" s="116"/>
      <c r="K155" s="116"/>
      <c r="L155" s="116"/>
      <c r="M155" s="116"/>
      <c r="N155" s="116"/>
      <c r="O155" s="116"/>
      <c r="P155" s="116"/>
      <c r="Q155" s="281"/>
      <c r="R155" s="116"/>
      <c r="S155" s="116"/>
      <c r="T155" s="116"/>
      <c r="U155" s="116"/>
      <c r="V155" s="116"/>
      <c r="W155" s="116"/>
      <c r="X155" s="116"/>
      <c r="Y155" s="116"/>
    </row>
    <row r="156" hidden="1">
      <c r="A156" s="116"/>
      <c r="B156" s="117"/>
      <c r="C156" s="116"/>
      <c r="D156" s="238"/>
      <c r="E156" s="116"/>
      <c r="F156" s="116"/>
      <c r="G156" s="129"/>
      <c r="H156" s="149"/>
      <c r="I156" s="116"/>
      <c r="J156" s="116"/>
      <c r="K156" s="116"/>
      <c r="L156" s="116"/>
      <c r="M156" s="116"/>
      <c r="N156" s="116"/>
      <c r="O156" s="116"/>
      <c r="P156" s="116"/>
      <c r="Q156" s="281"/>
      <c r="R156" s="116"/>
      <c r="S156" s="116"/>
      <c r="T156" s="116"/>
      <c r="U156" s="116"/>
      <c r="V156" s="116"/>
      <c r="W156" s="116"/>
      <c r="X156" s="116"/>
      <c r="Y156" s="116"/>
    </row>
    <row r="157" hidden="1">
      <c r="A157" s="116"/>
      <c r="B157" s="117"/>
      <c r="C157" s="116"/>
      <c r="D157" s="238"/>
      <c r="E157" s="116"/>
      <c r="F157" s="116"/>
      <c r="G157" s="129"/>
      <c r="H157" s="149"/>
      <c r="I157" s="116"/>
      <c r="J157" s="116"/>
      <c r="K157" s="116"/>
      <c r="L157" s="116"/>
      <c r="M157" s="116"/>
      <c r="N157" s="116"/>
      <c r="O157" s="116"/>
      <c r="P157" s="116"/>
      <c r="Q157" s="281"/>
      <c r="R157" s="116"/>
      <c r="S157" s="116"/>
      <c r="T157" s="116"/>
      <c r="U157" s="116"/>
      <c r="V157" s="116"/>
      <c r="W157" s="116"/>
      <c r="X157" s="116"/>
      <c r="Y157" s="116"/>
    </row>
    <row r="158" hidden="1">
      <c r="A158" s="116"/>
      <c r="B158" s="117"/>
      <c r="C158" s="116"/>
      <c r="D158" s="238"/>
      <c r="E158" s="116"/>
      <c r="F158" s="116"/>
      <c r="G158" s="129"/>
      <c r="H158" s="149"/>
      <c r="I158" s="116"/>
      <c r="J158" s="116"/>
      <c r="K158" s="116"/>
      <c r="L158" s="116"/>
      <c r="M158" s="116"/>
      <c r="N158" s="116"/>
      <c r="O158" s="116"/>
      <c r="P158" s="116"/>
      <c r="Q158" s="281"/>
      <c r="R158" s="116"/>
      <c r="S158" s="116"/>
      <c r="T158" s="116"/>
      <c r="U158" s="116"/>
      <c r="V158" s="116"/>
      <c r="W158" s="116"/>
      <c r="X158" s="116"/>
      <c r="Y158" s="116"/>
    </row>
    <row r="159" hidden="1">
      <c r="A159" s="116"/>
      <c r="B159" s="117"/>
      <c r="C159" s="116"/>
      <c r="D159" s="238"/>
      <c r="E159" s="116"/>
      <c r="F159" s="116"/>
      <c r="G159" s="129"/>
      <c r="H159" s="149"/>
      <c r="I159" s="116"/>
      <c r="J159" s="116"/>
      <c r="K159" s="116"/>
      <c r="L159" s="116"/>
      <c r="M159" s="116"/>
      <c r="N159" s="116"/>
      <c r="O159" s="116"/>
      <c r="P159" s="116"/>
      <c r="Q159" s="281"/>
      <c r="R159" s="116"/>
      <c r="S159" s="116"/>
      <c r="T159" s="116"/>
      <c r="U159" s="116"/>
      <c r="V159" s="116"/>
      <c r="W159" s="116"/>
      <c r="X159" s="116"/>
      <c r="Y159" s="116"/>
    </row>
    <row r="160" hidden="1">
      <c r="A160" s="116"/>
      <c r="B160" s="117"/>
      <c r="C160" s="116"/>
      <c r="D160" s="238"/>
      <c r="E160" s="116"/>
      <c r="F160" s="116"/>
      <c r="G160" s="129"/>
      <c r="H160" s="149"/>
      <c r="I160" s="116"/>
      <c r="J160" s="116"/>
      <c r="K160" s="116"/>
      <c r="L160" s="116"/>
      <c r="M160" s="116"/>
      <c r="N160" s="116"/>
      <c r="O160" s="116"/>
      <c r="P160" s="116"/>
      <c r="Q160" s="281"/>
      <c r="R160" s="116"/>
      <c r="S160" s="116"/>
      <c r="T160" s="116"/>
      <c r="U160" s="116"/>
      <c r="V160" s="116"/>
      <c r="W160" s="116"/>
      <c r="X160" s="116"/>
      <c r="Y160" s="116"/>
    </row>
    <row r="161" hidden="1">
      <c r="A161" s="116"/>
      <c r="B161" s="117"/>
      <c r="C161" s="116"/>
      <c r="D161" s="238"/>
      <c r="E161" s="116"/>
      <c r="F161" s="116"/>
      <c r="G161" s="129"/>
      <c r="H161" s="149"/>
      <c r="I161" s="116"/>
      <c r="J161" s="116"/>
      <c r="K161" s="116"/>
      <c r="L161" s="116"/>
      <c r="M161" s="116"/>
      <c r="N161" s="116"/>
      <c r="O161" s="116"/>
      <c r="P161" s="116"/>
      <c r="Q161" s="281"/>
      <c r="R161" s="116"/>
      <c r="S161" s="116"/>
      <c r="T161" s="116"/>
      <c r="U161" s="116"/>
      <c r="V161" s="116"/>
      <c r="W161" s="116"/>
      <c r="X161" s="116"/>
      <c r="Y161" s="116"/>
    </row>
    <row r="162" hidden="1">
      <c r="A162" s="116"/>
      <c r="B162" s="117"/>
      <c r="C162" s="116"/>
      <c r="D162" s="238"/>
      <c r="E162" s="116"/>
      <c r="F162" s="116"/>
      <c r="G162" s="129"/>
      <c r="H162" s="149"/>
      <c r="I162" s="116"/>
      <c r="J162" s="116"/>
      <c r="K162" s="116"/>
      <c r="L162" s="116"/>
      <c r="M162" s="116"/>
      <c r="N162" s="116"/>
      <c r="O162" s="116"/>
      <c r="P162" s="116"/>
      <c r="Q162" s="281"/>
      <c r="R162" s="116"/>
      <c r="S162" s="116"/>
      <c r="T162" s="116"/>
      <c r="U162" s="116"/>
      <c r="V162" s="116"/>
      <c r="W162" s="116"/>
      <c r="X162" s="116"/>
      <c r="Y162" s="116"/>
    </row>
    <row r="163" hidden="1">
      <c r="A163" s="116"/>
      <c r="B163" s="117"/>
      <c r="C163" s="116"/>
      <c r="D163" s="238"/>
      <c r="E163" s="116"/>
      <c r="F163" s="116"/>
      <c r="G163" s="129"/>
      <c r="H163" s="149"/>
      <c r="I163" s="116"/>
      <c r="J163" s="116"/>
      <c r="K163" s="116"/>
      <c r="L163" s="116"/>
      <c r="M163" s="116"/>
      <c r="N163" s="116"/>
      <c r="O163" s="116"/>
      <c r="P163" s="116"/>
      <c r="Q163" s="281"/>
      <c r="R163" s="116"/>
      <c r="S163" s="116"/>
      <c r="T163" s="116"/>
      <c r="U163" s="116"/>
      <c r="V163" s="116"/>
      <c r="W163" s="116"/>
      <c r="X163" s="116"/>
      <c r="Y163" s="116"/>
    </row>
    <row r="164" hidden="1">
      <c r="A164" s="116"/>
      <c r="B164" s="117"/>
      <c r="C164" s="116"/>
      <c r="D164" s="238"/>
      <c r="E164" s="116"/>
      <c r="F164" s="116"/>
      <c r="G164" s="129"/>
      <c r="H164" s="149"/>
      <c r="I164" s="116"/>
      <c r="J164" s="116"/>
      <c r="K164" s="116"/>
      <c r="L164" s="116"/>
      <c r="M164" s="116"/>
      <c r="N164" s="116"/>
      <c r="O164" s="116"/>
      <c r="P164" s="116"/>
      <c r="Q164" s="281"/>
      <c r="R164" s="116"/>
      <c r="S164" s="116"/>
      <c r="T164" s="116"/>
      <c r="U164" s="116"/>
      <c r="V164" s="116"/>
      <c r="W164" s="116"/>
      <c r="X164" s="116"/>
      <c r="Y164" s="116"/>
    </row>
    <row r="165" hidden="1">
      <c r="A165" s="116"/>
      <c r="B165" s="117"/>
      <c r="C165" s="116"/>
      <c r="D165" s="238"/>
      <c r="E165" s="116"/>
      <c r="F165" s="116"/>
      <c r="G165" s="129"/>
      <c r="H165" s="149"/>
      <c r="I165" s="116"/>
      <c r="J165" s="116"/>
      <c r="K165" s="116"/>
      <c r="L165" s="116"/>
      <c r="M165" s="116"/>
      <c r="N165" s="116"/>
      <c r="O165" s="116"/>
      <c r="P165" s="116"/>
      <c r="Q165" s="281"/>
      <c r="R165" s="116"/>
      <c r="S165" s="116"/>
      <c r="T165" s="116"/>
      <c r="U165" s="116"/>
      <c r="V165" s="116"/>
      <c r="W165" s="116"/>
      <c r="X165" s="116"/>
      <c r="Y165" s="116"/>
    </row>
    <row r="166" hidden="1">
      <c r="A166" s="116"/>
      <c r="B166" s="117"/>
      <c r="C166" s="116"/>
      <c r="D166" s="238"/>
      <c r="E166" s="116"/>
      <c r="F166" s="116"/>
      <c r="G166" s="129"/>
      <c r="H166" s="149"/>
      <c r="I166" s="116"/>
      <c r="J166" s="116"/>
      <c r="K166" s="116"/>
      <c r="L166" s="116"/>
      <c r="M166" s="116"/>
      <c r="N166" s="116"/>
      <c r="O166" s="116"/>
      <c r="P166" s="116"/>
      <c r="Q166" s="281"/>
      <c r="R166" s="116"/>
      <c r="S166" s="116"/>
      <c r="T166" s="116"/>
      <c r="U166" s="116"/>
      <c r="V166" s="116"/>
      <c r="W166" s="116"/>
      <c r="X166" s="116"/>
      <c r="Y166" s="116"/>
    </row>
    <row r="167" hidden="1">
      <c r="A167" s="116"/>
      <c r="B167" s="117"/>
      <c r="C167" s="116"/>
      <c r="D167" s="238"/>
      <c r="E167" s="116"/>
      <c r="F167" s="116"/>
      <c r="G167" s="129"/>
      <c r="H167" s="149"/>
      <c r="I167" s="116"/>
      <c r="J167" s="116"/>
      <c r="K167" s="116"/>
      <c r="L167" s="116"/>
      <c r="M167" s="116"/>
      <c r="N167" s="116"/>
      <c r="O167" s="116"/>
      <c r="P167" s="116"/>
      <c r="Q167" s="281"/>
      <c r="R167" s="116"/>
      <c r="S167" s="116"/>
      <c r="T167" s="116"/>
      <c r="U167" s="116"/>
      <c r="V167" s="116"/>
      <c r="W167" s="116"/>
      <c r="X167" s="116"/>
      <c r="Y167" s="116"/>
    </row>
    <row r="168" hidden="1">
      <c r="A168" s="116"/>
      <c r="B168" s="117"/>
      <c r="C168" s="116"/>
      <c r="D168" s="238"/>
      <c r="E168" s="116"/>
      <c r="F168" s="116"/>
      <c r="G168" s="129"/>
      <c r="H168" s="149"/>
      <c r="I168" s="116"/>
      <c r="J168" s="116"/>
      <c r="K168" s="116"/>
      <c r="L168" s="116"/>
      <c r="M168" s="116"/>
      <c r="N168" s="116"/>
      <c r="O168" s="116"/>
      <c r="P168" s="116"/>
      <c r="Q168" s="281"/>
      <c r="R168" s="116"/>
      <c r="S168" s="116"/>
      <c r="T168" s="116"/>
      <c r="U168" s="116"/>
      <c r="V168" s="116"/>
      <c r="W168" s="116"/>
      <c r="X168" s="116"/>
      <c r="Y168" s="116"/>
    </row>
    <row r="169" hidden="1">
      <c r="A169" s="116"/>
      <c r="B169" s="117"/>
      <c r="C169" s="116"/>
      <c r="D169" s="238"/>
      <c r="E169" s="116"/>
      <c r="F169" s="116"/>
      <c r="G169" s="129"/>
      <c r="H169" s="149"/>
      <c r="I169" s="116"/>
      <c r="J169" s="116"/>
      <c r="K169" s="116"/>
      <c r="L169" s="116"/>
      <c r="M169" s="116"/>
      <c r="N169" s="116"/>
      <c r="O169" s="116"/>
      <c r="P169" s="116"/>
      <c r="Q169" s="281"/>
      <c r="R169" s="116"/>
      <c r="S169" s="116"/>
      <c r="T169" s="116"/>
      <c r="U169" s="116"/>
      <c r="V169" s="116"/>
      <c r="W169" s="116"/>
      <c r="X169" s="116"/>
      <c r="Y169" s="116"/>
    </row>
    <row r="170" hidden="1">
      <c r="A170" s="116"/>
      <c r="B170" s="117"/>
      <c r="C170" s="116"/>
      <c r="D170" s="238"/>
      <c r="E170" s="116"/>
      <c r="F170" s="116"/>
      <c r="G170" s="129"/>
      <c r="H170" s="149"/>
      <c r="I170" s="116"/>
      <c r="J170" s="116"/>
      <c r="K170" s="116"/>
      <c r="L170" s="116"/>
      <c r="M170" s="116"/>
      <c r="N170" s="116"/>
      <c r="O170" s="116"/>
      <c r="P170" s="116"/>
      <c r="Q170" s="281"/>
      <c r="R170" s="116"/>
      <c r="S170" s="116"/>
      <c r="T170" s="116"/>
      <c r="U170" s="116"/>
      <c r="V170" s="116"/>
      <c r="W170" s="116"/>
      <c r="X170" s="116"/>
      <c r="Y170" s="116"/>
    </row>
    <row r="171" hidden="1">
      <c r="A171" s="116"/>
      <c r="B171" s="117"/>
      <c r="C171" s="116"/>
      <c r="D171" s="238"/>
      <c r="E171" s="116"/>
      <c r="F171" s="116"/>
      <c r="G171" s="129"/>
      <c r="H171" s="149"/>
      <c r="I171" s="116"/>
      <c r="J171" s="116"/>
      <c r="K171" s="116"/>
      <c r="L171" s="116"/>
      <c r="M171" s="116"/>
      <c r="N171" s="116"/>
      <c r="O171" s="116"/>
      <c r="P171" s="116"/>
      <c r="Q171" s="281"/>
      <c r="R171" s="116"/>
      <c r="S171" s="116"/>
      <c r="T171" s="116"/>
      <c r="U171" s="116"/>
      <c r="V171" s="116"/>
      <c r="W171" s="116"/>
      <c r="X171" s="116"/>
      <c r="Y171" s="116"/>
    </row>
    <row r="172" hidden="1">
      <c r="A172" s="116"/>
      <c r="B172" s="117"/>
      <c r="C172" s="116"/>
      <c r="D172" s="238"/>
      <c r="E172" s="116"/>
      <c r="F172" s="116"/>
      <c r="G172" s="129"/>
      <c r="H172" s="149"/>
      <c r="I172" s="116"/>
      <c r="J172" s="116"/>
      <c r="K172" s="116"/>
      <c r="L172" s="116"/>
      <c r="M172" s="116"/>
      <c r="N172" s="116"/>
      <c r="O172" s="116"/>
      <c r="P172" s="116"/>
      <c r="Q172" s="281"/>
      <c r="R172" s="116"/>
      <c r="S172" s="116"/>
      <c r="T172" s="116"/>
      <c r="U172" s="116"/>
      <c r="V172" s="116"/>
      <c r="W172" s="116"/>
      <c r="X172" s="116"/>
      <c r="Y172" s="116"/>
    </row>
  </sheetData>
  <dataValidations count="4" disablePrompts="0">
    <dataValidation sqref="G10:G172"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172" type="list" allowBlank="1" errorStyle="stop" imeMode="noControl" operator="between" showDropDown="0" showErrorMessage="0" showInputMessage="0">
      <formula1>'Списки'!$E$2:$E$1002</formula1>
    </dataValidation>
    <dataValidation sqref="K10:K172" type="list" allowBlank="1" errorStyle="stop" imeMode="noControl" operator="between" showDropDown="0" showErrorMessage="0" showInputMessage="0">
      <formula1>'Списки'!$A$2:$A$1002</formula1>
    </dataValidation>
  </dataValidations>
  <hyperlinks>
    <hyperlink r:id="rId1" ref="F10"/>
    <hyperlink r:id="rId2" ref="F12"/>
    <hyperlink r:id="rId1" ref="F14"/>
    <hyperlink r:id="rId1" ref="F18"/>
    <hyperlink r:id="rId3" ref="F19"/>
    <hyperlink location="'11'!N18" ref="N19"/>
    <hyperlink r:id="rId1" ref="F20"/>
    <hyperlink r:id="rId4" ref="N21"/>
    <hyperlink r:id="rId5" ref="F23"/>
    <hyperlink location="'11'!N21" ref="N23"/>
    <hyperlink r:id="rId3" ref="F24"/>
    <hyperlink r:id="rId3" ref="F25"/>
    <hyperlink location="'11'!D16" ref="D26"/>
    <hyperlink r:id="rId1" ref="F26"/>
    <hyperlink r:id="rId1" ref="F27"/>
    <hyperlink r:id="rId1" ref="F28"/>
    <hyperlink location="'4'!R21" ref="L28"/>
    <hyperlink r:id="rId1" ref="F29"/>
    <hyperlink r:id="rId1" ref="F30"/>
    <hyperlink r:id="rId1" ref="F31"/>
    <hyperlink r:id="rId1" ref="F32"/>
    <hyperlink r:id="rId1" ref="F34"/>
    <hyperlink location="'11'!D12" ref="D35"/>
    <hyperlink r:id="rId1" ref="F36"/>
    <hyperlink r:id="rId1" ref="F37"/>
    <hyperlink r:id="rId2" ref="F38"/>
    <hyperlink r:id="rId1" ref="F39"/>
    <hyperlink r:id="rId1" ref="F41"/>
    <hyperlink r:id="rId2" ref="F42"/>
    <hyperlink r:id="rId1" ref="F43"/>
    <hyperlink r:id="rId2" ref="F46"/>
    <hyperlink r:id="rId2" ref="F47"/>
    <hyperlink r:id="rId1" ref="F48"/>
    <hyperlink r:id="rId1" ref="F49"/>
    <hyperlink location="'31'!D28" ref="D51"/>
    <hyperlink r:id="rId6" location="part-5" ref="F52"/>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7"/>
  <tableParts count="1">
    <tablePart r:id="rId8"/>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1B0097-000D-4A72-86C2-00C90004003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V1:Y1</xm:sqref>
        </x14:conditionalFormatting>
        <x14:conditionalFormatting xmlns:xm="http://schemas.microsoft.com/office/excel/2006/main">
          <x14:cfRule type="cellIs" priority="12" operator="equal" id="{004700FF-00C7-4B68-A88C-005200EA009A}">
            <xm:f>1</xm:f>
            <x14:dxf>
              <font>
                <color indexed="65"/>
              </font>
              <fill>
                <patternFill patternType="solid">
                  <fgColor rgb="FF434343"/>
                  <bgColor rgb="FF434343"/>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1" operator="equal" id="{0088003B-004C-4405-8DBF-00BB00D10061}">
            <xm:f>0.5</xm:f>
            <x14:dxf>
              <font>
                <color indexed="65"/>
              </font>
              <fill>
                <patternFill patternType="solid">
                  <fgColor rgb="FF999999"/>
                  <bgColor rgb="FF999999"/>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0" operator="equal" id="{004700D8-00E6-4D16-80D2-0096007C0092}">
            <xm:f>0.2</xm:f>
            <x14:dxf>
              <font/>
              <fill>
                <patternFill patternType="solid">
                  <fgColor rgb="FFCCCCCC"/>
                  <bgColor rgb="FFCCCCCC"/>
                </patternFill>
              </fill>
              <border>
                <left style="none"/>
                <right style="none"/>
                <top style="none"/>
                <bottom style="none"/>
                <diagonal style="none"/>
              </border>
            </x14:dxf>
          </x14:cfRule>
          <xm:sqref>G10:G172</xm:sqref>
        </x14:conditionalFormatting>
        <x14:conditionalFormatting xmlns:xm="http://schemas.microsoft.com/office/excel/2006/main">
          <x14:cfRule type="containsText" priority="9" operator="containsText" text="ПД" id="{00480077-00B7-44AE-B216-001F00A100EA}">
            <xm:f>NOT(ISERROR(SEARCH(("ПД"),(K3))))</xm:f>
            <x14:dxf>
              <font/>
              <fill>
                <patternFill patternType="solid">
                  <fgColor rgb="FFF9CB9C"/>
                  <bgColor rgb="FFF9CB9C"/>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8" operator="containsText" text="отменено" id="{00F20050-0032-4F91-A52E-003200C900A1}">
            <xm:f>NOT(ISERROR(SEARCH(("отменено"),(K3))))</xm:f>
            <x14:dxf>
              <font/>
              <fill>
                <patternFill patternType="solid">
                  <fgColor rgb="FFD9EAD3"/>
                  <bgColor rgb="FFD9EAD3"/>
                </patternFill>
              </fill>
              <border>
                <left style="none"/>
                <right style="none"/>
                <top style="none"/>
                <bottom style="none"/>
                <diagonal style="none"/>
              </border>
            </x14:dxf>
          </x14:cfRule>
          <xm:sqref>K3 K5:K172</xm:sqref>
        </x14:conditionalFormatting>
        <x14:conditionalFormatting xmlns:xm="http://schemas.microsoft.com/office/excel/2006/main">
          <x14:cfRule type="cellIs" priority="7" operator="equal" id="{00E90091-00CC-4D57-B7D0-0091000B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H5:H172 A9:G9</xm:sqref>
        </x14:conditionalFormatting>
        <x14:conditionalFormatting xmlns:xm="http://schemas.microsoft.com/office/excel/2006/main">
          <x14:cfRule type="cellIs" priority="6" operator="equal" id="{00F800A5-006A-4B0D-84A9-00920027004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H5:H172 A9:G9</xm:sqref>
        </x14:conditionalFormatting>
        <x14:conditionalFormatting xmlns:xm="http://schemas.microsoft.com/office/excel/2006/main">
          <x14:cfRule type="cellIs" priority="5" operator="equal" id="{001D0002-00CC-437C-94BD-005400C5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H5:H172 A9:G9</xm:sqref>
        </x14:conditionalFormatting>
        <x14:conditionalFormatting xmlns:xm="http://schemas.microsoft.com/office/excel/2006/main">
          <x14:cfRule type="cellIs" priority="4" operator="equal" id="{006A0018-0076-4566-8E4A-00260034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H5:H172 A9:G9</xm:sqref>
        </x14:conditionalFormatting>
        <x14:conditionalFormatting xmlns:xm="http://schemas.microsoft.com/office/excel/2006/main">
          <x14:cfRule type="cellIs" priority="3" operator="equal" id="{00BE00C3-0004-4575-8CA1-007300A9008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H5:H172 A9:G9</xm:sqref>
        </x14:conditionalFormatting>
        <x14:conditionalFormatting xmlns:xm="http://schemas.microsoft.com/office/excel/2006/main">
          <x14:cfRule type="containsText" priority="2" operator="containsText" text="повторно" id="{00CB0031-00C2-4FC0-A4A7-001C0055002C}">
            <xm:f>NOT(ISERROR(SEARCH(("повторно"),(K3))))</xm:f>
            <x14:dxf>
              <font/>
              <fill>
                <patternFill patternType="solid">
                  <fgColor rgb="FFEA9999"/>
                  <bgColor rgb="FFEA9999"/>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1" operator="containsText" text="снято" id="{00E70020-0087-4252-8654-008500860087}">
            <xm:f>NOT(ISERROR(SEARCH(("снято"),(K3))))</xm:f>
            <x14:dxf>
              <font/>
              <fill>
                <patternFill patternType="solid">
                  <fgColor rgb="FF93C47D"/>
                  <bgColor rgb="FF93C47D"/>
                </patternFill>
              </fill>
              <border>
                <left style="none"/>
                <right style="none"/>
                <top style="none"/>
                <bottom style="none"/>
                <diagonal style="none"/>
              </border>
            </x14:dxf>
          </x14:cfRule>
          <xm:sqref>K3 K5:K172</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T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6.379999999999999"/>
    <col customWidth="1" min="3" max="3" style="225" width="9.8800000000000008"/>
    <col customWidth="1" min="4" max="4" style="225" width="46.75"/>
    <col customWidth="1" min="5" max="5" style="225" width="60"/>
    <col collapsed="1" customWidth="1" min="6" max="6" style="225" width="21"/>
    <col customWidth="1" hidden="1" min="7" max="7" outlineLevel="1" style="225" width="11.630000000000001"/>
    <col customWidth="1" hidden="1" min="8" max="8" outlineLevel="1" style="225" width="14"/>
    <col customWidth="1" min="9" max="9" style="225" width="14.140625"/>
    <col customWidth="1" min="10" max="10" style="225" width="11"/>
    <col min="11" max="11" style="225" width="12.630000000000001"/>
    <col customWidth="1" min="12" max="12" style="225" width="19.75"/>
    <col min="13" max="13" style="225" width="12.630000000000001"/>
    <col customWidth="1" min="14" max="14" style="225" width="41.380000000000003"/>
    <col customWidth="1" min="15" max="15" style="225" width="20.379999999999999"/>
    <col customWidth="1" min="16" max="16" style="225" width="10.880000000000001"/>
    <col customWidth="1" min="17" max="17" style="225" width="60.00390625"/>
    <col customWidth="1" min="18" max="18" style="225" width="16.129999999999999"/>
    <col customWidth="1" min="19" max="19" style="225" width="10.130000000000001"/>
    <col customWidth="1" min="20" max="20" style="225" width="85.140625"/>
    <col customWidth="1" min="21" max="21" style="472" width="45.421875"/>
    <col customWidth="1" min="22" max="22" style="473" width="12.57421875"/>
    <col customWidth="1" min="23" max="23" style="473" width="34.00390625"/>
    <col customWidth="1" min="24" max="24" style="473" width="25.629999999999999"/>
  </cols>
  <sheetData>
    <row r="1" ht="96" collapsed="1">
      <c r="A1" s="153" t="s">
        <v>250</v>
      </c>
      <c r="B1" s="153" t="s">
        <v>251</v>
      </c>
      <c r="C1" s="153" t="s">
        <v>252</v>
      </c>
      <c r="D1" s="153" t="s">
        <v>253</v>
      </c>
      <c r="E1" s="153" t="s">
        <v>254</v>
      </c>
      <c r="F1" s="153" t="s">
        <v>255</v>
      </c>
      <c r="G1" s="154" t="s">
        <v>256</v>
      </c>
      <c r="H1" s="154" t="s">
        <v>257</v>
      </c>
      <c r="I1" s="154" t="s">
        <v>4</v>
      </c>
      <c r="J1" s="153" t="s">
        <v>258</v>
      </c>
      <c r="K1" s="153" t="s">
        <v>259</v>
      </c>
      <c r="L1" s="157" t="s">
        <v>260</v>
      </c>
      <c r="M1" s="156" t="s">
        <v>261</v>
      </c>
      <c r="N1" s="156" t="s">
        <v>262</v>
      </c>
      <c r="O1" s="157" t="s">
        <v>260</v>
      </c>
      <c r="P1" s="158" t="s">
        <v>261</v>
      </c>
      <c r="Q1" s="158" t="s">
        <v>262</v>
      </c>
      <c r="R1" s="156" t="s">
        <v>263</v>
      </c>
      <c r="S1" s="159" t="s">
        <v>261</v>
      </c>
      <c r="T1" s="159" t="s">
        <v>262</v>
      </c>
      <c r="U1" s="474" t="s">
        <v>263</v>
      </c>
      <c r="V1" s="159" t="s">
        <v>261</v>
      </c>
      <c r="W1" s="159" t="s">
        <v>262</v>
      </c>
      <c r="X1" s="156" t="s">
        <v>263</v>
      </c>
    </row>
    <row r="2" hidden="1" outlineLevel="1">
      <c r="A2" s="160"/>
      <c r="B2" s="161" t="s">
        <v>264</v>
      </c>
      <c r="C2" s="161" t="s">
        <v>264</v>
      </c>
      <c r="D2" s="162" t="s">
        <v>53</v>
      </c>
      <c r="E2" s="163"/>
      <c r="F2" s="229"/>
      <c r="G2" s="164"/>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6" t="s">
        <v>27</v>
      </c>
      <c r="V2" s="165" t="s">
        <v>28</v>
      </c>
      <c r="W2" s="165" t="s">
        <v>29</v>
      </c>
      <c r="X2" s="165" t="s">
        <v>31</v>
      </c>
    </row>
    <row r="3" hidden="1" outlineLevel="1">
      <c r="A3" s="167"/>
      <c r="B3" s="168" t="s">
        <v>266</v>
      </c>
      <c r="C3" s="168" t="s">
        <v>267</v>
      </c>
      <c r="D3" s="169" t="s">
        <v>34</v>
      </c>
      <c r="E3" s="168"/>
      <c r="F3" s="168"/>
      <c r="G3" s="170"/>
      <c r="H3" s="171">
        <f>COUNTIF($H10:$H41,"1 - Несоответствие продуктовым требованиям ПИК-Стандарт")</f>
        <v>11</v>
      </c>
      <c r="I3" s="171">
        <f>COUNTIF($H10:$H41,"2 - Несоответствие Бренд-листам ПИК")</f>
        <v>0</v>
      </c>
      <c r="J3" s="171">
        <f>COUNTIF($H10:$H41,"3 - Несоответствие Каталогу отделки")</f>
        <v>0</v>
      </c>
      <c r="K3" s="171">
        <f>COUNTIF($H10:$H41,"5 - Ошибка в применении СТМ")</f>
        <v>0</v>
      </c>
      <c r="L3" s="171">
        <f>COUNTIF($H10:$H41,"4 - Несоответствие Каталогу оборудования")</f>
        <v>0</v>
      </c>
      <c r="M3" s="171">
        <f>COUNTIF($H10:$H41,"6 - Ошибка в применении сборных ЛМ")</f>
        <v>0</v>
      </c>
      <c r="N3" s="171">
        <f>COUNTIF($H10:$H41,"7 - Ошибка в применении шкаф-пакетов")</f>
        <v>0</v>
      </c>
      <c r="O3" s="171">
        <f>COUNTIF($H10:$H41,"8 - Ошибка в применении шахт-пакетов")</f>
        <v>0</v>
      </c>
      <c r="P3" s="171">
        <f>COUNTIF($H10:$H41,"9 - Несоответствие типологическим требованиям ПИК-Стандарт")</f>
        <v>0</v>
      </c>
      <c r="Q3" s="171">
        <f>COUNTIF($H10:$H41,"10 - Несоответствие НТД РФ")</f>
        <v>0</v>
      </c>
      <c r="R3" s="171">
        <f>COUNTIF($H10:$H41,"11 - Несоответствие ИРД (кроме ТУ, СТУ), АПР, ПД")</f>
        <v>0</v>
      </c>
      <c r="S3" s="171">
        <f>COUNTIF($H10:$H41,"12 - Несоответствие требованиям ТУ, СТУ")</f>
        <v>0</v>
      </c>
      <c r="T3" s="171">
        <f>COUNTIF($H10:$H41,"13 - Ошибка в технических решениях")</f>
        <v>0</v>
      </c>
      <c r="U3" s="172">
        <f>COUNTIF($H10:$H41,"14 - Неувязка м/у собой комплектов РД")</f>
        <v>0</v>
      </c>
      <c r="V3" s="171">
        <f>COUNTIF($H10:$H41,"15 - Недостаточность информации влияющей на СМР")</f>
        <v>10</v>
      </c>
      <c r="W3" s="171">
        <f>COUNTIF($H10:$H41,"16 - Нерациональное решение")</f>
        <v>0</v>
      </c>
      <c r="X3" s="171">
        <f>COUNTIF($H10:$H41,"17 - Оформление")</f>
        <v>2</v>
      </c>
    </row>
    <row r="4" hidden="1" outlineLevel="1">
      <c r="A4" s="161" t="s">
        <v>264</v>
      </c>
      <c r="B4" s="173">
        <v>6</v>
      </c>
      <c r="C4" s="173">
        <v>5</v>
      </c>
      <c r="D4" s="174">
        <f>C4/B4</f>
        <v>0.83333333330000003</v>
      </c>
      <c r="E4" s="174"/>
      <c r="F4" s="230"/>
      <c r="G4" s="164"/>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77" t="s">
        <v>53</v>
      </c>
      <c r="V4" s="163" t="s">
        <v>53</v>
      </c>
      <c r="W4" s="163" t="s">
        <v>53</v>
      </c>
      <c r="X4" s="163" t="s">
        <v>53</v>
      </c>
    </row>
    <row r="5" hidden="1" outlineLevel="1">
      <c r="A5" s="231"/>
      <c r="B5" s="231"/>
      <c r="C5" s="231"/>
      <c r="D5" s="179"/>
      <c r="E5" s="475"/>
      <c r="F5" s="231"/>
      <c r="G5" s="163" t="s">
        <v>53</v>
      </c>
      <c r="H5" s="476"/>
      <c r="I5" s="181"/>
      <c r="J5" s="182"/>
      <c r="K5" s="181"/>
      <c r="L5" s="477"/>
      <c r="M5" s="182"/>
      <c r="N5" s="181"/>
      <c r="O5" s="182"/>
      <c r="P5" s="182"/>
      <c r="Q5" s="181"/>
      <c r="R5" s="477"/>
      <c r="S5" s="477"/>
      <c r="T5" s="181"/>
      <c r="U5" s="478"/>
      <c r="V5" s="181"/>
      <c r="W5" s="181"/>
      <c r="X5" s="181"/>
    </row>
    <row r="6" hidden="1" outlineLevel="1">
      <c r="A6" s="168">
        <v>0.20000000000000001</v>
      </c>
      <c r="B6" s="168">
        <v>0.5</v>
      </c>
      <c r="C6" s="168">
        <v>1</v>
      </c>
      <c r="D6" s="169" t="s">
        <v>38</v>
      </c>
      <c r="E6" s="168"/>
      <c r="F6" s="168" t="s">
        <v>268</v>
      </c>
      <c r="G6" s="184">
        <f>COUNTIFS(G10:G41,"0,2")</f>
        <v>0</v>
      </c>
      <c r="H6" s="479"/>
      <c r="I6" s="186"/>
      <c r="J6" s="187"/>
      <c r="K6" s="186"/>
      <c r="L6" s="480"/>
      <c r="M6" s="187"/>
      <c r="N6" s="186"/>
      <c r="O6" s="187"/>
      <c r="P6" s="187"/>
      <c r="Q6" s="186"/>
      <c r="R6" s="480"/>
      <c r="S6" s="480"/>
      <c r="T6" s="186"/>
      <c r="U6" s="481"/>
      <c r="V6" s="186"/>
      <c r="W6" s="186"/>
      <c r="X6" s="186"/>
    </row>
    <row r="7" hidden="1" outlineLevel="1">
      <c r="A7" s="189">
        <f>G6*0.2/B4</f>
        <v>0</v>
      </c>
      <c r="B7" s="189">
        <f>G7*0.5/B4</f>
        <v>0</v>
      </c>
      <c r="C7" s="189">
        <f>G8*1/B4</f>
        <v>1.5</v>
      </c>
      <c r="D7" s="232">
        <f>(G6*A6+G7*B6+G8*C6)/SUM(G6:G8)</f>
        <v>1</v>
      </c>
      <c r="E7" s="232"/>
      <c r="F7" s="192" t="s">
        <v>269</v>
      </c>
      <c r="G7" s="193">
        <f>COUNTIFS(G10:G41,"0,5")</f>
        <v>0</v>
      </c>
      <c r="H7" s="476"/>
      <c r="I7" s="194"/>
      <c r="J7" s="194"/>
      <c r="K7" s="194"/>
      <c r="L7" s="482"/>
      <c r="M7" s="194"/>
      <c r="N7" s="194"/>
      <c r="O7" s="194"/>
      <c r="P7" s="194"/>
      <c r="Q7" s="194"/>
      <c r="R7" s="482"/>
      <c r="S7" s="482"/>
      <c r="T7" s="194"/>
      <c r="U7" s="483"/>
      <c r="V7" s="194"/>
      <c r="W7" s="194"/>
      <c r="X7" s="194"/>
    </row>
    <row r="8" hidden="1" outlineLevel="1">
      <c r="A8" s="163" t="s">
        <v>53</v>
      </c>
      <c r="B8" s="163" t="s">
        <v>53</v>
      </c>
      <c r="C8" s="163" t="s">
        <v>53</v>
      </c>
      <c r="D8" s="162" t="s">
        <v>53</v>
      </c>
      <c r="E8" s="163"/>
      <c r="F8" s="168" t="s">
        <v>270</v>
      </c>
      <c r="G8" s="184">
        <f>COUNTIFS(G10:G41,"1")</f>
        <v>9</v>
      </c>
      <c r="H8" s="479"/>
      <c r="I8" s="186"/>
      <c r="J8" s="187"/>
      <c r="K8" s="186"/>
      <c r="L8" s="480"/>
      <c r="M8" s="187"/>
      <c r="N8" s="186"/>
      <c r="O8" s="187"/>
      <c r="P8" s="187"/>
      <c r="Q8" s="186"/>
      <c r="R8" s="480"/>
      <c r="S8" s="480"/>
      <c r="T8" s="186"/>
      <c r="U8" s="481"/>
      <c r="V8" s="186"/>
      <c r="W8" s="186"/>
      <c r="X8" s="186"/>
    </row>
    <row r="9">
      <c r="A9" s="196"/>
      <c r="B9" s="196"/>
      <c r="C9" s="196"/>
      <c r="D9" s="197"/>
      <c r="E9" s="196"/>
      <c r="F9" s="196"/>
      <c r="G9" s="196"/>
      <c r="H9" s="196"/>
      <c r="I9" s="198"/>
      <c r="J9" s="199"/>
      <c r="K9" s="198"/>
      <c r="L9" s="484"/>
      <c r="M9" s="199"/>
      <c r="N9" s="198"/>
      <c r="O9" s="199"/>
      <c r="P9" s="199"/>
      <c r="Q9" s="198"/>
      <c r="R9" s="484"/>
      <c r="S9" s="484"/>
      <c r="T9" s="198"/>
      <c r="U9" s="485"/>
      <c r="V9" s="198"/>
      <c r="W9" s="198"/>
      <c r="X9" s="198"/>
    </row>
    <row r="10" ht="48" hidden="1" customHeight="1">
      <c r="A10" s="186">
        <v>1</v>
      </c>
      <c r="B10" s="201" t="s">
        <v>955</v>
      </c>
      <c r="C10" s="186">
        <v>2</v>
      </c>
      <c r="D10" s="219" t="s">
        <v>956</v>
      </c>
      <c r="E10" s="486"/>
      <c r="F10" s="219"/>
      <c r="G10" s="164">
        <v>0.5</v>
      </c>
      <c r="H10" s="203" t="s">
        <v>28</v>
      </c>
      <c r="I10" s="186" t="s">
        <v>78</v>
      </c>
      <c r="J10" s="187">
        <v>45077</v>
      </c>
      <c r="K10" s="186" t="s">
        <v>275</v>
      </c>
      <c r="L10" s="486" t="s">
        <v>358</v>
      </c>
      <c r="M10" s="187">
        <v>45106</v>
      </c>
      <c r="N10" s="186" t="s">
        <v>957</v>
      </c>
      <c r="O10" s="186" t="s">
        <v>958</v>
      </c>
      <c r="P10" s="187">
        <v>45175</v>
      </c>
      <c r="Q10" s="186" t="s">
        <v>385</v>
      </c>
      <c r="R10" s="480"/>
      <c r="S10" s="480"/>
      <c r="T10" s="186"/>
      <c r="U10" s="481"/>
      <c r="V10" s="186"/>
      <c r="W10" s="186"/>
      <c r="X10" s="186"/>
    </row>
    <row r="11" hidden="1">
      <c r="A11" s="181">
        <v>2</v>
      </c>
      <c r="B11" s="204" t="s">
        <v>955</v>
      </c>
      <c r="C11" s="181">
        <v>2</v>
      </c>
      <c r="D11" s="218" t="s">
        <v>959</v>
      </c>
      <c r="E11" s="487"/>
      <c r="F11" s="181"/>
      <c r="G11" s="170">
        <v>0.5</v>
      </c>
      <c r="H11" s="207" t="s">
        <v>28</v>
      </c>
      <c r="I11" s="181" t="s">
        <v>78</v>
      </c>
      <c r="J11" s="182">
        <v>45077</v>
      </c>
      <c r="K11" s="181" t="s">
        <v>275</v>
      </c>
      <c r="L11" s="487" t="s">
        <v>960</v>
      </c>
      <c r="M11" s="182">
        <v>45106</v>
      </c>
      <c r="N11" s="218" t="s">
        <v>959</v>
      </c>
      <c r="O11" s="181" t="s">
        <v>961</v>
      </c>
      <c r="P11" s="182">
        <v>45175</v>
      </c>
      <c r="Q11" s="181" t="s">
        <v>385</v>
      </c>
      <c r="R11" s="487"/>
      <c r="S11" s="487"/>
      <c r="T11" s="181"/>
      <c r="U11" s="478"/>
      <c r="V11" s="181"/>
      <c r="W11" s="181"/>
      <c r="X11" s="181"/>
    </row>
    <row r="12" ht="153" customHeight="1">
      <c r="A12" s="186">
        <v>3</v>
      </c>
      <c r="B12" s="201" t="s">
        <v>962</v>
      </c>
      <c r="C12" s="186">
        <v>2</v>
      </c>
      <c r="D12" s="219" t="s">
        <v>963</v>
      </c>
      <c r="E12" s="486"/>
      <c r="F12" s="186"/>
      <c r="G12" s="164">
        <v>1</v>
      </c>
      <c r="H12" s="203" t="s">
        <v>265</v>
      </c>
      <c r="I12" s="186" t="s">
        <v>78</v>
      </c>
      <c r="J12" s="187">
        <v>45077</v>
      </c>
      <c r="K12" s="488" t="s">
        <v>320</v>
      </c>
      <c r="L12" s="486" t="s">
        <v>964</v>
      </c>
      <c r="M12" s="187">
        <v>45106</v>
      </c>
      <c r="N12" s="186" t="s">
        <v>965</v>
      </c>
      <c r="O12" s="186"/>
      <c r="P12" s="187">
        <v>45175</v>
      </c>
      <c r="Q12" s="186"/>
      <c r="R12" s="486"/>
      <c r="S12" s="187">
        <v>45266</v>
      </c>
      <c r="T12" s="186"/>
      <c r="U12" s="210" t="s">
        <v>966</v>
      </c>
      <c r="V12" s="186" t="s">
        <v>102</v>
      </c>
      <c r="W12" s="186" t="s">
        <v>967</v>
      </c>
      <c r="X12" s="186"/>
    </row>
    <row r="13" ht="181.5" customHeight="1">
      <c r="A13" s="181">
        <v>4</v>
      </c>
      <c r="B13" s="204" t="s">
        <v>955</v>
      </c>
      <c r="C13" s="181">
        <v>2</v>
      </c>
      <c r="D13" s="218" t="s">
        <v>968</v>
      </c>
      <c r="E13" s="487"/>
      <c r="G13" s="170">
        <v>1</v>
      </c>
      <c r="H13" s="207" t="s">
        <v>265</v>
      </c>
      <c r="I13" s="181" t="s">
        <v>78</v>
      </c>
      <c r="J13" s="182">
        <v>45077</v>
      </c>
      <c r="K13" s="181" t="s">
        <v>275</v>
      </c>
      <c r="L13" s="487" t="s">
        <v>969</v>
      </c>
      <c r="M13" s="182">
        <v>45106</v>
      </c>
      <c r="N13" s="181" t="s">
        <v>970</v>
      </c>
      <c r="O13" s="181" t="s">
        <v>971</v>
      </c>
      <c r="P13" s="182">
        <v>45175</v>
      </c>
      <c r="Q13" s="181" t="s">
        <v>385</v>
      </c>
      <c r="R13" s="487"/>
      <c r="S13" s="487"/>
      <c r="T13" s="181"/>
      <c r="U13" s="478"/>
      <c r="V13" s="181"/>
      <c r="W13" s="181"/>
      <c r="X13" s="181"/>
    </row>
    <row r="14" ht="138.75" customHeight="1">
      <c r="A14" s="186">
        <v>5</v>
      </c>
      <c r="B14" s="201" t="s">
        <v>955</v>
      </c>
      <c r="C14" s="186">
        <v>2</v>
      </c>
      <c r="D14" s="219" t="s">
        <v>972</v>
      </c>
      <c r="E14" s="486"/>
      <c r="F14" s="489" t="s">
        <v>973</v>
      </c>
      <c r="G14" s="164"/>
      <c r="H14" s="203"/>
      <c r="I14" s="186" t="s">
        <v>78</v>
      </c>
      <c r="J14" s="187">
        <v>45077</v>
      </c>
      <c r="K14" s="186" t="s">
        <v>279</v>
      </c>
      <c r="L14" s="486" t="s">
        <v>358</v>
      </c>
      <c r="M14" s="187">
        <v>45106</v>
      </c>
      <c r="N14" s="186" t="s">
        <v>974</v>
      </c>
      <c r="O14" s="186"/>
      <c r="P14" s="186"/>
      <c r="Q14" s="186"/>
      <c r="R14" s="486"/>
      <c r="S14" s="486"/>
      <c r="T14" s="186"/>
      <c r="U14" s="481"/>
      <c r="V14" s="186"/>
      <c r="W14" s="186"/>
      <c r="X14" s="186"/>
    </row>
    <row r="15" ht="103.5" customHeight="1">
      <c r="A15" s="181">
        <v>6</v>
      </c>
      <c r="B15" s="204" t="s">
        <v>955</v>
      </c>
      <c r="C15" s="181">
        <v>2</v>
      </c>
      <c r="D15" s="218" t="s">
        <v>975</v>
      </c>
      <c r="E15" s="487"/>
      <c r="F15" s="490" t="s">
        <v>973</v>
      </c>
      <c r="G15" s="170">
        <v>0.5</v>
      </c>
      <c r="H15" s="207" t="s">
        <v>265</v>
      </c>
      <c r="I15" s="181" t="s">
        <v>78</v>
      </c>
      <c r="J15" s="182">
        <v>45077</v>
      </c>
      <c r="K15" s="181" t="s">
        <v>275</v>
      </c>
      <c r="L15" s="487" t="s">
        <v>964</v>
      </c>
      <c r="M15" s="182">
        <v>45106</v>
      </c>
      <c r="N15" s="181"/>
      <c r="O15" s="181" t="s">
        <v>976</v>
      </c>
      <c r="P15" s="182">
        <v>45175</v>
      </c>
      <c r="Q15" s="181" t="s">
        <v>358</v>
      </c>
      <c r="R15" s="487"/>
      <c r="S15" s="487"/>
      <c r="T15" s="181"/>
      <c r="U15" s="478"/>
      <c r="V15" s="181"/>
      <c r="W15" s="181"/>
      <c r="X15" s="181"/>
    </row>
    <row r="16" ht="186.75" customHeight="1">
      <c r="A16" s="186">
        <v>7</v>
      </c>
      <c r="B16" s="201" t="s">
        <v>955</v>
      </c>
      <c r="C16" s="186">
        <v>2</v>
      </c>
      <c r="D16" s="219" t="s">
        <v>977</v>
      </c>
      <c r="E16" s="486"/>
      <c r="F16" s="486"/>
      <c r="G16" s="164">
        <v>0.5</v>
      </c>
      <c r="H16" s="203" t="s">
        <v>265</v>
      </c>
      <c r="I16" s="186" t="s">
        <v>78</v>
      </c>
      <c r="J16" s="187">
        <v>45077</v>
      </c>
      <c r="K16" s="186" t="s">
        <v>275</v>
      </c>
      <c r="L16" s="486" t="s">
        <v>358</v>
      </c>
      <c r="M16" s="187">
        <v>45106</v>
      </c>
      <c r="N16" s="186" t="s">
        <v>691</v>
      </c>
      <c r="O16" s="186" t="s">
        <v>978</v>
      </c>
      <c r="P16" s="187">
        <v>45175</v>
      </c>
      <c r="Q16" s="186" t="s">
        <v>366</v>
      </c>
      <c r="R16" s="486"/>
      <c r="S16" s="486"/>
      <c r="T16" s="186"/>
      <c r="U16" s="481"/>
      <c r="V16" s="186"/>
      <c r="W16" s="186"/>
      <c r="X16" s="186"/>
    </row>
    <row r="17" ht="87" customHeight="1">
      <c r="A17" s="181">
        <v>8</v>
      </c>
      <c r="B17" s="204" t="s">
        <v>955</v>
      </c>
      <c r="C17" s="181">
        <v>2</v>
      </c>
      <c r="D17" s="218" t="s">
        <v>979</v>
      </c>
      <c r="E17" s="487"/>
      <c r="F17" s="218"/>
      <c r="G17" s="170">
        <v>0.5</v>
      </c>
      <c r="H17" s="207" t="s">
        <v>28</v>
      </c>
      <c r="I17" s="181" t="s">
        <v>78</v>
      </c>
      <c r="J17" s="182">
        <v>45077</v>
      </c>
      <c r="K17" s="181" t="s">
        <v>275</v>
      </c>
      <c r="L17" s="487" t="s">
        <v>358</v>
      </c>
      <c r="M17" s="182">
        <v>45106</v>
      </c>
      <c r="N17" s="181" t="s">
        <v>614</v>
      </c>
      <c r="O17" s="181" t="s">
        <v>980</v>
      </c>
      <c r="P17" s="182">
        <v>45175</v>
      </c>
      <c r="Q17" s="181" t="s">
        <v>619</v>
      </c>
      <c r="R17" s="487"/>
      <c r="S17" s="487"/>
      <c r="T17" s="181"/>
      <c r="U17" s="478"/>
      <c r="V17" s="181"/>
      <c r="W17" s="181"/>
      <c r="X17" s="181"/>
    </row>
    <row r="18" ht="178.5">
      <c r="A18" s="186">
        <v>9</v>
      </c>
      <c r="B18" s="201" t="s">
        <v>962</v>
      </c>
      <c r="C18" s="186">
        <v>2</v>
      </c>
      <c r="D18" s="219" t="s">
        <v>981</v>
      </c>
      <c r="E18" s="186"/>
      <c r="F18" s="489" t="s">
        <v>982</v>
      </c>
      <c r="G18" s="164">
        <v>1</v>
      </c>
      <c r="H18" s="203" t="s">
        <v>265</v>
      </c>
      <c r="I18" s="186" t="s">
        <v>78</v>
      </c>
      <c r="J18" s="187">
        <v>45077</v>
      </c>
      <c r="K18" s="186" t="s">
        <v>275</v>
      </c>
      <c r="L18" s="486" t="s">
        <v>983</v>
      </c>
      <c r="M18" s="187">
        <v>45106</v>
      </c>
      <c r="N18" s="186" t="s">
        <v>984</v>
      </c>
      <c r="O18" s="186"/>
      <c r="P18" s="187">
        <v>45175</v>
      </c>
      <c r="Q18" s="186" t="s">
        <v>985</v>
      </c>
      <c r="R18" s="486"/>
      <c r="S18" s="187">
        <v>45266</v>
      </c>
      <c r="T18" s="186" t="s">
        <v>986</v>
      </c>
      <c r="U18" s="481"/>
      <c r="V18" s="186"/>
      <c r="W18" s="186"/>
      <c r="X18" s="186"/>
    </row>
    <row r="19" ht="51">
      <c r="A19" s="181">
        <v>10</v>
      </c>
      <c r="B19" s="204" t="s">
        <v>955</v>
      </c>
      <c r="C19" s="181">
        <v>2</v>
      </c>
      <c r="D19" s="218" t="s">
        <v>987</v>
      </c>
      <c r="E19" s="491"/>
      <c r="F19" s="218"/>
      <c r="G19" s="170">
        <v>0.5</v>
      </c>
      <c r="H19" s="207" t="s">
        <v>31</v>
      </c>
      <c r="I19" s="181" t="s">
        <v>78</v>
      </c>
      <c r="J19" s="182">
        <v>45077</v>
      </c>
      <c r="K19" s="181" t="s">
        <v>275</v>
      </c>
      <c r="L19" s="487" t="s">
        <v>960</v>
      </c>
      <c r="M19" s="182">
        <v>45106</v>
      </c>
      <c r="N19" s="181" t="s">
        <v>691</v>
      </c>
      <c r="O19" s="181" t="s">
        <v>988</v>
      </c>
      <c r="P19" s="182">
        <v>45175</v>
      </c>
      <c r="Q19" s="181" t="s">
        <v>366</v>
      </c>
      <c r="R19" s="487"/>
      <c r="S19" s="487"/>
      <c r="T19" s="181"/>
      <c r="U19" s="478"/>
      <c r="V19" s="181"/>
      <c r="W19" s="181"/>
      <c r="X19" s="181"/>
    </row>
    <row r="20" ht="190.5" customHeight="1">
      <c r="A20" s="186">
        <v>11</v>
      </c>
      <c r="B20" s="201" t="s">
        <v>955</v>
      </c>
      <c r="C20" s="186">
        <v>2</v>
      </c>
      <c r="D20" s="219" t="s">
        <v>989</v>
      </c>
      <c r="E20" s="486"/>
      <c r="F20" s="219"/>
      <c r="G20" s="164">
        <v>0.20000000000000001</v>
      </c>
      <c r="H20" s="203" t="s">
        <v>31</v>
      </c>
      <c r="I20" s="186" t="s">
        <v>78</v>
      </c>
      <c r="J20" s="187">
        <v>45077</v>
      </c>
      <c r="K20" s="186" t="s">
        <v>275</v>
      </c>
      <c r="L20" s="486" t="s">
        <v>990</v>
      </c>
      <c r="M20" s="187">
        <v>45106</v>
      </c>
      <c r="N20" s="186" t="s">
        <v>691</v>
      </c>
      <c r="O20" s="186" t="s">
        <v>991</v>
      </c>
      <c r="P20" s="187">
        <v>45175</v>
      </c>
      <c r="Q20" s="186" t="s">
        <v>343</v>
      </c>
      <c r="R20" s="486"/>
      <c r="S20" s="486"/>
      <c r="T20" s="186"/>
      <c r="U20" s="481"/>
      <c r="V20" s="186"/>
      <c r="W20" s="186"/>
      <c r="X20" s="186"/>
    </row>
    <row r="21" ht="76.5">
      <c r="A21" s="181">
        <v>12</v>
      </c>
      <c r="B21" s="204" t="s">
        <v>992</v>
      </c>
      <c r="C21" s="181">
        <v>2</v>
      </c>
      <c r="D21" s="218" t="s">
        <v>993</v>
      </c>
      <c r="E21" s="181"/>
      <c r="F21" s="181"/>
      <c r="G21" s="170">
        <v>0.5</v>
      </c>
      <c r="H21" s="207" t="s">
        <v>265</v>
      </c>
      <c r="I21" s="181" t="s">
        <v>78</v>
      </c>
      <c r="J21" s="182">
        <v>45077</v>
      </c>
      <c r="K21" s="181" t="s">
        <v>275</v>
      </c>
      <c r="L21" s="487" t="s">
        <v>994</v>
      </c>
      <c r="M21" s="182">
        <v>45106</v>
      </c>
      <c r="N21" s="218" t="s">
        <v>995</v>
      </c>
      <c r="O21" s="181" t="s">
        <v>976</v>
      </c>
      <c r="P21" s="182">
        <v>45175</v>
      </c>
      <c r="Q21" s="181" t="s">
        <v>358</v>
      </c>
      <c r="R21" s="487"/>
      <c r="S21" s="487"/>
      <c r="T21" s="181"/>
      <c r="U21" s="478"/>
      <c r="V21" s="181"/>
      <c r="W21" s="181"/>
      <c r="X21" s="181"/>
    </row>
    <row r="22" ht="207.75" customHeight="1">
      <c r="A22" s="186">
        <v>13</v>
      </c>
      <c r="B22" s="201" t="s">
        <v>955</v>
      </c>
      <c r="C22" s="186">
        <v>2</v>
      </c>
      <c r="D22" s="219" t="s">
        <v>996</v>
      </c>
      <c r="E22" s="486"/>
      <c r="F22" s="489" t="s">
        <v>973</v>
      </c>
      <c r="G22" s="164"/>
      <c r="H22" s="203"/>
      <c r="I22" s="186" t="s">
        <v>78</v>
      </c>
      <c r="J22" s="187">
        <v>45077</v>
      </c>
      <c r="K22" s="186" t="s">
        <v>279</v>
      </c>
      <c r="L22" s="486" t="s">
        <v>960</v>
      </c>
      <c r="M22" s="187">
        <v>45106</v>
      </c>
      <c r="N22" s="186" t="s">
        <v>974</v>
      </c>
      <c r="O22" s="186"/>
      <c r="P22" s="186"/>
      <c r="Q22" s="186"/>
      <c r="R22" s="486"/>
      <c r="S22" s="486"/>
      <c r="T22" s="186"/>
      <c r="U22" s="481"/>
      <c r="V22" s="186"/>
      <c r="W22" s="186"/>
      <c r="X22" s="186"/>
    </row>
    <row r="23" ht="267.75">
      <c r="A23" s="181">
        <v>14</v>
      </c>
      <c r="B23" s="204" t="s">
        <v>955</v>
      </c>
      <c r="C23" s="181">
        <v>2</v>
      </c>
      <c r="D23" s="218" t="s">
        <v>997</v>
      </c>
      <c r="E23" s="491"/>
      <c r="F23" s="218"/>
      <c r="G23" s="170">
        <v>1</v>
      </c>
      <c r="H23" s="207" t="s">
        <v>265</v>
      </c>
      <c r="I23" s="181" t="s">
        <v>78</v>
      </c>
      <c r="J23" s="182">
        <v>45077</v>
      </c>
      <c r="K23" s="181" t="s">
        <v>275</v>
      </c>
      <c r="L23" s="487" t="s">
        <v>358</v>
      </c>
      <c r="M23" s="182">
        <v>45106</v>
      </c>
      <c r="N23" s="181" t="s">
        <v>691</v>
      </c>
      <c r="O23" s="181" t="s">
        <v>998</v>
      </c>
      <c r="P23" s="182">
        <v>45175</v>
      </c>
      <c r="Q23" s="181" t="s">
        <v>366</v>
      </c>
      <c r="R23" s="487"/>
      <c r="S23" s="487"/>
      <c r="T23" s="181"/>
      <c r="U23" s="478"/>
      <c r="V23" s="181"/>
      <c r="W23" s="181"/>
      <c r="X23" s="181"/>
    </row>
    <row r="24" ht="89.25">
      <c r="A24" s="186">
        <v>15</v>
      </c>
      <c r="B24" s="201" t="s">
        <v>955</v>
      </c>
      <c r="C24" s="186">
        <v>3</v>
      </c>
      <c r="D24" s="219" t="s">
        <v>999</v>
      </c>
      <c r="E24" s="492"/>
      <c r="F24" s="219"/>
      <c r="G24" s="164"/>
      <c r="H24" s="203"/>
      <c r="I24" s="186" t="s">
        <v>78</v>
      </c>
      <c r="J24" s="187">
        <v>45077</v>
      </c>
      <c r="K24" s="186" t="s">
        <v>275</v>
      </c>
      <c r="L24" s="486" t="s">
        <v>358</v>
      </c>
      <c r="M24" s="187">
        <v>45106</v>
      </c>
      <c r="N24" s="219" t="s">
        <v>1000</v>
      </c>
      <c r="O24" s="186"/>
      <c r="P24" s="187">
        <v>45175</v>
      </c>
      <c r="Q24" s="186" t="s">
        <v>358</v>
      </c>
      <c r="R24" s="486"/>
      <c r="S24" s="486"/>
      <c r="T24" s="186"/>
      <c r="U24" s="481"/>
      <c r="V24" s="186"/>
      <c r="W24" s="186"/>
      <c r="X24" s="186"/>
    </row>
    <row r="25" ht="153.75" customHeight="1">
      <c r="A25" s="181">
        <v>16</v>
      </c>
      <c r="B25" s="204" t="s">
        <v>955</v>
      </c>
      <c r="C25" s="181">
        <v>3</v>
      </c>
      <c r="D25" s="218" t="s">
        <v>1001</v>
      </c>
      <c r="E25" s="487"/>
      <c r="F25" s="218"/>
      <c r="G25" s="170">
        <v>0.5</v>
      </c>
      <c r="H25" s="207" t="s">
        <v>28</v>
      </c>
      <c r="I25" s="181" t="s">
        <v>78</v>
      </c>
      <c r="J25" s="182">
        <v>45077</v>
      </c>
      <c r="K25" s="181" t="s">
        <v>275</v>
      </c>
      <c r="L25" s="487" t="s">
        <v>358</v>
      </c>
      <c r="M25" s="182">
        <v>45106</v>
      </c>
      <c r="N25" s="181"/>
      <c r="O25" s="181" t="s">
        <v>1002</v>
      </c>
      <c r="P25" s="181"/>
      <c r="Q25" s="181"/>
      <c r="R25" s="487"/>
      <c r="S25" s="487"/>
      <c r="T25" s="181"/>
      <c r="U25" s="478"/>
      <c r="V25" s="181"/>
      <c r="W25" s="181"/>
      <c r="X25" s="181"/>
    </row>
    <row r="26" ht="129.75" customHeight="1">
      <c r="A26" s="186">
        <v>17</v>
      </c>
      <c r="B26" s="201" t="s">
        <v>955</v>
      </c>
      <c r="C26" s="186">
        <v>3</v>
      </c>
      <c r="D26" s="219" t="s">
        <v>1003</v>
      </c>
      <c r="E26" s="486"/>
      <c r="F26" s="219"/>
      <c r="G26" s="164">
        <v>1</v>
      </c>
      <c r="H26" s="203" t="s">
        <v>28</v>
      </c>
      <c r="I26" s="186" t="s">
        <v>78</v>
      </c>
      <c r="J26" s="187">
        <v>45077</v>
      </c>
      <c r="K26" s="186" t="s">
        <v>275</v>
      </c>
      <c r="L26" s="486" t="s">
        <v>358</v>
      </c>
      <c r="M26" s="187">
        <v>45106</v>
      </c>
      <c r="N26" s="186" t="s">
        <v>614</v>
      </c>
      <c r="O26" s="186" t="s">
        <v>1004</v>
      </c>
      <c r="P26" s="187">
        <v>45175</v>
      </c>
      <c r="Q26" s="186"/>
      <c r="R26" s="486"/>
      <c r="S26" s="486"/>
      <c r="T26" s="186"/>
      <c r="U26" s="481"/>
      <c r="V26" s="186"/>
      <c r="W26" s="186"/>
      <c r="X26" s="186"/>
    </row>
    <row r="27" ht="190.5" customHeight="1">
      <c r="A27" s="181">
        <v>18</v>
      </c>
      <c r="B27" s="204" t="s">
        <v>955</v>
      </c>
      <c r="C27" s="181">
        <v>4</v>
      </c>
      <c r="D27" s="218" t="s">
        <v>1005</v>
      </c>
      <c r="E27" s="487"/>
      <c r="F27" s="490" t="s">
        <v>1006</v>
      </c>
      <c r="G27" s="170">
        <v>1</v>
      </c>
      <c r="H27" s="207" t="s">
        <v>265</v>
      </c>
      <c r="I27" s="181" t="s">
        <v>78</v>
      </c>
      <c r="J27" s="182">
        <v>45077</v>
      </c>
      <c r="K27" s="181" t="s">
        <v>275</v>
      </c>
      <c r="L27" s="487" t="s">
        <v>358</v>
      </c>
      <c r="M27" s="182">
        <v>45106</v>
      </c>
      <c r="N27" s="181" t="s">
        <v>691</v>
      </c>
      <c r="O27" s="181" t="s">
        <v>1007</v>
      </c>
      <c r="P27" s="182">
        <v>45175</v>
      </c>
      <c r="Q27" s="181" t="s">
        <v>343</v>
      </c>
      <c r="R27" s="487"/>
      <c r="S27" s="487"/>
      <c r="T27" s="181"/>
      <c r="U27" s="478"/>
      <c r="V27" s="181"/>
      <c r="W27" s="181"/>
      <c r="X27" s="181"/>
    </row>
    <row r="28" ht="104.25" customHeight="1">
      <c r="A28" s="186">
        <v>19</v>
      </c>
      <c r="B28" s="201" t="s">
        <v>955</v>
      </c>
      <c r="C28" s="186">
        <v>4</v>
      </c>
      <c r="D28" s="219" t="s">
        <v>1008</v>
      </c>
      <c r="E28" s="486"/>
      <c r="F28" s="489" t="s">
        <v>1006</v>
      </c>
      <c r="G28" s="164">
        <v>0.5</v>
      </c>
      <c r="H28" s="203" t="s">
        <v>28</v>
      </c>
      <c r="I28" s="186" t="s">
        <v>78</v>
      </c>
      <c r="J28" s="187">
        <v>45077</v>
      </c>
      <c r="K28" s="186" t="s">
        <v>275</v>
      </c>
      <c r="L28" s="486" t="s">
        <v>358</v>
      </c>
      <c r="M28" s="187">
        <v>45106</v>
      </c>
      <c r="N28" s="186" t="s">
        <v>614</v>
      </c>
      <c r="O28" s="186" t="s">
        <v>1009</v>
      </c>
      <c r="P28" s="187">
        <v>45175</v>
      </c>
      <c r="Q28" s="186" t="s">
        <v>1010</v>
      </c>
      <c r="R28" s="486"/>
      <c r="S28" s="486"/>
      <c r="T28" s="186"/>
      <c r="U28" s="481"/>
      <c r="V28" s="186"/>
      <c r="W28" s="186"/>
      <c r="X28" s="186"/>
    </row>
    <row r="29" ht="52.5">
      <c r="A29" s="181">
        <v>20</v>
      </c>
      <c r="B29" s="204" t="s">
        <v>955</v>
      </c>
      <c r="C29" s="181">
        <v>4</v>
      </c>
      <c r="D29" s="218" t="s">
        <v>1011</v>
      </c>
      <c r="E29" s="491"/>
      <c r="F29" s="490" t="s">
        <v>1006</v>
      </c>
      <c r="G29" s="170">
        <v>0.5</v>
      </c>
      <c r="H29" s="207" t="s">
        <v>28</v>
      </c>
      <c r="I29" s="181" t="s">
        <v>78</v>
      </c>
      <c r="J29" s="182">
        <v>45077</v>
      </c>
      <c r="K29" s="181" t="s">
        <v>275</v>
      </c>
      <c r="L29" s="487" t="s">
        <v>358</v>
      </c>
      <c r="M29" s="182">
        <v>45106</v>
      </c>
      <c r="N29" s="181" t="s">
        <v>614</v>
      </c>
      <c r="O29" s="181" t="s">
        <v>1009</v>
      </c>
      <c r="P29" s="182">
        <v>45175</v>
      </c>
      <c r="Q29" s="181" t="s">
        <v>385</v>
      </c>
      <c r="R29" s="487"/>
      <c r="S29" s="487"/>
      <c r="T29" s="181"/>
      <c r="U29" s="478"/>
      <c r="V29" s="181"/>
      <c r="W29" s="181"/>
      <c r="X29" s="181"/>
    </row>
    <row r="30" ht="118.5" customHeight="1">
      <c r="A30" s="186">
        <v>21</v>
      </c>
      <c r="B30" s="201" t="s">
        <v>962</v>
      </c>
      <c r="C30" s="186">
        <v>5</v>
      </c>
      <c r="D30" s="219" t="s">
        <v>1012</v>
      </c>
      <c r="E30" s="486"/>
      <c r="F30" s="489" t="s">
        <v>1013</v>
      </c>
      <c r="G30" s="164">
        <v>0.5</v>
      </c>
      <c r="H30" s="203" t="s">
        <v>28</v>
      </c>
      <c r="I30" s="186" t="s">
        <v>78</v>
      </c>
      <c r="J30" s="187">
        <v>45077</v>
      </c>
      <c r="K30" s="186" t="s">
        <v>275</v>
      </c>
      <c r="L30" s="486" t="s">
        <v>358</v>
      </c>
      <c r="M30" s="187">
        <v>45106</v>
      </c>
      <c r="N30" s="186" t="s">
        <v>691</v>
      </c>
      <c r="O30" s="186" t="s">
        <v>1014</v>
      </c>
      <c r="P30" s="187">
        <v>45175</v>
      </c>
      <c r="Q30" s="186" t="s">
        <v>1015</v>
      </c>
      <c r="R30" s="486"/>
      <c r="S30" s="187">
        <v>45266</v>
      </c>
      <c r="T30" s="186" t="s">
        <v>1016</v>
      </c>
      <c r="U30" s="481"/>
      <c r="V30" s="186"/>
      <c r="W30" s="186"/>
      <c r="X30" s="186"/>
    </row>
    <row r="31" ht="129.75" customHeight="1">
      <c r="A31" s="181">
        <v>22</v>
      </c>
      <c r="B31" s="204" t="s">
        <v>962</v>
      </c>
      <c r="C31" s="181">
        <v>5</v>
      </c>
      <c r="D31" s="218" t="s">
        <v>1017</v>
      </c>
      <c r="E31" s="487"/>
      <c r="F31" s="490" t="s">
        <v>1013</v>
      </c>
      <c r="G31" s="170">
        <v>1</v>
      </c>
      <c r="H31" s="207" t="s">
        <v>265</v>
      </c>
      <c r="I31" s="181" t="s">
        <v>78</v>
      </c>
      <c r="J31" s="182">
        <v>45077</v>
      </c>
      <c r="K31" s="181" t="s">
        <v>275</v>
      </c>
      <c r="L31" s="487" t="s">
        <v>358</v>
      </c>
      <c r="M31" s="182">
        <v>45106</v>
      </c>
      <c r="N31" s="181" t="s">
        <v>691</v>
      </c>
      <c r="O31" s="181" t="s">
        <v>976</v>
      </c>
      <c r="P31" s="182">
        <v>45175</v>
      </c>
      <c r="Q31" s="181" t="s">
        <v>1015</v>
      </c>
      <c r="R31" s="487"/>
      <c r="S31" s="182">
        <v>45266</v>
      </c>
      <c r="T31" s="181" t="s">
        <v>1016</v>
      </c>
      <c r="U31" s="478"/>
      <c r="V31" s="181"/>
      <c r="W31" s="181"/>
      <c r="X31" s="181"/>
    </row>
    <row r="32" ht="120" customHeight="1">
      <c r="A32" s="186">
        <v>23</v>
      </c>
      <c r="B32" s="201" t="s">
        <v>955</v>
      </c>
      <c r="C32" s="186">
        <v>5</v>
      </c>
      <c r="D32" s="219" t="s">
        <v>1018</v>
      </c>
      <c r="E32" s="486"/>
      <c r="F32" s="489" t="s">
        <v>1013</v>
      </c>
      <c r="G32" s="164">
        <v>1</v>
      </c>
      <c r="H32" s="203" t="s">
        <v>28</v>
      </c>
      <c r="I32" s="186" t="s">
        <v>78</v>
      </c>
      <c r="J32" s="187">
        <v>45077</v>
      </c>
      <c r="K32" s="186" t="s">
        <v>275</v>
      </c>
      <c r="L32" s="486" t="s">
        <v>964</v>
      </c>
      <c r="M32" s="187">
        <v>45106</v>
      </c>
      <c r="N32" s="219" t="s">
        <v>1019</v>
      </c>
      <c r="O32" s="186"/>
      <c r="P32" s="187">
        <v>45175</v>
      </c>
      <c r="Q32" s="186" t="s">
        <v>1020</v>
      </c>
      <c r="R32" s="486"/>
      <c r="S32" s="486"/>
      <c r="T32" s="186"/>
      <c r="U32" s="481"/>
      <c r="V32" s="186"/>
      <c r="W32" s="186"/>
      <c r="X32" s="186"/>
    </row>
    <row r="33" ht="165.75">
      <c r="A33" s="181">
        <v>24</v>
      </c>
      <c r="B33" s="204" t="s">
        <v>955</v>
      </c>
      <c r="C33" s="181">
        <v>5</v>
      </c>
      <c r="D33" s="218" t="s">
        <v>1021</v>
      </c>
      <c r="E33" s="487"/>
      <c r="G33" s="170">
        <v>0.5</v>
      </c>
      <c r="H33" s="207" t="s">
        <v>28</v>
      </c>
      <c r="I33" s="181" t="s">
        <v>78</v>
      </c>
      <c r="J33" s="182">
        <v>45077</v>
      </c>
      <c r="K33" s="181" t="s">
        <v>275</v>
      </c>
      <c r="L33" s="487" t="s">
        <v>358</v>
      </c>
      <c r="M33" s="182">
        <v>45106</v>
      </c>
      <c r="N33" s="181" t="s">
        <v>691</v>
      </c>
      <c r="O33" s="181" t="s">
        <v>998</v>
      </c>
      <c r="P33" s="182">
        <v>45175</v>
      </c>
      <c r="Q33" s="181"/>
      <c r="R33" s="487"/>
      <c r="S33" s="487"/>
      <c r="T33" s="181"/>
      <c r="U33" s="478"/>
      <c r="V33" s="181"/>
      <c r="W33" s="181"/>
      <c r="X33" s="181"/>
    </row>
    <row r="34" ht="229.5">
      <c r="A34" s="186">
        <v>25</v>
      </c>
      <c r="B34" s="201" t="s">
        <v>955</v>
      </c>
      <c r="C34" s="186">
        <v>6</v>
      </c>
      <c r="D34" s="219" t="s">
        <v>1022</v>
      </c>
      <c r="E34" s="492"/>
      <c r="F34" s="489" t="s">
        <v>1023</v>
      </c>
      <c r="G34" s="164">
        <v>1</v>
      </c>
      <c r="H34" s="203" t="s">
        <v>265</v>
      </c>
      <c r="I34" s="186" t="s">
        <v>78</v>
      </c>
      <c r="J34" s="187">
        <v>45077</v>
      </c>
      <c r="K34" s="186" t="s">
        <v>275</v>
      </c>
      <c r="L34" s="486" t="s">
        <v>358</v>
      </c>
      <c r="M34" s="187">
        <v>45106</v>
      </c>
      <c r="N34" s="186" t="s">
        <v>691</v>
      </c>
      <c r="O34" s="186" t="s">
        <v>1024</v>
      </c>
      <c r="P34" s="187">
        <v>45175</v>
      </c>
      <c r="Q34" s="186" t="s">
        <v>1025</v>
      </c>
      <c r="R34" s="486"/>
      <c r="S34" s="486"/>
      <c r="T34" s="186"/>
      <c r="U34" s="481"/>
      <c r="V34" s="186"/>
      <c r="W34" s="186"/>
      <c r="X34" s="186"/>
    </row>
    <row r="35" ht="138.75" customHeight="1">
      <c r="A35" s="181">
        <v>26</v>
      </c>
      <c r="B35" s="204" t="s">
        <v>955</v>
      </c>
      <c r="C35" s="181">
        <v>6</v>
      </c>
      <c r="D35" s="218" t="s">
        <v>1026</v>
      </c>
      <c r="E35" s="487"/>
      <c r="F35" s="490" t="s">
        <v>1006</v>
      </c>
      <c r="G35" s="170">
        <v>0.5</v>
      </c>
      <c r="H35" s="207" t="s">
        <v>265</v>
      </c>
      <c r="I35" s="181" t="s">
        <v>78</v>
      </c>
      <c r="J35" s="182">
        <v>45077</v>
      </c>
      <c r="K35" s="181" t="s">
        <v>275</v>
      </c>
      <c r="L35" s="487" t="s">
        <v>358</v>
      </c>
      <c r="M35" s="182">
        <v>45106</v>
      </c>
      <c r="N35" s="181" t="s">
        <v>691</v>
      </c>
      <c r="O35" s="181" t="s">
        <v>998</v>
      </c>
      <c r="P35" s="182">
        <v>45175</v>
      </c>
      <c r="Q35" s="181" t="s">
        <v>619</v>
      </c>
      <c r="R35" s="487"/>
      <c r="S35" s="487"/>
      <c r="T35" s="181"/>
      <c r="U35" s="478"/>
      <c r="V35" s="181"/>
      <c r="W35" s="181"/>
      <c r="X35" s="181"/>
    </row>
    <row r="36">
      <c r="A36" s="186"/>
      <c r="B36" s="186"/>
      <c r="C36" s="186"/>
      <c r="D36" s="219"/>
      <c r="E36" s="492"/>
      <c r="F36" s="219"/>
      <c r="G36" s="164"/>
      <c r="H36" s="203"/>
      <c r="I36" s="186"/>
      <c r="J36" s="186"/>
      <c r="K36" s="186"/>
      <c r="L36" s="486"/>
      <c r="M36" s="186"/>
      <c r="N36" s="186"/>
      <c r="O36" s="186"/>
      <c r="P36" s="186"/>
      <c r="Q36" s="186"/>
      <c r="R36" s="486"/>
      <c r="S36" s="486"/>
      <c r="T36" s="186"/>
      <c r="U36" s="481"/>
      <c r="V36" s="186"/>
      <c r="W36" s="186"/>
      <c r="X36" s="186"/>
    </row>
    <row r="37">
      <c r="A37" s="181"/>
      <c r="B37" s="181"/>
      <c r="C37" s="181"/>
      <c r="D37" s="218"/>
      <c r="E37" s="491"/>
      <c r="F37" s="218"/>
      <c r="G37" s="170"/>
      <c r="H37" s="207"/>
      <c r="I37" s="181"/>
      <c r="J37" s="181"/>
      <c r="K37" s="181"/>
      <c r="L37" s="487"/>
      <c r="M37" s="181"/>
      <c r="N37" s="181"/>
      <c r="O37" s="181"/>
      <c r="P37" s="181"/>
      <c r="Q37" s="181"/>
      <c r="R37" s="487"/>
      <c r="S37" s="487"/>
      <c r="T37" s="181"/>
      <c r="U37" s="478"/>
      <c r="V37" s="181"/>
      <c r="W37" s="181"/>
      <c r="X37" s="181"/>
    </row>
    <row r="38">
      <c r="A38" s="186"/>
      <c r="B38" s="186"/>
      <c r="C38" s="186"/>
      <c r="D38" s="219"/>
      <c r="E38" s="492"/>
      <c r="F38" s="219"/>
      <c r="G38" s="164"/>
      <c r="H38" s="203"/>
      <c r="I38" s="186"/>
      <c r="J38" s="186"/>
      <c r="K38" s="186"/>
      <c r="L38" s="486"/>
      <c r="M38" s="186"/>
      <c r="N38" s="186"/>
      <c r="O38" s="186"/>
      <c r="P38" s="186"/>
      <c r="Q38" s="186"/>
      <c r="R38" s="486"/>
      <c r="S38" s="486"/>
      <c r="T38" s="186"/>
      <c r="U38" s="481"/>
      <c r="V38" s="186"/>
      <c r="W38" s="186"/>
      <c r="X38" s="186"/>
    </row>
    <row r="39">
      <c r="A39" s="181"/>
      <c r="B39" s="181"/>
      <c r="C39" s="181"/>
      <c r="D39" s="218"/>
      <c r="E39" s="491"/>
      <c r="F39" s="218"/>
      <c r="G39" s="170"/>
      <c r="H39" s="207"/>
      <c r="I39" s="181"/>
      <c r="J39" s="181"/>
      <c r="K39" s="181"/>
      <c r="L39" s="487"/>
      <c r="M39" s="181"/>
      <c r="N39" s="181"/>
      <c r="O39" s="181"/>
      <c r="P39" s="181"/>
      <c r="Q39" s="181"/>
      <c r="R39" s="487"/>
      <c r="S39" s="487"/>
      <c r="T39" s="181"/>
      <c r="U39" s="478"/>
      <c r="V39" s="181"/>
      <c r="W39" s="181"/>
      <c r="X39" s="181"/>
    </row>
    <row r="40">
      <c r="A40" s="186"/>
      <c r="B40" s="186"/>
      <c r="C40" s="186"/>
      <c r="D40" s="219"/>
      <c r="E40" s="492"/>
      <c r="F40" s="219"/>
      <c r="G40" s="164"/>
      <c r="H40" s="203"/>
      <c r="I40" s="186"/>
      <c r="J40" s="186"/>
      <c r="K40" s="186"/>
      <c r="L40" s="486"/>
      <c r="M40" s="186"/>
      <c r="N40" s="186"/>
      <c r="O40" s="186"/>
      <c r="P40" s="186"/>
      <c r="Q40" s="186"/>
      <c r="R40" s="486"/>
      <c r="S40" s="486"/>
      <c r="T40" s="186"/>
      <c r="U40" s="481"/>
      <c r="V40" s="186"/>
      <c r="W40" s="186"/>
      <c r="X40" s="186"/>
    </row>
    <row r="41">
      <c r="A41" s="181"/>
      <c r="B41" s="181"/>
      <c r="C41" s="181"/>
      <c r="D41" s="218"/>
      <c r="E41" s="491"/>
      <c r="F41" s="218"/>
      <c r="G41" s="170"/>
      <c r="H41" s="207"/>
      <c r="I41" s="181"/>
      <c r="J41" s="181"/>
      <c r="K41" s="181"/>
      <c r="L41" s="487"/>
      <c r="M41" s="181"/>
      <c r="N41" s="181"/>
      <c r="O41" s="181"/>
      <c r="P41" s="181"/>
      <c r="Q41" s="181"/>
      <c r="R41" s="487"/>
      <c r="S41" s="487"/>
      <c r="T41" s="181"/>
      <c r="U41" s="478"/>
      <c r="V41" s="181"/>
      <c r="W41" s="181"/>
      <c r="X41" s="181"/>
    </row>
  </sheetData>
  <mergeCells count="2">
    <mergeCell ref="E13:F13"/>
    <mergeCell ref="E33:F33"/>
  </mergeCells>
  <dataValidations count="5" disablePrompts="0">
    <dataValidation sqref="G10:G4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1" type="list" allowBlank="1" errorStyle="stop" imeMode="noControl" operator="between" showDropDown="0" showErrorMessage="0" showInputMessage="0">
      <formula1>'Списки'!$E$2:$E$1002</formula1>
    </dataValidation>
    <dataValidation sqref="K10:K11 K13:K4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s>
  <hyperlinks>
    <hyperlink r:id="rId1" ref="F14"/>
    <hyperlink r:id="rId1" ref="F15"/>
    <hyperlink r:id="rId1" ref="F18"/>
    <hyperlink r:id="rId1" ref="F22"/>
    <hyperlink r:id="rId1" ref="F27"/>
    <hyperlink r:id="rId1" ref="F28"/>
    <hyperlink r:id="rId1" ref="F29"/>
    <hyperlink r:id="rId1" ref="F30"/>
    <hyperlink r:id="rId1" ref="F31"/>
    <hyperlink r:id="rId1" ref="F32"/>
    <hyperlink r:id="rId1" ref="F34"/>
    <hyperlink r:id="rId1" ref="F35"/>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3E008C-0026-40BC-ACC7-000E004600B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2F0003-00DB-4803-942D-001800FF00D0}">
            <xm:f>1</xm:f>
            <x14:dxf>
              <font>
                <color indexed="65"/>
              </font>
              <fill>
                <patternFill patternType="solid">
                  <fgColor rgb="FF434343"/>
                  <bgColor rgb="FF434343"/>
                </patternFill>
              </fill>
              <border>
                <left style="none"/>
                <right style="none"/>
                <top style="none"/>
                <bottom style="none"/>
                <diagonal style="none"/>
              </border>
            </x14:dxf>
          </x14:cfRule>
          <xm:sqref>G10:G41</xm:sqref>
        </x14:conditionalFormatting>
        <x14:conditionalFormatting xmlns:xm="http://schemas.microsoft.com/office/excel/2006/main">
          <x14:cfRule type="cellIs" priority="11" operator="equal" id="{006900BC-009A-49E2-B328-006900200030}">
            <xm:f>0.5</xm:f>
            <x14:dxf>
              <font>
                <color indexed="65"/>
              </font>
              <fill>
                <patternFill patternType="solid">
                  <fgColor rgb="FF999999"/>
                  <bgColor rgb="FF999999"/>
                </patternFill>
              </fill>
              <border>
                <left style="none"/>
                <right style="none"/>
                <top style="none"/>
                <bottom style="none"/>
                <diagonal style="none"/>
              </border>
            </x14:dxf>
          </x14:cfRule>
          <xm:sqref>G10:G41</xm:sqref>
        </x14:conditionalFormatting>
        <x14:conditionalFormatting xmlns:xm="http://schemas.microsoft.com/office/excel/2006/main">
          <x14:cfRule type="cellIs" priority="10" operator="equal" id="{0083005A-008C-4AC8-A9B9-006C00410020}">
            <xm:f>0.2</xm:f>
            <x14:dxf>
              <font/>
              <fill>
                <patternFill patternType="solid">
                  <fgColor rgb="FFCCCCCC"/>
                  <bgColor rgb="FFCCCCCC"/>
                </patternFill>
              </fill>
              <border>
                <left style="none"/>
                <right style="none"/>
                <top style="none"/>
                <bottom style="none"/>
                <diagonal style="none"/>
              </border>
            </x14:dxf>
          </x14:cfRule>
          <xm:sqref>G10:G41</xm:sqref>
        </x14:conditionalFormatting>
        <x14:conditionalFormatting xmlns:xm="http://schemas.microsoft.com/office/excel/2006/main">
          <x14:cfRule type="containsText" priority="9" operator="containsText" text="ПД" id="{005E00CD-0031-488E-83E4-00A5006800D2}">
            <xm:f>NOT(ISERROR(SEARCH(("ПД"),(K3))))</xm:f>
            <x14:dxf>
              <font/>
              <fill>
                <patternFill patternType="solid">
                  <fgColor rgb="FFF9CB9C"/>
                  <bgColor rgb="FFF9CB9C"/>
                </patternFill>
              </fill>
              <border>
                <left style="none"/>
                <right style="none"/>
                <top style="none"/>
                <bottom style="none"/>
                <diagonal style="none"/>
              </border>
            </x14:dxf>
          </x14:cfRule>
          <xm:sqref>K3 K5:K41</xm:sqref>
        </x14:conditionalFormatting>
        <x14:conditionalFormatting xmlns:xm="http://schemas.microsoft.com/office/excel/2006/main">
          <x14:cfRule type="containsText" priority="9" operator="containsText" text="ПД" id="{00F00063-00A7-4FC0-96EF-00A400E50030}">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870012-009D-4167-85A5-00E100CC00C7}">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DC0029-0054-400A-B914-00FA007E00DE}">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3100A9-0038-4E00-A8BC-006B00CF00BC}">
            <xm:f>NOT(ISERROR(SEARCH(("отменено"),(K3))))</xm:f>
            <x14:dxf>
              <font/>
              <fill>
                <patternFill patternType="solid">
                  <fgColor rgb="FFD9EAD3"/>
                  <bgColor rgb="FFD9EAD3"/>
                </patternFill>
              </fill>
              <border>
                <left style="none"/>
                <right style="none"/>
                <top style="none"/>
                <bottom style="none"/>
                <diagonal style="none"/>
              </border>
            </x14:dxf>
          </x14:cfRule>
          <xm:sqref>K3 K5:K41</xm:sqref>
        </x14:conditionalFormatting>
        <x14:conditionalFormatting xmlns:xm="http://schemas.microsoft.com/office/excel/2006/main">
          <x14:cfRule type="containsText" priority="8" operator="containsText" text="отменено" id="{00BC00CD-00C8-4EF4-81DC-0065004D001D}">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290083-0078-484B-B77C-006500AE0095}">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8D00DD-00F9-4FD1-8D25-00CF007D00F6}">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ellIs" priority="7" operator="equal" id="{009D00F9-0081-4E80-B7E7-00D8004800C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H5:H41 A9:G9</xm:sqref>
        </x14:conditionalFormatting>
        <x14:conditionalFormatting xmlns:xm="http://schemas.microsoft.com/office/excel/2006/main">
          <x14:cfRule type="cellIs" priority="6" operator="equal" id="{00BC007E-0048-4D27-A8D5-007A005E00C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H5:H41 A9:G9</xm:sqref>
        </x14:conditionalFormatting>
        <x14:conditionalFormatting xmlns:xm="http://schemas.microsoft.com/office/excel/2006/main">
          <x14:cfRule type="cellIs" priority="5" operator="equal" id="{0052006B-003B-415C-8102-00B800E400F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H5:H41 A9:G9</xm:sqref>
        </x14:conditionalFormatting>
        <x14:conditionalFormatting xmlns:xm="http://schemas.microsoft.com/office/excel/2006/main">
          <x14:cfRule type="cellIs" priority="4" operator="equal" id="{00FC0018-0031-4C34-865B-0053003B00B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H5:H41 A9:G9</xm:sqref>
        </x14:conditionalFormatting>
        <x14:conditionalFormatting xmlns:xm="http://schemas.microsoft.com/office/excel/2006/main">
          <x14:cfRule type="cellIs" priority="3" operator="equal" id="{003F0097-00BE-4B71-9737-00C400F0007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H5:H41 A9:G9</xm:sqref>
        </x14:conditionalFormatting>
        <x14:conditionalFormatting xmlns:xm="http://schemas.microsoft.com/office/excel/2006/main">
          <x14:cfRule type="containsText" priority="2" operator="containsText" text="повторно" id="{005000FF-0080-455A-BACC-00010012001C}">
            <xm:f>NOT(ISERROR(SEARCH(("повторно"),(K3))))</xm:f>
            <x14:dxf>
              <font/>
              <fill>
                <patternFill patternType="solid">
                  <fgColor rgb="FFEA9999"/>
                  <bgColor rgb="FFEA9999"/>
                </patternFill>
              </fill>
              <border>
                <left style="none"/>
                <right style="none"/>
                <top style="none"/>
                <bottom style="none"/>
                <diagonal style="none"/>
              </border>
            </x14:dxf>
          </x14:cfRule>
          <xm:sqref>K3 K5:K41</xm:sqref>
        </x14:conditionalFormatting>
        <x14:conditionalFormatting xmlns:xm="http://schemas.microsoft.com/office/excel/2006/main">
          <x14:cfRule type="containsText" priority="2" operator="containsText" text="повторно" id="{00AC0012-00FE-46F3-8424-009200B70064}">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100069-004E-4397-A8AB-003600660039}">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0800EE-00A2-44EB-A488-000A002D003E}">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D4005E-004B-4570-BDA0-004B00F000B4}">
            <xm:f>NOT(ISERROR(SEARCH(("снято"),(K3))))</xm:f>
            <x14:dxf>
              <font/>
              <fill>
                <patternFill patternType="solid">
                  <fgColor rgb="FF93C47D"/>
                  <bgColor rgb="FF93C47D"/>
                </patternFill>
              </fill>
              <border>
                <left style="none"/>
                <right style="none"/>
                <top style="none"/>
                <bottom style="none"/>
                <diagonal style="none"/>
              </border>
            </x14:dxf>
          </x14:cfRule>
          <xm:sqref>K3 K5:K41</xm:sqref>
        </x14:conditionalFormatting>
        <x14:conditionalFormatting xmlns:xm="http://schemas.microsoft.com/office/excel/2006/main">
          <x14:cfRule type="containsText" priority="1" operator="containsText" text="снято" id="{002800A1-00A6-4AEF-83FF-009400F10002}">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6500B4-00FE-4526-B8E9-009500D8000C}">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14001F-0003-4B60-9928-001400BE002B}">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s>
    </ext>
    <ext uri="{231B7EB2-2AFC-4442-B178-5FFDF5851E7C}">
      <userProtectedRanges>
        <userProtectedRange name="про стенку в тамбуре" sqref="W12">
          <users>
            <user id="1130000061715500" name="Анна Милявская"/>
          </users>
        </userProtectedRange>
      </userProtectedRange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U1" zoomScale="100" workbookViewId="0">
      <selection activeCell="A1" activeCellId="0" sqref="A1"/>
    </sheetView>
  </sheetViews>
  <sheetFormatPr defaultColWidth="12.630000000000001" defaultRowHeight="15.75" customHeight="1" outlineLevelRow="1" outlineLevelCol="1"/>
  <cols>
    <col customWidth="1" min="1" max="1" style="225" width="10"/>
    <col customWidth="1" min="2" max="2" style="225" width="16.379999999999999"/>
    <col customWidth="1" min="3" max="3" style="225" width="9.8800000000000008"/>
    <col customWidth="1" min="4" max="4" style="225" width="65.129999999999995"/>
    <col customWidth="1" min="5" max="5" style="225" width="68.879999999999995"/>
    <col collapsed="1" customWidth="1" min="6" max="6" style="225" width="21"/>
    <col customWidth="1" hidden="1" min="7" max="7" outlineLevel="1" style="225" width="11.630000000000001"/>
    <col customWidth="1" hidden="1" min="8" max="8" outlineLevel="1" style="225" width="14"/>
    <col customWidth="1" min="9" max="9" style="225" width="14.00390625"/>
    <col customWidth="1" min="10" max="10" style="225" width="9.5"/>
    <col min="11" max="11" style="225" width="12.630000000000001"/>
    <col customWidth="1" min="12" max="12" style="225" width="23.379999999999999"/>
    <col customWidth="1" min="13" max="13" style="225" width="9.5"/>
    <col customWidth="1" min="14" max="14" style="225" width="48.630000000000003"/>
    <col customWidth="1" min="15" max="15" style="225" width="24.379999999999999"/>
    <col customWidth="1" min="16" max="16" style="225" width="23.25"/>
    <col customWidth="1" min="17" max="17" style="225" width="11.130000000000001"/>
    <col customWidth="1" min="18" max="18" style="225" width="34.880000000000003"/>
    <col customWidth="1" min="19" max="19" style="225" width="23.879999999999999"/>
    <col customWidth="1" min="20" max="20" style="225" width="11.75"/>
    <col customWidth="1" min="21" max="21" style="225" width="40.5"/>
    <col customWidth="1" min="22" max="22" style="225" width="20.129999999999999"/>
    <col customWidth="1" min="23" max="23" style="225" width="10.380000000000001"/>
    <col customWidth="1" min="24" max="24" style="225" width="66.8515625"/>
    <col customWidth="1" min="25" max="25" style="472" width="28.28125"/>
    <col min="26" max="26" style="493" width="12.630000000000001"/>
    <col customWidth="1" min="27" max="27" style="493" width="35.421875"/>
  </cols>
  <sheetData>
    <row r="1" ht="96" collapsed="1">
      <c r="A1" s="153" t="s">
        <v>250</v>
      </c>
      <c r="B1" s="153" t="s">
        <v>251</v>
      </c>
      <c r="C1" s="153" t="s">
        <v>252</v>
      </c>
      <c r="D1" s="153" t="s">
        <v>253</v>
      </c>
      <c r="E1" s="153" t="s">
        <v>254</v>
      </c>
      <c r="F1" s="153" t="s">
        <v>255</v>
      </c>
      <c r="G1" s="154" t="s">
        <v>256</v>
      </c>
      <c r="H1" s="154" t="s">
        <v>257</v>
      </c>
      <c r="I1" s="154" t="s">
        <v>4</v>
      </c>
      <c r="J1" s="153" t="s">
        <v>258</v>
      </c>
      <c r="K1" s="153" t="s">
        <v>259</v>
      </c>
      <c r="L1" s="157" t="s">
        <v>260</v>
      </c>
      <c r="M1" s="156" t="s">
        <v>261</v>
      </c>
      <c r="N1" s="156" t="s">
        <v>262</v>
      </c>
      <c r="O1" s="156" t="s">
        <v>420</v>
      </c>
      <c r="P1" s="157" t="s">
        <v>260</v>
      </c>
      <c r="Q1" s="158" t="s">
        <v>261</v>
      </c>
      <c r="R1" s="158" t="s">
        <v>262</v>
      </c>
      <c r="S1" s="156" t="s">
        <v>263</v>
      </c>
      <c r="T1" s="159" t="s">
        <v>261</v>
      </c>
      <c r="U1" s="159" t="s">
        <v>262</v>
      </c>
      <c r="V1" s="156" t="s">
        <v>263</v>
      </c>
      <c r="W1" s="159" t="s">
        <v>261</v>
      </c>
      <c r="X1" s="159" t="s">
        <v>262</v>
      </c>
      <c r="Y1" s="474" t="s">
        <v>263</v>
      </c>
      <c r="Z1" s="494" t="s">
        <v>261</v>
      </c>
      <c r="AA1" s="494" t="s">
        <v>262</v>
      </c>
    </row>
    <row r="2" hidden="1" outlineLevel="1">
      <c r="A2" s="160"/>
      <c r="B2" s="161" t="s">
        <v>264</v>
      </c>
      <c r="C2" s="161" t="s">
        <v>264</v>
      </c>
      <c r="D2" s="162" t="s">
        <v>53</v>
      </c>
      <c r="E2" s="163"/>
      <c r="F2" s="229"/>
      <c r="G2" s="164"/>
      <c r="H2" s="165" t="s">
        <v>265</v>
      </c>
      <c r="I2" s="165" t="s">
        <v>12</v>
      </c>
      <c r="J2" s="165" t="s">
        <v>13</v>
      </c>
      <c r="K2" s="165" t="s">
        <v>15</v>
      </c>
      <c r="L2" s="165" t="s">
        <v>14</v>
      </c>
      <c r="M2" s="165" t="s">
        <v>16</v>
      </c>
      <c r="N2" s="495" t="s">
        <v>17</v>
      </c>
      <c r="O2" s="165"/>
      <c r="P2" s="165" t="s">
        <v>18</v>
      </c>
      <c r="Q2" s="165" t="s">
        <v>20</v>
      </c>
      <c r="R2" s="495" t="s">
        <v>22</v>
      </c>
      <c r="S2" s="165" t="s">
        <v>23</v>
      </c>
      <c r="T2" s="165" t="s">
        <v>24</v>
      </c>
      <c r="U2" s="165" t="s">
        <v>26</v>
      </c>
      <c r="V2" s="165" t="s">
        <v>27</v>
      </c>
      <c r="W2" s="165" t="s">
        <v>28</v>
      </c>
      <c r="X2" s="165" t="s">
        <v>29</v>
      </c>
      <c r="Y2" s="166" t="s">
        <v>31</v>
      </c>
      <c r="Z2" s="165" t="s">
        <v>28</v>
      </c>
      <c r="AA2" s="165" t="s">
        <v>29</v>
      </c>
    </row>
    <row r="3" hidden="1" outlineLevel="1">
      <c r="A3" s="167"/>
      <c r="B3" s="168" t="s">
        <v>266</v>
      </c>
      <c r="C3" s="168" t="s">
        <v>267</v>
      </c>
      <c r="D3" s="169" t="s">
        <v>34</v>
      </c>
      <c r="E3" s="168"/>
      <c r="F3" s="168"/>
      <c r="G3" s="170"/>
      <c r="H3" s="171">
        <f>COUNTIF($H10:$H38,"1 - Несоответствие продуктовым требованиям ПИК-Стандарт")</f>
        <v>11</v>
      </c>
      <c r="I3" s="171">
        <f>COUNTIF($H10:$H38,"2 - Несоответствие Бренд-листам ПИК")</f>
        <v>0</v>
      </c>
      <c r="J3" s="171">
        <f>COUNTIF($H10:$H38,"3 - Несоответствие Каталогу отделки")</f>
        <v>0</v>
      </c>
      <c r="K3" s="171">
        <f>COUNTIF($H10:$H38,"5 - Ошибка в применении СТМ")</f>
        <v>0</v>
      </c>
      <c r="L3" s="171">
        <f>COUNTIF($H10:$H38,"4 - Несоответствие Каталогу оборудования")</f>
        <v>0</v>
      </c>
      <c r="M3" s="171">
        <f>COUNTIF($H10:$H38,"6 - Ошибка в применении сборных ЛМ")</f>
        <v>0</v>
      </c>
      <c r="N3" s="496">
        <f>COUNTIF($H10:$H38,"7 - Ошибка в применении шкаф-пакетов")</f>
        <v>0</v>
      </c>
      <c r="O3" s="171"/>
      <c r="P3" s="171">
        <f>COUNTIF($H10:$H38,"8 - Ошибка в применении шахт-пакетов")</f>
        <v>0</v>
      </c>
      <c r="Q3" s="171">
        <f>COUNTIF($H10:$H38,"9 - Несоответствие типологическим требованиям ПИК-Стандарт")</f>
        <v>2</v>
      </c>
      <c r="R3" s="496">
        <f>COUNTIF($H10:$H38,"10 - Несоответствие НТД РФ")</f>
        <v>0</v>
      </c>
      <c r="S3" s="497">
        <f>COUNTIF($H10:$H38,"11 - Несоответствие ИРД (кроме ТУ, СТУ), АПР, ПД")</f>
        <v>0</v>
      </c>
      <c r="T3" s="171">
        <f>COUNTIF($H10:$H38,"12 - Несоответствие требованиям ТУ, СТУ")</f>
        <v>0</v>
      </c>
      <c r="U3" s="171">
        <f>COUNTIF($H10:$H38,"13 - Ошибка в технических решениях")</f>
        <v>0</v>
      </c>
      <c r="V3" s="171">
        <f>COUNTIF($H10:$H38,"14 - Неувязка м/у собой комплектов РД")</f>
        <v>2</v>
      </c>
      <c r="W3" s="171">
        <f>COUNTIF($H10:$H38,"15 - Недостаточность информации влияющей на СМР")</f>
        <v>9</v>
      </c>
      <c r="X3" s="171">
        <f>COUNTIF($H10:$H38,"16 - Нерациональное решение")</f>
        <v>0</v>
      </c>
      <c r="Y3" s="172">
        <f>COUNTIF($H10:$H38,"17 - Оформление")</f>
        <v>1</v>
      </c>
      <c r="Z3" s="171">
        <f>COUNTIF($H10:$H38,"15 - Недостаточность информации влияющей на СМР")</f>
        <v>9</v>
      </c>
      <c r="AA3" s="171">
        <f>COUNTIF($H10:$H38,"16 - Нерациональное решение")</f>
        <v>0</v>
      </c>
    </row>
    <row r="4" hidden="1" outlineLevel="1">
      <c r="A4" s="161" t="s">
        <v>264</v>
      </c>
      <c r="B4" s="173">
        <v>6</v>
      </c>
      <c r="C4" s="173">
        <v>5</v>
      </c>
      <c r="D4" s="174">
        <f>C4/B4</f>
        <v>0.83333333330000003</v>
      </c>
      <c r="E4" s="174"/>
      <c r="F4" s="230"/>
      <c r="G4" s="164"/>
      <c r="H4" s="163" t="s">
        <v>53</v>
      </c>
      <c r="I4" s="163" t="s">
        <v>53</v>
      </c>
      <c r="J4" s="163" t="s">
        <v>53</v>
      </c>
      <c r="K4" s="163" t="s">
        <v>53</v>
      </c>
      <c r="L4" s="163" t="s">
        <v>53</v>
      </c>
      <c r="M4" s="163" t="s">
        <v>53</v>
      </c>
      <c r="N4" s="162" t="s">
        <v>53</v>
      </c>
      <c r="O4" s="163"/>
      <c r="P4" s="163" t="s">
        <v>53</v>
      </c>
      <c r="Q4" s="163" t="s">
        <v>53</v>
      </c>
      <c r="R4" s="162" t="s">
        <v>53</v>
      </c>
      <c r="S4" s="163" t="s">
        <v>53</v>
      </c>
      <c r="T4" s="163" t="s">
        <v>53</v>
      </c>
      <c r="U4" s="163" t="s">
        <v>53</v>
      </c>
      <c r="V4" s="163" t="s">
        <v>53</v>
      </c>
      <c r="W4" s="163" t="s">
        <v>53</v>
      </c>
      <c r="X4" s="163" t="s">
        <v>53</v>
      </c>
      <c r="Y4" s="177" t="s">
        <v>53</v>
      </c>
      <c r="Z4" s="163" t="s">
        <v>53</v>
      </c>
      <c r="AA4" s="163" t="s">
        <v>53</v>
      </c>
    </row>
    <row r="5" hidden="1" outlineLevel="1">
      <c r="A5" s="231"/>
      <c r="B5" s="231"/>
      <c r="C5" s="231"/>
      <c r="D5" s="179"/>
      <c r="E5" s="475"/>
      <c r="F5" s="231"/>
      <c r="G5" s="163" t="s">
        <v>53</v>
      </c>
      <c r="H5" s="476"/>
      <c r="I5" s="181"/>
      <c r="J5" s="182"/>
      <c r="K5" s="181"/>
      <c r="L5" s="477"/>
      <c r="M5" s="182"/>
      <c r="N5" s="218"/>
      <c r="O5" s="181"/>
      <c r="P5" s="182"/>
      <c r="Q5" s="182"/>
      <c r="R5" s="218"/>
      <c r="S5" s="477"/>
      <c r="T5" s="182"/>
      <c r="U5" s="181"/>
      <c r="V5" s="487"/>
      <c r="W5" s="181"/>
      <c r="X5" s="181"/>
      <c r="Y5" s="212"/>
      <c r="Z5" s="181"/>
      <c r="AA5" s="181"/>
    </row>
    <row r="6" hidden="1" outlineLevel="1">
      <c r="A6" s="168">
        <v>0.20000000000000001</v>
      </c>
      <c r="B6" s="168">
        <v>0.5</v>
      </c>
      <c r="C6" s="168">
        <v>1</v>
      </c>
      <c r="D6" s="169" t="s">
        <v>38</v>
      </c>
      <c r="E6" s="168"/>
      <c r="F6" s="168" t="s">
        <v>268</v>
      </c>
      <c r="G6" s="184">
        <f>COUNTIFS(G10:G38,"0,2")</f>
        <v>0</v>
      </c>
      <c r="H6" s="479"/>
      <c r="I6" s="186"/>
      <c r="J6" s="187"/>
      <c r="K6" s="186"/>
      <c r="L6" s="480"/>
      <c r="M6" s="187"/>
      <c r="N6" s="219"/>
      <c r="O6" s="186"/>
      <c r="P6" s="187"/>
      <c r="Q6" s="187"/>
      <c r="R6" s="219"/>
      <c r="S6" s="480"/>
      <c r="T6" s="187"/>
      <c r="U6" s="186"/>
      <c r="V6" s="486"/>
      <c r="W6" s="186"/>
      <c r="X6" s="186"/>
      <c r="Y6" s="210"/>
      <c r="Z6" s="186"/>
      <c r="AA6" s="186"/>
    </row>
    <row r="7" hidden="1" outlineLevel="1">
      <c r="A7" s="189">
        <f>G6*0.2/B4</f>
        <v>0</v>
      </c>
      <c r="B7" s="189">
        <f>G7*0.5/B4</f>
        <v>0</v>
      </c>
      <c r="C7" s="189">
        <f>G8*1/B4</f>
        <v>2</v>
      </c>
      <c r="D7" s="190">
        <f>(G6*A6+G7*B6+G8*C6)/SUM(G6:G8)</f>
        <v>1</v>
      </c>
      <c r="E7" s="232"/>
      <c r="F7" s="192" t="s">
        <v>269</v>
      </c>
      <c r="G7" s="193">
        <f>COUNTIFS(G10:G38,"0,5")</f>
        <v>0</v>
      </c>
      <c r="H7" s="476"/>
      <c r="I7" s="194"/>
      <c r="J7" s="194"/>
      <c r="K7" s="194"/>
      <c r="L7" s="482"/>
      <c r="M7" s="194"/>
      <c r="N7" s="498"/>
      <c r="O7" s="194"/>
      <c r="P7" s="194"/>
      <c r="Q7" s="194"/>
      <c r="R7" s="498"/>
      <c r="S7" s="482"/>
      <c r="T7" s="194"/>
      <c r="U7" s="194"/>
      <c r="V7" s="482"/>
      <c r="W7" s="194"/>
      <c r="X7" s="194"/>
      <c r="Y7" s="195"/>
      <c r="Z7" s="194"/>
      <c r="AA7" s="194"/>
    </row>
    <row r="8" hidden="1" outlineLevel="1">
      <c r="A8" s="163" t="s">
        <v>53</v>
      </c>
      <c r="B8" s="163" t="s">
        <v>53</v>
      </c>
      <c r="C8" s="163" t="s">
        <v>53</v>
      </c>
      <c r="D8" s="162" t="s">
        <v>53</v>
      </c>
      <c r="E8" s="163"/>
      <c r="F8" s="168" t="s">
        <v>270</v>
      </c>
      <c r="G8" s="184">
        <f>COUNTIFS(G10:G38,"1")</f>
        <v>12</v>
      </c>
      <c r="H8" s="479"/>
      <c r="I8" s="186"/>
      <c r="J8" s="187"/>
      <c r="K8" s="186"/>
      <c r="L8" s="480"/>
      <c r="M8" s="187"/>
      <c r="N8" s="219"/>
      <c r="O8" s="186"/>
      <c r="P8" s="187"/>
      <c r="Q8" s="187"/>
      <c r="R8" s="219"/>
      <c r="S8" s="480"/>
      <c r="T8" s="187"/>
      <c r="U8" s="186"/>
      <c r="V8" s="486"/>
      <c r="W8" s="186"/>
      <c r="X8" s="186"/>
      <c r="Y8" s="210"/>
      <c r="Z8" s="186"/>
      <c r="AA8" s="186"/>
    </row>
    <row r="9">
      <c r="A9" s="196"/>
      <c r="B9" s="196"/>
      <c r="C9" s="196"/>
      <c r="D9" s="197"/>
      <c r="E9" s="196"/>
      <c r="F9" s="196"/>
      <c r="G9" s="196"/>
      <c r="H9" s="196"/>
      <c r="I9" s="198"/>
      <c r="J9" s="199"/>
      <c r="K9" s="198"/>
      <c r="L9" s="484"/>
      <c r="M9" s="199"/>
      <c r="N9" s="499"/>
      <c r="O9" s="198"/>
      <c r="P9" s="199"/>
      <c r="Q9" s="199"/>
      <c r="R9" s="499"/>
      <c r="S9" s="484"/>
      <c r="T9" s="199"/>
      <c r="U9" s="198"/>
      <c r="V9" s="500"/>
      <c r="W9" s="198"/>
      <c r="X9" s="198"/>
      <c r="Y9" s="501"/>
      <c r="Z9" s="198"/>
      <c r="AA9" s="198"/>
    </row>
    <row r="10" ht="75.75" hidden="1" customHeight="1">
      <c r="A10" s="186">
        <v>1</v>
      </c>
      <c r="B10" s="201" t="s">
        <v>1027</v>
      </c>
      <c r="C10" s="186">
        <v>2</v>
      </c>
      <c r="D10" s="219" t="s">
        <v>956</v>
      </c>
      <c r="E10" s="486"/>
      <c r="F10" s="219"/>
      <c r="G10" s="164">
        <v>0.5</v>
      </c>
      <c r="H10" s="203" t="s">
        <v>28</v>
      </c>
      <c r="I10" s="186" t="s">
        <v>78</v>
      </c>
      <c r="J10" s="187">
        <v>45079</v>
      </c>
      <c r="K10" s="186" t="s">
        <v>275</v>
      </c>
      <c r="L10" s="486" t="s">
        <v>964</v>
      </c>
      <c r="M10" s="187">
        <v>45090</v>
      </c>
      <c r="N10" s="219" t="s">
        <v>1028</v>
      </c>
      <c r="O10" s="186"/>
      <c r="P10" s="187"/>
      <c r="Q10" s="187">
        <v>45114</v>
      </c>
      <c r="R10" s="219" t="s">
        <v>614</v>
      </c>
      <c r="S10" s="486" t="s">
        <v>1029</v>
      </c>
      <c r="T10" s="187">
        <v>45127</v>
      </c>
      <c r="U10" s="186" t="s">
        <v>385</v>
      </c>
      <c r="V10" s="486"/>
      <c r="W10" s="186"/>
      <c r="X10" s="186"/>
      <c r="Y10" s="210"/>
      <c r="Z10" s="473"/>
      <c r="AA10" s="473"/>
    </row>
    <row r="11" hidden="1">
      <c r="A11" s="181">
        <v>2</v>
      </c>
      <c r="B11" s="204" t="s">
        <v>1027</v>
      </c>
      <c r="C11" s="181">
        <v>2</v>
      </c>
      <c r="D11" s="218" t="s">
        <v>959</v>
      </c>
      <c r="E11" s="487"/>
      <c r="F11" s="181"/>
      <c r="G11" s="170">
        <v>0.5</v>
      </c>
      <c r="H11" s="207" t="s">
        <v>28</v>
      </c>
      <c r="I11" s="181" t="s">
        <v>78</v>
      </c>
      <c r="J11" s="182">
        <v>45079</v>
      </c>
      <c r="K11" s="181" t="s">
        <v>275</v>
      </c>
      <c r="L11" s="487" t="s">
        <v>960</v>
      </c>
      <c r="M11" s="182">
        <v>45090</v>
      </c>
      <c r="N11" s="218" t="s">
        <v>1030</v>
      </c>
      <c r="O11" s="181"/>
      <c r="P11" s="181"/>
      <c r="Q11" s="182">
        <v>45114</v>
      </c>
      <c r="R11" s="218" t="s">
        <v>614</v>
      </c>
      <c r="S11" s="487" t="s">
        <v>1031</v>
      </c>
      <c r="T11" s="182">
        <v>45127</v>
      </c>
      <c r="U11" s="181" t="s">
        <v>385</v>
      </c>
      <c r="V11" s="487"/>
      <c r="W11" s="181"/>
      <c r="X11" s="181"/>
      <c r="Y11" s="212"/>
      <c r="Z11" s="473"/>
      <c r="AA11" s="473"/>
    </row>
    <row r="12" ht="159" customHeight="1">
      <c r="A12" s="186">
        <v>3</v>
      </c>
      <c r="B12" s="201" t="s">
        <v>1032</v>
      </c>
      <c r="C12" s="186">
        <v>2</v>
      </c>
      <c r="D12" s="219" t="s">
        <v>963</v>
      </c>
      <c r="E12" s="486"/>
      <c r="F12" s="186"/>
      <c r="G12" s="164">
        <v>1</v>
      </c>
      <c r="H12" s="203" t="s">
        <v>265</v>
      </c>
      <c r="I12" s="186" t="s">
        <v>78</v>
      </c>
      <c r="J12" s="187">
        <v>45079</v>
      </c>
      <c r="K12" s="488" t="s">
        <v>320</v>
      </c>
      <c r="L12" s="486" t="s">
        <v>1033</v>
      </c>
      <c r="M12" s="187">
        <v>45090</v>
      </c>
      <c r="N12" s="219" t="s">
        <v>1034</v>
      </c>
      <c r="O12" s="186"/>
      <c r="P12" s="186"/>
      <c r="Q12" s="187">
        <v>45114</v>
      </c>
      <c r="R12" s="219" t="s">
        <v>614</v>
      </c>
      <c r="S12" s="502" t="s">
        <v>1035</v>
      </c>
      <c r="T12" s="186" t="s">
        <v>1036</v>
      </c>
      <c r="U12" s="503" t="s">
        <v>1037</v>
      </c>
      <c r="V12" s="486"/>
      <c r="W12" s="187">
        <v>45268</v>
      </c>
      <c r="X12" s="186"/>
      <c r="Y12" s="210" t="s">
        <v>966</v>
      </c>
      <c r="Z12" s="473" t="s">
        <v>102</v>
      </c>
      <c r="AA12" s="186" t="s">
        <v>967</v>
      </c>
    </row>
    <row r="13" ht="162.75" customHeight="1">
      <c r="A13" s="181"/>
      <c r="B13" s="204"/>
      <c r="C13" s="181"/>
      <c r="D13" s="218"/>
      <c r="E13" s="487"/>
      <c r="F13" s="181"/>
      <c r="G13" s="170"/>
      <c r="H13" s="207"/>
      <c r="I13" s="181"/>
      <c r="J13" s="182"/>
      <c r="K13" s="181"/>
      <c r="L13" s="487"/>
      <c r="M13" s="182"/>
      <c r="N13" s="218"/>
      <c r="O13" s="181"/>
      <c r="P13" s="181"/>
      <c r="Q13" s="182"/>
      <c r="R13" s="218"/>
      <c r="S13" s="491"/>
      <c r="U13" s="504"/>
      <c r="V13" s="487"/>
      <c r="W13" s="181"/>
      <c r="X13" s="181"/>
      <c r="Y13" s="212"/>
      <c r="Z13" s="473"/>
      <c r="AA13" s="473"/>
    </row>
    <row r="14" ht="216" customHeight="1">
      <c r="A14" s="186">
        <v>4</v>
      </c>
      <c r="B14" s="201" t="s">
        <v>1027</v>
      </c>
      <c r="C14" s="186">
        <v>2</v>
      </c>
      <c r="D14" s="219" t="s">
        <v>1038</v>
      </c>
      <c r="E14" s="486"/>
      <c r="G14" s="164">
        <v>1</v>
      </c>
      <c r="H14" s="203" t="s">
        <v>265</v>
      </c>
      <c r="I14" s="186" t="s">
        <v>78</v>
      </c>
      <c r="J14" s="187">
        <v>45079</v>
      </c>
      <c r="K14" s="186" t="s">
        <v>275</v>
      </c>
      <c r="L14" s="505" t="s">
        <v>1039</v>
      </c>
      <c r="M14" s="187">
        <v>45090</v>
      </c>
      <c r="N14" s="219" t="s">
        <v>1040</v>
      </c>
      <c r="O14" s="186"/>
      <c r="P14" s="186"/>
      <c r="Q14" s="187">
        <v>45114</v>
      </c>
      <c r="R14" s="219" t="s">
        <v>1041</v>
      </c>
      <c r="S14" s="486" t="s">
        <v>1042</v>
      </c>
      <c r="T14" s="187">
        <v>45127</v>
      </c>
      <c r="U14" s="186" t="s">
        <v>385</v>
      </c>
      <c r="V14" s="486"/>
      <c r="W14" s="186"/>
      <c r="X14" s="186"/>
      <c r="Y14" s="210"/>
      <c r="Z14" s="473"/>
      <c r="AA14" s="473"/>
    </row>
    <row r="15" ht="222" customHeight="1">
      <c r="A15" s="181">
        <v>5</v>
      </c>
      <c r="B15" s="204" t="s">
        <v>1027</v>
      </c>
      <c r="C15" s="181">
        <v>2</v>
      </c>
      <c r="D15" s="218" t="s">
        <v>972</v>
      </c>
      <c r="E15" s="487"/>
      <c r="F15" s="490" t="s">
        <v>973</v>
      </c>
      <c r="G15" s="170"/>
      <c r="H15" s="207"/>
      <c r="I15" s="181" t="s">
        <v>78</v>
      </c>
      <c r="J15" s="182">
        <v>45079</v>
      </c>
      <c r="K15" s="181" t="s">
        <v>279</v>
      </c>
      <c r="L15" s="506" t="s">
        <v>960</v>
      </c>
      <c r="M15" s="182">
        <v>45090</v>
      </c>
      <c r="N15" s="181" t="s">
        <v>974</v>
      </c>
      <c r="O15" s="507"/>
      <c r="P15" s="181"/>
      <c r="Q15" s="181"/>
      <c r="R15" s="218"/>
      <c r="S15" s="487"/>
      <c r="T15" s="181"/>
      <c r="U15" s="181"/>
      <c r="V15" s="487"/>
      <c r="W15" s="181"/>
      <c r="X15" s="181"/>
      <c r="Y15" s="212"/>
      <c r="Z15" s="473"/>
      <c r="AA15" s="473"/>
    </row>
    <row r="16" ht="184.5" customHeight="1">
      <c r="A16" s="186">
        <v>6</v>
      </c>
      <c r="B16" s="201" t="s">
        <v>1032</v>
      </c>
      <c r="C16" s="186">
        <v>2</v>
      </c>
      <c r="D16" s="219" t="s">
        <v>1043</v>
      </c>
      <c r="E16" s="486"/>
      <c r="F16" s="489" t="s">
        <v>973</v>
      </c>
      <c r="G16" s="164">
        <v>0.5</v>
      </c>
      <c r="H16" s="203" t="s">
        <v>265</v>
      </c>
      <c r="I16" s="186" t="s">
        <v>78</v>
      </c>
      <c r="J16" s="187">
        <v>45079</v>
      </c>
      <c r="K16" s="186" t="s">
        <v>279</v>
      </c>
      <c r="L16" s="486" t="s">
        <v>960</v>
      </c>
      <c r="M16" s="187">
        <v>45090</v>
      </c>
      <c r="N16" s="219" t="s">
        <v>1044</v>
      </c>
      <c r="O16" s="508"/>
      <c r="P16" s="186"/>
      <c r="Q16" s="187">
        <v>45114</v>
      </c>
      <c r="R16" s="219" t="s">
        <v>1043</v>
      </c>
      <c r="S16" s="486" t="s">
        <v>1045</v>
      </c>
      <c r="T16" s="186" t="s">
        <v>1036</v>
      </c>
      <c r="U16" s="209" t="s">
        <v>1046</v>
      </c>
      <c r="V16" s="486"/>
      <c r="W16" s="187">
        <v>45268</v>
      </c>
      <c r="X16" s="186" t="s">
        <v>974</v>
      </c>
      <c r="Y16" s="210"/>
      <c r="Z16" s="473"/>
      <c r="AA16" s="473"/>
    </row>
    <row r="17" ht="147" customHeight="1">
      <c r="A17" s="181">
        <v>7</v>
      </c>
      <c r="B17" s="204" t="s">
        <v>1027</v>
      </c>
      <c r="C17" s="181">
        <v>2</v>
      </c>
      <c r="D17" s="218" t="s">
        <v>1047</v>
      </c>
      <c r="E17" s="487"/>
      <c r="F17" s="487"/>
      <c r="G17" s="170">
        <v>0.5</v>
      </c>
      <c r="H17" s="207" t="s">
        <v>265</v>
      </c>
      <c r="I17" s="181" t="s">
        <v>78</v>
      </c>
      <c r="J17" s="182">
        <v>45079</v>
      </c>
      <c r="K17" s="181" t="s">
        <v>275</v>
      </c>
      <c r="L17" s="487" t="s">
        <v>1048</v>
      </c>
      <c r="M17" s="182">
        <v>45090</v>
      </c>
      <c r="N17" s="218" t="s">
        <v>1049</v>
      </c>
      <c r="O17" s="181"/>
      <c r="P17" s="181"/>
      <c r="Q17" s="182">
        <v>45114</v>
      </c>
      <c r="R17" s="218" t="s">
        <v>366</v>
      </c>
      <c r="S17" s="487"/>
      <c r="T17" s="181"/>
      <c r="U17" s="181"/>
      <c r="V17" s="487"/>
      <c r="W17" s="181"/>
      <c r="X17" s="181"/>
      <c r="Y17" s="212"/>
      <c r="Z17" s="473"/>
      <c r="AA17" s="473"/>
    </row>
    <row r="18" ht="63.75">
      <c r="A18" s="186">
        <v>8</v>
      </c>
      <c r="B18" s="201" t="s">
        <v>1027</v>
      </c>
      <c r="C18" s="186">
        <v>2</v>
      </c>
      <c r="D18" s="219" t="s">
        <v>1050</v>
      </c>
      <c r="E18" s="486"/>
      <c r="F18" s="219"/>
      <c r="G18" s="164">
        <v>0.5</v>
      </c>
      <c r="H18" s="203" t="s">
        <v>28</v>
      </c>
      <c r="I18" s="186" t="s">
        <v>78</v>
      </c>
      <c r="J18" s="187">
        <v>45079</v>
      </c>
      <c r="K18" s="186" t="s">
        <v>275</v>
      </c>
      <c r="L18" s="486" t="s">
        <v>1051</v>
      </c>
      <c r="M18" s="187">
        <v>45090</v>
      </c>
      <c r="N18" s="219" t="s">
        <v>1052</v>
      </c>
      <c r="O18" s="186"/>
      <c r="P18" s="186"/>
      <c r="Q18" s="187">
        <v>45114</v>
      </c>
      <c r="R18" s="219" t="s">
        <v>1053</v>
      </c>
      <c r="S18" s="486" t="s">
        <v>1054</v>
      </c>
      <c r="T18" s="187">
        <v>45127</v>
      </c>
      <c r="U18" s="186" t="s">
        <v>318</v>
      </c>
      <c r="V18" s="486"/>
      <c r="W18" s="186"/>
      <c r="X18" s="186"/>
      <c r="Y18" s="210"/>
      <c r="Z18" s="473"/>
      <c r="AA18" s="473"/>
    </row>
    <row r="19" ht="139.5" customHeight="1">
      <c r="A19" s="181">
        <v>9</v>
      </c>
      <c r="B19" s="204" t="s">
        <v>1032</v>
      </c>
      <c r="C19" s="181">
        <v>2</v>
      </c>
      <c r="D19" s="218" t="s">
        <v>981</v>
      </c>
      <c r="E19" s="487"/>
      <c r="F19" s="490" t="s">
        <v>982</v>
      </c>
      <c r="G19" s="170">
        <v>1</v>
      </c>
      <c r="H19" s="207" t="s">
        <v>20</v>
      </c>
      <c r="I19" s="181" t="s">
        <v>78</v>
      </c>
      <c r="J19" s="182">
        <v>45079</v>
      </c>
      <c r="K19" s="181" t="s">
        <v>275</v>
      </c>
      <c r="L19" s="487" t="s">
        <v>960</v>
      </c>
      <c r="M19" s="182">
        <v>45090</v>
      </c>
      <c r="N19" s="218" t="s">
        <v>1055</v>
      </c>
      <c r="O19" s="181"/>
      <c r="P19" s="181"/>
      <c r="Q19" s="182">
        <v>45114</v>
      </c>
      <c r="R19" s="218" t="s">
        <v>1056</v>
      </c>
      <c r="S19" s="487"/>
      <c r="T19" s="181" t="s">
        <v>1036</v>
      </c>
      <c r="U19" s="509" t="s">
        <v>1057</v>
      </c>
      <c r="V19" s="487"/>
      <c r="W19" s="182">
        <v>45268</v>
      </c>
      <c r="X19" s="181" t="s">
        <v>986</v>
      </c>
      <c r="Y19" s="212"/>
      <c r="Z19" s="473"/>
      <c r="AA19" s="473"/>
    </row>
    <row r="20" ht="190.5" customHeight="1">
      <c r="A20" s="186">
        <v>10</v>
      </c>
      <c r="B20" s="201" t="s">
        <v>1027</v>
      </c>
      <c r="C20" s="186">
        <v>2</v>
      </c>
      <c r="D20" s="219" t="s">
        <v>989</v>
      </c>
      <c r="E20" s="486"/>
      <c r="F20" s="219"/>
      <c r="G20" s="164">
        <v>0.5</v>
      </c>
      <c r="H20" s="203" t="s">
        <v>31</v>
      </c>
      <c r="I20" s="186" t="s">
        <v>78</v>
      </c>
      <c r="J20" s="187">
        <v>45079</v>
      </c>
      <c r="K20" s="186" t="s">
        <v>275</v>
      </c>
      <c r="L20" s="486" t="s">
        <v>1058</v>
      </c>
      <c r="M20" s="187">
        <v>45090</v>
      </c>
      <c r="N20" s="219" t="s">
        <v>1049</v>
      </c>
      <c r="O20" s="186"/>
      <c r="P20" s="186"/>
      <c r="Q20" s="187">
        <v>45114</v>
      </c>
      <c r="R20" s="219" t="s">
        <v>366</v>
      </c>
      <c r="S20" s="486"/>
      <c r="T20" s="186"/>
      <c r="U20" s="186"/>
      <c r="V20" s="486"/>
      <c r="W20" s="186"/>
      <c r="X20" s="186"/>
      <c r="Y20" s="210"/>
      <c r="Z20" s="473"/>
      <c r="AA20" s="473"/>
    </row>
    <row r="21" ht="63.75">
      <c r="A21" s="181">
        <v>11</v>
      </c>
      <c r="B21" s="204" t="s">
        <v>1032</v>
      </c>
      <c r="C21" s="181">
        <v>2</v>
      </c>
      <c r="D21" s="218" t="s">
        <v>1059</v>
      </c>
      <c r="E21" s="181"/>
      <c r="F21" s="181"/>
      <c r="G21" s="170">
        <v>0.5</v>
      </c>
      <c r="H21" s="207" t="s">
        <v>265</v>
      </c>
      <c r="I21" s="181" t="s">
        <v>78</v>
      </c>
      <c r="J21" s="182">
        <v>45079</v>
      </c>
      <c r="K21" s="181" t="s">
        <v>275</v>
      </c>
      <c r="L21" s="487" t="s">
        <v>964</v>
      </c>
      <c r="M21" s="182">
        <v>45090</v>
      </c>
      <c r="N21" s="490" t="s">
        <v>1060</v>
      </c>
      <c r="O21" s="181"/>
      <c r="P21" s="181"/>
      <c r="Q21" s="182">
        <v>45114</v>
      </c>
      <c r="R21" s="218" t="s">
        <v>1061</v>
      </c>
      <c r="S21" s="487" t="s">
        <v>1062</v>
      </c>
      <c r="T21" s="181" t="s">
        <v>1036</v>
      </c>
      <c r="U21" s="206" t="s">
        <v>1046</v>
      </c>
      <c r="V21" s="487"/>
      <c r="W21" s="182">
        <v>45268</v>
      </c>
      <c r="X21" s="181" t="s">
        <v>358</v>
      </c>
      <c r="Y21" s="212"/>
      <c r="Z21" s="473"/>
      <c r="AA21" s="473"/>
    </row>
    <row r="22" ht="180" customHeight="1">
      <c r="A22" s="186">
        <v>12</v>
      </c>
      <c r="B22" s="201" t="s">
        <v>1027</v>
      </c>
      <c r="C22" s="186">
        <v>2</v>
      </c>
      <c r="D22" s="219" t="s">
        <v>997</v>
      </c>
      <c r="E22" s="492"/>
      <c r="F22" s="219"/>
      <c r="G22" s="164">
        <v>1</v>
      </c>
      <c r="H22" s="203" t="s">
        <v>265</v>
      </c>
      <c r="I22" s="186" t="s">
        <v>78</v>
      </c>
      <c r="J22" s="187">
        <v>45079</v>
      </c>
      <c r="K22" s="186" t="s">
        <v>275</v>
      </c>
      <c r="L22" s="486"/>
      <c r="M22" s="187">
        <v>45090</v>
      </c>
      <c r="N22" s="219" t="s">
        <v>1063</v>
      </c>
      <c r="O22" s="186"/>
      <c r="P22" s="186"/>
      <c r="Q22" s="187">
        <v>45114</v>
      </c>
      <c r="R22" s="219" t="s">
        <v>1063</v>
      </c>
      <c r="S22" s="486" t="s">
        <v>1064</v>
      </c>
      <c r="T22" s="187">
        <v>45127</v>
      </c>
      <c r="U22" s="186" t="s">
        <v>366</v>
      </c>
      <c r="V22" s="486"/>
      <c r="W22" s="186"/>
      <c r="X22" s="186"/>
      <c r="Y22" s="210"/>
      <c r="Z22" s="473"/>
      <c r="AA22" s="473"/>
    </row>
    <row r="23" ht="199.5" customHeight="1">
      <c r="A23" s="181">
        <v>13</v>
      </c>
      <c r="B23" s="204" t="s">
        <v>1027</v>
      </c>
      <c r="C23" s="181">
        <v>2</v>
      </c>
      <c r="D23" s="218" t="s">
        <v>1065</v>
      </c>
      <c r="E23" s="491"/>
      <c r="G23" s="170">
        <v>1</v>
      </c>
      <c r="H23" s="207" t="s">
        <v>27</v>
      </c>
      <c r="I23" s="181" t="s">
        <v>78</v>
      </c>
      <c r="J23" s="182">
        <v>45079</v>
      </c>
      <c r="K23" s="181" t="s">
        <v>275</v>
      </c>
      <c r="L23" s="487"/>
      <c r="M23" s="182">
        <v>45090</v>
      </c>
      <c r="N23" s="490" t="s">
        <v>1066</v>
      </c>
      <c r="O23" s="181"/>
      <c r="P23" s="181"/>
      <c r="Q23" s="182">
        <v>45114</v>
      </c>
      <c r="R23" s="218" t="s">
        <v>1067</v>
      </c>
      <c r="S23" s="487" t="s">
        <v>1068</v>
      </c>
      <c r="T23" s="182">
        <v>45127</v>
      </c>
      <c r="U23" s="181" t="s">
        <v>1069</v>
      </c>
      <c r="V23" s="487"/>
      <c r="W23" s="181"/>
      <c r="X23" s="181"/>
      <c r="Y23" s="212"/>
      <c r="Z23" s="473"/>
      <c r="AA23" s="473"/>
    </row>
    <row r="24" ht="170.25" customHeight="1">
      <c r="A24" s="186"/>
      <c r="B24" s="201"/>
      <c r="C24" s="186"/>
      <c r="D24" s="219"/>
      <c r="E24" s="486"/>
      <c r="G24" s="164"/>
      <c r="H24" s="203"/>
      <c r="I24" s="186"/>
      <c r="J24" s="187"/>
      <c r="K24" s="510"/>
      <c r="L24" s="486"/>
      <c r="M24" s="187"/>
      <c r="N24" s="219"/>
      <c r="O24" s="186"/>
      <c r="P24" s="186"/>
      <c r="Q24" s="186"/>
      <c r="R24" s="219"/>
      <c r="S24" s="486"/>
      <c r="T24" s="186"/>
      <c r="U24" s="186"/>
      <c r="V24" s="486"/>
      <c r="W24" s="186"/>
      <c r="X24" s="186"/>
      <c r="Y24" s="210"/>
      <c r="Z24" s="473"/>
      <c r="AA24" s="473"/>
    </row>
    <row r="25" ht="162.75" customHeight="1">
      <c r="A25" s="181">
        <v>14</v>
      </c>
      <c r="B25" s="204" t="s">
        <v>1027</v>
      </c>
      <c r="C25" s="181">
        <v>3</v>
      </c>
      <c r="D25" s="218" t="s">
        <v>1065</v>
      </c>
      <c r="E25" s="487"/>
      <c r="G25" s="170">
        <v>1</v>
      </c>
      <c r="H25" s="207" t="s">
        <v>27</v>
      </c>
      <c r="I25" s="181" t="s">
        <v>78</v>
      </c>
      <c r="J25" s="182">
        <v>45079</v>
      </c>
      <c r="K25" s="181" t="s">
        <v>275</v>
      </c>
      <c r="L25" s="487"/>
      <c r="M25" s="182">
        <v>45090</v>
      </c>
      <c r="N25" s="490" t="s">
        <v>1070</v>
      </c>
      <c r="O25" s="181"/>
      <c r="P25" s="181"/>
      <c r="Q25" s="182">
        <v>45114</v>
      </c>
      <c r="R25" s="218" t="s">
        <v>1071</v>
      </c>
      <c r="S25" s="487" t="s">
        <v>1068</v>
      </c>
      <c r="T25" s="182">
        <v>45127</v>
      </c>
      <c r="U25" s="181" t="s">
        <v>1069</v>
      </c>
      <c r="V25" s="487"/>
      <c r="W25" s="181"/>
      <c r="X25" s="181"/>
      <c r="Y25" s="212"/>
      <c r="Z25" s="473"/>
      <c r="AA25" s="473"/>
    </row>
    <row r="26" ht="157.5" customHeight="1">
      <c r="A26" s="186"/>
      <c r="B26" s="201"/>
      <c r="C26" s="186"/>
      <c r="D26" s="486"/>
      <c r="E26" s="486"/>
      <c r="G26" s="164"/>
      <c r="H26" s="203"/>
      <c r="I26" s="186"/>
      <c r="J26" s="187"/>
      <c r="K26" s="510"/>
      <c r="L26" s="486"/>
      <c r="M26" s="187"/>
      <c r="N26" s="219"/>
      <c r="O26" s="186"/>
      <c r="P26" s="186"/>
      <c r="Q26" s="186"/>
      <c r="R26" s="219"/>
      <c r="S26" s="486"/>
      <c r="T26" s="186"/>
      <c r="U26" s="186"/>
      <c r="V26" s="486"/>
      <c r="W26" s="186"/>
      <c r="X26" s="186"/>
      <c r="Y26" s="210"/>
      <c r="Z26" s="473"/>
      <c r="AA26" s="473"/>
    </row>
    <row r="27" ht="114.75">
      <c r="A27" s="181">
        <v>15</v>
      </c>
      <c r="B27" s="204" t="s">
        <v>1027</v>
      </c>
      <c r="C27" s="181">
        <v>3</v>
      </c>
      <c r="D27" s="218" t="s">
        <v>1072</v>
      </c>
      <c r="E27" s="487"/>
      <c r="F27" s="218"/>
      <c r="G27" s="170">
        <v>1</v>
      </c>
      <c r="H27" s="207" t="s">
        <v>28</v>
      </c>
      <c r="I27" s="181" t="s">
        <v>78</v>
      </c>
      <c r="J27" s="182">
        <v>45079</v>
      </c>
      <c r="K27" s="181" t="s">
        <v>275</v>
      </c>
      <c r="L27" s="487"/>
      <c r="M27" s="182">
        <v>45090</v>
      </c>
      <c r="N27" s="218" t="s">
        <v>1073</v>
      </c>
      <c r="O27" s="181"/>
      <c r="P27" s="181"/>
      <c r="Q27" s="182">
        <v>45114</v>
      </c>
      <c r="R27" s="218" t="s">
        <v>614</v>
      </c>
      <c r="S27" s="487"/>
      <c r="T27" s="182">
        <v>45127</v>
      </c>
      <c r="U27" s="181" t="s">
        <v>1074</v>
      </c>
      <c r="V27" s="487"/>
      <c r="W27" s="181"/>
      <c r="X27" s="181"/>
      <c r="Y27" s="212"/>
      <c r="Z27" s="473"/>
      <c r="AA27" s="473"/>
    </row>
    <row r="28" ht="190.5" customHeight="1">
      <c r="A28" s="186">
        <v>16</v>
      </c>
      <c r="B28" s="201" t="s">
        <v>1027</v>
      </c>
      <c r="C28" s="186">
        <v>4</v>
      </c>
      <c r="D28" s="219" t="s">
        <v>1005</v>
      </c>
      <c r="E28" s="486"/>
      <c r="F28" s="489" t="s">
        <v>1006</v>
      </c>
      <c r="G28" s="164">
        <v>1</v>
      </c>
      <c r="H28" s="203" t="s">
        <v>265</v>
      </c>
      <c r="I28" s="186" t="s">
        <v>78</v>
      </c>
      <c r="J28" s="187">
        <v>45079</v>
      </c>
      <c r="K28" s="186" t="s">
        <v>275</v>
      </c>
      <c r="L28" s="486"/>
      <c r="M28" s="187">
        <v>45090</v>
      </c>
      <c r="N28" s="219" t="s">
        <v>1075</v>
      </c>
      <c r="O28" s="186"/>
      <c r="P28" s="186"/>
      <c r="Q28" s="187">
        <v>45114</v>
      </c>
      <c r="R28" s="219" t="s">
        <v>691</v>
      </c>
      <c r="S28" s="486" t="s">
        <v>1076</v>
      </c>
      <c r="T28" s="187">
        <v>45127</v>
      </c>
      <c r="U28" s="186" t="s">
        <v>366</v>
      </c>
      <c r="V28" s="486"/>
      <c r="W28" s="186"/>
      <c r="X28" s="186"/>
      <c r="Y28" s="210"/>
      <c r="Z28" s="473"/>
      <c r="AA28" s="473"/>
    </row>
    <row r="29" ht="144.75" customHeight="1">
      <c r="A29" s="181">
        <v>17</v>
      </c>
      <c r="B29" s="204" t="s">
        <v>1077</v>
      </c>
      <c r="C29" s="181">
        <v>4</v>
      </c>
      <c r="D29" s="218" t="s">
        <v>1008</v>
      </c>
      <c r="E29" s="487"/>
      <c r="F29" s="490" t="s">
        <v>1006</v>
      </c>
      <c r="G29" s="170">
        <v>0.5</v>
      </c>
      <c r="H29" s="207" t="s">
        <v>28</v>
      </c>
      <c r="I29" s="181" t="s">
        <v>78</v>
      </c>
      <c r="J29" s="182">
        <v>45079</v>
      </c>
      <c r="K29" s="181" t="s">
        <v>275</v>
      </c>
      <c r="L29" s="487"/>
      <c r="M29" s="182">
        <v>45090</v>
      </c>
      <c r="N29" s="218" t="s">
        <v>1008</v>
      </c>
      <c r="O29" s="181"/>
      <c r="P29" s="181"/>
      <c r="Q29" s="182">
        <v>45114</v>
      </c>
      <c r="R29" s="218" t="s">
        <v>614</v>
      </c>
      <c r="S29" s="511" t="s">
        <v>1078</v>
      </c>
      <c r="T29" s="181" t="s">
        <v>1036</v>
      </c>
      <c r="U29" s="181" t="s">
        <v>1079</v>
      </c>
      <c r="V29" s="487" t="s">
        <v>1080</v>
      </c>
      <c r="W29" s="181"/>
      <c r="X29" s="181"/>
      <c r="Y29" s="212"/>
      <c r="Z29" s="473"/>
      <c r="AA29" s="473"/>
    </row>
    <row r="30" ht="52.5">
      <c r="A30" s="186">
        <v>18</v>
      </c>
      <c r="B30" s="201" t="s">
        <v>1077</v>
      </c>
      <c r="C30" s="186">
        <v>4</v>
      </c>
      <c r="D30" s="219" t="s">
        <v>1011</v>
      </c>
      <c r="E30" s="492"/>
      <c r="F30" s="489" t="s">
        <v>1006</v>
      </c>
      <c r="G30" s="164">
        <v>0.5</v>
      </c>
      <c r="H30" s="203" t="s">
        <v>28</v>
      </c>
      <c r="I30" s="186" t="s">
        <v>78</v>
      </c>
      <c r="J30" s="187">
        <v>45079</v>
      </c>
      <c r="K30" s="186" t="s">
        <v>275</v>
      </c>
      <c r="L30" s="486"/>
      <c r="M30" s="187">
        <v>45090</v>
      </c>
      <c r="N30" s="219" t="s">
        <v>1011</v>
      </c>
      <c r="O30" s="186"/>
      <c r="P30" s="186"/>
      <c r="Q30" s="187">
        <v>45114</v>
      </c>
      <c r="R30" s="219" t="s">
        <v>614</v>
      </c>
      <c r="S30" s="486" t="s">
        <v>1078</v>
      </c>
      <c r="T30" s="186" t="s">
        <v>1036</v>
      </c>
      <c r="U30" s="186" t="s">
        <v>1081</v>
      </c>
      <c r="V30" s="486" t="s">
        <v>1080</v>
      </c>
      <c r="W30" s="186"/>
      <c r="X30" s="186"/>
      <c r="Y30" s="210"/>
      <c r="Z30" s="473"/>
      <c r="AA30" s="473"/>
    </row>
    <row r="31" ht="118.5" customHeight="1">
      <c r="A31" s="181">
        <v>19</v>
      </c>
      <c r="B31" s="204" t="s">
        <v>1032</v>
      </c>
      <c r="C31" s="181">
        <v>5</v>
      </c>
      <c r="D31" s="218" t="s">
        <v>1012</v>
      </c>
      <c r="E31" s="487"/>
      <c r="F31" s="490" t="s">
        <v>1013</v>
      </c>
      <c r="G31" s="170">
        <v>0.5</v>
      </c>
      <c r="H31" s="207" t="s">
        <v>28</v>
      </c>
      <c r="I31" s="181" t="s">
        <v>78</v>
      </c>
      <c r="J31" s="182">
        <v>45079</v>
      </c>
      <c r="K31" s="181" t="s">
        <v>275</v>
      </c>
      <c r="L31" s="487"/>
      <c r="M31" s="182">
        <v>45090</v>
      </c>
      <c r="N31" s="218" t="s">
        <v>1082</v>
      </c>
      <c r="O31" s="181"/>
      <c r="P31" s="181"/>
      <c r="Q31" s="182">
        <v>45114</v>
      </c>
      <c r="R31" s="218" t="s">
        <v>614</v>
      </c>
      <c r="S31" s="487" t="s">
        <v>1083</v>
      </c>
      <c r="T31" s="181" t="s">
        <v>1036</v>
      </c>
      <c r="U31" s="504" t="s">
        <v>1084</v>
      </c>
      <c r="V31" s="487" t="s">
        <v>1085</v>
      </c>
      <c r="W31" s="182">
        <v>45268</v>
      </c>
      <c r="X31" s="181" t="s">
        <v>1016</v>
      </c>
      <c r="Y31" s="212"/>
      <c r="Z31" s="473"/>
      <c r="AA31" s="473"/>
    </row>
    <row r="32" ht="146.25" customHeight="1">
      <c r="A32" s="186">
        <v>20</v>
      </c>
      <c r="B32" s="201" t="s">
        <v>1032</v>
      </c>
      <c r="C32" s="186">
        <v>5</v>
      </c>
      <c r="D32" s="219" t="s">
        <v>1017</v>
      </c>
      <c r="E32" s="486"/>
      <c r="F32" s="489" t="s">
        <v>1013</v>
      </c>
      <c r="G32" s="164">
        <v>1</v>
      </c>
      <c r="H32" s="203" t="s">
        <v>265</v>
      </c>
      <c r="I32" s="186" t="s">
        <v>78</v>
      </c>
      <c r="J32" s="187">
        <v>45079</v>
      </c>
      <c r="K32" s="186" t="s">
        <v>275</v>
      </c>
      <c r="L32" s="486"/>
      <c r="M32" s="187">
        <v>45090</v>
      </c>
      <c r="N32" s="219" t="s">
        <v>1086</v>
      </c>
      <c r="O32" s="186"/>
      <c r="P32" s="186"/>
      <c r="Q32" s="187">
        <v>45114</v>
      </c>
      <c r="R32" s="219" t="s">
        <v>1087</v>
      </c>
      <c r="S32" s="486"/>
      <c r="T32" s="186" t="s">
        <v>1036</v>
      </c>
      <c r="U32" s="512" t="s">
        <v>1088</v>
      </c>
      <c r="V32" s="486"/>
      <c r="W32" s="187">
        <v>45268</v>
      </c>
      <c r="X32" s="186" t="s">
        <v>1016</v>
      </c>
      <c r="Y32" s="210"/>
      <c r="Z32" s="473"/>
      <c r="AA32" s="473"/>
    </row>
    <row r="33" ht="157.5">
      <c r="A33" s="181">
        <v>21</v>
      </c>
      <c r="B33" s="204" t="s">
        <v>1077</v>
      </c>
      <c r="C33" s="181">
        <v>5</v>
      </c>
      <c r="D33" s="218" t="s">
        <v>1018</v>
      </c>
      <c r="E33" s="487"/>
      <c r="F33" s="490" t="s">
        <v>1013</v>
      </c>
      <c r="G33" s="170">
        <v>1</v>
      </c>
      <c r="H33" s="207" t="s">
        <v>265</v>
      </c>
      <c r="I33" s="181" t="s">
        <v>78</v>
      </c>
      <c r="J33" s="182">
        <v>45079</v>
      </c>
      <c r="K33" s="181" t="s">
        <v>275</v>
      </c>
      <c r="L33" s="487"/>
      <c r="M33" s="182">
        <v>45090</v>
      </c>
      <c r="N33" s="218" t="s">
        <v>1089</v>
      </c>
      <c r="O33" s="181"/>
      <c r="P33" s="181"/>
      <c r="Q33" s="182">
        <v>45114</v>
      </c>
      <c r="R33" s="218" t="s">
        <v>1019</v>
      </c>
      <c r="S33" s="487"/>
      <c r="T33" s="181" t="s">
        <v>1036</v>
      </c>
      <c r="U33" s="509" t="s">
        <v>1090</v>
      </c>
      <c r="V33" s="487"/>
      <c r="W33" s="181"/>
      <c r="X33" s="181"/>
      <c r="Y33" s="212"/>
      <c r="Z33" s="473"/>
      <c r="AA33" s="473"/>
    </row>
    <row r="34" ht="127.5">
      <c r="A34" s="186">
        <v>22</v>
      </c>
      <c r="B34" s="201" t="s">
        <v>1027</v>
      </c>
      <c r="C34" s="186">
        <v>5</v>
      </c>
      <c r="D34" s="219" t="s">
        <v>1091</v>
      </c>
      <c r="E34" s="486"/>
      <c r="G34" s="164">
        <v>0.5</v>
      </c>
      <c r="H34" s="203" t="s">
        <v>28</v>
      </c>
      <c r="I34" s="186" t="s">
        <v>78</v>
      </c>
      <c r="J34" s="187">
        <v>45079</v>
      </c>
      <c r="K34" s="186" t="s">
        <v>275</v>
      </c>
      <c r="L34" s="486"/>
      <c r="M34" s="187">
        <v>45090</v>
      </c>
      <c r="N34" s="219" t="s">
        <v>1092</v>
      </c>
      <c r="O34" s="186"/>
      <c r="P34" s="186"/>
      <c r="Q34" s="187">
        <v>45114</v>
      </c>
      <c r="R34" s="219" t="s">
        <v>691</v>
      </c>
      <c r="S34" s="486" t="s">
        <v>1093</v>
      </c>
      <c r="T34" s="187">
        <v>45127</v>
      </c>
      <c r="U34" s="186" t="s">
        <v>343</v>
      </c>
      <c r="V34" s="486"/>
      <c r="W34" s="186"/>
      <c r="X34" s="186"/>
      <c r="Y34" s="210"/>
      <c r="Z34" s="473"/>
      <c r="AA34" s="473"/>
    </row>
    <row r="35" ht="89.25">
      <c r="A35" s="181">
        <v>23</v>
      </c>
      <c r="B35" s="204" t="s">
        <v>1027</v>
      </c>
      <c r="C35" s="181">
        <v>6</v>
      </c>
      <c r="D35" s="218" t="s">
        <v>1022</v>
      </c>
      <c r="E35" s="491"/>
      <c r="F35" s="490" t="s">
        <v>1023</v>
      </c>
      <c r="G35" s="170">
        <v>1</v>
      </c>
      <c r="H35" s="207" t="s">
        <v>265</v>
      </c>
      <c r="I35" s="181" t="s">
        <v>78</v>
      </c>
      <c r="J35" s="182">
        <v>45079</v>
      </c>
      <c r="K35" s="181" t="s">
        <v>275</v>
      </c>
      <c r="L35" s="487"/>
      <c r="M35" s="182">
        <v>45090</v>
      </c>
      <c r="N35" s="218" t="s">
        <v>1094</v>
      </c>
      <c r="O35" s="181"/>
      <c r="P35" s="181"/>
      <c r="Q35" s="182">
        <v>45114</v>
      </c>
      <c r="R35" s="218" t="s">
        <v>1095</v>
      </c>
      <c r="S35" s="487" t="s">
        <v>1096</v>
      </c>
      <c r="T35" s="182">
        <v>45127</v>
      </c>
      <c r="U35" s="181" t="s">
        <v>1025</v>
      </c>
      <c r="V35" s="487" t="s">
        <v>1097</v>
      </c>
      <c r="W35" s="181"/>
      <c r="X35" s="181"/>
      <c r="Y35" s="212"/>
      <c r="Z35" s="473"/>
      <c r="AA35" s="473"/>
    </row>
    <row r="36" ht="138.75" customHeight="1">
      <c r="A36" s="186">
        <v>24</v>
      </c>
      <c r="B36" s="201" t="s">
        <v>1027</v>
      </c>
      <c r="C36" s="186">
        <v>6</v>
      </c>
      <c r="D36" s="219" t="s">
        <v>1026</v>
      </c>
      <c r="E36" s="486"/>
      <c r="F36" s="489" t="s">
        <v>1006</v>
      </c>
      <c r="G36" s="164">
        <v>0.5</v>
      </c>
      <c r="H36" s="203" t="s">
        <v>265</v>
      </c>
      <c r="I36" s="186" t="s">
        <v>78</v>
      </c>
      <c r="J36" s="187">
        <v>45079</v>
      </c>
      <c r="K36" s="186" t="s">
        <v>275</v>
      </c>
      <c r="L36" s="486"/>
      <c r="M36" s="187">
        <v>45090</v>
      </c>
      <c r="N36" s="219"/>
      <c r="O36" s="186"/>
      <c r="P36" s="186"/>
      <c r="Q36" s="187">
        <v>45114</v>
      </c>
      <c r="R36" s="219" t="s">
        <v>691</v>
      </c>
      <c r="S36" s="486" t="s">
        <v>1098</v>
      </c>
      <c r="T36" s="187">
        <v>45127</v>
      </c>
      <c r="U36" s="186" t="s">
        <v>343</v>
      </c>
      <c r="V36" s="486"/>
      <c r="W36" s="186"/>
      <c r="X36" s="186"/>
      <c r="Y36" s="210"/>
      <c r="Z36" s="473"/>
      <c r="AA36" s="473"/>
    </row>
    <row r="37" ht="52.5">
      <c r="A37" s="181">
        <v>25</v>
      </c>
      <c r="B37" s="204" t="s">
        <v>1077</v>
      </c>
      <c r="C37" s="181">
        <v>2</v>
      </c>
      <c r="D37" s="218" t="s">
        <v>1099</v>
      </c>
      <c r="E37" s="491"/>
      <c r="F37" s="218"/>
      <c r="G37" s="170">
        <v>0.5</v>
      </c>
      <c r="H37" s="207" t="s">
        <v>28</v>
      </c>
      <c r="I37" s="181" t="s">
        <v>74</v>
      </c>
      <c r="J37" s="182">
        <v>45090</v>
      </c>
      <c r="K37" s="181" t="s">
        <v>275</v>
      </c>
      <c r="L37" s="487"/>
      <c r="M37" s="182">
        <v>45114</v>
      </c>
      <c r="N37" s="218" t="s">
        <v>614</v>
      </c>
      <c r="O37" s="181"/>
      <c r="P37" s="181"/>
      <c r="Q37" s="181"/>
      <c r="R37" s="218"/>
      <c r="S37" s="487"/>
      <c r="T37" s="181" t="s">
        <v>1100</v>
      </c>
      <c r="U37" s="181" t="s">
        <v>1101</v>
      </c>
      <c r="V37" s="487" t="s">
        <v>1102</v>
      </c>
      <c r="W37" s="181"/>
      <c r="X37" s="181"/>
      <c r="Y37" s="212"/>
      <c r="Z37" s="473"/>
      <c r="AA37" s="473"/>
    </row>
    <row r="38" ht="264" customHeight="1">
      <c r="A38" s="186">
        <v>26</v>
      </c>
      <c r="B38" s="201" t="s">
        <v>1032</v>
      </c>
      <c r="C38" s="186">
        <v>3</v>
      </c>
      <c r="D38" s="489" t="s">
        <v>1103</v>
      </c>
      <c r="E38" s="486"/>
      <c r="F38" s="219"/>
      <c r="G38" s="164">
        <v>1</v>
      </c>
      <c r="H38" s="203" t="s">
        <v>20</v>
      </c>
      <c r="I38" s="186" t="s">
        <v>74</v>
      </c>
      <c r="J38" s="187">
        <v>45090</v>
      </c>
      <c r="K38" s="186" t="s">
        <v>275</v>
      </c>
      <c r="L38" s="486"/>
      <c r="M38" s="187">
        <v>45114</v>
      </c>
      <c r="N38" s="219" t="s">
        <v>1104</v>
      </c>
      <c r="O38" s="186"/>
      <c r="P38" s="186"/>
      <c r="Q38" s="186"/>
      <c r="R38" s="219"/>
      <c r="S38" s="486"/>
      <c r="T38" s="186" t="s">
        <v>1036</v>
      </c>
      <c r="U38" s="512" t="s">
        <v>1105</v>
      </c>
      <c r="V38" s="486"/>
      <c r="W38" s="187">
        <v>45268</v>
      </c>
      <c r="X38" s="186" t="s">
        <v>1016</v>
      </c>
      <c r="Y38" s="210"/>
      <c r="Z38" s="473"/>
      <c r="AA38" s="473"/>
    </row>
    <row r="39">
      <c r="A39" s="181"/>
      <c r="B39" s="181"/>
      <c r="C39" s="181"/>
      <c r="D39" s="218"/>
      <c r="E39" s="491"/>
      <c r="F39" s="218"/>
      <c r="G39" s="170"/>
      <c r="H39" s="207"/>
      <c r="I39" s="181"/>
      <c r="J39" s="181"/>
      <c r="K39" s="181"/>
      <c r="L39" s="487"/>
      <c r="M39" s="181"/>
      <c r="N39" s="218"/>
      <c r="O39" s="181"/>
      <c r="P39" s="181"/>
      <c r="Q39" s="181"/>
      <c r="R39" s="218"/>
      <c r="S39" s="487"/>
      <c r="T39" s="181"/>
      <c r="U39" s="181"/>
      <c r="V39" s="487"/>
      <c r="W39" s="181"/>
      <c r="X39" s="181"/>
      <c r="Y39" s="212"/>
      <c r="Z39" s="473"/>
      <c r="AA39" s="473"/>
    </row>
    <row r="40" ht="15.75" customHeight="1">
      <c r="Z40" s="513"/>
      <c r="AA40" s="513"/>
    </row>
    <row r="41" ht="15.75" customHeight="1">
      <c r="A41" s="151"/>
      <c r="B41" s="151"/>
      <c r="C41" s="151"/>
      <c r="D41" s="151"/>
      <c r="E41" s="151"/>
      <c r="F41" s="151"/>
      <c r="G41" s="151"/>
      <c r="H41" s="151"/>
      <c r="I41" s="151"/>
      <c r="J41" s="151"/>
      <c r="K41" s="151"/>
      <c r="L41" s="151"/>
      <c r="M41" s="151"/>
      <c r="N41" s="151"/>
      <c r="O41" s="151"/>
      <c r="P41" s="151"/>
      <c r="Q41" s="151"/>
      <c r="R41" s="151"/>
      <c r="S41" s="151"/>
      <c r="T41" s="151"/>
      <c r="U41" s="151"/>
      <c r="V41" s="151"/>
      <c r="W41" s="151"/>
      <c r="X41" s="151"/>
      <c r="Y41" s="152"/>
      <c r="Z41" s="493"/>
      <c r="AA41" s="493"/>
    </row>
    <row r="42" ht="15.75" customHeight="1">
      <c r="A42" s="151"/>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2"/>
      <c r="Z42" s="493"/>
      <c r="AA42" s="493"/>
    </row>
    <row r="43" ht="15.75" customHeight="1">
      <c r="A43" s="151"/>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2"/>
      <c r="Z43" s="493"/>
      <c r="AA43" s="493"/>
    </row>
    <row r="44" ht="15.75" customHeight="1">
      <c r="A44" s="151"/>
      <c r="B44" s="151"/>
      <c r="C44" s="151"/>
      <c r="D44" s="151"/>
      <c r="E44" s="151"/>
      <c r="F44" s="151"/>
      <c r="G44" s="151"/>
      <c r="H44" s="151"/>
      <c r="I44" s="151"/>
      <c r="J44" s="151"/>
      <c r="K44" s="151"/>
      <c r="L44" s="151"/>
      <c r="M44" s="151"/>
      <c r="N44" s="151"/>
      <c r="O44" s="151"/>
      <c r="P44" s="151"/>
      <c r="Q44" s="151"/>
      <c r="R44" s="151"/>
      <c r="S44" s="151"/>
      <c r="T44" s="151"/>
      <c r="U44" s="151"/>
      <c r="V44" s="151"/>
      <c r="W44" s="151"/>
      <c r="X44" s="151"/>
      <c r="Y44" s="152"/>
      <c r="Z44" s="493"/>
      <c r="AA44" s="493"/>
    </row>
    <row r="45" ht="15.75" customHeight="1">
      <c r="A45" s="151"/>
      <c r="B45" s="151"/>
      <c r="C45" s="151"/>
      <c r="D45" s="151"/>
      <c r="E45" s="151"/>
      <c r="F45" s="151"/>
      <c r="G45" s="151"/>
      <c r="H45" s="151"/>
      <c r="I45" s="151"/>
      <c r="J45" s="151"/>
      <c r="K45" s="151"/>
      <c r="L45" s="151"/>
      <c r="M45" s="151"/>
      <c r="N45" s="151"/>
      <c r="O45" s="151"/>
      <c r="P45" s="151"/>
      <c r="Q45" s="151"/>
      <c r="R45" s="151"/>
      <c r="S45" s="151"/>
      <c r="T45" s="151"/>
      <c r="U45" s="151"/>
      <c r="V45" s="151"/>
      <c r="W45" s="151"/>
      <c r="X45" s="151"/>
      <c r="Y45" s="152"/>
      <c r="Z45" s="493"/>
      <c r="AA45" s="493"/>
    </row>
    <row r="46" ht="15.75" customHeight="1">
      <c r="A46" s="151"/>
      <c r="B46" s="151"/>
      <c r="C46" s="151"/>
      <c r="D46" s="151"/>
      <c r="E46" s="151"/>
      <c r="F46" s="151"/>
      <c r="G46" s="151"/>
      <c r="H46" s="151"/>
      <c r="I46" s="151"/>
      <c r="J46" s="151"/>
      <c r="K46" s="151"/>
      <c r="L46" s="151"/>
      <c r="M46" s="151"/>
      <c r="N46" s="151"/>
      <c r="O46" s="151"/>
      <c r="P46" s="151"/>
      <c r="Q46" s="151"/>
      <c r="R46" s="151"/>
      <c r="S46" s="151"/>
      <c r="T46" s="151"/>
      <c r="U46" s="151"/>
      <c r="V46" s="151"/>
      <c r="W46" s="151"/>
      <c r="X46" s="151"/>
      <c r="Y46" s="152"/>
      <c r="Z46" s="493"/>
      <c r="AA46" s="493"/>
    </row>
    <row r="47" ht="15.75" customHeight="1">
      <c r="A47" s="151"/>
      <c r="B47" s="151"/>
      <c r="C47" s="151"/>
      <c r="D47" s="151"/>
      <c r="E47" s="151"/>
      <c r="F47" s="151"/>
      <c r="G47" s="151"/>
      <c r="H47" s="151"/>
      <c r="I47" s="151"/>
      <c r="J47" s="151"/>
      <c r="K47" s="151"/>
      <c r="L47" s="151"/>
      <c r="M47" s="151"/>
      <c r="N47" s="151"/>
      <c r="O47" s="151"/>
      <c r="P47" s="151"/>
      <c r="Q47" s="151"/>
      <c r="R47" s="151"/>
      <c r="S47" s="151"/>
      <c r="T47" s="151"/>
      <c r="U47" s="151"/>
      <c r="V47" s="151"/>
      <c r="W47" s="151"/>
      <c r="X47" s="151"/>
      <c r="Y47" s="152"/>
      <c r="Z47" s="493"/>
      <c r="AA47" s="493"/>
    </row>
    <row r="48" ht="15.75" customHeight="1">
      <c r="A48" s="151"/>
      <c r="B48" s="151"/>
      <c r="C48" s="151"/>
      <c r="D48" s="151"/>
      <c r="E48" s="151"/>
      <c r="F48" s="151"/>
      <c r="G48" s="151"/>
      <c r="H48" s="151"/>
      <c r="I48" s="151"/>
      <c r="J48" s="151"/>
      <c r="K48" s="151"/>
      <c r="L48" s="151"/>
      <c r="M48" s="151"/>
      <c r="N48" s="151"/>
      <c r="O48" s="151"/>
      <c r="P48" s="151"/>
      <c r="Q48" s="151"/>
      <c r="R48" s="151"/>
      <c r="S48" s="151"/>
      <c r="T48" s="151"/>
      <c r="U48" s="151"/>
      <c r="V48" s="151"/>
      <c r="W48" s="151"/>
      <c r="X48" s="151"/>
      <c r="Y48" s="152"/>
      <c r="Z48" s="493"/>
      <c r="AA48" s="493"/>
    </row>
    <row r="49" ht="15.75" customHeight="1">
      <c r="A49" s="151"/>
      <c r="B49" s="151"/>
      <c r="C49" s="151"/>
      <c r="D49" s="151"/>
      <c r="E49" s="151"/>
      <c r="F49" s="151"/>
      <c r="G49" s="151"/>
      <c r="H49" s="151"/>
      <c r="I49" s="151"/>
      <c r="J49" s="151"/>
      <c r="K49" s="151"/>
      <c r="L49" s="151"/>
      <c r="M49" s="151"/>
      <c r="N49" s="151"/>
      <c r="O49" s="151"/>
      <c r="P49" s="151"/>
      <c r="Q49" s="151"/>
      <c r="R49" s="151"/>
      <c r="S49" s="151"/>
      <c r="T49" s="151"/>
      <c r="U49" s="151"/>
      <c r="V49" s="151"/>
      <c r="W49" s="151"/>
      <c r="X49" s="151"/>
      <c r="Y49" s="152"/>
      <c r="Z49" s="493"/>
      <c r="AA49" s="493"/>
    </row>
    <row r="50" ht="15.75" customHeight="1">
      <c r="A50" s="151"/>
      <c r="B50" s="151"/>
      <c r="C50" s="151"/>
      <c r="D50" s="151"/>
      <c r="E50" s="151"/>
      <c r="F50" s="151"/>
      <c r="G50" s="151"/>
      <c r="H50" s="151"/>
      <c r="I50" s="151"/>
      <c r="J50" s="151"/>
      <c r="K50" s="151"/>
      <c r="L50" s="151"/>
      <c r="M50" s="151"/>
      <c r="N50" s="151"/>
      <c r="O50" s="151"/>
      <c r="P50" s="151"/>
      <c r="Q50" s="151"/>
      <c r="R50" s="151"/>
      <c r="S50" s="151"/>
      <c r="T50" s="151"/>
      <c r="U50" s="151"/>
      <c r="V50" s="151"/>
      <c r="W50" s="151"/>
      <c r="X50" s="151"/>
      <c r="Y50" s="152"/>
      <c r="Z50" s="493"/>
      <c r="AA50" s="493"/>
    </row>
    <row r="51" ht="15.75" customHeight="1">
      <c r="A51" s="151"/>
      <c r="B51" s="151"/>
      <c r="C51" s="151"/>
      <c r="D51" s="151"/>
      <c r="E51" s="151"/>
      <c r="F51" s="151"/>
      <c r="G51" s="151"/>
      <c r="H51" s="151"/>
      <c r="I51" s="151"/>
      <c r="J51" s="151"/>
      <c r="K51" s="151"/>
      <c r="L51" s="151"/>
      <c r="M51" s="151"/>
      <c r="N51" s="151"/>
      <c r="O51" s="151"/>
      <c r="P51" s="151"/>
      <c r="Q51" s="151"/>
      <c r="R51" s="151"/>
      <c r="S51" s="151"/>
      <c r="T51" s="151"/>
      <c r="U51" s="151"/>
      <c r="V51" s="151"/>
      <c r="W51" s="151"/>
      <c r="X51" s="151"/>
      <c r="Y51" s="152"/>
      <c r="Z51" s="493"/>
      <c r="AA51" s="493"/>
    </row>
    <row r="52" ht="15.75" customHeight="1">
      <c r="A52" s="151"/>
      <c r="B52" s="151"/>
      <c r="C52" s="151"/>
      <c r="D52" s="151"/>
      <c r="E52" s="151"/>
      <c r="F52" s="151"/>
      <c r="G52" s="151"/>
      <c r="H52" s="151"/>
      <c r="I52" s="151"/>
      <c r="J52" s="151"/>
      <c r="K52" s="151"/>
      <c r="L52" s="151"/>
      <c r="M52" s="151"/>
      <c r="N52" s="151"/>
      <c r="O52" s="151"/>
      <c r="P52" s="151"/>
      <c r="Q52" s="151"/>
      <c r="R52" s="151"/>
      <c r="S52" s="151"/>
      <c r="T52" s="151"/>
      <c r="U52" s="151"/>
      <c r="V52" s="151"/>
      <c r="W52" s="151"/>
      <c r="X52" s="151"/>
      <c r="Y52" s="152"/>
      <c r="Z52" s="493"/>
      <c r="AA52" s="493"/>
    </row>
    <row r="53" ht="15.75" customHeight="1">
      <c r="A53" s="151"/>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2"/>
      <c r="Z53" s="493"/>
      <c r="AA53" s="493"/>
    </row>
    <row r="54" ht="15.75" customHeight="1">
      <c r="A54" s="151"/>
      <c r="B54" s="151"/>
      <c r="C54" s="151"/>
      <c r="D54" s="151"/>
      <c r="E54" s="151"/>
      <c r="F54" s="151"/>
      <c r="G54" s="151"/>
      <c r="H54" s="151"/>
      <c r="I54" s="151"/>
      <c r="J54" s="151"/>
      <c r="K54" s="151"/>
      <c r="L54" s="151"/>
      <c r="M54" s="151"/>
      <c r="N54" s="151"/>
      <c r="O54" s="151"/>
      <c r="P54" s="151"/>
      <c r="Q54" s="151"/>
      <c r="R54" s="151"/>
      <c r="S54" s="151"/>
      <c r="T54" s="151"/>
      <c r="U54" s="151"/>
      <c r="V54" s="151"/>
      <c r="W54" s="151"/>
      <c r="X54" s="151"/>
      <c r="Y54" s="152"/>
      <c r="Z54" s="493"/>
      <c r="AA54" s="493"/>
    </row>
    <row r="55" ht="15.75" customHeight="1">
      <c r="A55" s="151"/>
      <c r="B55" s="151"/>
      <c r="C55" s="151"/>
      <c r="D55" s="151"/>
      <c r="E55" s="151"/>
      <c r="F55" s="151"/>
      <c r="G55" s="151"/>
      <c r="H55" s="151"/>
      <c r="I55" s="151"/>
      <c r="J55" s="151"/>
      <c r="K55" s="151"/>
      <c r="L55" s="151"/>
      <c r="M55" s="151"/>
      <c r="N55" s="151"/>
      <c r="O55" s="151"/>
      <c r="P55" s="151"/>
      <c r="Q55" s="151"/>
      <c r="R55" s="151"/>
      <c r="S55" s="151"/>
      <c r="T55" s="151"/>
      <c r="U55" s="151"/>
      <c r="V55" s="151"/>
      <c r="W55" s="151"/>
      <c r="X55" s="151"/>
      <c r="Y55" s="152"/>
      <c r="Z55" s="493"/>
      <c r="AA55" s="493"/>
    </row>
    <row r="56" ht="15.75" customHeight="1">
      <c r="A56" s="151"/>
      <c r="B56" s="151"/>
      <c r="C56" s="151"/>
      <c r="D56" s="151"/>
      <c r="E56" s="151"/>
      <c r="F56" s="151"/>
      <c r="G56" s="151"/>
      <c r="H56" s="151"/>
      <c r="I56" s="151"/>
      <c r="J56" s="151"/>
      <c r="K56" s="151"/>
      <c r="L56" s="151"/>
      <c r="M56" s="151"/>
      <c r="N56" s="151"/>
      <c r="O56" s="151"/>
      <c r="P56" s="151"/>
      <c r="Q56" s="151"/>
      <c r="R56" s="151"/>
      <c r="S56" s="151"/>
      <c r="T56" s="151"/>
      <c r="U56" s="151"/>
      <c r="V56" s="151"/>
      <c r="W56" s="151"/>
      <c r="X56" s="151"/>
      <c r="Y56" s="152"/>
      <c r="Z56" s="493"/>
      <c r="AA56" s="493"/>
    </row>
    <row r="57" ht="15.75" customHeight="1">
      <c r="A57" s="151"/>
      <c r="B57" s="151"/>
      <c r="C57" s="151"/>
      <c r="D57" s="151"/>
      <c r="E57" s="151"/>
      <c r="F57" s="151"/>
      <c r="G57" s="151"/>
      <c r="H57" s="151"/>
      <c r="I57" s="151"/>
      <c r="J57" s="151"/>
      <c r="K57" s="151"/>
      <c r="L57" s="151"/>
      <c r="M57" s="151"/>
      <c r="N57" s="151"/>
      <c r="O57" s="151"/>
      <c r="P57" s="151"/>
      <c r="Q57" s="151"/>
      <c r="R57" s="151"/>
      <c r="S57" s="151"/>
      <c r="T57" s="151"/>
      <c r="U57" s="151"/>
      <c r="V57" s="151"/>
      <c r="W57" s="151"/>
      <c r="X57" s="151"/>
      <c r="Y57" s="152"/>
      <c r="Z57" s="493"/>
      <c r="AA57" s="493"/>
    </row>
    <row r="58" ht="15.75" customHeight="1">
      <c r="A58" s="151"/>
      <c r="B58" s="151"/>
      <c r="C58" s="151"/>
      <c r="D58" s="151"/>
      <c r="E58" s="151"/>
      <c r="F58" s="151"/>
      <c r="G58" s="151"/>
      <c r="H58" s="151"/>
      <c r="I58" s="151"/>
      <c r="J58" s="151"/>
      <c r="K58" s="151"/>
      <c r="L58" s="151"/>
      <c r="M58" s="151"/>
      <c r="N58" s="151"/>
      <c r="O58" s="151"/>
      <c r="P58" s="151"/>
      <c r="Q58" s="151"/>
      <c r="R58" s="151"/>
      <c r="S58" s="151"/>
      <c r="T58" s="151"/>
      <c r="U58" s="151"/>
      <c r="V58" s="151"/>
      <c r="W58" s="151"/>
      <c r="X58" s="151"/>
      <c r="Y58" s="152"/>
      <c r="Z58" s="493"/>
      <c r="AA58" s="493"/>
    </row>
    <row r="59" ht="15.75" customHeight="1">
      <c r="A59" s="151"/>
      <c r="B59" s="151"/>
      <c r="C59" s="151"/>
      <c r="D59" s="151"/>
      <c r="E59" s="151"/>
      <c r="F59" s="151"/>
      <c r="G59" s="151"/>
      <c r="H59" s="151"/>
      <c r="I59" s="151"/>
      <c r="J59" s="151"/>
      <c r="K59" s="151"/>
      <c r="L59" s="151"/>
      <c r="M59" s="151"/>
      <c r="N59" s="151"/>
      <c r="O59" s="151"/>
      <c r="P59" s="151"/>
      <c r="Q59" s="151"/>
      <c r="R59" s="151"/>
      <c r="S59" s="151"/>
      <c r="T59" s="151"/>
      <c r="U59" s="151"/>
      <c r="V59" s="151"/>
      <c r="W59" s="151"/>
      <c r="X59" s="151"/>
      <c r="Y59" s="152"/>
      <c r="Z59" s="493"/>
      <c r="AA59" s="493"/>
    </row>
    <row r="60" ht="15.75" customHeight="1">
      <c r="A60" s="151"/>
      <c r="B60" s="151"/>
      <c r="C60" s="151"/>
      <c r="D60" s="151"/>
      <c r="E60" s="151"/>
      <c r="F60" s="151"/>
      <c r="G60" s="151"/>
      <c r="H60" s="151"/>
      <c r="I60" s="151"/>
      <c r="J60" s="151"/>
      <c r="K60" s="151"/>
      <c r="L60" s="151"/>
      <c r="M60" s="151"/>
      <c r="N60" s="151"/>
      <c r="O60" s="151"/>
      <c r="P60" s="151"/>
      <c r="Q60" s="151"/>
      <c r="R60" s="151"/>
      <c r="S60" s="151"/>
      <c r="T60" s="151"/>
      <c r="U60" s="151"/>
      <c r="V60" s="151"/>
      <c r="W60" s="151"/>
      <c r="X60" s="151"/>
      <c r="Y60" s="152"/>
      <c r="Z60" s="493"/>
      <c r="AA60" s="493"/>
    </row>
    <row r="61" ht="15.75" customHeight="1">
      <c r="A61" s="151"/>
      <c r="B61" s="151"/>
      <c r="C61" s="151"/>
      <c r="D61" s="151"/>
      <c r="E61" s="151"/>
      <c r="F61" s="151"/>
      <c r="G61" s="151"/>
      <c r="H61" s="151"/>
      <c r="I61" s="151"/>
      <c r="J61" s="151"/>
      <c r="K61" s="151"/>
      <c r="L61" s="151"/>
      <c r="M61" s="151"/>
      <c r="N61" s="151"/>
      <c r="O61" s="151"/>
      <c r="P61" s="151"/>
      <c r="Q61" s="151"/>
      <c r="R61" s="151"/>
      <c r="S61" s="151"/>
      <c r="T61" s="151"/>
      <c r="U61" s="151"/>
      <c r="V61" s="151"/>
      <c r="W61" s="151"/>
      <c r="X61" s="151"/>
      <c r="Y61" s="152"/>
      <c r="Z61" s="493"/>
      <c r="AA61" s="493"/>
    </row>
    <row r="62" ht="15.75" customHeight="1">
      <c r="A62" s="151"/>
      <c r="B62" s="151"/>
      <c r="C62" s="151"/>
      <c r="D62" s="151"/>
      <c r="E62" s="151"/>
      <c r="F62" s="151"/>
      <c r="G62" s="151"/>
      <c r="H62" s="151"/>
      <c r="I62" s="151"/>
      <c r="J62" s="151"/>
      <c r="K62" s="151"/>
      <c r="L62" s="151"/>
      <c r="M62" s="151"/>
      <c r="N62" s="151"/>
      <c r="O62" s="151"/>
      <c r="P62" s="151"/>
      <c r="Q62" s="151"/>
      <c r="R62" s="151"/>
      <c r="S62" s="151"/>
      <c r="T62" s="151"/>
      <c r="U62" s="151"/>
      <c r="V62" s="151"/>
      <c r="W62" s="151"/>
      <c r="X62" s="151"/>
      <c r="Y62" s="152"/>
      <c r="Z62" s="493"/>
      <c r="AA62" s="493"/>
    </row>
    <row r="63" ht="15.75" customHeight="1">
      <c r="A63" s="151"/>
      <c r="B63" s="151"/>
      <c r="C63" s="151"/>
      <c r="D63" s="151"/>
      <c r="E63" s="151"/>
      <c r="F63" s="151"/>
      <c r="G63" s="151"/>
      <c r="H63" s="151"/>
      <c r="I63" s="151"/>
      <c r="J63" s="151"/>
      <c r="K63" s="151"/>
      <c r="L63" s="151"/>
      <c r="M63" s="151"/>
      <c r="N63" s="151"/>
      <c r="O63" s="151"/>
      <c r="P63" s="151"/>
      <c r="Q63" s="151"/>
      <c r="R63" s="151"/>
      <c r="S63" s="151"/>
      <c r="T63" s="151"/>
      <c r="U63" s="151"/>
      <c r="V63" s="151"/>
      <c r="W63" s="151"/>
      <c r="X63" s="151"/>
      <c r="Y63" s="152"/>
      <c r="Z63" s="493"/>
      <c r="AA63" s="493"/>
    </row>
    <row r="64" ht="15.75" customHeight="1">
      <c r="A64" s="151"/>
      <c r="B64" s="151"/>
      <c r="C64" s="151"/>
      <c r="D64" s="151"/>
      <c r="E64" s="151"/>
      <c r="F64" s="151"/>
      <c r="G64" s="151"/>
      <c r="H64" s="151"/>
      <c r="I64" s="151"/>
      <c r="J64" s="151"/>
      <c r="K64" s="151"/>
      <c r="L64" s="151"/>
      <c r="M64" s="151"/>
      <c r="N64" s="151"/>
      <c r="O64" s="151"/>
      <c r="P64" s="151"/>
      <c r="Q64" s="151"/>
      <c r="R64" s="151"/>
      <c r="S64" s="151"/>
      <c r="T64" s="151"/>
      <c r="U64" s="151"/>
      <c r="V64" s="151"/>
      <c r="W64" s="151"/>
      <c r="X64" s="151"/>
      <c r="Y64" s="152"/>
      <c r="Z64" s="493"/>
      <c r="AA64" s="493"/>
    </row>
    <row r="65" ht="15.75" customHeight="1">
      <c r="A65" s="151"/>
      <c r="B65" s="151"/>
      <c r="C65" s="151"/>
      <c r="D65" s="151"/>
      <c r="E65" s="151"/>
      <c r="F65" s="151"/>
      <c r="G65" s="151"/>
      <c r="H65" s="151"/>
      <c r="I65" s="151"/>
      <c r="J65" s="151"/>
      <c r="K65" s="151"/>
      <c r="L65" s="151"/>
      <c r="M65" s="151"/>
      <c r="N65" s="151"/>
      <c r="O65" s="151"/>
      <c r="P65" s="151"/>
      <c r="Q65" s="151"/>
      <c r="R65" s="151"/>
      <c r="S65" s="151"/>
      <c r="T65" s="151"/>
      <c r="U65" s="151"/>
      <c r="V65" s="151"/>
      <c r="W65" s="151"/>
      <c r="X65" s="151"/>
      <c r="Y65" s="152"/>
      <c r="Z65" s="493"/>
      <c r="AA65" s="493"/>
    </row>
    <row r="66" ht="15.75" customHeight="1">
      <c r="A66" s="151"/>
      <c r="B66" s="151"/>
      <c r="C66" s="151"/>
      <c r="D66" s="151"/>
      <c r="E66" s="151"/>
      <c r="F66" s="151"/>
      <c r="G66" s="151"/>
      <c r="H66" s="151"/>
      <c r="I66" s="151"/>
      <c r="J66" s="151"/>
      <c r="K66" s="151"/>
      <c r="L66" s="151"/>
      <c r="M66" s="151"/>
      <c r="N66" s="151"/>
      <c r="O66" s="151"/>
      <c r="P66" s="151"/>
      <c r="Q66" s="151"/>
      <c r="R66" s="151"/>
      <c r="S66" s="151"/>
      <c r="T66" s="151"/>
      <c r="U66" s="151"/>
      <c r="V66" s="151"/>
      <c r="W66" s="151"/>
      <c r="X66" s="151"/>
      <c r="Y66" s="152"/>
      <c r="Z66" s="493"/>
      <c r="AA66" s="493"/>
    </row>
    <row r="67" ht="15.75" customHeight="1">
      <c r="A67" s="151"/>
      <c r="B67" s="151"/>
      <c r="C67" s="151"/>
      <c r="D67" s="151"/>
      <c r="E67" s="151"/>
      <c r="F67" s="151"/>
      <c r="G67" s="151"/>
      <c r="H67" s="151"/>
      <c r="I67" s="151"/>
      <c r="J67" s="151"/>
      <c r="K67" s="151"/>
      <c r="L67" s="151"/>
      <c r="M67" s="151"/>
      <c r="N67" s="151"/>
      <c r="O67" s="151"/>
      <c r="P67" s="151"/>
      <c r="Q67" s="151"/>
      <c r="R67" s="151"/>
      <c r="S67" s="151"/>
      <c r="T67" s="151"/>
      <c r="U67" s="151"/>
      <c r="V67" s="151"/>
      <c r="W67" s="151"/>
      <c r="X67" s="151"/>
      <c r="Y67" s="152"/>
      <c r="Z67" s="493"/>
      <c r="AA67" s="493"/>
    </row>
    <row r="68" ht="15.75" customHeight="1">
      <c r="A68" s="151"/>
      <c r="B68" s="151"/>
      <c r="C68" s="151"/>
      <c r="D68" s="151"/>
      <c r="E68" s="151"/>
      <c r="F68" s="151"/>
      <c r="G68" s="151"/>
      <c r="H68" s="151"/>
      <c r="I68" s="151"/>
      <c r="J68" s="151"/>
      <c r="K68" s="151"/>
      <c r="L68" s="151"/>
      <c r="M68" s="151"/>
      <c r="N68" s="151"/>
      <c r="O68" s="151"/>
      <c r="P68" s="151"/>
      <c r="Q68" s="151"/>
      <c r="R68" s="151"/>
      <c r="S68" s="151"/>
      <c r="T68" s="151"/>
      <c r="U68" s="151"/>
      <c r="V68" s="151"/>
      <c r="W68" s="151"/>
      <c r="X68" s="151"/>
      <c r="Y68" s="152"/>
      <c r="Z68" s="493"/>
      <c r="AA68" s="493"/>
    </row>
    <row r="69" ht="15.75" customHeight="1">
      <c r="A69" s="151"/>
      <c r="B69" s="151"/>
      <c r="C69" s="151"/>
      <c r="D69" s="151"/>
      <c r="E69" s="151"/>
      <c r="F69" s="151"/>
      <c r="G69" s="151"/>
      <c r="H69" s="151"/>
      <c r="I69" s="151"/>
      <c r="J69" s="151"/>
      <c r="K69" s="151"/>
      <c r="L69" s="151"/>
      <c r="M69" s="151"/>
      <c r="N69" s="151"/>
      <c r="O69" s="151"/>
      <c r="P69" s="151"/>
      <c r="Q69" s="151"/>
      <c r="R69" s="151"/>
      <c r="S69" s="151"/>
      <c r="T69" s="151"/>
      <c r="U69" s="151"/>
      <c r="V69" s="151"/>
      <c r="W69" s="151"/>
      <c r="X69" s="151"/>
      <c r="Y69" s="152"/>
      <c r="Z69" s="493"/>
      <c r="AA69" s="493"/>
    </row>
    <row r="70" ht="15.75" customHeight="1">
      <c r="A70" s="151"/>
      <c r="B70" s="151"/>
      <c r="C70" s="151"/>
      <c r="D70" s="151"/>
      <c r="E70" s="151"/>
      <c r="F70" s="151"/>
      <c r="G70" s="151"/>
      <c r="H70" s="151"/>
      <c r="I70" s="151"/>
      <c r="J70" s="151"/>
      <c r="K70" s="151"/>
      <c r="L70" s="151"/>
      <c r="M70" s="151"/>
      <c r="N70" s="151"/>
      <c r="O70" s="151"/>
      <c r="P70" s="151"/>
      <c r="Q70" s="151"/>
      <c r="R70" s="151"/>
      <c r="S70" s="151"/>
      <c r="T70" s="151"/>
      <c r="U70" s="151"/>
      <c r="V70" s="151"/>
      <c r="W70" s="151"/>
      <c r="X70" s="151"/>
      <c r="Y70" s="152"/>
      <c r="Z70" s="493"/>
      <c r="AA70" s="493"/>
    </row>
    <row r="71" ht="15.75" customHeight="1">
      <c r="A71" s="151"/>
      <c r="B71" s="151"/>
      <c r="C71" s="151"/>
      <c r="D71" s="151"/>
      <c r="E71" s="151"/>
      <c r="F71" s="151"/>
      <c r="G71" s="151"/>
      <c r="H71" s="151"/>
      <c r="I71" s="151"/>
      <c r="J71" s="151"/>
      <c r="K71" s="151"/>
      <c r="L71" s="151"/>
      <c r="M71" s="151"/>
      <c r="N71" s="151"/>
      <c r="O71" s="151"/>
      <c r="P71" s="151"/>
      <c r="Q71" s="151"/>
      <c r="R71" s="151"/>
      <c r="S71" s="151"/>
      <c r="T71" s="151"/>
      <c r="U71" s="151"/>
      <c r="V71" s="151"/>
      <c r="W71" s="151"/>
      <c r="X71" s="151"/>
      <c r="Y71" s="152"/>
      <c r="Z71" s="493"/>
      <c r="AA71" s="493"/>
    </row>
    <row r="72" ht="15.75" customHeight="1">
      <c r="A72" s="151"/>
      <c r="B72" s="151"/>
      <c r="C72" s="151"/>
      <c r="D72" s="151"/>
      <c r="E72" s="151"/>
      <c r="F72" s="151"/>
      <c r="G72" s="151"/>
      <c r="H72" s="151"/>
      <c r="I72" s="151"/>
      <c r="J72" s="151"/>
      <c r="K72" s="151"/>
      <c r="L72" s="151"/>
      <c r="M72" s="151"/>
      <c r="N72" s="151"/>
      <c r="O72" s="151"/>
      <c r="P72" s="151"/>
      <c r="Q72" s="151"/>
      <c r="R72" s="151"/>
      <c r="S72" s="151"/>
      <c r="T72" s="151"/>
      <c r="U72" s="151"/>
      <c r="V72" s="151"/>
      <c r="W72" s="151"/>
      <c r="X72" s="151"/>
      <c r="Y72" s="152"/>
      <c r="Z72" s="493"/>
      <c r="AA72" s="493"/>
    </row>
    <row r="73" ht="15.75" customHeight="1">
      <c r="A73" s="151"/>
      <c r="B73" s="151"/>
      <c r="C73" s="151"/>
      <c r="D73" s="151"/>
      <c r="E73" s="151"/>
      <c r="F73" s="151"/>
      <c r="G73" s="151"/>
      <c r="H73" s="151"/>
      <c r="I73" s="151"/>
      <c r="J73" s="151"/>
      <c r="K73" s="151"/>
      <c r="L73" s="151"/>
      <c r="M73" s="151"/>
      <c r="N73" s="151"/>
      <c r="O73" s="151"/>
      <c r="P73" s="151"/>
      <c r="Q73" s="151"/>
      <c r="R73" s="151"/>
      <c r="S73" s="151"/>
      <c r="T73" s="151"/>
      <c r="U73" s="151"/>
      <c r="V73" s="151"/>
      <c r="W73" s="151"/>
      <c r="X73" s="151"/>
      <c r="Y73" s="152"/>
      <c r="Z73" s="493"/>
      <c r="AA73" s="493"/>
    </row>
    <row r="74" ht="15.75" customHeight="1">
      <c r="A74" s="151"/>
      <c r="B74" s="151"/>
      <c r="C74" s="151"/>
      <c r="D74" s="151"/>
      <c r="E74" s="151"/>
      <c r="F74" s="151"/>
      <c r="G74" s="151"/>
      <c r="H74" s="151"/>
      <c r="I74" s="151"/>
      <c r="J74" s="151"/>
      <c r="K74" s="151"/>
      <c r="L74" s="151"/>
      <c r="M74" s="151"/>
      <c r="N74" s="151"/>
      <c r="O74" s="151"/>
      <c r="P74" s="151"/>
      <c r="Q74" s="151"/>
      <c r="R74" s="151"/>
      <c r="S74" s="151"/>
      <c r="T74" s="151"/>
      <c r="U74" s="151"/>
      <c r="V74" s="151"/>
      <c r="W74" s="151"/>
      <c r="X74" s="151"/>
      <c r="Y74" s="152"/>
      <c r="Z74" s="493"/>
      <c r="AA74" s="493"/>
    </row>
    <row r="75" ht="15.75" customHeight="1">
      <c r="A75" s="151"/>
      <c r="B75" s="151"/>
      <c r="C75" s="151"/>
      <c r="D75" s="151"/>
      <c r="E75" s="151"/>
      <c r="F75" s="151"/>
      <c r="G75" s="151"/>
      <c r="H75" s="151"/>
      <c r="I75" s="151"/>
      <c r="J75" s="151"/>
      <c r="K75" s="151"/>
      <c r="L75" s="151"/>
      <c r="M75" s="151"/>
      <c r="N75" s="151"/>
      <c r="O75" s="151"/>
      <c r="P75" s="151"/>
      <c r="Q75" s="151"/>
      <c r="R75" s="151"/>
      <c r="S75" s="151"/>
      <c r="T75" s="151"/>
      <c r="U75" s="151"/>
      <c r="V75" s="151"/>
      <c r="W75" s="151"/>
      <c r="X75" s="151"/>
      <c r="Y75" s="152"/>
      <c r="Z75" s="493"/>
      <c r="AA75" s="493"/>
    </row>
    <row r="76" ht="15.75" customHeight="1">
      <c r="A76" s="151"/>
      <c r="B76" s="151"/>
      <c r="C76" s="151"/>
      <c r="D76" s="151"/>
      <c r="E76" s="151"/>
      <c r="F76" s="151"/>
      <c r="G76" s="151"/>
      <c r="H76" s="151"/>
      <c r="I76" s="151"/>
      <c r="J76" s="151"/>
      <c r="K76" s="151"/>
      <c r="L76" s="151"/>
      <c r="M76" s="151"/>
      <c r="N76" s="151"/>
      <c r="O76" s="151"/>
      <c r="P76" s="151"/>
      <c r="Q76" s="151"/>
      <c r="R76" s="151"/>
      <c r="S76" s="151"/>
      <c r="T76" s="151"/>
      <c r="U76" s="151"/>
      <c r="V76" s="151"/>
      <c r="W76" s="151"/>
      <c r="X76" s="151"/>
      <c r="Y76" s="152"/>
      <c r="Z76" s="493"/>
      <c r="AA76" s="493"/>
    </row>
    <row r="77" ht="15.75" customHeight="1">
      <c r="A77" s="151"/>
      <c r="B77" s="151"/>
      <c r="C77" s="151"/>
      <c r="D77" s="151"/>
      <c r="E77" s="151"/>
      <c r="F77" s="151"/>
      <c r="G77" s="151"/>
      <c r="H77" s="151"/>
      <c r="I77" s="151"/>
      <c r="J77" s="151"/>
      <c r="K77" s="151"/>
      <c r="L77" s="151"/>
      <c r="M77" s="151"/>
      <c r="N77" s="151"/>
      <c r="O77" s="151"/>
      <c r="P77" s="151"/>
      <c r="Q77" s="151"/>
      <c r="R77" s="151"/>
      <c r="S77" s="151"/>
      <c r="T77" s="151"/>
      <c r="U77" s="151"/>
      <c r="V77" s="151"/>
      <c r="W77" s="151"/>
      <c r="X77" s="151"/>
      <c r="Y77" s="152"/>
      <c r="Z77" s="493"/>
      <c r="AA77" s="493"/>
    </row>
    <row r="78" ht="15.75" customHeight="1">
      <c r="A78" s="151"/>
      <c r="B78" s="151"/>
      <c r="C78" s="151"/>
      <c r="D78" s="151"/>
      <c r="E78" s="151"/>
      <c r="F78" s="151"/>
      <c r="G78" s="151"/>
      <c r="H78" s="151"/>
      <c r="I78" s="151"/>
      <c r="J78" s="151"/>
      <c r="K78" s="151"/>
      <c r="L78" s="151"/>
      <c r="M78" s="151"/>
      <c r="N78" s="151"/>
      <c r="O78" s="151"/>
      <c r="P78" s="151"/>
      <c r="Q78" s="151"/>
      <c r="R78" s="151"/>
      <c r="S78" s="151"/>
      <c r="T78" s="151"/>
      <c r="U78" s="151"/>
      <c r="V78" s="151"/>
      <c r="W78" s="151"/>
      <c r="X78" s="151"/>
      <c r="Y78" s="152"/>
      <c r="Z78" s="493"/>
      <c r="AA78" s="493"/>
    </row>
    <row r="79" ht="15.75" customHeight="1">
      <c r="A79" s="151"/>
      <c r="B79" s="151"/>
      <c r="C79" s="151"/>
      <c r="D79" s="151"/>
      <c r="E79" s="151"/>
      <c r="F79" s="151"/>
      <c r="G79" s="151"/>
      <c r="H79" s="151"/>
      <c r="I79" s="151"/>
      <c r="J79" s="151"/>
      <c r="K79" s="151"/>
      <c r="L79" s="151"/>
      <c r="M79" s="151"/>
      <c r="N79" s="151"/>
      <c r="O79" s="151"/>
      <c r="P79" s="151"/>
      <c r="Q79" s="151"/>
      <c r="R79" s="151"/>
      <c r="S79" s="151"/>
      <c r="T79" s="151"/>
      <c r="U79" s="151"/>
      <c r="V79" s="151"/>
      <c r="W79" s="151"/>
      <c r="X79" s="151"/>
      <c r="Y79" s="152"/>
      <c r="Z79" s="493"/>
      <c r="AA79" s="493"/>
    </row>
    <row r="80" ht="15.75" customHeight="1">
      <c r="A80" s="151"/>
      <c r="B80" s="151"/>
      <c r="C80" s="151"/>
      <c r="D80" s="151"/>
      <c r="E80" s="151"/>
      <c r="F80" s="151"/>
      <c r="G80" s="151"/>
      <c r="H80" s="151"/>
      <c r="I80" s="151"/>
      <c r="J80" s="151"/>
      <c r="K80" s="151"/>
      <c r="L80" s="151"/>
      <c r="M80" s="151"/>
      <c r="N80" s="151"/>
      <c r="O80" s="151"/>
      <c r="P80" s="151"/>
      <c r="Q80" s="151"/>
      <c r="R80" s="151"/>
      <c r="S80" s="151"/>
      <c r="T80" s="151"/>
      <c r="U80" s="151"/>
      <c r="V80" s="151"/>
      <c r="W80" s="151"/>
      <c r="X80" s="151"/>
      <c r="Y80" s="152"/>
      <c r="Z80" s="493"/>
      <c r="AA80" s="493"/>
    </row>
    <row r="81" ht="15.75" customHeight="1">
      <c r="A81" s="151"/>
      <c r="B81" s="151"/>
      <c r="C81" s="151"/>
      <c r="D81" s="151"/>
      <c r="E81" s="151"/>
      <c r="F81" s="151"/>
      <c r="G81" s="151"/>
      <c r="H81" s="151"/>
      <c r="I81" s="151"/>
      <c r="J81" s="151"/>
      <c r="K81" s="151"/>
      <c r="L81" s="151"/>
      <c r="M81" s="151"/>
      <c r="N81" s="151"/>
      <c r="O81" s="151"/>
      <c r="P81" s="151"/>
      <c r="Q81" s="151"/>
      <c r="R81" s="151"/>
      <c r="S81" s="151"/>
      <c r="T81" s="151"/>
      <c r="U81" s="151"/>
      <c r="V81" s="151"/>
      <c r="W81" s="151"/>
      <c r="X81" s="151"/>
      <c r="Y81" s="152"/>
      <c r="Z81" s="493"/>
      <c r="AA81" s="493"/>
    </row>
    <row r="82" ht="15.75" customHeight="1">
      <c r="A82" s="151"/>
      <c r="B82" s="151"/>
      <c r="C82" s="151"/>
      <c r="D82" s="151"/>
      <c r="E82" s="151"/>
      <c r="F82" s="151"/>
      <c r="G82" s="151"/>
      <c r="H82" s="151"/>
      <c r="I82" s="151"/>
      <c r="J82" s="151"/>
      <c r="K82" s="151"/>
      <c r="L82" s="151"/>
      <c r="M82" s="151"/>
      <c r="N82" s="151"/>
      <c r="O82" s="151"/>
      <c r="P82" s="151"/>
      <c r="Q82" s="151"/>
      <c r="R82" s="151"/>
      <c r="S82" s="151"/>
      <c r="T82" s="151"/>
      <c r="U82" s="151"/>
      <c r="V82" s="151"/>
      <c r="W82" s="151"/>
      <c r="X82" s="151"/>
      <c r="Y82" s="152"/>
      <c r="Z82" s="493"/>
      <c r="AA82" s="493"/>
    </row>
    <row r="83" ht="15.75" customHeight="1">
      <c r="A83" s="151"/>
      <c r="B83" s="151"/>
      <c r="C83" s="151"/>
      <c r="D83" s="151"/>
      <c r="E83" s="151"/>
      <c r="F83" s="151"/>
      <c r="G83" s="151"/>
      <c r="H83" s="151"/>
      <c r="I83" s="151"/>
      <c r="J83" s="151"/>
      <c r="K83" s="151"/>
      <c r="L83" s="151"/>
      <c r="M83" s="151"/>
      <c r="N83" s="151"/>
      <c r="O83" s="151"/>
      <c r="P83" s="151"/>
      <c r="Q83" s="151"/>
      <c r="R83" s="151"/>
      <c r="S83" s="151"/>
      <c r="T83" s="151"/>
      <c r="U83" s="151"/>
      <c r="V83" s="151"/>
      <c r="W83" s="151"/>
      <c r="X83" s="151"/>
      <c r="Y83" s="152"/>
      <c r="Z83" s="493"/>
      <c r="AA83" s="493"/>
    </row>
    <row r="84" ht="15.75" customHeight="1">
      <c r="A84" s="151"/>
      <c r="B84" s="151"/>
      <c r="C84" s="151"/>
      <c r="D84" s="151"/>
      <c r="E84" s="151"/>
      <c r="F84" s="151"/>
      <c r="G84" s="151"/>
      <c r="H84" s="151"/>
      <c r="I84" s="151"/>
      <c r="J84" s="151"/>
      <c r="K84" s="151"/>
      <c r="L84" s="151"/>
      <c r="M84" s="151"/>
      <c r="N84" s="151"/>
      <c r="O84" s="151"/>
      <c r="P84" s="151"/>
      <c r="Q84" s="151"/>
      <c r="R84" s="151"/>
      <c r="S84" s="151"/>
      <c r="T84" s="151"/>
      <c r="U84" s="151"/>
      <c r="V84" s="151"/>
      <c r="W84" s="151"/>
      <c r="X84" s="151"/>
      <c r="Y84" s="152"/>
      <c r="Z84" s="493"/>
      <c r="AA84" s="493"/>
    </row>
    <row r="85" ht="15.75" customHeight="1">
      <c r="A85" s="151"/>
      <c r="B85" s="151"/>
      <c r="C85" s="151"/>
      <c r="D85" s="151"/>
      <c r="E85" s="151"/>
      <c r="F85" s="151"/>
      <c r="G85" s="151"/>
      <c r="H85" s="151"/>
      <c r="I85" s="151"/>
      <c r="J85" s="151"/>
      <c r="K85" s="151"/>
      <c r="L85" s="151"/>
      <c r="M85" s="151"/>
      <c r="N85" s="151"/>
      <c r="O85" s="151"/>
      <c r="P85" s="151"/>
      <c r="Q85" s="151"/>
      <c r="R85" s="151"/>
      <c r="S85" s="151"/>
      <c r="T85" s="151"/>
      <c r="U85" s="151"/>
      <c r="V85" s="151"/>
      <c r="W85" s="151"/>
      <c r="X85" s="151"/>
      <c r="Y85" s="152"/>
      <c r="Z85" s="493"/>
      <c r="AA85" s="493"/>
    </row>
    <row r="86" ht="15.75" customHeight="1">
      <c r="A86" s="151"/>
      <c r="B86" s="151"/>
      <c r="C86" s="151"/>
      <c r="D86" s="151"/>
      <c r="E86" s="151"/>
      <c r="F86" s="151"/>
      <c r="G86" s="151"/>
      <c r="H86" s="151"/>
      <c r="I86" s="151"/>
      <c r="J86" s="151"/>
      <c r="K86" s="151"/>
      <c r="L86" s="151"/>
      <c r="M86" s="151"/>
      <c r="N86" s="151"/>
      <c r="O86" s="151"/>
      <c r="P86" s="151"/>
      <c r="Q86" s="151"/>
      <c r="R86" s="151"/>
      <c r="S86" s="151"/>
      <c r="T86" s="151"/>
      <c r="U86" s="151"/>
      <c r="V86" s="151"/>
      <c r="W86" s="151"/>
      <c r="X86" s="151"/>
      <c r="Y86" s="152"/>
      <c r="Z86" s="493"/>
      <c r="AA86" s="493"/>
    </row>
    <row r="87" ht="15.75" customHeight="1">
      <c r="A87" s="151"/>
      <c r="B87" s="151"/>
      <c r="C87" s="151"/>
      <c r="D87" s="151"/>
      <c r="E87" s="151"/>
      <c r="F87" s="151"/>
      <c r="G87" s="151"/>
      <c r="H87" s="151"/>
      <c r="I87" s="151"/>
      <c r="J87" s="151"/>
      <c r="K87" s="151"/>
      <c r="L87" s="151"/>
      <c r="M87" s="151"/>
      <c r="N87" s="151"/>
      <c r="O87" s="151"/>
      <c r="P87" s="151"/>
      <c r="Q87" s="151"/>
      <c r="R87" s="151"/>
      <c r="S87" s="151"/>
      <c r="T87" s="151"/>
      <c r="U87" s="151"/>
      <c r="V87" s="151"/>
      <c r="W87" s="151"/>
      <c r="X87" s="151"/>
      <c r="Y87" s="152"/>
      <c r="Z87" s="493"/>
      <c r="AA87" s="493"/>
    </row>
    <row r="88" ht="15.75" customHeight="1">
      <c r="A88" s="151"/>
      <c r="B88" s="151"/>
      <c r="C88" s="151"/>
      <c r="D88" s="151"/>
      <c r="E88" s="151"/>
      <c r="F88" s="151"/>
      <c r="G88" s="151"/>
      <c r="H88" s="151"/>
      <c r="I88" s="151"/>
      <c r="J88" s="151"/>
      <c r="K88" s="151"/>
      <c r="L88" s="151"/>
      <c r="M88" s="151"/>
      <c r="N88" s="151"/>
      <c r="O88" s="151"/>
      <c r="P88" s="151"/>
      <c r="Q88" s="151"/>
      <c r="R88" s="151"/>
      <c r="S88" s="151"/>
      <c r="T88" s="151"/>
      <c r="U88" s="151"/>
      <c r="V88" s="151"/>
      <c r="W88" s="151"/>
      <c r="X88" s="151"/>
      <c r="Y88" s="152"/>
      <c r="Z88" s="493"/>
      <c r="AA88" s="493"/>
    </row>
    <row r="89" ht="15.75" customHeight="1">
      <c r="A89" s="151"/>
      <c r="B89" s="151"/>
      <c r="C89" s="151"/>
      <c r="D89" s="151"/>
      <c r="E89" s="151"/>
      <c r="F89" s="151"/>
      <c r="G89" s="151"/>
      <c r="H89" s="151"/>
      <c r="I89" s="151"/>
      <c r="J89" s="151"/>
      <c r="K89" s="151"/>
      <c r="L89" s="151"/>
      <c r="M89" s="151"/>
      <c r="N89" s="151"/>
      <c r="O89" s="151"/>
      <c r="P89" s="151"/>
      <c r="Q89" s="151"/>
      <c r="R89" s="151"/>
      <c r="S89" s="151"/>
      <c r="T89" s="151"/>
      <c r="U89" s="151"/>
      <c r="V89" s="151"/>
      <c r="W89" s="151"/>
      <c r="X89" s="151"/>
      <c r="Y89" s="152"/>
      <c r="Z89" s="493"/>
      <c r="AA89" s="493"/>
    </row>
    <row r="90" ht="15.75" customHeight="1">
      <c r="A90" s="151"/>
      <c r="B90" s="151"/>
      <c r="C90" s="151"/>
      <c r="D90" s="151"/>
      <c r="E90" s="151"/>
      <c r="F90" s="151"/>
      <c r="G90" s="151"/>
      <c r="H90" s="151"/>
      <c r="I90" s="151"/>
      <c r="J90" s="151"/>
      <c r="K90" s="151"/>
      <c r="L90" s="151"/>
      <c r="M90" s="151"/>
      <c r="N90" s="151"/>
      <c r="O90" s="151"/>
      <c r="P90" s="151"/>
      <c r="Q90" s="151"/>
      <c r="R90" s="151"/>
      <c r="S90" s="151"/>
      <c r="T90" s="151"/>
      <c r="U90" s="151"/>
      <c r="V90" s="151"/>
      <c r="W90" s="151"/>
      <c r="X90" s="151"/>
      <c r="Y90" s="152"/>
      <c r="Z90" s="493"/>
      <c r="AA90" s="493"/>
    </row>
    <row r="91" ht="15.75" customHeight="1">
      <c r="A91" s="151"/>
      <c r="B91" s="151"/>
      <c r="C91" s="151"/>
      <c r="D91" s="151"/>
      <c r="E91" s="151"/>
      <c r="F91" s="151"/>
      <c r="G91" s="151"/>
      <c r="H91" s="151"/>
      <c r="I91" s="151"/>
      <c r="J91" s="151"/>
      <c r="K91" s="151"/>
      <c r="L91" s="151"/>
      <c r="M91" s="151"/>
      <c r="N91" s="151"/>
      <c r="O91" s="151"/>
      <c r="P91" s="151"/>
      <c r="Q91" s="151"/>
      <c r="R91" s="151"/>
      <c r="S91" s="151"/>
      <c r="T91" s="151"/>
      <c r="U91" s="151"/>
      <c r="V91" s="151"/>
      <c r="W91" s="151"/>
      <c r="X91" s="151"/>
      <c r="Y91" s="152"/>
      <c r="Z91" s="493"/>
      <c r="AA91" s="493"/>
    </row>
    <row r="92" ht="15.75" customHeight="1">
      <c r="A92" s="151"/>
      <c r="B92" s="151"/>
      <c r="C92" s="151"/>
      <c r="D92" s="151"/>
      <c r="E92" s="151"/>
      <c r="F92" s="151"/>
      <c r="G92" s="151"/>
      <c r="H92" s="151"/>
      <c r="I92" s="151"/>
      <c r="J92" s="151"/>
      <c r="K92" s="151"/>
      <c r="L92" s="151"/>
      <c r="M92" s="151"/>
      <c r="N92" s="151"/>
      <c r="O92" s="151"/>
      <c r="P92" s="151"/>
      <c r="Q92" s="151"/>
      <c r="R92" s="151"/>
      <c r="S92" s="151"/>
      <c r="T92" s="151"/>
      <c r="U92" s="151"/>
      <c r="V92" s="151"/>
      <c r="W92" s="151"/>
      <c r="X92" s="151"/>
      <c r="Y92" s="152"/>
      <c r="Z92" s="493"/>
      <c r="AA92" s="493"/>
    </row>
    <row r="93" ht="15.75" customHeight="1">
      <c r="A93" s="151"/>
      <c r="B93" s="151"/>
      <c r="C93" s="151"/>
      <c r="D93" s="151"/>
      <c r="E93" s="151"/>
      <c r="F93" s="151"/>
      <c r="G93" s="151"/>
      <c r="H93" s="151"/>
      <c r="I93" s="151"/>
      <c r="J93" s="151"/>
      <c r="K93" s="151"/>
      <c r="L93" s="151"/>
      <c r="M93" s="151"/>
      <c r="N93" s="151"/>
      <c r="O93" s="151"/>
      <c r="P93" s="151"/>
      <c r="Q93" s="151"/>
      <c r="R93" s="151"/>
      <c r="S93" s="151"/>
      <c r="T93" s="151"/>
      <c r="U93" s="151"/>
      <c r="V93" s="151"/>
      <c r="W93" s="151"/>
      <c r="X93" s="151"/>
      <c r="Y93" s="152"/>
      <c r="Z93" s="493"/>
      <c r="AA93" s="493"/>
    </row>
    <row r="94" ht="15.75" customHeight="1">
      <c r="A94" s="151"/>
      <c r="B94" s="151"/>
      <c r="C94" s="151"/>
      <c r="D94" s="151"/>
      <c r="E94" s="151"/>
      <c r="F94" s="151"/>
      <c r="G94" s="151"/>
      <c r="H94" s="151"/>
      <c r="I94" s="151"/>
      <c r="J94" s="151"/>
      <c r="K94" s="151"/>
      <c r="L94" s="151"/>
      <c r="M94" s="151"/>
      <c r="N94" s="151"/>
      <c r="O94" s="151"/>
      <c r="P94" s="151"/>
      <c r="Q94" s="151"/>
      <c r="R94" s="151"/>
      <c r="S94" s="151"/>
      <c r="T94" s="151"/>
      <c r="U94" s="151"/>
      <c r="V94" s="151"/>
      <c r="W94" s="151"/>
      <c r="X94" s="151"/>
      <c r="Y94" s="152"/>
      <c r="Z94" s="493"/>
      <c r="AA94" s="493"/>
    </row>
    <row r="95" ht="15.75" customHeight="1">
      <c r="A95" s="151"/>
      <c r="B95" s="151"/>
      <c r="C95" s="151"/>
      <c r="D95" s="151"/>
      <c r="E95" s="151"/>
      <c r="F95" s="151"/>
      <c r="G95" s="151"/>
      <c r="H95" s="151"/>
      <c r="I95" s="151"/>
      <c r="J95" s="151"/>
      <c r="K95" s="151"/>
      <c r="L95" s="151"/>
      <c r="M95" s="151"/>
      <c r="N95" s="151"/>
      <c r="O95" s="151"/>
      <c r="P95" s="151"/>
      <c r="Q95" s="151"/>
      <c r="R95" s="151"/>
      <c r="S95" s="151"/>
      <c r="T95" s="151"/>
      <c r="U95" s="151"/>
      <c r="V95" s="151"/>
      <c r="W95" s="151"/>
      <c r="X95" s="151"/>
      <c r="Y95" s="152"/>
      <c r="Z95" s="493"/>
      <c r="AA95" s="493"/>
    </row>
    <row r="96" ht="15.75" customHeight="1">
      <c r="A96" s="151"/>
      <c r="B96" s="151"/>
      <c r="C96" s="151"/>
      <c r="D96" s="151"/>
      <c r="E96" s="151"/>
      <c r="F96" s="151"/>
      <c r="G96" s="151"/>
      <c r="H96" s="151"/>
      <c r="I96" s="151"/>
      <c r="J96" s="151"/>
      <c r="K96" s="151"/>
      <c r="L96" s="151"/>
      <c r="M96" s="151"/>
      <c r="N96" s="151"/>
      <c r="O96" s="151"/>
      <c r="P96" s="151"/>
      <c r="Q96" s="151"/>
      <c r="R96" s="151"/>
      <c r="S96" s="151"/>
      <c r="T96" s="151"/>
      <c r="U96" s="151"/>
      <c r="V96" s="151"/>
      <c r="W96" s="151"/>
      <c r="X96" s="151"/>
      <c r="Y96" s="152"/>
      <c r="Z96" s="493"/>
      <c r="AA96" s="493"/>
    </row>
    <row r="97" ht="15.75" customHeight="1">
      <c r="A97" s="151"/>
      <c r="B97" s="151"/>
      <c r="C97" s="151"/>
      <c r="D97" s="151"/>
      <c r="E97" s="151"/>
      <c r="F97" s="151"/>
      <c r="G97" s="151"/>
      <c r="H97" s="151"/>
      <c r="I97" s="151"/>
      <c r="J97" s="151"/>
      <c r="K97" s="151"/>
      <c r="L97" s="151"/>
      <c r="M97" s="151"/>
      <c r="N97" s="151"/>
      <c r="O97" s="151"/>
      <c r="P97" s="151"/>
      <c r="Q97" s="151"/>
      <c r="R97" s="151"/>
      <c r="S97" s="151"/>
      <c r="T97" s="151"/>
      <c r="U97" s="151"/>
      <c r="V97" s="151"/>
      <c r="W97" s="151"/>
      <c r="X97" s="151"/>
      <c r="Y97" s="152"/>
      <c r="Z97" s="493"/>
      <c r="AA97" s="493"/>
    </row>
    <row r="98" ht="15.75" customHeight="1">
      <c r="A98" s="151"/>
      <c r="B98" s="151"/>
      <c r="C98" s="151"/>
      <c r="D98" s="151"/>
      <c r="E98" s="151"/>
      <c r="F98" s="151"/>
      <c r="G98" s="151"/>
      <c r="H98" s="151"/>
      <c r="I98" s="151"/>
      <c r="J98" s="151"/>
      <c r="K98" s="151"/>
      <c r="L98" s="151"/>
      <c r="M98" s="151"/>
      <c r="N98" s="151"/>
      <c r="O98" s="151"/>
      <c r="P98" s="151"/>
      <c r="Q98" s="151"/>
      <c r="R98" s="151"/>
      <c r="S98" s="151"/>
      <c r="T98" s="151"/>
      <c r="U98" s="151"/>
      <c r="V98" s="151"/>
      <c r="W98" s="151"/>
      <c r="X98" s="151"/>
      <c r="Y98" s="152"/>
      <c r="Z98" s="493"/>
      <c r="AA98" s="493"/>
    </row>
    <row r="99" ht="15.75" customHeight="1">
      <c r="A99" s="151"/>
      <c r="B99" s="151"/>
      <c r="C99" s="151"/>
      <c r="D99" s="151"/>
      <c r="E99" s="151"/>
      <c r="F99" s="151"/>
      <c r="G99" s="151"/>
      <c r="H99" s="151"/>
      <c r="I99" s="151"/>
      <c r="J99" s="151"/>
      <c r="K99" s="151"/>
      <c r="L99" s="151"/>
      <c r="M99" s="151"/>
      <c r="N99" s="151"/>
      <c r="O99" s="151"/>
      <c r="P99" s="151"/>
      <c r="Q99" s="151"/>
      <c r="R99" s="151"/>
      <c r="S99" s="151"/>
      <c r="T99" s="151"/>
      <c r="U99" s="151"/>
      <c r="V99" s="151"/>
      <c r="W99" s="151"/>
      <c r="X99" s="151"/>
      <c r="Y99" s="152"/>
      <c r="Z99" s="493"/>
      <c r="AA99" s="493"/>
    </row>
    <row r="100" ht="15.75" customHeight="1">
      <c r="A100" s="151"/>
      <c r="B100" s="151"/>
      <c r="C100" s="151"/>
      <c r="D100" s="151"/>
      <c r="E100" s="151"/>
      <c r="F100" s="151"/>
      <c r="G100" s="151"/>
      <c r="H100" s="151"/>
      <c r="I100" s="151"/>
      <c r="J100" s="151"/>
      <c r="K100" s="151"/>
      <c r="L100" s="151"/>
      <c r="M100" s="151"/>
      <c r="N100" s="151"/>
      <c r="O100" s="151"/>
      <c r="P100" s="151"/>
      <c r="Q100" s="151"/>
      <c r="R100" s="151"/>
      <c r="S100" s="151"/>
      <c r="T100" s="151"/>
      <c r="U100" s="151"/>
      <c r="V100" s="151"/>
      <c r="W100" s="151"/>
      <c r="X100" s="151"/>
      <c r="Y100" s="152"/>
      <c r="Z100" s="493"/>
      <c r="AA100" s="493"/>
    </row>
    <row r="101" ht="15.75" customHeight="1">
      <c r="A101" s="151"/>
      <c r="B101" s="151"/>
      <c r="C101" s="151"/>
      <c r="D101" s="151"/>
      <c r="E101" s="151"/>
      <c r="F101" s="151"/>
      <c r="G101" s="151"/>
      <c r="H101" s="151"/>
      <c r="I101" s="151"/>
      <c r="J101" s="151"/>
      <c r="K101" s="151"/>
      <c r="L101" s="151"/>
      <c r="M101" s="151"/>
      <c r="N101" s="151"/>
      <c r="O101" s="151"/>
      <c r="P101" s="151"/>
      <c r="Q101" s="151"/>
      <c r="R101" s="151"/>
      <c r="S101" s="151"/>
      <c r="T101" s="151"/>
      <c r="U101" s="151"/>
      <c r="V101" s="151"/>
      <c r="W101" s="151"/>
      <c r="X101" s="151"/>
      <c r="Y101" s="152"/>
      <c r="Z101" s="493"/>
      <c r="AA101" s="493"/>
    </row>
    <row r="102" ht="15.75" customHeight="1">
      <c r="A102" s="151"/>
      <c r="B102" s="151"/>
      <c r="C102" s="151"/>
      <c r="D102" s="151"/>
      <c r="E102" s="151"/>
      <c r="F102" s="151"/>
      <c r="G102" s="151"/>
      <c r="H102" s="151"/>
      <c r="I102" s="151"/>
      <c r="J102" s="151"/>
      <c r="K102" s="151"/>
      <c r="L102" s="151"/>
      <c r="M102" s="151"/>
      <c r="N102" s="151"/>
      <c r="O102" s="151"/>
      <c r="P102" s="151"/>
      <c r="Q102" s="151"/>
      <c r="R102" s="151"/>
      <c r="S102" s="151"/>
      <c r="T102" s="151"/>
      <c r="U102" s="151"/>
      <c r="V102" s="151"/>
      <c r="W102" s="151"/>
      <c r="X102" s="151"/>
      <c r="Y102" s="152"/>
      <c r="Z102" s="493"/>
      <c r="AA102" s="493"/>
    </row>
    <row r="103" ht="15.75" customHeight="1">
      <c r="A103" s="151"/>
      <c r="B103" s="151"/>
      <c r="C103" s="151"/>
      <c r="D103" s="151"/>
      <c r="E103" s="151"/>
      <c r="F103" s="151"/>
      <c r="G103" s="151"/>
      <c r="H103" s="151"/>
      <c r="I103" s="151"/>
      <c r="J103" s="151"/>
      <c r="K103" s="151"/>
      <c r="L103" s="151"/>
      <c r="M103" s="151"/>
      <c r="N103" s="151"/>
      <c r="O103" s="151"/>
      <c r="P103" s="151"/>
      <c r="Q103" s="151"/>
      <c r="R103" s="151"/>
      <c r="S103" s="151"/>
      <c r="T103" s="151"/>
      <c r="U103" s="151"/>
      <c r="V103" s="151"/>
      <c r="W103" s="151"/>
      <c r="X103" s="151"/>
      <c r="Y103" s="152"/>
      <c r="Z103" s="493"/>
      <c r="AA103" s="493"/>
    </row>
    <row r="104" ht="15.75" customHeight="1">
      <c r="A104" s="151"/>
      <c r="B104" s="151"/>
      <c r="C104" s="151"/>
      <c r="D104" s="151"/>
      <c r="E104" s="151"/>
      <c r="F104" s="151"/>
      <c r="G104" s="151"/>
      <c r="H104" s="151"/>
      <c r="I104" s="151"/>
      <c r="J104" s="151"/>
      <c r="K104" s="151"/>
      <c r="L104" s="151"/>
      <c r="M104" s="151"/>
      <c r="N104" s="151"/>
      <c r="O104" s="151"/>
      <c r="P104" s="151"/>
      <c r="Q104" s="151"/>
      <c r="R104" s="151"/>
      <c r="S104" s="151"/>
      <c r="T104" s="151"/>
      <c r="U104" s="151"/>
      <c r="V104" s="151"/>
      <c r="W104" s="151"/>
      <c r="X104" s="151"/>
      <c r="Y104" s="152"/>
      <c r="Z104" s="493"/>
      <c r="AA104" s="493"/>
    </row>
    <row r="105" ht="15.75" customHeight="1">
      <c r="A105" s="151"/>
      <c r="B105" s="151"/>
      <c r="C105" s="151"/>
      <c r="D105" s="151"/>
      <c r="E105" s="151"/>
      <c r="F105" s="151"/>
      <c r="G105" s="151"/>
      <c r="H105" s="151"/>
      <c r="I105" s="151"/>
      <c r="J105" s="151"/>
      <c r="K105" s="151"/>
      <c r="L105" s="151"/>
      <c r="M105" s="151"/>
      <c r="N105" s="151"/>
      <c r="O105" s="151"/>
      <c r="P105" s="151"/>
      <c r="Q105" s="151"/>
      <c r="R105" s="151"/>
      <c r="S105" s="151"/>
      <c r="T105" s="151"/>
      <c r="U105" s="151"/>
      <c r="V105" s="151"/>
      <c r="W105" s="151"/>
      <c r="X105" s="151"/>
      <c r="Y105" s="152"/>
      <c r="Z105" s="493"/>
      <c r="AA105" s="493"/>
    </row>
    <row r="106" ht="15.75" customHeight="1">
      <c r="A106" s="151"/>
      <c r="B106" s="151"/>
      <c r="C106" s="151"/>
      <c r="D106" s="151"/>
      <c r="E106" s="151"/>
      <c r="F106" s="151"/>
      <c r="G106" s="151"/>
      <c r="H106" s="151"/>
      <c r="I106" s="151"/>
      <c r="J106" s="151"/>
      <c r="K106" s="151"/>
      <c r="L106" s="151"/>
      <c r="M106" s="151"/>
      <c r="N106" s="151"/>
      <c r="O106" s="151"/>
      <c r="P106" s="151"/>
      <c r="Q106" s="151"/>
      <c r="R106" s="151"/>
      <c r="S106" s="151"/>
      <c r="T106" s="151"/>
      <c r="U106" s="151"/>
      <c r="V106" s="151"/>
      <c r="W106" s="151"/>
      <c r="X106" s="151"/>
      <c r="Y106" s="152"/>
      <c r="Z106" s="493"/>
      <c r="AA106" s="493"/>
    </row>
    <row r="107" ht="15.75" customHeight="1">
      <c r="A107" s="151"/>
      <c r="B107" s="151"/>
      <c r="C107" s="151"/>
      <c r="D107" s="151"/>
      <c r="E107" s="151"/>
      <c r="F107" s="151"/>
      <c r="G107" s="151"/>
      <c r="H107" s="151"/>
      <c r="I107" s="151"/>
      <c r="J107" s="151"/>
      <c r="K107" s="151"/>
      <c r="L107" s="151"/>
      <c r="M107" s="151"/>
      <c r="N107" s="151"/>
      <c r="O107" s="151"/>
      <c r="P107" s="151"/>
      <c r="Q107" s="151"/>
      <c r="R107" s="151"/>
      <c r="S107" s="151"/>
      <c r="T107" s="151"/>
      <c r="U107" s="151"/>
      <c r="V107" s="151"/>
      <c r="W107" s="151"/>
      <c r="X107" s="151"/>
      <c r="Y107" s="152"/>
      <c r="Z107" s="493"/>
      <c r="AA107" s="493"/>
    </row>
    <row r="108" ht="15.75" customHeight="1">
      <c r="A108" s="151"/>
      <c r="B108" s="151"/>
      <c r="C108" s="151"/>
      <c r="D108" s="151"/>
      <c r="E108" s="151"/>
      <c r="F108" s="151"/>
      <c r="G108" s="151"/>
      <c r="H108" s="151"/>
      <c r="I108" s="151"/>
      <c r="J108" s="151"/>
      <c r="K108" s="151"/>
      <c r="L108" s="151"/>
      <c r="M108" s="151"/>
      <c r="N108" s="151"/>
      <c r="O108" s="151"/>
      <c r="P108" s="151"/>
      <c r="Q108" s="151"/>
      <c r="R108" s="151"/>
      <c r="S108" s="151"/>
      <c r="T108" s="151"/>
      <c r="U108" s="151"/>
      <c r="V108" s="151"/>
      <c r="W108" s="151"/>
      <c r="X108" s="151"/>
      <c r="Y108" s="152"/>
      <c r="Z108" s="493"/>
      <c r="AA108" s="493"/>
    </row>
    <row r="109" ht="15.75" customHeight="1">
      <c r="A109" s="151"/>
      <c r="B109" s="151"/>
      <c r="C109" s="151"/>
      <c r="D109" s="151"/>
      <c r="E109" s="151"/>
      <c r="F109" s="151"/>
      <c r="G109" s="151"/>
      <c r="H109" s="151"/>
      <c r="I109" s="151"/>
      <c r="J109" s="151"/>
      <c r="K109" s="151"/>
      <c r="L109" s="151"/>
      <c r="M109" s="151"/>
      <c r="N109" s="151"/>
      <c r="O109" s="151"/>
      <c r="P109" s="151"/>
      <c r="Q109" s="151"/>
      <c r="R109" s="151"/>
      <c r="S109" s="151"/>
      <c r="T109" s="151"/>
      <c r="U109" s="151"/>
      <c r="V109" s="151"/>
      <c r="W109" s="151"/>
      <c r="X109" s="151"/>
      <c r="Y109" s="152"/>
      <c r="Z109" s="493"/>
      <c r="AA109" s="493"/>
    </row>
    <row r="110" ht="15.75" customHeight="1">
      <c r="A110" s="151"/>
      <c r="B110" s="151"/>
      <c r="C110" s="151"/>
      <c r="D110" s="151"/>
      <c r="E110" s="151"/>
      <c r="F110" s="151"/>
      <c r="G110" s="151"/>
      <c r="H110" s="151"/>
      <c r="I110" s="151"/>
      <c r="J110" s="151"/>
      <c r="K110" s="151"/>
      <c r="L110" s="151"/>
      <c r="M110" s="151"/>
      <c r="N110" s="151"/>
      <c r="O110" s="151"/>
      <c r="P110" s="151"/>
      <c r="Q110" s="151"/>
      <c r="R110" s="151"/>
      <c r="S110" s="151"/>
      <c r="T110" s="151"/>
      <c r="U110" s="151"/>
      <c r="V110" s="151"/>
      <c r="W110" s="151"/>
      <c r="X110" s="151"/>
      <c r="Y110" s="152"/>
      <c r="Z110" s="493"/>
      <c r="AA110" s="493"/>
    </row>
    <row r="111" ht="15.75" customHeight="1">
      <c r="A111" s="151"/>
      <c r="B111" s="151"/>
      <c r="C111" s="151"/>
      <c r="D111" s="151"/>
      <c r="E111" s="151"/>
      <c r="F111" s="151"/>
      <c r="G111" s="151"/>
      <c r="H111" s="151"/>
      <c r="I111" s="151"/>
      <c r="J111" s="151"/>
      <c r="K111" s="151"/>
      <c r="L111" s="151"/>
      <c r="M111" s="151"/>
      <c r="N111" s="151"/>
      <c r="O111" s="151"/>
      <c r="P111" s="151"/>
      <c r="Q111" s="151"/>
      <c r="R111" s="151"/>
      <c r="S111" s="151"/>
      <c r="T111" s="151"/>
      <c r="U111" s="151"/>
      <c r="V111" s="151"/>
      <c r="W111" s="151"/>
      <c r="X111" s="151"/>
      <c r="Y111" s="152"/>
      <c r="Z111" s="493"/>
      <c r="AA111" s="493"/>
    </row>
    <row r="112" ht="15.75" customHeight="1">
      <c r="A112" s="151"/>
      <c r="B112" s="151"/>
      <c r="C112" s="151"/>
      <c r="D112" s="151"/>
      <c r="E112" s="151"/>
      <c r="F112" s="151"/>
      <c r="G112" s="151"/>
      <c r="H112" s="151"/>
      <c r="I112" s="151"/>
      <c r="J112" s="151"/>
      <c r="K112" s="151"/>
      <c r="L112" s="151"/>
      <c r="M112" s="151"/>
      <c r="N112" s="151"/>
      <c r="O112" s="151"/>
      <c r="P112" s="151"/>
      <c r="Q112" s="151"/>
      <c r="R112" s="151"/>
      <c r="S112" s="151"/>
      <c r="T112" s="151"/>
      <c r="U112" s="151"/>
      <c r="V112" s="151"/>
      <c r="W112" s="151"/>
      <c r="X112" s="151"/>
      <c r="Y112" s="152"/>
      <c r="Z112" s="493"/>
      <c r="AA112" s="493"/>
    </row>
    <row r="113" ht="15.75" customHeight="1">
      <c r="A113" s="151"/>
      <c r="B113" s="151"/>
      <c r="C113" s="151"/>
      <c r="D113" s="151"/>
      <c r="E113" s="151"/>
      <c r="F113" s="151"/>
      <c r="G113" s="151"/>
      <c r="H113" s="151"/>
      <c r="I113" s="151"/>
      <c r="J113" s="151"/>
      <c r="K113" s="151"/>
      <c r="L113" s="151"/>
      <c r="M113" s="151"/>
      <c r="N113" s="151"/>
      <c r="O113" s="151"/>
      <c r="P113" s="151"/>
      <c r="Q113" s="151"/>
      <c r="R113" s="151"/>
      <c r="S113" s="151"/>
      <c r="T113" s="151"/>
      <c r="U113" s="151"/>
      <c r="V113" s="151"/>
      <c r="W113" s="151"/>
      <c r="X113" s="151"/>
      <c r="Y113" s="152"/>
      <c r="Z113" s="493"/>
      <c r="AA113" s="493"/>
    </row>
    <row r="114" ht="15.75" customHeight="1">
      <c r="A114" s="151"/>
      <c r="B114" s="151"/>
      <c r="C114" s="151"/>
      <c r="D114" s="151"/>
      <c r="E114" s="151"/>
      <c r="F114" s="151"/>
      <c r="G114" s="151"/>
      <c r="H114" s="151"/>
      <c r="I114" s="151"/>
      <c r="J114" s="151"/>
      <c r="K114" s="151"/>
      <c r="L114" s="151"/>
      <c r="M114" s="151"/>
      <c r="N114" s="151"/>
      <c r="O114" s="151"/>
      <c r="P114" s="151"/>
      <c r="Q114" s="151"/>
      <c r="R114" s="151"/>
      <c r="S114" s="151"/>
      <c r="T114" s="151"/>
      <c r="U114" s="151"/>
      <c r="V114" s="151"/>
      <c r="W114" s="151"/>
      <c r="X114" s="151"/>
      <c r="Y114" s="152"/>
      <c r="Z114" s="493"/>
      <c r="AA114" s="493"/>
    </row>
    <row r="115" ht="15.75" customHeight="1">
      <c r="A115" s="151"/>
      <c r="B115" s="151"/>
      <c r="C115" s="151"/>
      <c r="D115" s="151"/>
      <c r="E115" s="151"/>
      <c r="F115" s="151"/>
      <c r="G115" s="151"/>
      <c r="H115" s="151"/>
      <c r="I115" s="151"/>
      <c r="J115" s="151"/>
      <c r="K115" s="151"/>
      <c r="L115" s="151"/>
      <c r="M115" s="151"/>
      <c r="N115" s="151"/>
      <c r="O115" s="151"/>
      <c r="P115" s="151"/>
      <c r="Q115" s="151"/>
      <c r="R115" s="151"/>
      <c r="S115" s="151"/>
      <c r="T115" s="151"/>
      <c r="U115" s="151"/>
      <c r="V115" s="151"/>
      <c r="W115" s="151"/>
      <c r="X115" s="151"/>
      <c r="Y115" s="152"/>
      <c r="Z115" s="493"/>
      <c r="AA115" s="493"/>
    </row>
    <row r="116" ht="15.75" customHeight="1">
      <c r="A116" s="151"/>
      <c r="B116" s="151"/>
      <c r="C116" s="151"/>
      <c r="D116" s="151"/>
      <c r="E116" s="151"/>
      <c r="F116" s="151"/>
      <c r="G116" s="151"/>
      <c r="H116" s="151"/>
      <c r="I116" s="151"/>
      <c r="J116" s="151"/>
      <c r="K116" s="151"/>
      <c r="L116" s="151"/>
      <c r="M116" s="151"/>
      <c r="N116" s="151"/>
      <c r="O116" s="151"/>
      <c r="P116" s="151"/>
      <c r="Q116" s="151"/>
      <c r="R116" s="151"/>
      <c r="S116" s="151"/>
      <c r="T116" s="151"/>
      <c r="U116" s="151"/>
      <c r="V116" s="151"/>
      <c r="W116" s="151"/>
      <c r="X116" s="151"/>
      <c r="Y116" s="152"/>
      <c r="Z116" s="493"/>
      <c r="AA116" s="493"/>
    </row>
    <row r="117" ht="15.75" customHeight="1">
      <c r="A117" s="151"/>
      <c r="B117" s="151"/>
      <c r="C117" s="151"/>
      <c r="D117" s="151"/>
      <c r="E117" s="151"/>
      <c r="F117" s="151"/>
      <c r="G117" s="151"/>
      <c r="H117" s="151"/>
      <c r="I117" s="151"/>
      <c r="J117" s="151"/>
      <c r="K117" s="151"/>
      <c r="L117" s="151"/>
      <c r="M117" s="151"/>
      <c r="N117" s="151"/>
      <c r="O117" s="151"/>
      <c r="P117" s="151"/>
      <c r="Q117" s="151"/>
      <c r="R117" s="151"/>
      <c r="S117" s="151"/>
      <c r="T117" s="151"/>
      <c r="U117" s="151"/>
      <c r="V117" s="151"/>
      <c r="W117" s="151"/>
      <c r="X117" s="151"/>
      <c r="Y117" s="152"/>
      <c r="Z117" s="493"/>
      <c r="AA117" s="493"/>
    </row>
    <row r="118" ht="15.75" customHeight="1">
      <c r="A118" s="151"/>
      <c r="B118" s="151"/>
      <c r="C118" s="151"/>
      <c r="D118" s="151"/>
      <c r="E118" s="151"/>
      <c r="F118" s="151"/>
      <c r="G118" s="151"/>
      <c r="H118" s="151"/>
      <c r="I118" s="151"/>
      <c r="J118" s="151"/>
      <c r="K118" s="151"/>
      <c r="L118" s="151"/>
      <c r="M118" s="151"/>
      <c r="N118" s="151"/>
      <c r="O118" s="151"/>
      <c r="P118" s="151"/>
      <c r="Q118" s="151"/>
      <c r="R118" s="151"/>
      <c r="S118" s="151"/>
      <c r="T118" s="151"/>
      <c r="U118" s="151"/>
      <c r="V118" s="151"/>
      <c r="W118" s="151"/>
      <c r="X118" s="151"/>
      <c r="Y118" s="152"/>
      <c r="Z118" s="493"/>
      <c r="AA118" s="493"/>
    </row>
    <row r="119" ht="15.75" customHeight="1">
      <c r="A119" s="151"/>
      <c r="B119" s="151"/>
      <c r="C119" s="151"/>
      <c r="D119" s="151"/>
      <c r="E119" s="151"/>
      <c r="F119" s="151"/>
      <c r="G119" s="151"/>
      <c r="H119" s="151"/>
      <c r="I119" s="151"/>
      <c r="J119" s="151"/>
      <c r="K119" s="151"/>
      <c r="L119" s="151"/>
      <c r="M119" s="151"/>
      <c r="N119" s="151"/>
      <c r="O119" s="151"/>
      <c r="P119" s="151"/>
      <c r="Q119" s="151"/>
      <c r="R119" s="151"/>
      <c r="S119" s="151"/>
      <c r="T119" s="151"/>
      <c r="U119" s="151"/>
      <c r="V119" s="151"/>
      <c r="W119" s="151"/>
      <c r="X119" s="151"/>
      <c r="Y119" s="152"/>
      <c r="Z119" s="493"/>
      <c r="AA119" s="493"/>
    </row>
    <row r="120" ht="15.75" customHeight="1">
      <c r="A120" s="151"/>
      <c r="B120" s="151"/>
      <c r="C120" s="151"/>
      <c r="D120" s="151"/>
      <c r="E120" s="151"/>
      <c r="F120" s="151"/>
      <c r="G120" s="151"/>
      <c r="H120" s="151"/>
      <c r="I120" s="151"/>
      <c r="J120" s="151"/>
      <c r="K120" s="151"/>
      <c r="L120" s="151"/>
      <c r="M120" s="151"/>
      <c r="N120" s="151"/>
      <c r="O120" s="151"/>
      <c r="P120" s="151"/>
      <c r="Q120" s="151"/>
      <c r="R120" s="151"/>
      <c r="S120" s="151"/>
      <c r="T120" s="151"/>
      <c r="U120" s="151"/>
      <c r="V120" s="151"/>
      <c r="W120" s="151"/>
      <c r="X120" s="151"/>
      <c r="Y120" s="152"/>
      <c r="Z120" s="493"/>
      <c r="AA120" s="493"/>
    </row>
    <row r="121" ht="15.75" customHeight="1">
      <c r="A121" s="151"/>
      <c r="B121" s="151"/>
      <c r="C121" s="151"/>
      <c r="D121" s="151"/>
      <c r="E121" s="151"/>
      <c r="F121" s="151"/>
      <c r="G121" s="151"/>
      <c r="H121" s="151"/>
      <c r="I121" s="151"/>
      <c r="J121" s="151"/>
      <c r="K121" s="151"/>
      <c r="L121" s="151"/>
      <c r="M121" s="151"/>
      <c r="N121" s="151"/>
      <c r="O121" s="151"/>
      <c r="P121" s="151"/>
      <c r="Q121" s="151"/>
      <c r="R121" s="151"/>
      <c r="S121" s="151"/>
      <c r="T121" s="151"/>
      <c r="U121" s="151"/>
      <c r="V121" s="151"/>
      <c r="W121" s="151"/>
      <c r="X121" s="151"/>
      <c r="Y121" s="152"/>
      <c r="Z121" s="493"/>
      <c r="AA121" s="493"/>
    </row>
    <row r="122" ht="15.75" customHeight="1">
      <c r="A122" s="151"/>
      <c r="B122" s="151"/>
      <c r="C122" s="151"/>
      <c r="D122" s="151"/>
      <c r="E122" s="151"/>
      <c r="F122" s="151"/>
      <c r="G122" s="151"/>
      <c r="H122" s="151"/>
      <c r="I122" s="151"/>
      <c r="J122" s="151"/>
      <c r="K122" s="151"/>
      <c r="L122" s="151"/>
      <c r="M122" s="151"/>
      <c r="N122" s="151"/>
      <c r="O122" s="151"/>
      <c r="P122" s="151"/>
      <c r="Q122" s="151"/>
      <c r="R122" s="151"/>
      <c r="S122" s="151"/>
      <c r="T122" s="151"/>
      <c r="U122" s="151"/>
      <c r="V122" s="151"/>
      <c r="W122" s="151"/>
      <c r="X122" s="151"/>
      <c r="Y122" s="152"/>
      <c r="Z122" s="493"/>
      <c r="AA122" s="493"/>
    </row>
    <row r="123" ht="15.75" customHeight="1">
      <c r="A123" s="151"/>
      <c r="B123" s="151"/>
      <c r="C123" s="151"/>
      <c r="D123" s="151"/>
      <c r="E123" s="151"/>
      <c r="F123" s="151"/>
      <c r="G123" s="151"/>
      <c r="H123" s="151"/>
      <c r="I123" s="151"/>
      <c r="J123" s="151"/>
      <c r="K123" s="151"/>
      <c r="L123" s="151"/>
      <c r="M123" s="151"/>
      <c r="N123" s="151"/>
      <c r="O123" s="151"/>
      <c r="P123" s="151"/>
      <c r="Q123" s="151"/>
      <c r="R123" s="151"/>
      <c r="S123" s="151"/>
      <c r="T123" s="151"/>
      <c r="U123" s="151"/>
      <c r="V123" s="151"/>
      <c r="W123" s="151"/>
      <c r="X123" s="151"/>
      <c r="Y123" s="152"/>
      <c r="Z123" s="493"/>
      <c r="AA123" s="493"/>
    </row>
    <row r="124" ht="15.75" customHeight="1">
      <c r="A124" s="151"/>
      <c r="B124" s="151"/>
      <c r="C124" s="151"/>
      <c r="D124" s="151"/>
      <c r="E124" s="151"/>
      <c r="F124" s="151"/>
      <c r="G124" s="151"/>
      <c r="H124" s="151"/>
      <c r="I124" s="151"/>
      <c r="J124" s="151"/>
      <c r="K124" s="151"/>
      <c r="L124" s="151"/>
      <c r="M124" s="151"/>
      <c r="N124" s="151"/>
      <c r="O124" s="151"/>
      <c r="P124" s="151"/>
      <c r="Q124" s="151"/>
      <c r="R124" s="151"/>
      <c r="S124" s="151"/>
      <c r="T124" s="151"/>
      <c r="U124" s="151"/>
      <c r="V124" s="151"/>
      <c r="W124" s="151"/>
      <c r="X124" s="151"/>
      <c r="Y124" s="152"/>
      <c r="Z124" s="493"/>
      <c r="AA124" s="493"/>
    </row>
    <row r="125" ht="15.75" customHeight="1">
      <c r="A125" s="151"/>
      <c r="B125" s="151"/>
      <c r="C125" s="151"/>
      <c r="D125" s="151"/>
      <c r="E125" s="151"/>
      <c r="F125" s="151"/>
      <c r="G125" s="151"/>
      <c r="H125" s="151"/>
      <c r="I125" s="151"/>
      <c r="J125" s="151"/>
      <c r="K125" s="151"/>
      <c r="L125" s="151"/>
      <c r="M125" s="151"/>
      <c r="N125" s="151"/>
      <c r="O125" s="151"/>
      <c r="P125" s="151"/>
      <c r="Q125" s="151"/>
      <c r="R125" s="151"/>
      <c r="S125" s="151"/>
      <c r="T125" s="151"/>
      <c r="U125" s="151"/>
      <c r="V125" s="151"/>
      <c r="W125" s="151"/>
      <c r="X125" s="151"/>
      <c r="Y125" s="152"/>
      <c r="Z125" s="493"/>
      <c r="AA125" s="493"/>
    </row>
    <row r="126" ht="15.75" customHeight="1">
      <c r="A126" s="151"/>
      <c r="B126" s="151"/>
      <c r="C126" s="151"/>
      <c r="D126" s="151"/>
      <c r="E126" s="151"/>
      <c r="F126" s="151"/>
      <c r="G126" s="151"/>
      <c r="H126" s="151"/>
      <c r="I126" s="151"/>
      <c r="J126" s="151"/>
      <c r="K126" s="151"/>
      <c r="L126" s="151"/>
      <c r="M126" s="151"/>
      <c r="N126" s="151"/>
      <c r="O126" s="151"/>
      <c r="P126" s="151"/>
      <c r="Q126" s="151"/>
      <c r="R126" s="151"/>
      <c r="S126" s="151"/>
      <c r="T126" s="151"/>
      <c r="U126" s="151"/>
      <c r="V126" s="151"/>
      <c r="W126" s="151"/>
      <c r="X126" s="151"/>
      <c r="Y126" s="152"/>
      <c r="Z126" s="493"/>
      <c r="AA126" s="493"/>
    </row>
    <row r="127" ht="15.75" customHeight="1">
      <c r="A127" s="151"/>
      <c r="B127" s="151"/>
      <c r="C127" s="151"/>
      <c r="D127" s="151"/>
      <c r="E127" s="151"/>
      <c r="F127" s="151"/>
      <c r="G127" s="151"/>
      <c r="H127" s="151"/>
      <c r="I127" s="151"/>
      <c r="J127" s="151"/>
      <c r="K127" s="151"/>
      <c r="L127" s="151"/>
      <c r="M127" s="151"/>
      <c r="N127" s="151"/>
      <c r="O127" s="151"/>
      <c r="P127" s="151"/>
      <c r="Q127" s="151"/>
      <c r="R127" s="151"/>
      <c r="S127" s="151"/>
      <c r="T127" s="151"/>
      <c r="U127" s="151"/>
      <c r="V127" s="151"/>
      <c r="W127" s="151"/>
      <c r="X127" s="151"/>
      <c r="Y127" s="152"/>
      <c r="Z127" s="493"/>
      <c r="AA127" s="493"/>
    </row>
    <row r="128" ht="15.75" customHeight="1">
      <c r="A128" s="151"/>
      <c r="B128" s="151"/>
      <c r="C128" s="151"/>
      <c r="D128" s="151"/>
      <c r="E128" s="151"/>
      <c r="F128" s="151"/>
      <c r="G128" s="151"/>
      <c r="H128" s="151"/>
      <c r="I128" s="151"/>
      <c r="J128" s="151"/>
      <c r="K128" s="151"/>
      <c r="L128" s="151"/>
      <c r="M128" s="151"/>
      <c r="N128" s="151"/>
      <c r="O128" s="151"/>
      <c r="P128" s="151"/>
      <c r="Q128" s="151"/>
      <c r="R128" s="151"/>
      <c r="S128" s="151"/>
      <c r="T128" s="151"/>
      <c r="U128" s="151"/>
      <c r="V128" s="151"/>
      <c r="W128" s="151"/>
      <c r="X128" s="151"/>
      <c r="Y128" s="152"/>
      <c r="Z128" s="493"/>
      <c r="AA128" s="493"/>
    </row>
    <row r="129" ht="15.75" customHeight="1">
      <c r="A129" s="151"/>
      <c r="B129" s="151"/>
      <c r="C129" s="151"/>
      <c r="D129" s="151"/>
      <c r="E129" s="151"/>
      <c r="F129" s="151"/>
      <c r="G129" s="151"/>
      <c r="H129" s="151"/>
      <c r="I129" s="151"/>
      <c r="J129" s="151"/>
      <c r="K129" s="151"/>
      <c r="L129" s="151"/>
      <c r="M129" s="151"/>
      <c r="N129" s="151"/>
      <c r="O129" s="151"/>
      <c r="P129" s="151"/>
      <c r="Q129" s="151"/>
      <c r="R129" s="151"/>
      <c r="S129" s="151"/>
      <c r="T129" s="151"/>
      <c r="U129" s="151"/>
      <c r="V129" s="151"/>
      <c r="W129" s="151"/>
      <c r="X129" s="151"/>
      <c r="Y129" s="152"/>
      <c r="Z129" s="493"/>
      <c r="AA129" s="493"/>
    </row>
    <row r="130" ht="15.75" customHeight="1">
      <c r="A130" s="151"/>
      <c r="B130" s="151"/>
      <c r="C130" s="151"/>
      <c r="D130" s="151"/>
      <c r="E130" s="151"/>
      <c r="F130" s="151"/>
      <c r="G130" s="151"/>
      <c r="H130" s="151"/>
      <c r="I130" s="151"/>
      <c r="J130" s="151"/>
      <c r="K130" s="151"/>
      <c r="L130" s="151"/>
      <c r="M130" s="151"/>
      <c r="N130" s="151"/>
      <c r="O130" s="151"/>
      <c r="P130" s="151"/>
      <c r="Q130" s="151"/>
      <c r="R130" s="151"/>
      <c r="S130" s="151"/>
      <c r="T130" s="151"/>
      <c r="U130" s="151"/>
      <c r="V130" s="151"/>
      <c r="W130" s="151"/>
      <c r="X130" s="151"/>
      <c r="Y130" s="152"/>
      <c r="Z130" s="493"/>
      <c r="AA130" s="493"/>
    </row>
    <row r="131" ht="15.75" customHeight="1">
      <c r="A131" s="151"/>
      <c r="B131" s="151"/>
      <c r="C131" s="151"/>
      <c r="D131" s="151"/>
      <c r="E131" s="151"/>
      <c r="F131" s="151"/>
      <c r="G131" s="151"/>
      <c r="H131" s="151"/>
      <c r="I131" s="151"/>
      <c r="J131" s="151"/>
      <c r="K131" s="151"/>
      <c r="L131" s="151"/>
      <c r="M131" s="151"/>
      <c r="N131" s="151"/>
      <c r="O131" s="151"/>
      <c r="P131" s="151"/>
      <c r="Q131" s="151"/>
      <c r="R131" s="151"/>
      <c r="S131" s="151"/>
      <c r="T131" s="151"/>
      <c r="U131" s="151"/>
      <c r="V131" s="151"/>
      <c r="W131" s="151"/>
      <c r="X131" s="151"/>
      <c r="Y131" s="152"/>
      <c r="Z131" s="493"/>
      <c r="AA131" s="493"/>
    </row>
    <row r="132" ht="15.75" customHeight="1">
      <c r="A132" s="151"/>
      <c r="B132" s="151"/>
      <c r="C132" s="151"/>
      <c r="D132" s="151"/>
      <c r="E132" s="151"/>
      <c r="F132" s="151"/>
      <c r="G132" s="151"/>
      <c r="H132" s="151"/>
      <c r="I132" s="151"/>
      <c r="J132" s="151"/>
      <c r="K132" s="151"/>
      <c r="L132" s="151"/>
      <c r="M132" s="151"/>
      <c r="N132" s="151"/>
      <c r="O132" s="151"/>
      <c r="P132" s="151"/>
      <c r="Q132" s="151"/>
      <c r="R132" s="151"/>
      <c r="S132" s="151"/>
      <c r="T132" s="151"/>
      <c r="U132" s="151"/>
      <c r="V132" s="151"/>
      <c r="W132" s="151"/>
      <c r="X132" s="151"/>
      <c r="Y132" s="152"/>
      <c r="Z132" s="493"/>
      <c r="AA132" s="493"/>
    </row>
    <row r="133" ht="15.75" customHeight="1">
      <c r="A133" s="151"/>
      <c r="B133" s="151"/>
      <c r="C133" s="151"/>
      <c r="D133" s="151"/>
      <c r="E133" s="151"/>
      <c r="F133" s="151"/>
      <c r="G133" s="151"/>
      <c r="H133" s="151"/>
      <c r="I133" s="151"/>
      <c r="J133" s="151"/>
      <c r="K133" s="151"/>
      <c r="L133" s="151"/>
      <c r="M133" s="151"/>
      <c r="N133" s="151"/>
      <c r="O133" s="151"/>
      <c r="P133" s="151"/>
      <c r="Q133" s="151"/>
      <c r="R133" s="151"/>
      <c r="S133" s="151"/>
      <c r="T133" s="151"/>
      <c r="U133" s="151"/>
      <c r="V133" s="151"/>
      <c r="W133" s="151"/>
      <c r="X133" s="151"/>
      <c r="Y133" s="152"/>
      <c r="Z133" s="493"/>
      <c r="AA133" s="493"/>
    </row>
    <row r="134" ht="15.75" customHeight="1">
      <c r="A134" s="151"/>
      <c r="B134" s="151"/>
      <c r="C134" s="151"/>
      <c r="D134" s="151"/>
      <c r="E134" s="151"/>
      <c r="F134" s="151"/>
      <c r="G134" s="151"/>
      <c r="H134" s="151"/>
      <c r="I134" s="151"/>
      <c r="J134" s="151"/>
      <c r="K134" s="151"/>
      <c r="L134" s="151"/>
      <c r="M134" s="151"/>
      <c r="N134" s="151"/>
      <c r="O134" s="151"/>
      <c r="P134" s="151"/>
      <c r="Q134" s="151"/>
      <c r="R134" s="151"/>
      <c r="S134" s="151"/>
      <c r="T134" s="151"/>
      <c r="U134" s="151"/>
      <c r="V134" s="151"/>
      <c r="W134" s="151"/>
      <c r="X134" s="151"/>
      <c r="Y134" s="152"/>
      <c r="Z134" s="493"/>
      <c r="AA134" s="493"/>
    </row>
    <row r="135" ht="15.75" customHeight="1">
      <c r="A135" s="151"/>
      <c r="B135" s="151"/>
      <c r="C135" s="151"/>
      <c r="D135" s="151"/>
      <c r="E135" s="151"/>
      <c r="F135" s="151"/>
      <c r="G135" s="151"/>
      <c r="H135" s="151"/>
      <c r="I135" s="151"/>
      <c r="J135" s="151"/>
      <c r="K135" s="151"/>
      <c r="L135" s="151"/>
      <c r="M135" s="151"/>
      <c r="N135" s="151"/>
      <c r="O135" s="151"/>
      <c r="P135" s="151"/>
      <c r="Q135" s="151"/>
      <c r="R135" s="151"/>
      <c r="S135" s="151"/>
      <c r="T135" s="151"/>
      <c r="U135" s="151"/>
      <c r="V135" s="151"/>
      <c r="W135" s="151"/>
      <c r="X135" s="151"/>
      <c r="Y135" s="152"/>
      <c r="Z135" s="493"/>
      <c r="AA135" s="493"/>
    </row>
    <row r="136" ht="15.75" customHeight="1">
      <c r="A136" s="151"/>
      <c r="B136" s="151"/>
      <c r="C136" s="151"/>
      <c r="D136" s="151"/>
      <c r="E136" s="151"/>
      <c r="F136" s="151"/>
      <c r="G136" s="151"/>
      <c r="H136" s="151"/>
      <c r="I136" s="151"/>
      <c r="J136" s="151"/>
      <c r="K136" s="151"/>
      <c r="L136" s="151"/>
      <c r="M136" s="151"/>
      <c r="N136" s="151"/>
      <c r="O136" s="151"/>
      <c r="P136" s="151"/>
      <c r="Q136" s="151"/>
      <c r="R136" s="151"/>
      <c r="S136" s="151"/>
      <c r="T136" s="151"/>
      <c r="U136" s="151"/>
      <c r="V136" s="151"/>
      <c r="W136" s="151"/>
      <c r="X136" s="151"/>
      <c r="Y136" s="152"/>
      <c r="Z136" s="493"/>
      <c r="AA136" s="493"/>
    </row>
    <row r="137" ht="15.75" customHeight="1">
      <c r="A137" s="151"/>
      <c r="B137" s="151"/>
      <c r="C137" s="151"/>
      <c r="D137" s="151"/>
      <c r="E137" s="151"/>
      <c r="F137" s="151"/>
      <c r="G137" s="151"/>
      <c r="H137" s="151"/>
      <c r="I137" s="151"/>
      <c r="J137" s="151"/>
      <c r="K137" s="151"/>
      <c r="L137" s="151"/>
      <c r="M137" s="151"/>
      <c r="N137" s="151"/>
      <c r="O137" s="151"/>
      <c r="P137" s="151"/>
      <c r="Q137" s="151"/>
      <c r="R137" s="151"/>
      <c r="S137" s="151"/>
      <c r="T137" s="151"/>
      <c r="U137" s="151"/>
      <c r="V137" s="151"/>
      <c r="W137" s="151"/>
      <c r="X137" s="151"/>
      <c r="Y137" s="152"/>
      <c r="Z137" s="493"/>
      <c r="AA137" s="493"/>
    </row>
    <row r="138" ht="15.75" customHeight="1">
      <c r="A138" s="151"/>
      <c r="B138" s="151"/>
      <c r="C138" s="151"/>
      <c r="D138" s="151"/>
      <c r="E138" s="151"/>
      <c r="F138" s="151"/>
      <c r="G138" s="151"/>
      <c r="H138" s="151"/>
      <c r="I138" s="151"/>
      <c r="J138" s="151"/>
      <c r="K138" s="151"/>
      <c r="L138" s="151"/>
      <c r="M138" s="151"/>
      <c r="N138" s="151"/>
      <c r="O138" s="151"/>
      <c r="P138" s="151"/>
      <c r="Q138" s="151"/>
      <c r="R138" s="151"/>
      <c r="S138" s="151"/>
      <c r="T138" s="151"/>
      <c r="U138" s="151"/>
      <c r="V138" s="151"/>
      <c r="W138" s="151"/>
      <c r="X138" s="151"/>
      <c r="Y138" s="152"/>
      <c r="Z138" s="493"/>
      <c r="AA138" s="493"/>
    </row>
    <row r="139" ht="15.75" customHeight="1">
      <c r="A139" s="151"/>
      <c r="B139" s="151"/>
      <c r="C139" s="151"/>
      <c r="D139" s="151"/>
      <c r="E139" s="151"/>
      <c r="F139" s="151"/>
      <c r="G139" s="151"/>
      <c r="H139" s="151"/>
      <c r="I139" s="151"/>
      <c r="J139" s="151"/>
      <c r="K139" s="151"/>
      <c r="L139" s="151"/>
      <c r="M139" s="151"/>
      <c r="N139" s="151"/>
      <c r="O139" s="151"/>
      <c r="P139" s="151"/>
      <c r="Q139" s="151"/>
      <c r="R139" s="151"/>
      <c r="S139" s="151"/>
      <c r="T139" s="151"/>
      <c r="U139" s="151"/>
      <c r="V139" s="151"/>
      <c r="W139" s="151"/>
      <c r="X139" s="151"/>
      <c r="Y139" s="152"/>
      <c r="Z139" s="493"/>
      <c r="AA139" s="493"/>
    </row>
    <row r="140" ht="15.75" customHeight="1">
      <c r="A140" s="151"/>
      <c r="B140" s="151"/>
      <c r="C140" s="151"/>
      <c r="D140" s="151"/>
      <c r="E140" s="151"/>
      <c r="F140" s="151"/>
      <c r="G140" s="151"/>
      <c r="H140" s="151"/>
      <c r="I140" s="151"/>
      <c r="J140" s="151"/>
      <c r="K140" s="151"/>
      <c r="L140" s="151"/>
      <c r="M140" s="151"/>
      <c r="N140" s="151"/>
      <c r="O140" s="151"/>
      <c r="P140" s="151"/>
      <c r="Q140" s="151"/>
      <c r="R140" s="151"/>
      <c r="S140" s="151"/>
      <c r="T140" s="151"/>
      <c r="U140" s="151"/>
      <c r="V140" s="151"/>
      <c r="W140" s="151"/>
      <c r="X140" s="151"/>
      <c r="Y140" s="152"/>
      <c r="Z140" s="493"/>
      <c r="AA140" s="493"/>
    </row>
    <row r="141" ht="15.75" customHeight="1">
      <c r="A141" s="151"/>
      <c r="B141" s="151"/>
      <c r="C141" s="151"/>
      <c r="D141" s="151"/>
      <c r="E141" s="151"/>
      <c r="F141" s="151"/>
      <c r="G141" s="151"/>
      <c r="H141" s="151"/>
      <c r="I141" s="151"/>
      <c r="J141" s="151"/>
      <c r="K141" s="151"/>
      <c r="L141" s="151"/>
      <c r="M141" s="151"/>
      <c r="N141" s="151"/>
      <c r="O141" s="151"/>
      <c r="P141" s="151"/>
      <c r="Q141" s="151"/>
      <c r="R141" s="151"/>
      <c r="S141" s="151"/>
      <c r="T141" s="151"/>
      <c r="U141" s="151"/>
      <c r="V141" s="151"/>
      <c r="W141" s="151"/>
      <c r="X141" s="151"/>
      <c r="Y141" s="152"/>
      <c r="Z141" s="493"/>
      <c r="AA141" s="493"/>
    </row>
    <row r="142" ht="15.75" customHeight="1">
      <c r="A142" s="151"/>
      <c r="B142" s="151"/>
      <c r="C142" s="151"/>
      <c r="D142" s="151"/>
      <c r="E142" s="151"/>
      <c r="F142" s="151"/>
      <c r="G142" s="151"/>
      <c r="H142" s="151"/>
      <c r="I142" s="151"/>
      <c r="J142" s="151"/>
      <c r="K142" s="151"/>
      <c r="L142" s="151"/>
      <c r="M142" s="151"/>
      <c r="N142" s="151"/>
      <c r="O142" s="151"/>
      <c r="P142" s="151"/>
      <c r="Q142" s="151"/>
      <c r="R142" s="151"/>
      <c r="S142" s="151"/>
      <c r="T142" s="151"/>
      <c r="U142" s="151"/>
      <c r="V142" s="151"/>
      <c r="W142" s="151"/>
      <c r="X142" s="151"/>
      <c r="Y142" s="152"/>
      <c r="Z142" s="493"/>
      <c r="AA142" s="493"/>
    </row>
    <row r="143" ht="15.75" customHeight="1">
      <c r="A143" s="151"/>
      <c r="B143" s="151"/>
      <c r="C143" s="151"/>
      <c r="D143" s="151"/>
      <c r="E143" s="151"/>
      <c r="F143" s="151"/>
      <c r="G143" s="151"/>
      <c r="H143" s="151"/>
      <c r="I143" s="151"/>
      <c r="J143" s="151"/>
      <c r="K143" s="151"/>
      <c r="L143" s="151"/>
      <c r="M143" s="151"/>
      <c r="N143" s="151"/>
      <c r="O143" s="151"/>
      <c r="P143" s="151"/>
      <c r="Q143" s="151"/>
      <c r="R143" s="151"/>
      <c r="S143" s="151"/>
      <c r="T143" s="151"/>
      <c r="U143" s="151"/>
      <c r="V143" s="151"/>
      <c r="W143" s="151"/>
      <c r="X143" s="151"/>
      <c r="Y143" s="152"/>
      <c r="Z143" s="493"/>
      <c r="AA143" s="493"/>
    </row>
    <row r="144" ht="15.75" customHeight="1">
      <c r="A144" s="151"/>
      <c r="B144" s="151"/>
      <c r="C144" s="151"/>
      <c r="D144" s="151"/>
      <c r="E144" s="151"/>
      <c r="F144" s="151"/>
      <c r="G144" s="151"/>
      <c r="H144" s="151"/>
      <c r="I144" s="151"/>
      <c r="J144" s="151"/>
      <c r="K144" s="151"/>
      <c r="L144" s="151"/>
      <c r="M144" s="151"/>
      <c r="N144" s="151"/>
      <c r="O144" s="151"/>
      <c r="P144" s="151"/>
      <c r="Q144" s="151"/>
      <c r="R144" s="151"/>
      <c r="S144" s="151"/>
      <c r="T144" s="151"/>
      <c r="U144" s="151"/>
      <c r="V144" s="151"/>
      <c r="W144" s="151"/>
      <c r="X144" s="151"/>
      <c r="Y144" s="152"/>
      <c r="Z144" s="493"/>
      <c r="AA144" s="493"/>
    </row>
    <row r="145" ht="15.75" customHeight="1">
      <c r="A145" s="151"/>
      <c r="B145" s="151"/>
      <c r="C145" s="151"/>
      <c r="D145" s="151"/>
      <c r="E145" s="151"/>
      <c r="F145" s="151"/>
      <c r="G145" s="151"/>
      <c r="H145" s="151"/>
      <c r="I145" s="151"/>
      <c r="J145" s="151"/>
      <c r="K145" s="151"/>
      <c r="L145" s="151"/>
      <c r="M145" s="151"/>
      <c r="N145" s="151"/>
      <c r="O145" s="151"/>
      <c r="P145" s="151"/>
      <c r="Q145" s="151"/>
      <c r="R145" s="151"/>
      <c r="S145" s="151"/>
      <c r="T145" s="151"/>
      <c r="U145" s="151"/>
      <c r="V145" s="151"/>
      <c r="W145" s="151"/>
      <c r="X145" s="151"/>
      <c r="Y145" s="152"/>
      <c r="Z145" s="493"/>
      <c r="AA145" s="493"/>
    </row>
    <row r="146" ht="15.75" customHeight="1">
      <c r="A146" s="151"/>
      <c r="B146" s="151"/>
      <c r="C146" s="151"/>
      <c r="D146" s="151"/>
      <c r="E146" s="151"/>
      <c r="F146" s="151"/>
      <c r="G146" s="151"/>
      <c r="H146" s="151"/>
      <c r="I146" s="151"/>
      <c r="J146" s="151"/>
      <c r="K146" s="151"/>
      <c r="L146" s="151"/>
      <c r="M146" s="151"/>
      <c r="N146" s="151"/>
      <c r="O146" s="151"/>
      <c r="P146" s="151"/>
      <c r="Q146" s="151"/>
      <c r="R146" s="151"/>
      <c r="S146" s="151"/>
      <c r="T146" s="151"/>
      <c r="U146" s="151"/>
      <c r="V146" s="151"/>
      <c r="W146" s="151"/>
      <c r="X146" s="151"/>
      <c r="Y146" s="152"/>
      <c r="Z146" s="493"/>
      <c r="AA146" s="493"/>
    </row>
    <row r="147" ht="15.75" customHeight="1">
      <c r="A147" s="151"/>
      <c r="B147" s="151"/>
      <c r="C147" s="151"/>
      <c r="D147" s="151"/>
      <c r="E147" s="151"/>
      <c r="F147" s="151"/>
      <c r="G147" s="151"/>
      <c r="H147" s="151"/>
      <c r="I147" s="151"/>
      <c r="J147" s="151"/>
      <c r="K147" s="151"/>
      <c r="L147" s="151"/>
      <c r="M147" s="151"/>
      <c r="N147" s="151"/>
      <c r="O147" s="151"/>
      <c r="P147" s="151"/>
      <c r="Q147" s="151"/>
      <c r="R147" s="151"/>
      <c r="S147" s="151"/>
      <c r="T147" s="151"/>
      <c r="U147" s="151"/>
      <c r="V147" s="151"/>
      <c r="W147" s="151"/>
      <c r="X147" s="151"/>
      <c r="Y147" s="152"/>
      <c r="Z147" s="493"/>
      <c r="AA147" s="493"/>
    </row>
    <row r="148" ht="15.75" customHeight="1">
      <c r="A148" s="151"/>
      <c r="B148" s="151"/>
      <c r="C148" s="151"/>
      <c r="D148" s="151"/>
      <c r="E148" s="151"/>
      <c r="F148" s="151"/>
      <c r="G148" s="151"/>
      <c r="H148" s="151"/>
      <c r="I148" s="151"/>
      <c r="J148" s="151"/>
      <c r="K148" s="151"/>
      <c r="L148" s="151"/>
      <c r="M148" s="151"/>
      <c r="N148" s="151"/>
      <c r="O148" s="151"/>
      <c r="P148" s="151"/>
      <c r="Q148" s="151"/>
      <c r="R148" s="151"/>
      <c r="S148" s="151"/>
      <c r="T148" s="151"/>
      <c r="U148" s="151"/>
      <c r="V148" s="151"/>
      <c r="W148" s="151"/>
      <c r="X148" s="151"/>
      <c r="Y148" s="152"/>
      <c r="Z148" s="493"/>
      <c r="AA148" s="493"/>
    </row>
    <row r="149" ht="15.75" customHeight="1">
      <c r="A149" s="151"/>
      <c r="B149" s="151"/>
      <c r="C149" s="151"/>
      <c r="D149" s="151"/>
      <c r="E149" s="151"/>
      <c r="F149" s="151"/>
      <c r="G149" s="151"/>
      <c r="H149" s="151"/>
      <c r="I149" s="151"/>
      <c r="J149" s="151"/>
      <c r="K149" s="151"/>
      <c r="L149" s="151"/>
      <c r="M149" s="151"/>
      <c r="N149" s="151"/>
      <c r="O149" s="151"/>
      <c r="P149" s="151"/>
      <c r="Q149" s="151"/>
      <c r="R149" s="151"/>
      <c r="S149" s="151"/>
      <c r="T149" s="151"/>
      <c r="U149" s="151"/>
      <c r="V149" s="151"/>
      <c r="W149" s="151"/>
      <c r="X149" s="151"/>
      <c r="Y149" s="152"/>
      <c r="Z149" s="493"/>
      <c r="AA149" s="493"/>
    </row>
    <row r="150" ht="15.75" customHeight="1">
      <c r="A150" s="151"/>
      <c r="B150" s="151"/>
      <c r="C150" s="151"/>
      <c r="D150" s="151"/>
      <c r="E150" s="151"/>
      <c r="F150" s="151"/>
      <c r="G150" s="151"/>
      <c r="H150" s="151"/>
      <c r="I150" s="151"/>
      <c r="J150" s="151"/>
      <c r="K150" s="151"/>
      <c r="L150" s="151"/>
      <c r="M150" s="151"/>
      <c r="N150" s="151"/>
      <c r="O150" s="151"/>
      <c r="P150" s="151"/>
      <c r="Q150" s="151"/>
      <c r="R150" s="151"/>
      <c r="S150" s="151"/>
      <c r="T150" s="151"/>
      <c r="U150" s="151"/>
      <c r="V150" s="151"/>
      <c r="W150" s="151"/>
      <c r="X150" s="151"/>
      <c r="Y150" s="152"/>
      <c r="Z150" s="493"/>
      <c r="AA150" s="493"/>
    </row>
    <row r="151" ht="15.75" customHeight="1">
      <c r="A151" s="151"/>
      <c r="B151" s="151"/>
      <c r="C151" s="151"/>
      <c r="D151" s="151"/>
      <c r="E151" s="151"/>
      <c r="F151" s="151"/>
      <c r="G151" s="151"/>
      <c r="H151" s="151"/>
      <c r="I151" s="151"/>
      <c r="J151" s="151"/>
      <c r="K151" s="151"/>
      <c r="L151" s="151"/>
      <c r="M151" s="151"/>
      <c r="N151" s="151"/>
      <c r="O151" s="151"/>
      <c r="P151" s="151"/>
      <c r="Q151" s="151"/>
      <c r="R151" s="151"/>
      <c r="S151" s="151"/>
      <c r="T151" s="151"/>
      <c r="U151" s="151"/>
      <c r="V151" s="151"/>
      <c r="W151" s="151"/>
      <c r="X151" s="151"/>
      <c r="Y151" s="152"/>
      <c r="Z151" s="493"/>
      <c r="AA151" s="493"/>
    </row>
    <row r="152" ht="15.75" customHeight="1">
      <c r="A152" s="151"/>
      <c r="B152" s="151"/>
      <c r="C152" s="151"/>
      <c r="D152" s="151"/>
      <c r="E152" s="151"/>
      <c r="F152" s="151"/>
      <c r="G152" s="151"/>
      <c r="H152" s="151"/>
      <c r="I152" s="151"/>
      <c r="J152" s="151"/>
      <c r="K152" s="151"/>
      <c r="L152" s="151"/>
      <c r="M152" s="151"/>
      <c r="N152" s="151"/>
      <c r="O152" s="151"/>
      <c r="P152" s="151"/>
      <c r="Q152" s="151"/>
      <c r="R152" s="151"/>
      <c r="S152" s="151"/>
      <c r="T152" s="151"/>
      <c r="U152" s="151"/>
      <c r="V152" s="151"/>
      <c r="W152" s="151"/>
      <c r="X152" s="151"/>
      <c r="Y152" s="152"/>
      <c r="Z152" s="493"/>
      <c r="AA152" s="493"/>
    </row>
    <row r="153" ht="15.75" customHeight="1">
      <c r="A153" s="151"/>
      <c r="B153" s="151"/>
      <c r="C153" s="151"/>
      <c r="D153" s="151"/>
      <c r="E153" s="151"/>
      <c r="F153" s="151"/>
      <c r="G153" s="151"/>
      <c r="H153" s="151"/>
      <c r="I153" s="151"/>
      <c r="J153" s="151"/>
      <c r="K153" s="151"/>
      <c r="L153" s="151"/>
      <c r="M153" s="151"/>
      <c r="N153" s="151"/>
      <c r="O153" s="151"/>
      <c r="P153" s="151"/>
      <c r="Q153" s="151"/>
      <c r="R153" s="151"/>
      <c r="S153" s="151"/>
      <c r="T153" s="151"/>
      <c r="U153" s="151"/>
      <c r="V153" s="151"/>
      <c r="W153" s="151"/>
      <c r="X153" s="151"/>
      <c r="Y153" s="152"/>
      <c r="Z153" s="493"/>
      <c r="AA153" s="493"/>
    </row>
    <row r="154" ht="15.75" customHeight="1">
      <c r="A154" s="151"/>
      <c r="B154" s="151"/>
      <c r="C154" s="151"/>
      <c r="D154" s="151"/>
      <c r="E154" s="151"/>
      <c r="F154" s="151"/>
      <c r="G154" s="151"/>
      <c r="H154" s="151"/>
      <c r="I154" s="151"/>
      <c r="J154" s="151"/>
      <c r="K154" s="151"/>
      <c r="L154" s="151"/>
      <c r="M154" s="151"/>
      <c r="N154" s="151"/>
      <c r="O154" s="151"/>
      <c r="P154" s="151"/>
      <c r="Q154" s="151"/>
      <c r="R154" s="151"/>
      <c r="S154" s="151"/>
      <c r="T154" s="151"/>
      <c r="U154" s="151"/>
      <c r="V154" s="151"/>
      <c r="W154" s="151"/>
      <c r="X154" s="151"/>
      <c r="Y154" s="152"/>
      <c r="Z154" s="493"/>
      <c r="AA154" s="493"/>
    </row>
    <row r="155" ht="15.75" customHeight="1">
      <c r="A155" s="151"/>
      <c r="B155" s="151"/>
      <c r="C155" s="151"/>
      <c r="D155" s="151"/>
      <c r="E155" s="151"/>
      <c r="F155" s="151"/>
      <c r="G155" s="151"/>
      <c r="H155" s="151"/>
      <c r="I155" s="151"/>
      <c r="J155" s="151"/>
      <c r="K155" s="151"/>
      <c r="L155" s="151"/>
      <c r="M155" s="151"/>
      <c r="N155" s="151"/>
      <c r="O155" s="151"/>
      <c r="P155" s="151"/>
      <c r="Q155" s="151"/>
      <c r="R155" s="151"/>
      <c r="S155" s="151"/>
      <c r="T155" s="151"/>
      <c r="U155" s="151"/>
      <c r="V155" s="151"/>
      <c r="W155" s="151"/>
      <c r="X155" s="151"/>
      <c r="Y155" s="152"/>
      <c r="Z155" s="493"/>
      <c r="AA155" s="493"/>
    </row>
    <row r="156" ht="15.75" customHeight="1">
      <c r="A156" s="151"/>
      <c r="B156" s="151"/>
      <c r="C156" s="151"/>
      <c r="D156" s="151"/>
      <c r="E156" s="151"/>
      <c r="F156" s="151"/>
      <c r="G156" s="151"/>
      <c r="H156" s="151"/>
      <c r="I156" s="151"/>
      <c r="J156" s="151"/>
      <c r="K156" s="151"/>
      <c r="L156" s="151"/>
      <c r="M156" s="151"/>
      <c r="N156" s="151"/>
      <c r="O156" s="151"/>
      <c r="P156" s="151"/>
      <c r="Q156" s="151"/>
      <c r="R156" s="151"/>
      <c r="S156" s="151"/>
      <c r="T156" s="151"/>
      <c r="U156" s="151"/>
      <c r="V156" s="151"/>
      <c r="W156" s="151"/>
      <c r="X156" s="151"/>
      <c r="Y156" s="152"/>
      <c r="Z156" s="493"/>
      <c r="AA156" s="493"/>
    </row>
    <row r="157" ht="15.75" customHeight="1">
      <c r="A157" s="151"/>
      <c r="B157" s="151"/>
      <c r="C157" s="151"/>
      <c r="D157" s="151"/>
      <c r="E157" s="151"/>
      <c r="F157" s="151"/>
      <c r="G157" s="151"/>
      <c r="H157" s="151"/>
      <c r="I157" s="151"/>
      <c r="J157" s="151"/>
      <c r="K157" s="151"/>
      <c r="L157" s="151"/>
      <c r="M157" s="151"/>
      <c r="N157" s="151"/>
      <c r="O157" s="151"/>
      <c r="P157" s="151"/>
      <c r="Q157" s="151"/>
      <c r="R157" s="151"/>
      <c r="S157" s="151"/>
      <c r="T157" s="151"/>
      <c r="U157" s="151"/>
      <c r="V157" s="151"/>
      <c r="W157" s="151"/>
      <c r="X157" s="151"/>
      <c r="Y157" s="152"/>
      <c r="Z157" s="493"/>
      <c r="AA157" s="493"/>
    </row>
    <row r="158" ht="15.75" customHeight="1">
      <c r="A158" s="151"/>
      <c r="B158" s="151"/>
      <c r="C158" s="151"/>
      <c r="D158" s="151"/>
      <c r="E158" s="151"/>
      <c r="F158" s="151"/>
      <c r="G158" s="151"/>
      <c r="H158" s="151"/>
      <c r="I158" s="151"/>
      <c r="J158" s="151"/>
      <c r="K158" s="151"/>
      <c r="L158" s="151"/>
      <c r="M158" s="151"/>
      <c r="N158" s="151"/>
      <c r="O158" s="151"/>
      <c r="P158" s="151"/>
      <c r="Q158" s="151"/>
      <c r="R158" s="151"/>
      <c r="S158" s="151"/>
      <c r="T158" s="151"/>
      <c r="U158" s="151"/>
      <c r="V158" s="151"/>
      <c r="W158" s="151"/>
      <c r="X158" s="151"/>
      <c r="Y158" s="152"/>
      <c r="Z158" s="493"/>
      <c r="AA158" s="493"/>
    </row>
    <row r="159" ht="15.75" customHeight="1">
      <c r="A159" s="151"/>
      <c r="B159" s="151"/>
      <c r="C159" s="151"/>
      <c r="D159" s="151"/>
      <c r="E159" s="151"/>
      <c r="F159" s="151"/>
      <c r="G159" s="151"/>
      <c r="H159" s="151"/>
      <c r="I159" s="151"/>
      <c r="J159" s="151"/>
      <c r="K159" s="151"/>
      <c r="L159" s="151"/>
      <c r="M159" s="151"/>
      <c r="N159" s="151"/>
      <c r="O159" s="151"/>
      <c r="P159" s="151"/>
      <c r="Q159" s="151"/>
      <c r="R159" s="151"/>
      <c r="S159" s="151"/>
      <c r="T159" s="151"/>
      <c r="U159" s="151"/>
      <c r="V159" s="151"/>
      <c r="W159" s="151"/>
      <c r="X159" s="151"/>
      <c r="Y159" s="152"/>
      <c r="Z159" s="493"/>
      <c r="AA159" s="493"/>
    </row>
    <row r="160" ht="15.75" customHeight="1">
      <c r="A160" s="151"/>
      <c r="B160" s="151"/>
      <c r="C160" s="151"/>
      <c r="D160" s="151"/>
      <c r="E160" s="151"/>
      <c r="F160" s="151"/>
      <c r="G160" s="151"/>
      <c r="H160" s="151"/>
      <c r="I160" s="151"/>
      <c r="J160" s="151"/>
      <c r="K160" s="151"/>
      <c r="L160" s="151"/>
      <c r="M160" s="151"/>
      <c r="N160" s="151"/>
      <c r="O160" s="151"/>
      <c r="P160" s="151"/>
      <c r="Q160" s="151"/>
      <c r="R160" s="151"/>
      <c r="S160" s="151"/>
      <c r="T160" s="151"/>
      <c r="U160" s="151"/>
      <c r="V160" s="151"/>
      <c r="W160" s="151"/>
      <c r="X160" s="151"/>
      <c r="Y160" s="152"/>
      <c r="Z160" s="493"/>
      <c r="AA160" s="493"/>
    </row>
    <row r="161" ht="15.75" customHeight="1">
      <c r="A161" s="151"/>
      <c r="B161" s="151"/>
      <c r="C161" s="151"/>
      <c r="D161" s="151"/>
      <c r="E161" s="151"/>
      <c r="F161" s="151"/>
      <c r="G161" s="151"/>
      <c r="H161" s="151"/>
      <c r="I161" s="151"/>
      <c r="J161" s="151"/>
      <c r="K161" s="151"/>
      <c r="L161" s="151"/>
      <c r="M161" s="151"/>
      <c r="N161" s="151"/>
      <c r="O161" s="151"/>
      <c r="P161" s="151"/>
      <c r="Q161" s="151"/>
      <c r="R161" s="151"/>
      <c r="S161" s="151"/>
      <c r="T161" s="151"/>
      <c r="U161" s="151"/>
      <c r="V161" s="151"/>
      <c r="W161" s="151"/>
      <c r="X161" s="151"/>
      <c r="Y161" s="152"/>
      <c r="Z161" s="493"/>
      <c r="AA161" s="493"/>
    </row>
    <row r="162" ht="15.75" customHeight="1">
      <c r="A162" s="151"/>
      <c r="B162" s="151"/>
      <c r="C162" s="151"/>
      <c r="D162" s="151"/>
      <c r="E162" s="151"/>
      <c r="F162" s="151"/>
      <c r="G162" s="151"/>
      <c r="H162" s="151"/>
      <c r="I162" s="151"/>
      <c r="J162" s="151"/>
      <c r="K162" s="151"/>
      <c r="L162" s="151"/>
      <c r="M162" s="151"/>
      <c r="N162" s="151"/>
      <c r="O162" s="151"/>
      <c r="P162" s="151"/>
      <c r="Q162" s="151"/>
      <c r="R162" s="151"/>
      <c r="S162" s="151"/>
      <c r="T162" s="151"/>
      <c r="U162" s="151"/>
      <c r="V162" s="151"/>
      <c r="W162" s="151"/>
      <c r="X162" s="151"/>
      <c r="Y162" s="152"/>
      <c r="Z162" s="493"/>
      <c r="AA162" s="493"/>
    </row>
    <row r="163" ht="15.75" customHeight="1">
      <c r="A163" s="151"/>
      <c r="B163" s="151"/>
      <c r="C163" s="151"/>
      <c r="D163" s="151"/>
      <c r="E163" s="151"/>
      <c r="F163" s="151"/>
      <c r="G163" s="151"/>
      <c r="H163" s="151"/>
      <c r="I163" s="151"/>
      <c r="J163" s="151"/>
      <c r="K163" s="151"/>
      <c r="L163" s="151"/>
      <c r="M163" s="151"/>
      <c r="N163" s="151"/>
      <c r="O163" s="151"/>
      <c r="P163" s="151"/>
      <c r="Q163" s="151"/>
      <c r="R163" s="151"/>
      <c r="S163" s="151"/>
      <c r="T163" s="151"/>
      <c r="U163" s="151"/>
      <c r="V163" s="151"/>
      <c r="W163" s="151"/>
      <c r="X163" s="151"/>
      <c r="Y163" s="152"/>
      <c r="Z163" s="493"/>
      <c r="AA163" s="493"/>
    </row>
    <row r="164" ht="15.75" customHeight="1">
      <c r="A164" s="151"/>
      <c r="B164" s="151"/>
      <c r="C164" s="151"/>
      <c r="D164" s="151"/>
      <c r="E164" s="151"/>
      <c r="F164" s="151"/>
      <c r="G164" s="151"/>
      <c r="H164" s="151"/>
      <c r="I164" s="151"/>
      <c r="J164" s="151"/>
      <c r="K164" s="151"/>
      <c r="L164" s="151"/>
      <c r="M164" s="151"/>
      <c r="N164" s="151"/>
      <c r="O164" s="151"/>
      <c r="P164" s="151"/>
      <c r="Q164" s="151"/>
      <c r="R164" s="151"/>
      <c r="S164" s="151"/>
      <c r="T164" s="151"/>
      <c r="U164" s="151"/>
      <c r="V164" s="151"/>
      <c r="W164" s="151"/>
      <c r="X164" s="151"/>
      <c r="Y164" s="152"/>
      <c r="Z164" s="493"/>
      <c r="AA164" s="493"/>
    </row>
    <row r="165" ht="15.75" customHeight="1">
      <c r="A165" s="151"/>
      <c r="B165" s="151"/>
      <c r="C165" s="151"/>
      <c r="D165" s="151"/>
      <c r="E165" s="151"/>
      <c r="F165" s="151"/>
      <c r="G165" s="151"/>
      <c r="H165" s="151"/>
      <c r="I165" s="151"/>
      <c r="J165" s="151"/>
      <c r="K165" s="151"/>
      <c r="L165" s="151"/>
      <c r="M165" s="151"/>
      <c r="N165" s="151"/>
      <c r="O165" s="151"/>
      <c r="P165" s="151"/>
      <c r="Q165" s="151"/>
      <c r="R165" s="151"/>
      <c r="S165" s="151"/>
      <c r="T165" s="151"/>
      <c r="U165" s="151"/>
      <c r="V165" s="151"/>
      <c r="W165" s="151"/>
      <c r="X165" s="151"/>
      <c r="Y165" s="152"/>
      <c r="Z165" s="493"/>
      <c r="AA165" s="493"/>
    </row>
    <row r="166" ht="15.75" customHeight="1">
      <c r="A166" s="151"/>
      <c r="B166" s="151"/>
      <c r="C166" s="151"/>
      <c r="D166" s="151"/>
      <c r="E166" s="151"/>
      <c r="F166" s="151"/>
      <c r="G166" s="151"/>
      <c r="H166" s="151"/>
      <c r="I166" s="151"/>
      <c r="J166" s="151"/>
      <c r="K166" s="151"/>
      <c r="L166" s="151"/>
      <c r="M166" s="151"/>
      <c r="N166" s="151"/>
      <c r="O166" s="151"/>
      <c r="P166" s="151"/>
      <c r="Q166" s="151"/>
      <c r="R166" s="151"/>
      <c r="S166" s="151"/>
      <c r="T166" s="151"/>
      <c r="U166" s="151"/>
      <c r="V166" s="151"/>
      <c r="W166" s="151"/>
      <c r="X166" s="151"/>
      <c r="Y166" s="152"/>
      <c r="Z166" s="493"/>
      <c r="AA166" s="493"/>
    </row>
    <row r="167" ht="15.75" customHeight="1">
      <c r="A167" s="151"/>
      <c r="B167" s="151"/>
      <c r="C167" s="151"/>
      <c r="D167" s="151"/>
      <c r="E167" s="151"/>
      <c r="F167" s="151"/>
      <c r="G167" s="151"/>
      <c r="H167" s="151"/>
      <c r="I167" s="151"/>
      <c r="J167" s="151"/>
      <c r="K167" s="151"/>
      <c r="L167" s="151"/>
      <c r="M167" s="151"/>
      <c r="N167" s="151"/>
      <c r="O167" s="151"/>
      <c r="P167" s="151"/>
      <c r="Q167" s="151"/>
      <c r="R167" s="151"/>
      <c r="S167" s="151"/>
      <c r="T167" s="151"/>
      <c r="U167" s="151"/>
      <c r="V167" s="151"/>
      <c r="W167" s="151"/>
      <c r="X167" s="151"/>
      <c r="Y167" s="152"/>
      <c r="Z167" s="493"/>
      <c r="AA167" s="493"/>
    </row>
    <row r="168" ht="15.75" customHeight="1">
      <c r="A168" s="151"/>
      <c r="B168" s="151"/>
      <c r="C168" s="151"/>
      <c r="D168" s="151"/>
      <c r="E168" s="151"/>
      <c r="F168" s="151"/>
      <c r="G168" s="151"/>
      <c r="H168" s="151"/>
      <c r="I168" s="151"/>
      <c r="J168" s="151"/>
      <c r="K168" s="151"/>
      <c r="L168" s="151"/>
      <c r="M168" s="151"/>
      <c r="N168" s="151"/>
      <c r="O168" s="151"/>
      <c r="P168" s="151"/>
      <c r="Q168" s="151"/>
      <c r="R168" s="151"/>
      <c r="S168" s="151"/>
      <c r="T168" s="151"/>
      <c r="U168" s="151"/>
      <c r="V168" s="151"/>
      <c r="W168" s="151"/>
      <c r="X168" s="151"/>
      <c r="Y168" s="152"/>
      <c r="Z168" s="493"/>
      <c r="AA168" s="493"/>
    </row>
    <row r="169" ht="15.75" customHeight="1">
      <c r="A169" s="151"/>
      <c r="B169" s="151"/>
      <c r="C169" s="151"/>
      <c r="D169" s="151"/>
      <c r="E169" s="151"/>
      <c r="F169" s="151"/>
      <c r="G169" s="151"/>
      <c r="H169" s="151"/>
      <c r="I169" s="151"/>
      <c r="J169" s="151"/>
      <c r="K169" s="151"/>
      <c r="L169" s="151"/>
      <c r="M169" s="151"/>
      <c r="N169" s="151"/>
      <c r="O169" s="151"/>
      <c r="P169" s="151"/>
      <c r="Q169" s="151"/>
      <c r="R169" s="151"/>
      <c r="S169" s="151"/>
      <c r="T169" s="151"/>
      <c r="U169" s="151"/>
      <c r="V169" s="151"/>
      <c r="W169" s="151"/>
      <c r="X169" s="151"/>
      <c r="Y169" s="152"/>
      <c r="Z169" s="493"/>
      <c r="AA169" s="493"/>
    </row>
    <row r="170" ht="15.75" customHeight="1">
      <c r="A170" s="151"/>
      <c r="B170" s="151"/>
      <c r="C170" s="151"/>
      <c r="D170" s="151"/>
      <c r="E170" s="151"/>
      <c r="F170" s="151"/>
      <c r="G170" s="151"/>
      <c r="H170" s="151"/>
      <c r="I170" s="151"/>
      <c r="J170" s="151"/>
      <c r="K170" s="151"/>
      <c r="L170" s="151"/>
      <c r="M170" s="151"/>
      <c r="N170" s="151"/>
      <c r="O170" s="151"/>
      <c r="P170" s="151"/>
      <c r="Q170" s="151"/>
      <c r="R170" s="151"/>
      <c r="S170" s="151"/>
      <c r="T170" s="151"/>
      <c r="U170" s="151"/>
      <c r="V170" s="151"/>
      <c r="W170" s="151"/>
      <c r="X170" s="151"/>
      <c r="Y170" s="152"/>
      <c r="Z170" s="493"/>
      <c r="AA170" s="493"/>
    </row>
    <row r="171" ht="15.75" customHeight="1">
      <c r="A171" s="151"/>
      <c r="B171" s="151"/>
      <c r="C171" s="151"/>
      <c r="D171" s="151"/>
      <c r="E171" s="151"/>
      <c r="F171" s="151"/>
      <c r="G171" s="151"/>
      <c r="H171" s="151"/>
      <c r="I171" s="151"/>
      <c r="J171" s="151"/>
      <c r="K171" s="151"/>
      <c r="L171" s="151"/>
      <c r="M171" s="151"/>
      <c r="N171" s="151"/>
      <c r="O171" s="151"/>
      <c r="P171" s="151"/>
      <c r="Q171" s="151"/>
      <c r="R171" s="151"/>
      <c r="S171" s="151"/>
      <c r="T171" s="151"/>
      <c r="U171" s="151"/>
      <c r="V171" s="151"/>
      <c r="W171" s="151"/>
      <c r="X171" s="151"/>
      <c r="Y171" s="152"/>
      <c r="Z171" s="493"/>
      <c r="AA171" s="493"/>
    </row>
    <row r="172" ht="15.75" customHeight="1">
      <c r="A172" s="151"/>
      <c r="B172" s="151"/>
      <c r="C172" s="151"/>
      <c r="D172" s="151"/>
      <c r="E172" s="151"/>
      <c r="F172" s="151"/>
      <c r="G172" s="151"/>
      <c r="H172" s="151"/>
      <c r="I172" s="151"/>
      <c r="J172" s="151"/>
      <c r="K172" s="151"/>
      <c r="L172" s="151"/>
      <c r="M172" s="151"/>
      <c r="N172" s="151"/>
      <c r="O172" s="151"/>
      <c r="P172" s="151"/>
      <c r="Q172" s="151"/>
      <c r="R172" s="151"/>
      <c r="S172" s="151"/>
      <c r="T172" s="151"/>
      <c r="U172" s="151"/>
      <c r="V172" s="151"/>
      <c r="W172" s="151"/>
      <c r="X172" s="151"/>
      <c r="Y172" s="152"/>
      <c r="Z172" s="493"/>
      <c r="AA172" s="493"/>
    </row>
    <row r="173" ht="15.75" customHeight="1">
      <c r="A173" s="151"/>
      <c r="B173" s="151"/>
      <c r="C173" s="151"/>
      <c r="D173" s="151"/>
      <c r="E173" s="151"/>
      <c r="F173" s="151"/>
      <c r="G173" s="151"/>
      <c r="H173" s="151"/>
      <c r="I173" s="151"/>
      <c r="J173" s="151"/>
      <c r="K173" s="151"/>
      <c r="L173" s="151"/>
      <c r="M173" s="151"/>
      <c r="N173" s="151"/>
      <c r="O173" s="151"/>
      <c r="P173" s="151"/>
      <c r="Q173" s="151"/>
      <c r="R173" s="151"/>
      <c r="S173" s="151"/>
      <c r="T173" s="151"/>
      <c r="U173" s="151"/>
      <c r="V173" s="151"/>
      <c r="W173" s="151"/>
      <c r="X173" s="151"/>
      <c r="Y173" s="152"/>
      <c r="Z173" s="493"/>
      <c r="AA173" s="493"/>
    </row>
    <row r="174" ht="15.75" customHeight="1">
      <c r="A174" s="151"/>
      <c r="B174" s="151"/>
      <c r="C174" s="151"/>
      <c r="D174" s="151"/>
      <c r="E174" s="151"/>
      <c r="F174" s="151"/>
      <c r="G174" s="151"/>
      <c r="H174" s="151"/>
      <c r="I174" s="151"/>
      <c r="J174" s="151"/>
      <c r="K174" s="151"/>
      <c r="L174" s="151"/>
      <c r="M174" s="151"/>
      <c r="N174" s="151"/>
      <c r="O174" s="151"/>
      <c r="P174" s="151"/>
      <c r="Q174" s="151"/>
      <c r="R174" s="151"/>
      <c r="S174" s="151"/>
      <c r="T174" s="151"/>
      <c r="U174" s="151"/>
      <c r="V174" s="151"/>
      <c r="W174" s="151"/>
      <c r="X174" s="151"/>
      <c r="Y174" s="152"/>
      <c r="Z174" s="493"/>
      <c r="AA174" s="493"/>
    </row>
    <row r="175" ht="15.75" customHeight="1">
      <c r="A175" s="151"/>
      <c r="B175" s="151"/>
      <c r="C175" s="151"/>
      <c r="D175" s="151"/>
      <c r="E175" s="151"/>
      <c r="F175" s="151"/>
      <c r="G175" s="151"/>
      <c r="H175" s="151"/>
      <c r="I175" s="151"/>
      <c r="J175" s="151"/>
      <c r="K175" s="151"/>
      <c r="L175" s="151"/>
      <c r="M175" s="151"/>
      <c r="N175" s="151"/>
      <c r="O175" s="151"/>
      <c r="P175" s="151"/>
      <c r="Q175" s="151"/>
      <c r="R175" s="151"/>
      <c r="S175" s="151"/>
      <c r="T175" s="151"/>
      <c r="U175" s="151"/>
      <c r="V175" s="151"/>
      <c r="W175" s="151"/>
      <c r="X175" s="151"/>
      <c r="Y175" s="152"/>
      <c r="Z175" s="493"/>
      <c r="AA175" s="493"/>
    </row>
    <row r="176" ht="15.75" customHeight="1">
      <c r="A176" s="151"/>
      <c r="B176" s="151"/>
      <c r="C176" s="151"/>
      <c r="D176" s="151"/>
      <c r="E176" s="151"/>
      <c r="F176" s="151"/>
      <c r="G176" s="151"/>
      <c r="H176" s="151"/>
      <c r="I176" s="151"/>
      <c r="J176" s="151"/>
      <c r="K176" s="151"/>
      <c r="L176" s="151"/>
      <c r="M176" s="151"/>
      <c r="N176" s="151"/>
      <c r="O176" s="151"/>
      <c r="P176" s="151"/>
      <c r="Q176" s="151"/>
      <c r="R176" s="151"/>
      <c r="S176" s="151"/>
      <c r="T176" s="151"/>
      <c r="U176" s="151"/>
      <c r="V176" s="151"/>
      <c r="W176" s="151"/>
      <c r="X176" s="151"/>
      <c r="Y176" s="152"/>
      <c r="Z176" s="493"/>
      <c r="AA176" s="493"/>
    </row>
    <row r="177" ht="15.75" customHeight="1">
      <c r="A177" s="151"/>
      <c r="B177" s="151"/>
      <c r="C177" s="151"/>
      <c r="D177" s="151"/>
      <c r="E177" s="151"/>
      <c r="F177" s="151"/>
      <c r="G177" s="151"/>
      <c r="H177" s="151"/>
      <c r="I177" s="151"/>
      <c r="J177" s="151"/>
      <c r="K177" s="151"/>
      <c r="L177" s="151"/>
      <c r="M177" s="151"/>
      <c r="N177" s="151"/>
      <c r="O177" s="151"/>
      <c r="P177" s="151"/>
      <c r="Q177" s="151"/>
      <c r="R177" s="151"/>
      <c r="S177" s="151"/>
      <c r="T177" s="151"/>
      <c r="U177" s="151"/>
      <c r="V177" s="151"/>
      <c r="W177" s="151"/>
      <c r="X177" s="151"/>
      <c r="Y177" s="152"/>
      <c r="Z177" s="493"/>
      <c r="AA177" s="493"/>
    </row>
    <row r="178" ht="15.75" customHeight="1">
      <c r="A178" s="151"/>
      <c r="B178" s="151"/>
      <c r="C178" s="151"/>
      <c r="D178" s="151"/>
      <c r="E178" s="151"/>
      <c r="F178" s="151"/>
      <c r="G178" s="151"/>
      <c r="H178" s="151"/>
      <c r="I178" s="151"/>
      <c r="J178" s="151"/>
      <c r="K178" s="151"/>
      <c r="L178" s="151"/>
      <c r="M178" s="151"/>
      <c r="N178" s="151"/>
      <c r="O178" s="151"/>
      <c r="P178" s="151"/>
      <c r="Q178" s="151"/>
      <c r="R178" s="151"/>
      <c r="S178" s="151"/>
      <c r="T178" s="151"/>
      <c r="U178" s="151"/>
      <c r="V178" s="151"/>
      <c r="W178" s="151"/>
      <c r="X178" s="151"/>
      <c r="Y178" s="152"/>
      <c r="Z178" s="493"/>
      <c r="AA178" s="493"/>
    </row>
    <row r="179" ht="15.75" customHeight="1">
      <c r="A179" s="151"/>
      <c r="B179" s="151"/>
      <c r="C179" s="151"/>
      <c r="D179" s="151"/>
      <c r="E179" s="151"/>
      <c r="F179" s="151"/>
      <c r="G179" s="151"/>
      <c r="H179" s="151"/>
      <c r="I179" s="151"/>
      <c r="J179" s="151"/>
      <c r="K179" s="151"/>
      <c r="L179" s="151"/>
      <c r="M179" s="151"/>
      <c r="N179" s="151"/>
      <c r="O179" s="151"/>
      <c r="P179" s="151"/>
      <c r="Q179" s="151"/>
      <c r="R179" s="151"/>
      <c r="S179" s="151"/>
      <c r="T179" s="151"/>
      <c r="U179" s="151"/>
      <c r="V179" s="151"/>
      <c r="W179" s="151"/>
      <c r="X179" s="151"/>
      <c r="Y179" s="152"/>
      <c r="Z179" s="493"/>
      <c r="AA179" s="493"/>
    </row>
    <row r="180" ht="15.75" customHeight="1">
      <c r="A180" s="151"/>
      <c r="B180" s="151"/>
      <c r="C180" s="151"/>
      <c r="D180" s="151"/>
      <c r="E180" s="151"/>
      <c r="F180" s="151"/>
      <c r="G180" s="151"/>
      <c r="H180" s="151"/>
      <c r="I180" s="151"/>
      <c r="J180" s="151"/>
      <c r="K180" s="151"/>
      <c r="L180" s="151"/>
      <c r="M180" s="151"/>
      <c r="N180" s="151"/>
      <c r="O180" s="151"/>
      <c r="P180" s="151"/>
      <c r="Q180" s="151"/>
      <c r="R180" s="151"/>
      <c r="S180" s="151"/>
      <c r="T180" s="151"/>
      <c r="U180" s="151"/>
      <c r="V180" s="151"/>
      <c r="W180" s="151"/>
      <c r="X180" s="151"/>
      <c r="Y180" s="152"/>
      <c r="Z180" s="493"/>
      <c r="AA180" s="493"/>
    </row>
    <row r="181" ht="15.75" customHeight="1">
      <c r="A181" s="151"/>
      <c r="B181" s="151"/>
      <c r="C181" s="151"/>
      <c r="D181" s="151"/>
      <c r="E181" s="151"/>
      <c r="F181" s="151"/>
      <c r="G181" s="151"/>
      <c r="H181" s="151"/>
      <c r="I181" s="151"/>
      <c r="J181" s="151"/>
      <c r="K181" s="151"/>
      <c r="L181" s="151"/>
      <c r="M181" s="151"/>
      <c r="N181" s="151"/>
      <c r="O181" s="151"/>
      <c r="P181" s="151"/>
      <c r="Q181" s="151"/>
      <c r="R181" s="151"/>
      <c r="S181" s="151"/>
      <c r="T181" s="151"/>
      <c r="U181" s="151"/>
      <c r="V181" s="151"/>
      <c r="W181" s="151"/>
      <c r="X181" s="151"/>
      <c r="Y181" s="152"/>
      <c r="Z181" s="493"/>
      <c r="AA181" s="493"/>
    </row>
    <row r="182" ht="15.75" customHeight="1">
      <c r="A182" s="151"/>
      <c r="B182" s="151"/>
      <c r="C182" s="151"/>
      <c r="D182" s="151"/>
      <c r="E182" s="151"/>
      <c r="F182" s="151"/>
      <c r="G182" s="151"/>
      <c r="H182" s="151"/>
      <c r="I182" s="151"/>
      <c r="J182" s="151"/>
      <c r="K182" s="151"/>
      <c r="L182" s="151"/>
      <c r="M182" s="151"/>
      <c r="N182" s="151"/>
      <c r="O182" s="151"/>
      <c r="P182" s="151"/>
      <c r="Q182" s="151"/>
      <c r="R182" s="151"/>
      <c r="S182" s="151"/>
      <c r="T182" s="151"/>
      <c r="U182" s="151"/>
      <c r="V182" s="151"/>
      <c r="W182" s="151"/>
      <c r="X182" s="151"/>
      <c r="Y182" s="152"/>
      <c r="Z182" s="493"/>
      <c r="AA182" s="493"/>
    </row>
    <row r="183" ht="15.75" customHeight="1">
      <c r="A183" s="151"/>
      <c r="B183" s="151"/>
      <c r="C183" s="151"/>
      <c r="D183" s="151"/>
      <c r="E183" s="151"/>
      <c r="F183" s="151"/>
      <c r="G183" s="151"/>
      <c r="H183" s="151"/>
      <c r="I183" s="151"/>
      <c r="J183" s="151"/>
      <c r="K183" s="151"/>
      <c r="L183" s="151"/>
      <c r="M183" s="151"/>
      <c r="N183" s="151"/>
      <c r="O183" s="151"/>
      <c r="P183" s="151"/>
      <c r="Q183" s="151"/>
      <c r="R183" s="151"/>
      <c r="S183" s="151"/>
      <c r="T183" s="151"/>
      <c r="U183" s="151"/>
      <c r="V183" s="151"/>
      <c r="W183" s="151"/>
      <c r="X183" s="151"/>
      <c r="Y183" s="152"/>
      <c r="Z183" s="493"/>
      <c r="AA183" s="493"/>
    </row>
    <row r="184" ht="15.75" customHeight="1">
      <c r="A184" s="151"/>
      <c r="B184" s="151"/>
      <c r="C184" s="151"/>
      <c r="D184" s="151"/>
      <c r="E184" s="151"/>
      <c r="F184" s="151"/>
      <c r="G184" s="151"/>
      <c r="H184" s="151"/>
      <c r="I184" s="151"/>
      <c r="J184" s="151"/>
      <c r="K184" s="151"/>
      <c r="L184" s="151"/>
      <c r="M184" s="151"/>
      <c r="N184" s="151"/>
      <c r="O184" s="151"/>
      <c r="P184" s="151"/>
      <c r="Q184" s="151"/>
      <c r="R184" s="151"/>
      <c r="S184" s="151"/>
      <c r="T184" s="151"/>
      <c r="U184" s="151"/>
      <c r="V184" s="151"/>
      <c r="W184" s="151"/>
      <c r="X184" s="151"/>
      <c r="Y184" s="152"/>
      <c r="Z184" s="493"/>
      <c r="AA184" s="493"/>
    </row>
    <row r="185" ht="15.75" customHeight="1">
      <c r="A185" s="151"/>
      <c r="B185" s="151"/>
      <c r="C185" s="151"/>
      <c r="D185" s="151"/>
      <c r="E185" s="151"/>
      <c r="F185" s="151"/>
      <c r="G185" s="151"/>
      <c r="H185" s="151"/>
      <c r="I185" s="151"/>
      <c r="J185" s="151"/>
      <c r="K185" s="151"/>
      <c r="L185" s="151"/>
      <c r="M185" s="151"/>
      <c r="N185" s="151"/>
      <c r="O185" s="151"/>
      <c r="P185" s="151"/>
      <c r="Q185" s="151"/>
      <c r="R185" s="151"/>
      <c r="S185" s="151"/>
      <c r="T185" s="151"/>
      <c r="U185" s="151"/>
      <c r="V185" s="151"/>
      <c r="W185" s="151"/>
      <c r="X185" s="151"/>
      <c r="Y185" s="152"/>
      <c r="Z185" s="493"/>
      <c r="AA185" s="493"/>
    </row>
    <row r="186" ht="15.75" customHeight="1">
      <c r="A186" s="151"/>
      <c r="B186" s="151"/>
      <c r="C186" s="151"/>
      <c r="D186" s="151"/>
      <c r="E186" s="151"/>
      <c r="F186" s="151"/>
      <c r="G186" s="151"/>
      <c r="H186" s="151"/>
      <c r="I186" s="151"/>
      <c r="J186" s="151"/>
      <c r="K186" s="151"/>
      <c r="L186" s="151"/>
      <c r="M186" s="151"/>
      <c r="N186" s="151"/>
      <c r="O186" s="151"/>
      <c r="P186" s="151"/>
      <c r="Q186" s="151"/>
      <c r="R186" s="151"/>
      <c r="S186" s="151"/>
      <c r="T186" s="151"/>
      <c r="U186" s="151"/>
      <c r="V186" s="151"/>
      <c r="W186" s="151"/>
      <c r="X186" s="151"/>
      <c r="Y186" s="152"/>
      <c r="Z186" s="493"/>
      <c r="AA186" s="493"/>
    </row>
    <row r="187" ht="15.75" customHeight="1">
      <c r="A187" s="151"/>
      <c r="B187" s="151"/>
      <c r="C187" s="151"/>
      <c r="D187" s="151"/>
      <c r="E187" s="151"/>
      <c r="F187" s="151"/>
      <c r="G187" s="151"/>
      <c r="H187" s="151"/>
      <c r="I187" s="151"/>
      <c r="J187" s="151"/>
      <c r="K187" s="151"/>
      <c r="L187" s="151"/>
      <c r="M187" s="151"/>
      <c r="N187" s="151"/>
      <c r="O187" s="151"/>
      <c r="P187" s="151"/>
      <c r="Q187" s="151"/>
      <c r="R187" s="151"/>
      <c r="S187" s="151"/>
      <c r="T187" s="151"/>
      <c r="U187" s="151"/>
      <c r="V187" s="151"/>
      <c r="W187" s="151"/>
      <c r="X187" s="151"/>
      <c r="Y187" s="152"/>
      <c r="Z187" s="493"/>
      <c r="AA187" s="493"/>
    </row>
    <row r="188" ht="15.75" customHeight="1">
      <c r="A188" s="151"/>
      <c r="B188" s="151"/>
      <c r="C188" s="151"/>
      <c r="D188" s="151"/>
      <c r="E188" s="151"/>
      <c r="F188" s="151"/>
      <c r="G188" s="151"/>
      <c r="H188" s="151"/>
      <c r="I188" s="151"/>
      <c r="J188" s="151"/>
      <c r="K188" s="151"/>
      <c r="L188" s="151"/>
      <c r="M188" s="151"/>
      <c r="N188" s="151"/>
      <c r="O188" s="151"/>
      <c r="P188" s="151"/>
      <c r="Q188" s="151"/>
      <c r="R188" s="151"/>
      <c r="S188" s="151"/>
      <c r="T188" s="151"/>
      <c r="U188" s="151"/>
      <c r="V188" s="151"/>
      <c r="W188" s="151"/>
      <c r="X188" s="151"/>
      <c r="Y188" s="152"/>
      <c r="Z188" s="493"/>
      <c r="AA188" s="493"/>
    </row>
    <row r="189" ht="15.75" customHeight="1">
      <c r="A189" s="151"/>
      <c r="B189" s="151"/>
      <c r="C189" s="151"/>
      <c r="D189" s="151"/>
      <c r="E189" s="151"/>
      <c r="F189" s="151"/>
      <c r="G189" s="151"/>
      <c r="H189" s="151"/>
      <c r="I189" s="151"/>
      <c r="J189" s="151"/>
      <c r="K189" s="151"/>
      <c r="L189" s="151"/>
      <c r="M189" s="151"/>
      <c r="N189" s="151"/>
      <c r="O189" s="151"/>
      <c r="P189" s="151"/>
      <c r="Q189" s="151"/>
      <c r="R189" s="151"/>
      <c r="S189" s="151"/>
      <c r="T189" s="151"/>
      <c r="U189" s="151"/>
      <c r="V189" s="151"/>
      <c r="W189" s="151"/>
      <c r="X189" s="151"/>
      <c r="Y189" s="152"/>
      <c r="Z189" s="493"/>
      <c r="AA189" s="493"/>
    </row>
    <row r="190" ht="15.75" customHeight="1">
      <c r="A190" s="151"/>
      <c r="B190" s="151"/>
      <c r="C190" s="151"/>
      <c r="D190" s="151"/>
      <c r="E190" s="151"/>
      <c r="F190" s="151"/>
      <c r="G190" s="151"/>
      <c r="H190" s="151"/>
      <c r="I190" s="151"/>
      <c r="J190" s="151"/>
      <c r="K190" s="151"/>
      <c r="L190" s="151"/>
      <c r="M190" s="151"/>
      <c r="N190" s="151"/>
      <c r="O190" s="151"/>
      <c r="P190" s="151"/>
      <c r="Q190" s="151"/>
      <c r="R190" s="151"/>
      <c r="S190" s="151"/>
      <c r="T190" s="151"/>
      <c r="U190" s="151"/>
      <c r="V190" s="151"/>
      <c r="W190" s="151"/>
      <c r="X190" s="151"/>
      <c r="Y190" s="152"/>
      <c r="Z190" s="493"/>
      <c r="AA190" s="493"/>
    </row>
    <row r="191" ht="15.75" customHeight="1">
      <c r="A191" s="151"/>
      <c r="B191" s="151"/>
      <c r="C191" s="151"/>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2"/>
      <c r="Z191" s="493"/>
      <c r="AA191" s="493"/>
    </row>
    <row r="192" ht="15.75" customHeight="1">
      <c r="A192" s="151"/>
      <c r="B192" s="151"/>
      <c r="C192" s="151"/>
      <c r="D192" s="151"/>
      <c r="E192" s="151"/>
      <c r="F192" s="151"/>
      <c r="G192" s="151"/>
      <c r="H192" s="151"/>
      <c r="I192" s="151"/>
      <c r="J192" s="151"/>
      <c r="K192" s="151"/>
      <c r="L192" s="151"/>
      <c r="M192" s="151"/>
      <c r="N192" s="151"/>
      <c r="O192" s="151"/>
      <c r="P192" s="151"/>
      <c r="Q192" s="151"/>
      <c r="R192" s="151"/>
      <c r="S192" s="151"/>
      <c r="T192" s="151"/>
      <c r="U192" s="151"/>
      <c r="V192" s="151"/>
      <c r="W192" s="151"/>
      <c r="X192" s="151"/>
      <c r="Y192" s="152"/>
      <c r="Z192" s="493"/>
      <c r="AA192" s="493"/>
    </row>
    <row r="193" ht="15.75" customHeight="1">
      <c r="A193" s="151"/>
      <c r="B193" s="151"/>
      <c r="C193" s="151"/>
      <c r="D193" s="151"/>
      <c r="E193" s="151"/>
      <c r="F193" s="151"/>
      <c r="G193" s="151"/>
      <c r="H193" s="151"/>
      <c r="I193" s="151"/>
      <c r="J193" s="151"/>
      <c r="K193" s="151"/>
      <c r="L193" s="151"/>
      <c r="M193" s="151"/>
      <c r="N193" s="151"/>
      <c r="O193" s="151"/>
      <c r="P193" s="151"/>
      <c r="Q193" s="151"/>
      <c r="R193" s="151"/>
      <c r="S193" s="151"/>
      <c r="T193" s="151"/>
      <c r="U193" s="151"/>
      <c r="V193" s="151"/>
      <c r="W193" s="151"/>
      <c r="X193" s="151"/>
      <c r="Y193" s="152"/>
      <c r="Z193" s="493"/>
      <c r="AA193" s="493"/>
    </row>
    <row r="194" ht="15.75" customHeight="1">
      <c r="A194" s="151"/>
      <c r="B194" s="151"/>
      <c r="C194" s="151"/>
      <c r="D194" s="151"/>
      <c r="E194" s="151"/>
      <c r="F194" s="151"/>
      <c r="G194" s="151"/>
      <c r="H194" s="151"/>
      <c r="I194" s="151"/>
      <c r="J194" s="151"/>
      <c r="K194" s="151"/>
      <c r="L194" s="151"/>
      <c r="M194" s="151"/>
      <c r="N194" s="151"/>
      <c r="O194" s="151"/>
      <c r="P194" s="151"/>
      <c r="Q194" s="151"/>
      <c r="R194" s="151"/>
      <c r="S194" s="151"/>
      <c r="T194" s="151"/>
      <c r="U194" s="151"/>
      <c r="V194" s="151"/>
      <c r="W194" s="151"/>
      <c r="X194" s="151"/>
      <c r="Y194" s="152"/>
      <c r="Z194" s="493"/>
      <c r="AA194" s="493"/>
    </row>
    <row r="195" ht="15.75" customHeight="1">
      <c r="A195" s="151"/>
      <c r="B195" s="151"/>
      <c r="C195" s="151"/>
      <c r="D195" s="151"/>
      <c r="E195" s="151"/>
      <c r="F195" s="151"/>
      <c r="G195" s="151"/>
      <c r="H195" s="151"/>
      <c r="I195" s="151"/>
      <c r="J195" s="151"/>
      <c r="K195" s="151"/>
      <c r="L195" s="151"/>
      <c r="M195" s="151"/>
      <c r="N195" s="151"/>
      <c r="O195" s="151"/>
      <c r="P195" s="151"/>
      <c r="Q195" s="151"/>
      <c r="R195" s="151"/>
      <c r="S195" s="151"/>
      <c r="T195" s="151"/>
      <c r="U195" s="151"/>
      <c r="V195" s="151"/>
      <c r="W195" s="151"/>
      <c r="X195" s="151"/>
      <c r="Y195" s="152"/>
      <c r="Z195" s="493"/>
      <c r="AA195" s="493"/>
    </row>
    <row r="196" ht="15.75" customHeight="1">
      <c r="A196" s="151"/>
      <c r="B196" s="151"/>
      <c r="C196" s="151"/>
      <c r="D196" s="151"/>
      <c r="E196" s="151"/>
      <c r="F196" s="151"/>
      <c r="G196" s="151"/>
      <c r="H196" s="151"/>
      <c r="I196" s="151"/>
      <c r="J196" s="151"/>
      <c r="K196" s="151"/>
      <c r="L196" s="151"/>
      <c r="M196" s="151"/>
      <c r="N196" s="151"/>
      <c r="O196" s="151"/>
      <c r="P196" s="151"/>
      <c r="Q196" s="151"/>
      <c r="R196" s="151"/>
      <c r="S196" s="151"/>
      <c r="T196" s="151"/>
      <c r="U196" s="151"/>
      <c r="V196" s="151"/>
      <c r="W196" s="151"/>
      <c r="X196" s="151"/>
      <c r="Y196" s="152"/>
      <c r="Z196" s="493"/>
      <c r="AA196" s="493"/>
    </row>
    <row r="197" ht="15.75" customHeight="1">
      <c r="A197" s="151"/>
      <c r="B197" s="151"/>
      <c r="C197" s="151"/>
      <c r="D197" s="151"/>
      <c r="E197" s="151"/>
      <c r="F197" s="151"/>
      <c r="G197" s="151"/>
      <c r="H197" s="151"/>
      <c r="I197" s="151"/>
      <c r="J197" s="151"/>
      <c r="K197" s="151"/>
      <c r="L197" s="151"/>
      <c r="M197" s="151"/>
      <c r="N197" s="151"/>
      <c r="O197" s="151"/>
      <c r="P197" s="151"/>
      <c r="Q197" s="151"/>
      <c r="R197" s="151"/>
      <c r="S197" s="151"/>
      <c r="T197" s="151"/>
      <c r="U197" s="151"/>
      <c r="V197" s="151"/>
      <c r="W197" s="151"/>
      <c r="X197" s="151"/>
      <c r="Y197" s="152"/>
      <c r="Z197" s="493"/>
      <c r="AA197" s="493"/>
    </row>
    <row r="198" ht="15.75" customHeight="1">
      <c r="A198" s="151"/>
      <c r="B198" s="151"/>
      <c r="C198" s="151"/>
      <c r="D198" s="151"/>
      <c r="E198" s="151"/>
      <c r="F198" s="151"/>
      <c r="G198" s="151"/>
      <c r="H198" s="151"/>
      <c r="I198" s="151"/>
      <c r="J198" s="151"/>
      <c r="K198" s="151"/>
      <c r="L198" s="151"/>
      <c r="M198" s="151"/>
      <c r="N198" s="151"/>
      <c r="O198" s="151"/>
      <c r="P198" s="151"/>
      <c r="Q198" s="151"/>
      <c r="R198" s="151"/>
      <c r="S198" s="151"/>
      <c r="T198" s="151"/>
      <c r="U198" s="151"/>
      <c r="V198" s="151"/>
      <c r="W198" s="151"/>
      <c r="X198" s="151"/>
      <c r="Y198" s="152"/>
      <c r="Z198" s="493"/>
      <c r="AA198" s="493"/>
    </row>
    <row r="199" ht="15.75" customHeight="1">
      <c r="A199" s="151"/>
      <c r="B199" s="151"/>
      <c r="C199" s="151"/>
      <c r="D199" s="151"/>
      <c r="E199" s="151"/>
      <c r="F199" s="151"/>
      <c r="G199" s="151"/>
      <c r="H199" s="151"/>
      <c r="I199" s="151"/>
      <c r="J199" s="151"/>
      <c r="K199" s="151"/>
      <c r="L199" s="151"/>
      <c r="M199" s="151"/>
      <c r="N199" s="151"/>
      <c r="O199" s="151"/>
      <c r="P199" s="151"/>
      <c r="Q199" s="151"/>
      <c r="R199" s="151"/>
      <c r="S199" s="151"/>
      <c r="T199" s="151"/>
      <c r="U199" s="151"/>
      <c r="V199" s="151"/>
      <c r="W199" s="151"/>
      <c r="X199" s="151"/>
      <c r="Y199" s="152"/>
      <c r="Z199" s="493"/>
      <c r="AA199" s="493"/>
    </row>
    <row r="200" ht="15.75" customHeight="1">
      <c r="A200" s="151"/>
      <c r="B200" s="151"/>
      <c r="C200" s="151"/>
      <c r="D200" s="151"/>
      <c r="E200" s="151"/>
      <c r="F200" s="151"/>
      <c r="G200" s="151"/>
      <c r="H200" s="151"/>
      <c r="I200" s="151"/>
      <c r="J200" s="151"/>
      <c r="K200" s="151"/>
      <c r="L200" s="151"/>
      <c r="M200" s="151"/>
      <c r="N200" s="151"/>
      <c r="O200" s="151"/>
      <c r="P200" s="151"/>
      <c r="Q200" s="151"/>
      <c r="R200" s="151"/>
      <c r="S200" s="151"/>
      <c r="T200" s="151"/>
      <c r="U200" s="151"/>
      <c r="V200" s="151"/>
      <c r="W200" s="151"/>
      <c r="X200" s="151"/>
      <c r="Y200" s="152"/>
      <c r="Z200" s="493"/>
      <c r="AA200" s="493"/>
    </row>
    <row r="201" ht="15.75" customHeight="1">
      <c r="A201" s="151"/>
      <c r="B201" s="151"/>
      <c r="C201" s="151"/>
      <c r="D201" s="151"/>
      <c r="E201" s="151"/>
      <c r="F201" s="151"/>
      <c r="G201" s="151"/>
      <c r="H201" s="151"/>
      <c r="I201" s="151"/>
      <c r="J201" s="151"/>
      <c r="K201" s="151"/>
      <c r="L201" s="151"/>
      <c r="M201" s="151"/>
      <c r="N201" s="151"/>
      <c r="O201" s="151"/>
      <c r="P201" s="151"/>
      <c r="Q201" s="151"/>
      <c r="R201" s="151"/>
      <c r="S201" s="151"/>
      <c r="T201" s="151"/>
      <c r="U201" s="151"/>
      <c r="V201" s="151"/>
      <c r="W201" s="151"/>
      <c r="X201" s="151"/>
      <c r="Y201" s="152"/>
      <c r="Z201" s="493"/>
      <c r="AA201" s="493"/>
    </row>
    <row r="202" ht="15.75" customHeight="1">
      <c r="A202" s="151"/>
      <c r="B202" s="151"/>
      <c r="C202" s="151"/>
      <c r="D202" s="151"/>
      <c r="E202" s="151"/>
      <c r="F202" s="151"/>
      <c r="G202" s="151"/>
      <c r="H202" s="151"/>
      <c r="I202" s="151"/>
      <c r="J202" s="151"/>
      <c r="K202" s="151"/>
      <c r="L202" s="151"/>
      <c r="M202" s="151"/>
      <c r="N202" s="151"/>
      <c r="O202" s="151"/>
      <c r="P202" s="151"/>
      <c r="Q202" s="151"/>
      <c r="R202" s="151"/>
      <c r="S202" s="151"/>
      <c r="T202" s="151"/>
      <c r="U202" s="151"/>
      <c r="V202" s="151"/>
      <c r="W202" s="151"/>
      <c r="X202" s="151"/>
      <c r="Y202" s="152"/>
      <c r="Z202" s="493"/>
      <c r="AA202" s="493"/>
    </row>
    <row r="203" ht="15.75" customHeight="1">
      <c r="A203" s="151"/>
      <c r="B203" s="151"/>
      <c r="C203" s="151"/>
      <c r="D203" s="151"/>
      <c r="E203" s="151"/>
      <c r="F203" s="151"/>
      <c r="G203" s="151"/>
      <c r="H203" s="151"/>
      <c r="I203" s="151"/>
      <c r="J203" s="151"/>
      <c r="K203" s="151"/>
      <c r="L203" s="151"/>
      <c r="M203" s="151"/>
      <c r="N203" s="151"/>
      <c r="O203" s="151"/>
      <c r="P203" s="151"/>
      <c r="Q203" s="151"/>
      <c r="R203" s="151"/>
      <c r="S203" s="151"/>
      <c r="T203" s="151"/>
      <c r="U203" s="151"/>
      <c r="V203" s="151"/>
      <c r="W203" s="151"/>
      <c r="X203" s="151"/>
      <c r="Y203" s="152"/>
      <c r="Z203" s="493"/>
      <c r="AA203" s="493"/>
    </row>
    <row r="204" ht="15.75" customHeight="1">
      <c r="A204" s="151"/>
      <c r="B204" s="151"/>
      <c r="C204" s="151"/>
      <c r="D204" s="151"/>
      <c r="E204" s="151"/>
      <c r="F204" s="151"/>
      <c r="G204" s="151"/>
      <c r="H204" s="151"/>
      <c r="I204" s="151"/>
      <c r="J204" s="151"/>
      <c r="K204" s="151"/>
      <c r="L204" s="151"/>
      <c r="M204" s="151"/>
      <c r="N204" s="151"/>
      <c r="O204" s="151"/>
      <c r="P204" s="151"/>
      <c r="Q204" s="151"/>
      <c r="R204" s="151"/>
      <c r="S204" s="151"/>
      <c r="T204" s="151"/>
      <c r="U204" s="151"/>
      <c r="V204" s="151"/>
      <c r="W204" s="151"/>
      <c r="X204" s="151"/>
      <c r="Y204" s="152"/>
      <c r="Z204" s="493"/>
      <c r="AA204" s="493"/>
    </row>
    <row r="205" ht="15.75" customHeight="1">
      <c r="A205" s="151"/>
      <c r="B205" s="151"/>
      <c r="C205" s="151"/>
      <c r="D205" s="151"/>
      <c r="E205" s="151"/>
      <c r="F205" s="151"/>
      <c r="G205" s="151"/>
      <c r="H205" s="151"/>
      <c r="I205" s="151"/>
      <c r="J205" s="151"/>
      <c r="K205" s="151"/>
      <c r="L205" s="151"/>
      <c r="M205" s="151"/>
      <c r="N205" s="151"/>
      <c r="O205" s="151"/>
      <c r="P205" s="151"/>
      <c r="Q205" s="151"/>
      <c r="R205" s="151"/>
      <c r="S205" s="151"/>
      <c r="T205" s="151"/>
      <c r="U205" s="151"/>
      <c r="V205" s="151"/>
      <c r="W205" s="151"/>
      <c r="X205" s="151"/>
      <c r="Y205" s="152"/>
      <c r="Z205" s="493"/>
      <c r="AA205" s="493"/>
    </row>
    <row r="206" ht="15.75" customHeight="1">
      <c r="A206" s="151"/>
      <c r="B206" s="151"/>
      <c r="C206" s="151"/>
      <c r="D206" s="151"/>
      <c r="E206" s="151"/>
      <c r="F206" s="151"/>
      <c r="G206" s="151"/>
      <c r="H206" s="151"/>
      <c r="I206" s="151"/>
      <c r="J206" s="151"/>
      <c r="K206" s="151"/>
      <c r="L206" s="151"/>
      <c r="M206" s="151"/>
      <c r="N206" s="151"/>
      <c r="O206" s="151"/>
      <c r="P206" s="151"/>
      <c r="Q206" s="151"/>
      <c r="R206" s="151"/>
      <c r="S206" s="151"/>
      <c r="T206" s="151"/>
      <c r="U206" s="151"/>
      <c r="V206" s="151"/>
      <c r="W206" s="151"/>
      <c r="X206" s="151"/>
      <c r="Y206" s="152"/>
      <c r="Z206" s="493"/>
      <c r="AA206" s="493"/>
    </row>
    <row r="207" ht="15.75" customHeight="1">
      <c r="A207" s="151"/>
      <c r="B207" s="151"/>
      <c r="C207" s="151"/>
      <c r="D207" s="151"/>
      <c r="E207" s="151"/>
      <c r="F207" s="151"/>
      <c r="G207" s="151"/>
      <c r="H207" s="151"/>
      <c r="I207" s="151"/>
      <c r="J207" s="151"/>
      <c r="K207" s="151"/>
      <c r="L207" s="151"/>
      <c r="M207" s="151"/>
      <c r="N207" s="151"/>
      <c r="O207" s="151"/>
      <c r="P207" s="151"/>
      <c r="Q207" s="151"/>
      <c r="R207" s="151"/>
      <c r="S207" s="151"/>
      <c r="T207" s="151"/>
      <c r="U207" s="151"/>
      <c r="V207" s="151"/>
      <c r="W207" s="151"/>
      <c r="X207" s="151"/>
      <c r="Y207" s="152"/>
      <c r="Z207" s="493"/>
      <c r="AA207" s="493"/>
    </row>
    <row r="208" ht="15.75" customHeight="1">
      <c r="A208" s="151"/>
      <c r="B208" s="151"/>
      <c r="C208" s="151"/>
      <c r="D208" s="151"/>
      <c r="E208" s="151"/>
      <c r="F208" s="151"/>
      <c r="G208" s="151"/>
      <c r="H208" s="151"/>
      <c r="I208" s="151"/>
      <c r="J208" s="151"/>
      <c r="K208" s="151"/>
      <c r="L208" s="151"/>
      <c r="M208" s="151"/>
      <c r="N208" s="151"/>
      <c r="O208" s="151"/>
      <c r="P208" s="151"/>
      <c r="Q208" s="151"/>
      <c r="R208" s="151"/>
      <c r="S208" s="151"/>
      <c r="T208" s="151"/>
      <c r="U208" s="151"/>
      <c r="V208" s="151"/>
      <c r="W208" s="151"/>
      <c r="X208" s="151"/>
      <c r="Y208" s="152"/>
      <c r="Z208" s="493"/>
      <c r="AA208" s="493"/>
    </row>
    <row r="209" ht="15.75" customHeight="1">
      <c r="A209" s="151"/>
      <c r="B209" s="151"/>
      <c r="C209" s="151"/>
      <c r="D209" s="151"/>
      <c r="E209" s="151"/>
      <c r="F209" s="151"/>
      <c r="G209" s="151"/>
      <c r="H209" s="151"/>
      <c r="I209" s="151"/>
      <c r="J209" s="151"/>
      <c r="K209" s="151"/>
      <c r="L209" s="151"/>
      <c r="M209" s="151"/>
      <c r="N209" s="151"/>
      <c r="O209" s="151"/>
      <c r="P209" s="151"/>
      <c r="Q209" s="151"/>
      <c r="R209" s="151"/>
      <c r="S209" s="151"/>
      <c r="T209" s="151"/>
      <c r="U209" s="151"/>
      <c r="V209" s="151"/>
      <c r="W209" s="151"/>
      <c r="X209" s="151"/>
      <c r="Y209" s="152"/>
      <c r="Z209" s="493"/>
      <c r="AA209" s="493"/>
    </row>
    <row r="210" ht="15.75" customHeight="1">
      <c r="A210" s="151"/>
      <c r="B210" s="151"/>
      <c r="C210" s="151"/>
      <c r="D210" s="151"/>
      <c r="E210" s="151"/>
      <c r="F210" s="151"/>
      <c r="G210" s="151"/>
      <c r="H210" s="151"/>
      <c r="I210" s="151"/>
      <c r="J210" s="151"/>
      <c r="K210" s="151"/>
      <c r="L210" s="151"/>
      <c r="M210" s="151"/>
      <c r="N210" s="151"/>
      <c r="O210" s="151"/>
      <c r="P210" s="151"/>
      <c r="Q210" s="151"/>
      <c r="R210" s="151"/>
      <c r="S210" s="151"/>
      <c r="T210" s="151"/>
      <c r="U210" s="151"/>
      <c r="V210" s="151"/>
      <c r="W210" s="151"/>
      <c r="X210" s="151"/>
      <c r="Y210" s="152"/>
      <c r="Z210" s="493"/>
      <c r="AA210" s="493"/>
    </row>
    <row r="211" ht="15.75" customHeight="1">
      <c r="A211" s="151"/>
      <c r="B211" s="151"/>
      <c r="C211" s="151"/>
      <c r="D211" s="151"/>
      <c r="E211" s="151"/>
      <c r="F211" s="151"/>
      <c r="G211" s="151"/>
      <c r="H211" s="151"/>
      <c r="I211" s="151"/>
      <c r="J211" s="151"/>
      <c r="K211" s="151"/>
      <c r="L211" s="151"/>
      <c r="M211" s="151"/>
      <c r="N211" s="151"/>
      <c r="O211" s="151"/>
      <c r="P211" s="151"/>
      <c r="Q211" s="151"/>
      <c r="R211" s="151"/>
      <c r="S211" s="151"/>
      <c r="T211" s="151"/>
      <c r="U211" s="151"/>
      <c r="V211" s="151"/>
      <c r="W211" s="151"/>
      <c r="X211" s="151"/>
      <c r="Y211" s="152"/>
      <c r="Z211" s="493"/>
      <c r="AA211" s="493"/>
    </row>
    <row r="212" ht="15.75" customHeight="1">
      <c r="A212" s="151"/>
      <c r="B212" s="151"/>
      <c r="C212" s="151"/>
      <c r="D212" s="151"/>
      <c r="E212" s="151"/>
      <c r="F212" s="151"/>
      <c r="G212" s="151"/>
      <c r="H212" s="151"/>
      <c r="I212" s="151"/>
      <c r="J212" s="151"/>
      <c r="K212" s="151"/>
      <c r="L212" s="151"/>
      <c r="M212" s="151"/>
      <c r="N212" s="151"/>
      <c r="O212" s="151"/>
      <c r="P212" s="151"/>
      <c r="Q212" s="151"/>
      <c r="R212" s="151"/>
      <c r="S212" s="151"/>
      <c r="T212" s="151"/>
      <c r="U212" s="151"/>
      <c r="V212" s="151"/>
      <c r="W212" s="151"/>
      <c r="X212" s="151"/>
      <c r="Y212" s="152"/>
      <c r="Z212" s="493"/>
      <c r="AA212" s="493"/>
    </row>
    <row r="213" ht="15.75" customHeight="1">
      <c r="A213" s="151"/>
      <c r="B213" s="151"/>
      <c r="C213" s="151"/>
      <c r="D213" s="151"/>
      <c r="E213" s="151"/>
      <c r="F213" s="151"/>
      <c r="G213" s="151"/>
      <c r="H213" s="151"/>
      <c r="I213" s="151"/>
      <c r="J213" s="151"/>
      <c r="K213" s="151"/>
      <c r="L213" s="151"/>
      <c r="M213" s="151"/>
      <c r="N213" s="151"/>
      <c r="O213" s="151"/>
      <c r="P213" s="151"/>
      <c r="Q213" s="151"/>
      <c r="R213" s="151"/>
      <c r="S213" s="151"/>
      <c r="T213" s="151"/>
      <c r="U213" s="151"/>
      <c r="V213" s="151"/>
      <c r="W213" s="151"/>
      <c r="X213" s="151"/>
      <c r="Y213" s="152"/>
      <c r="Z213" s="493"/>
      <c r="AA213" s="493"/>
    </row>
    <row r="214" ht="15.75" customHeight="1">
      <c r="A214" s="151"/>
      <c r="B214" s="151"/>
      <c r="C214" s="151"/>
      <c r="D214" s="151"/>
      <c r="E214" s="151"/>
      <c r="F214" s="151"/>
      <c r="G214" s="151"/>
      <c r="H214" s="151"/>
      <c r="I214" s="151"/>
      <c r="J214" s="151"/>
      <c r="K214" s="151"/>
      <c r="L214" s="151"/>
      <c r="M214" s="151"/>
      <c r="N214" s="151"/>
      <c r="O214" s="151"/>
      <c r="P214" s="151"/>
      <c r="Q214" s="151"/>
      <c r="R214" s="151"/>
      <c r="S214" s="151"/>
      <c r="T214" s="151"/>
      <c r="U214" s="151"/>
      <c r="V214" s="151"/>
      <c r="W214" s="151"/>
      <c r="X214" s="151"/>
      <c r="Y214" s="152"/>
      <c r="Z214" s="493"/>
      <c r="AA214" s="493"/>
    </row>
    <row r="215" ht="15.75" customHeight="1">
      <c r="A215" s="151"/>
      <c r="B215" s="151"/>
      <c r="C215" s="151"/>
      <c r="D215" s="151"/>
      <c r="E215" s="151"/>
      <c r="F215" s="151"/>
      <c r="G215" s="151"/>
      <c r="H215" s="151"/>
      <c r="I215" s="151"/>
      <c r="J215" s="151"/>
      <c r="K215" s="151"/>
      <c r="L215" s="151"/>
      <c r="M215" s="151"/>
      <c r="N215" s="151"/>
      <c r="O215" s="151"/>
      <c r="P215" s="151"/>
      <c r="Q215" s="151"/>
      <c r="R215" s="151"/>
      <c r="S215" s="151"/>
      <c r="T215" s="151"/>
      <c r="U215" s="151"/>
      <c r="V215" s="151"/>
      <c r="W215" s="151"/>
      <c r="X215" s="151"/>
      <c r="Y215" s="152"/>
      <c r="Z215" s="493"/>
      <c r="AA215" s="493"/>
    </row>
    <row r="216" ht="15.75" customHeight="1">
      <c r="A216" s="151"/>
      <c r="B216" s="151"/>
      <c r="C216" s="151"/>
      <c r="D216" s="151"/>
      <c r="E216" s="151"/>
      <c r="F216" s="151"/>
      <c r="G216" s="151"/>
      <c r="H216" s="151"/>
      <c r="I216" s="151"/>
      <c r="J216" s="151"/>
      <c r="K216" s="151"/>
      <c r="L216" s="151"/>
      <c r="M216" s="151"/>
      <c r="N216" s="151"/>
      <c r="O216" s="151"/>
      <c r="P216" s="151"/>
      <c r="Q216" s="151"/>
      <c r="R216" s="151"/>
      <c r="S216" s="151"/>
      <c r="T216" s="151"/>
      <c r="U216" s="151"/>
      <c r="V216" s="151"/>
      <c r="W216" s="151"/>
      <c r="X216" s="151"/>
      <c r="Y216" s="152"/>
      <c r="Z216" s="493"/>
      <c r="AA216" s="493"/>
    </row>
    <row r="217" ht="15.75" customHeight="1">
      <c r="A217" s="151"/>
      <c r="B217" s="151"/>
      <c r="C217" s="151"/>
      <c r="D217" s="151"/>
      <c r="E217" s="151"/>
      <c r="F217" s="151"/>
      <c r="G217" s="151"/>
      <c r="H217" s="151"/>
      <c r="I217" s="151"/>
      <c r="J217" s="151"/>
      <c r="K217" s="151"/>
      <c r="L217" s="151"/>
      <c r="M217" s="151"/>
      <c r="N217" s="151"/>
      <c r="O217" s="151"/>
      <c r="P217" s="151"/>
      <c r="Q217" s="151"/>
      <c r="R217" s="151"/>
      <c r="S217" s="151"/>
      <c r="T217" s="151"/>
      <c r="U217" s="151"/>
      <c r="V217" s="151"/>
      <c r="W217" s="151"/>
      <c r="X217" s="151"/>
      <c r="Y217" s="152"/>
      <c r="Z217" s="493"/>
      <c r="AA217" s="493"/>
    </row>
    <row r="218" ht="15.75" customHeight="1">
      <c r="A218" s="151"/>
      <c r="B218" s="151"/>
      <c r="C218" s="151"/>
      <c r="D218" s="151"/>
      <c r="E218" s="151"/>
      <c r="F218" s="151"/>
      <c r="G218" s="151"/>
      <c r="H218" s="151"/>
      <c r="I218" s="151"/>
      <c r="J218" s="151"/>
      <c r="K218" s="151"/>
      <c r="L218" s="151"/>
      <c r="M218" s="151"/>
      <c r="N218" s="151"/>
      <c r="O218" s="151"/>
      <c r="P218" s="151"/>
      <c r="Q218" s="151"/>
      <c r="R218" s="151"/>
      <c r="S218" s="151"/>
      <c r="T218" s="151"/>
      <c r="U218" s="151"/>
      <c r="V218" s="151"/>
      <c r="W218" s="151"/>
      <c r="X218" s="151"/>
      <c r="Y218" s="152"/>
      <c r="Z218" s="493"/>
      <c r="AA218" s="493"/>
    </row>
    <row r="219" ht="15.75" customHeight="1">
      <c r="A219" s="151"/>
      <c r="B219" s="151"/>
      <c r="C219" s="151"/>
      <c r="D219" s="151"/>
      <c r="E219" s="151"/>
      <c r="F219" s="151"/>
      <c r="G219" s="151"/>
      <c r="H219" s="151"/>
      <c r="I219" s="151"/>
      <c r="J219" s="151"/>
      <c r="K219" s="151"/>
      <c r="L219" s="151"/>
      <c r="M219" s="151"/>
      <c r="N219" s="151"/>
      <c r="O219" s="151"/>
      <c r="P219" s="151"/>
      <c r="Q219" s="151"/>
      <c r="R219" s="151"/>
      <c r="S219" s="151"/>
      <c r="T219" s="151"/>
      <c r="U219" s="151"/>
      <c r="V219" s="151"/>
      <c r="W219" s="151"/>
      <c r="X219" s="151"/>
      <c r="Y219" s="152"/>
      <c r="Z219" s="493"/>
      <c r="AA219" s="493"/>
    </row>
    <row r="220" ht="15.75" customHeight="1">
      <c r="A220" s="151"/>
      <c r="B220" s="151"/>
      <c r="C220" s="151"/>
      <c r="D220" s="151"/>
      <c r="E220" s="151"/>
      <c r="F220" s="151"/>
      <c r="G220" s="151"/>
      <c r="H220" s="151"/>
      <c r="I220" s="151"/>
      <c r="J220" s="151"/>
      <c r="K220" s="151"/>
      <c r="L220" s="151"/>
      <c r="M220" s="151"/>
      <c r="N220" s="151"/>
      <c r="O220" s="151"/>
      <c r="P220" s="151"/>
      <c r="Q220" s="151"/>
      <c r="R220" s="151"/>
      <c r="S220" s="151"/>
      <c r="T220" s="151"/>
      <c r="U220" s="151"/>
      <c r="V220" s="151"/>
      <c r="W220" s="151"/>
      <c r="X220" s="151"/>
      <c r="Y220" s="152"/>
      <c r="Z220" s="493"/>
      <c r="AA220" s="493"/>
    </row>
    <row r="221" ht="15.75" customHeight="1">
      <c r="A221" s="151"/>
      <c r="B221" s="151"/>
      <c r="C221" s="151"/>
      <c r="D221" s="151"/>
      <c r="E221" s="151"/>
      <c r="F221" s="151"/>
      <c r="G221" s="151"/>
      <c r="H221" s="151"/>
      <c r="I221" s="151"/>
      <c r="J221" s="151"/>
      <c r="K221" s="151"/>
      <c r="L221" s="151"/>
      <c r="M221" s="151"/>
      <c r="N221" s="151"/>
      <c r="O221" s="151"/>
      <c r="P221" s="151"/>
      <c r="Q221" s="151"/>
      <c r="R221" s="151"/>
      <c r="S221" s="151"/>
      <c r="T221" s="151"/>
      <c r="U221" s="151"/>
      <c r="V221" s="151"/>
      <c r="W221" s="151"/>
      <c r="X221" s="151"/>
      <c r="Y221" s="152"/>
      <c r="Z221" s="493"/>
      <c r="AA221" s="493"/>
    </row>
    <row r="222" ht="15.75" customHeight="1">
      <c r="A222" s="151"/>
      <c r="B222" s="151"/>
      <c r="C222" s="151"/>
      <c r="D222" s="151"/>
      <c r="E222" s="151"/>
      <c r="F222" s="151"/>
      <c r="G222" s="151"/>
      <c r="H222" s="151"/>
      <c r="I222" s="151"/>
      <c r="J222" s="151"/>
      <c r="K222" s="151"/>
      <c r="L222" s="151"/>
      <c r="M222" s="151"/>
      <c r="N222" s="151"/>
      <c r="O222" s="151"/>
      <c r="P222" s="151"/>
      <c r="Q222" s="151"/>
      <c r="R222" s="151"/>
      <c r="S222" s="151"/>
      <c r="T222" s="151"/>
      <c r="U222" s="151"/>
      <c r="V222" s="151"/>
      <c r="W222" s="151"/>
      <c r="X222" s="151"/>
      <c r="Y222" s="152"/>
      <c r="Z222" s="493"/>
      <c r="AA222" s="493"/>
    </row>
    <row r="223" ht="15.75" customHeight="1">
      <c r="A223" s="151"/>
      <c r="B223" s="151"/>
      <c r="C223" s="151"/>
      <c r="D223" s="151"/>
      <c r="E223" s="151"/>
      <c r="F223" s="151"/>
      <c r="G223" s="151"/>
      <c r="H223" s="151"/>
      <c r="I223" s="151"/>
      <c r="J223" s="151"/>
      <c r="K223" s="151"/>
      <c r="L223" s="151"/>
      <c r="M223" s="151"/>
      <c r="N223" s="151"/>
      <c r="O223" s="151"/>
      <c r="P223" s="151"/>
      <c r="Q223" s="151"/>
      <c r="R223" s="151"/>
      <c r="S223" s="151"/>
      <c r="T223" s="151"/>
      <c r="U223" s="151"/>
      <c r="V223" s="151"/>
      <c r="W223" s="151"/>
      <c r="X223" s="151"/>
      <c r="Y223" s="152"/>
      <c r="Z223" s="493"/>
      <c r="AA223" s="493"/>
    </row>
    <row r="224" ht="15.75" customHeight="1">
      <c r="A224" s="151"/>
      <c r="B224" s="151"/>
      <c r="C224" s="151"/>
      <c r="D224" s="151"/>
      <c r="E224" s="151"/>
      <c r="F224" s="151"/>
      <c r="G224" s="151"/>
      <c r="H224" s="151"/>
      <c r="I224" s="151"/>
      <c r="J224" s="151"/>
      <c r="K224" s="151"/>
      <c r="L224" s="151"/>
      <c r="M224" s="151"/>
      <c r="N224" s="151"/>
      <c r="O224" s="151"/>
      <c r="P224" s="151"/>
      <c r="Q224" s="151"/>
      <c r="R224" s="151"/>
      <c r="S224" s="151"/>
      <c r="T224" s="151"/>
      <c r="U224" s="151"/>
      <c r="V224" s="151"/>
      <c r="W224" s="151"/>
      <c r="X224" s="151"/>
      <c r="Y224" s="152"/>
      <c r="Z224" s="493"/>
      <c r="AA224" s="493"/>
    </row>
    <row r="225" ht="15.75" customHeight="1">
      <c r="A225" s="151"/>
      <c r="B225" s="151"/>
      <c r="C225" s="151"/>
      <c r="D225" s="151"/>
      <c r="E225" s="151"/>
      <c r="F225" s="151"/>
      <c r="G225" s="151"/>
      <c r="H225" s="151"/>
      <c r="I225" s="151"/>
      <c r="J225" s="151"/>
      <c r="K225" s="151"/>
      <c r="L225" s="151"/>
      <c r="M225" s="151"/>
      <c r="N225" s="151"/>
      <c r="O225" s="151"/>
      <c r="P225" s="151"/>
      <c r="Q225" s="151"/>
      <c r="R225" s="151"/>
      <c r="S225" s="151"/>
      <c r="T225" s="151"/>
      <c r="U225" s="151"/>
      <c r="V225" s="151"/>
      <c r="W225" s="151"/>
      <c r="X225" s="151"/>
      <c r="Y225" s="152"/>
      <c r="Z225" s="493"/>
      <c r="AA225" s="493"/>
    </row>
    <row r="226" ht="15.75" customHeight="1">
      <c r="A226" s="151"/>
      <c r="B226" s="151"/>
      <c r="C226" s="151"/>
      <c r="D226" s="151"/>
      <c r="E226" s="151"/>
      <c r="F226" s="151"/>
      <c r="G226" s="151"/>
      <c r="H226" s="151"/>
      <c r="I226" s="151"/>
      <c r="J226" s="151"/>
      <c r="K226" s="151"/>
      <c r="L226" s="151"/>
      <c r="M226" s="151"/>
      <c r="N226" s="151"/>
      <c r="O226" s="151"/>
      <c r="P226" s="151"/>
      <c r="Q226" s="151"/>
      <c r="R226" s="151"/>
      <c r="S226" s="151"/>
      <c r="T226" s="151"/>
      <c r="U226" s="151"/>
      <c r="V226" s="151"/>
      <c r="W226" s="151"/>
      <c r="X226" s="151"/>
      <c r="Y226" s="152"/>
      <c r="Z226" s="493"/>
      <c r="AA226" s="493"/>
    </row>
    <row r="227" ht="15.75" customHeight="1">
      <c r="A227" s="151"/>
      <c r="B227" s="151"/>
      <c r="C227" s="151"/>
      <c r="D227" s="151"/>
      <c r="E227" s="151"/>
      <c r="F227" s="151"/>
      <c r="G227" s="151"/>
      <c r="H227" s="151"/>
      <c r="I227" s="151"/>
      <c r="J227" s="151"/>
      <c r="K227" s="151"/>
      <c r="L227" s="151"/>
      <c r="M227" s="151"/>
      <c r="N227" s="151"/>
      <c r="O227" s="151"/>
      <c r="P227" s="151"/>
      <c r="Q227" s="151"/>
      <c r="R227" s="151"/>
      <c r="S227" s="151"/>
      <c r="T227" s="151"/>
      <c r="U227" s="151"/>
      <c r="V227" s="151"/>
      <c r="W227" s="151"/>
      <c r="X227" s="151"/>
      <c r="Y227" s="152"/>
      <c r="Z227" s="493"/>
      <c r="AA227" s="493"/>
    </row>
    <row r="228" ht="15.75" customHeight="1">
      <c r="A228" s="151"/>
      <c r="B228" s="151"/>
      <c r="C228" s="151"/>
      <c r="D228" s="151"/>
      <c r="E228" s="151"/>
      <c r="F228" s="151"/>
      <c r="G228" s="151"/>
      <c r="H228" s="151"/>
      <c r="I228" s="151"/>
      <c r="J228" s="151"/>
      <c r="K228" s="151"/>
      <c r="L228" s="151"/>
      <c r="M228" s="151"/>
      <c r="N228" s="151"/>
      <c r="O228" s="151"/>
      <c r="P228" s="151"/>
      <c r="Q228" s="151"/>
      <c r="R228" s="151"/>
      <c r="S228" s="151"/>
      <c r="T228" s="151"/>
      <c r="U228" s="151"/>
      <c r="V228" s="151"/>
      <c r="W228" s="151"/>
      <c r="X228" s="151"/>
      <c r="Y228" s="152"/>
      <c r="Z228" s="493"/>
      <c r="AA228" s="493"/>
    </row>
    <row r="229" ht="15.75" customHeight="1">
      <c r="A229" s="151"/>
      <c r="B229" s="151"/>
      <c r="C229" s="151"/>
      <c r="D229" s="151"/>
      <c r="E229" s="151"/>
      <c r="F229" s="151"/>
      <c r="G229" s="151"/>
      <c r="H229" s="151"/>
      <c r="I229" s="151"/>
      <c r="J229" s="151"/>
      <c r="K229" s="151"/>
      <c r="L229" s="151"/>
      <c r="M229" s="151"/>
      <c r="N229" s="151"/>
      <c r="O229" s="151"/>
      <c r="P229" s="151"/>
      <c r="Q229" s="151"/>
      <c r="R229" s="151"/>
      <c r="S229" s="151"/>
      <c r="T229" s="151"/>
      <c r="U229" s="151"/>
      <c r="V229" s="151"/>
      <c r="W229" s="151"/>
      <c r="X229" s="151"/>
      <c r="Y229" s="152"/>
      <c r="Z229" s="493"/>
      <c r="AA229" s="493"/>
    </row>
    <row r="230" ht="15.75" customHeight="1">
      <c r="A230" s="151"/>
      <c r="B230" s="151"/>
      <c r="C230" s="151"/>
      <c r="D230" s="151"/>
      <c r="E230" s="151"/>
      <c r="F230" s="151"/>
      <c r="G230" s="151"/>
      <c r="H230" s="151"/>
      <c r="I230" s="151"/>
      <c r="J230" s="151"/>
      <c r="K230" s="151"/>
      <c r="L230" s="151"/>
      <c r="M230" s="151"/>
      <c r="N230" s="151"/>
      <c r="O230" s="151"/>
      <c r="P230" s="151"/>
      <c r="Q230" s="151"/>
      <c r="R230" s="151"/>
      <c r="S230" s="151"/>
      <c r="T230" s="151"/>
      <c r="U230" s="151"/>
      <c r="V230" s="151"/>
      <c r="W230" s="151"/>
      <c r="X230" s="151"/>
      <c r="Y230" s="152"/>
      <c r="Z230" s="493"/>
      <c r="AA230" s="493"/>
    </row>
    <row r="231" ht="15.75" customHeight="1">
      <c r="A231" s="151"/>
      <c r="B231" s="151"/>
      <c r="C231" s="151"/>
      <c r="D231" s="151"/>
      <c r="E231" s="151"/>
      <c r="F231" s="151"/>
      <c r="G231" s="151"/>
      <c r="H231" s="151"/>
      <c r="I231" s="151"/>
      <c r="J231" s="151"/>
      <c r="K231" s="151"/>
      <c r="L231" s="151"/>
      <c r="M231" s="151"/>
      <c r="N231" s="151"/>
      <c r="O231" s="151"/>
      <c r="P231" s="151"/>
      <c r="Q231" s="151"/>
      <c r="R231" s="151"/>
      <c r="S231" s="151"/>
      <c r="T231" s="151"/>
      <c r="U231" s="151"/>
      <c r="V231" s="151"/>
      <c r="W231" s="151"/>
      <c r="X231" s="151"/>
      <c r="Y231" s="152"/>
      <c r="Z231" s="493"/>
      <c r="AA231" s="493"/>
    </row>
    <row r="232" ht="15.75" customHeight="1">
      <c r="A232" s="151"/>
      <c r="B232" s="151"/>
      <c r="C232" s="151"/>
      <c r="D232" s="151"/>
      <c r="E232" s="151"/>
      <c r="F232" s="151"/>
      <c r="G232" s="151"/>
      <c r="H232" s="151"/>
      <c r="I232" s="151"/>
      <c r="J232" s="151"/>
      <c r="K232" s="151"/>
      <c r="L232" s="151"/>
      <c r="M232" s="151"/>
      <c r="N232" s="151"/>
      <c r="O232" s="151"/>
      <c r="P232" s="151"/>
      <c r="Q232" s="151"/>
      <c r="R232" s="151"/>
      <c r="S232" s="151"/>
      <c r="T232" s="151"/>
      <c r="U232" s="151"/>
      <c r="V232" s="151"/>
      <c r="W232" s="151"/>
      <c r="X232" s="151"/>
      <c r="Y232" s="152"/>
      <c r="Z232" s="493"/>
      <c r="AA232" s="493"/>
    </row>
    <row r="233" ht="15.75" customHeight="1">
      <c r="A233" s="151"/>
      <c r="B233" s="151"/>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2"/>
      <c r="Z233" s="493"/>
      <c r="AA233" s="493"/>
    </row>
    <row r="234" ht="15.75" customHeight="1">
      <c r="A234" s="151"/>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2"/>
      <c r="Z234" s="493"/>
      <c r="AA234" s="493"/>
    </row>
    <row r="235" ht="15.75" customHeight="1">
      <c r="A235" s="151"/>
      <c r="B235" s="151"/>
      <c r="C235" s="151"/>
      <c r="D235" s="151"/>
      <c r="E235" s="151"/>
      <c r="F235" s="151"/>
      <c r="G235" s="151"/>
      <c r="H235" s="151"/>
      <c r="I235" s="151"/>
      <c r="J235" s="151"/>
      <c r="K235" s="151"/>
      <c r="L235" s="151"/>
      <c r="M235" s="151"/>
      <c r="N235" s="151"/>
      <c r="O235" s="151"/>
      <c r="P235" s="151"/>
      <c r="Q235" s="151"/>
      <c r="R235" s="151"/>
      <c r="S235" s="151"/>
      <c r="T235" s="151"/>
      <c r="U235" s="151"/>
      <c r="V235" s="151"/>
      <c r="W235" s="151"/>
      <c r="X235" s="151"/>
      <c r="Y235" s="152"/>
      <c r="Z235" s="493"/>
      <c r="AA235" s="493"/>
    </row>
    <row r="236" ht="15.75" customHeight="1">
      <c r="A236" s="151"/>
      <c r="B236" s="151"/>
      <c r="C236" s="151"/>
      <c r="D236" s="151"/>
      <c r="E236" s="151"/>
      <c r="F236" s="151"/>
      <c r="G236" s="151"/>
      <c r="H236" s="151"/>
      <c r="I236" s="151"/>
      <c r="J236" s="151"/>
      <c r="K236" s="151"/>
      <c r="L236" s="151"/>
      <c r="M236" s="151"/>
      <c r="N236" s="151"/>
      <c r="O236" s="151"/>
      <c r="P236" s="151"/>
      <c r="Q236" s="151"/>
      <c r="R236" s="151"/>
      <c r="S236" s="151"/>
      <c r="T236" s="151"/>
      <c r="U236" s="151"/>
      <c r="V236" s="151"/>
      <c r="W236" s="151"/>
      <c r="X236" s="151"/>
      <c r="Y236" s="152"/>
      <c r="Z236" s="493"/>
      <c r="AA236" s="493"/>
    </row>
    <row r="237" ht="15.75" customHeight="1">
      <c r="A237" s="151"/>
      <c r="B237" s="151"/>
      <c r="C237" s="151"/>
      <c r="D237" s="151"/>
      <c r="E237" s="151"/>
      <c r="F237" s="151"/>
      <c r="G237" s="151"/>
      <c r="H237" s="151"/>
      <c r="I237" s="151"/>
      <c r="J237" s="151"/>
      <c r="K237" s="151"/>
      <c r="L237" s="151"/>
      <c r="M237" s="151"/>
      <c r="N237" s="151"/>
      <c r="O237" s="151"/>
      <c r="P237" s="151"/>
      <c r="Q237" s="151"/>
      <c r="R237" s="151"/>
      <c r="S237" s="151"/>
      <c r="T237" s="151"/>
      <c r="U237" s="151"/>
      <c r="V237" s="151"/>
      <c r="W237" s="151"/>
      <c r="X237" s="151"/>
      <c r="Y237" s="152"/>
      <c r="Z237" s="493"/>
      <c r="AA237" s="493"/>
    </row>
    <row r="238" ht="15.75" customHeight="1">
      <c r="A238" s="151"/>
      <c r="B238" s="151"/>
      <c r="C238" s="151"/>
      <c r="D238" s="151"/>
      <c r="E238" s="151"/>
      <c r="F238" s="151"/>
      <c r="G238" s="151"/>
      <c r="H238" s="151"/>
      <c r="I238" s="151"/>
      <c r="J238" s="151"/>
      <c r="K238" s="151"/>
      <c r="L238" s="151"/>
      <c r="M238" s="151"/>
      <c r="N238" s="151"/>
      <c r="O238" s="151"/>
      <c r="P238" s="151"/>
      <c r="Q238" s="151"/>
      <c r="R238" s="151"/>
      <c r="S238" s="151"/>
      <c r="T238" s="151"/>
      <c r="U238" s="151"/>
      <c r="V238" s="151"/>
      <c r="W238" s="151"/>
      <c r="X238" s="151"/>
      <c r="Y238" s="152"/>
      <c r="Z238" s="493"/>
      <c r="AA238" s="493"/>
    </row>
    <row r="239" ht="15.75" customHeight="1">
      <c r="A239" s="151"/>
      <c r="B239" s="151"/>
      <c r="C239" s="151"/>
      <c r="D239" s="151"/>
      <c r="E239" s="151"/>
      <c r="F239" s="151"/>
      <c r="G239" s="151"/>
      <c r="H239" s="151"/>
      <c r="I239" s="151"/>
      <c r="J239" s="151"/>
      <c r="K239" s="151"/>
      <c r="L239" s="151"/>
      <c r="M239" s="151"/>
      <c r="N239" s="151"/>
      <c r="O239" s="151"/>
      <c r="P239" s="151"/>
      <c r="Q239" s="151"/>
      <c r="R239" s="151"/>
      <c r="S239" s="151"/>
      <c r="T239" s="151"/>
      <c r="U239" s="151"/>
      <c r="V239" s="151"/>
      <c r="W239" s="151"/>
      <c r="X239" s="151"/>
      <c r="Y239" s="152"/>
      <c r="Z239" s="493"/>
      <c r="AA239" s="493"/>
    </row>
    <row r="240" ht="15.75" customHeight="1">
      <c r="A240" s="151"/>
      <c r="B240" s="151"/>
      <c r="C240" s="151"/>
      <c r="D240" s="151"/>
      <c r="E240" s="151"/>
      <c r="F240" s="151"/>
      <c r="G240" s="151"/>
      <c r="H240" s="151"/>
      <c r="I240" s="151"/>
      <c r="J240" s="151"/>
      <c r="K240" s="151"/>
      <c r="L240" s="151"/>
      <c r="M240" s="151"/>
      <c r="N240" s="151"/>
      <c r="O240" s="151"/>
      <c r="P240" s="151"/>
      <c r="Q240" s="151"/>
      <c r="R240" s="151"/>
      <c r="S240" s="151"/>
      <c r="T240" s="151"/>
      <c r="U240" s="151"/>
      <c r="V240" s="151"/>
      <c r="W240" s="151"/>
      <c r="X240" s="151"/>
      <c r="Y240" s="152"/>
      <c r="Z240" s="493"/>
      <c r="AA240" s="493"/>
    </row>
    <row r="241" ht="15.75" customHeight="1">
      <c r="A241" s="151"/>
      <c r="B241" s="151"/>
      <c r="C241" s="151"/>
      <c r="D241" s="151"/>
      <c r="E241" s="151"/>
      <c r="F241" s="151"/>
      <c r="G241" s="151"/>
      <c r="H241" s="151"/>
      <c r="I241" s="151"/>
      <c r="J241" s="151"/>
      <c r="K241" s="151"/>
      <c r="L241" s="151"/>
      <c r="M241" s="151"/>
      <c r="N241" s="151"/>
      <c r="O241" s="151"/>
      <c r="P241" s="151"/>
      <c r="Q241" s="151"/>
      <c r="R241" s="151"/>
      <c r="S241" s="151"/>
      <c r="T241" s="151"/>
      <c r="U241" s="151"/>
      <c r="V241" s="151"/>
      <c r="W241" s="151"/>
      <c r="X241" s="151"/>
      <c r="Y241" s="152"/>
      <c r="Z241" s="493"/>
      <c r="AA241" s="493"/>
    </row>
    <row r="242" ht="15.75" customHeight="1">
      <c r="A242" s="151"/>
      <c r="B242" s="151"/>
      <c r="C242" s="151"/>
      <c r="D242" s="151"/>
      <c r="E242" s="151"/>
      <c r="F242" s="151"/>
      <c r="G242" s="151"/>
      <c r="H242" s="151"/>
      <c r="I242" s="151"/>
      <c r="J242" s="151"/>
      <c r="K242" s="151"/>
      <c r="L242" s="151"/>
      <c r="M242" s="151"/>
      <c r="N242" s="151"/>
      <c r="O242" s="151"/>
      <c r="P242" s="151"/>
      <c r="Q242" s="151"/>
      <c r="R242" s="151"/>
      <c r="S242" s="151"/>
      <c r="T242" s="151"/>
      <c r="U242" s="151"/>
      <c r="V242" s="151"/>
      <c r="W242" s="151"/>
      <c r="X242" s="151"/>
      <c r="Y242" s="152"/>
      <c r="Z242" s="493"/>
      <c r="AA242" s="493"/>
    </row>
    <row r="243" ht="15.75" customHeight="1">
      <c r="A243" s="151"/>
      <c r="B243" s="151"/>
      <c r="C243" s="151"/>
      <c r="D243" s="151"/>
      <c r="E243" s="151"/>
      <c r="F243" s="151"/>
      <c r="G243" s="151"/>
      <c r="H243" s="151"/>
      <c r="I243" s="151"/>
      <c r="J243" s="151"/>
      <c r="K243" s="151"/>
      <c r="L243" s="151"/>
      <c r="M243" s="151"/>
      <c r="N243" s="151"/>
      <c r="O243" s="151"/>
      <c r="P243" s="151"/>
      <c r="Q243" s="151"/>
      <c r="R243" s="151"/>
      <c r="S243" s="151"/>
      <c r="T243" s="151"/>
      <c r="U243" s="151"/>
      <c r="V243" s="151"/>
      <c r="W243" s="151"/>
      <c r="X243" s="151"/>
      <c r="Y243" s="152"/>
      <c r="Z243" s="493"/>
      <c r="AA243" s="493"/>
    </row>
    <row r="244" ht="15.75" customHeight="1">
      <c r="A244" s="151"/>
      <c r="B244" s="151"/>
      <c r="C244" s="151"/>
      <c r="D244" s="151"/>
      <c r="E244" s="151"/>
      <c r="F244" s="151"/>
      <c r="G244" s="151"/>
      <c r="H244" s="151"/>
      <c r="I244" s="151"/>
      <c r="J244" s="151"/>
      <c r="K244" s="151"/>
      <c r="L244" s="151"/>
      <c r="M244" s="151"/>
      <c r="N244" s="151"/>
      <c r="O244" s="151"/>
      <c r="P244" s="151"/>
      <c r="Q244" s="151"/>
      <c r="R244" s="151"/>
      <c r="S244" s="151"/>
      <c r="T244" s="151"/>
      <c r="U244" s="151"/>
      <c r="V244" s="151"/>
      <c r="W244" s="151"/>
      <c r="X244" s="151"/>
      <c r="Y244" s="152"/>
      <c r="Z244" s="493"/>
      <c r="AA244" s="493"/>
    </row>
    <row r="245" ht="15.75" customHeight="1">
      <c r="A245" s="151"/>
      <c r="B245" s="151"/>
      <c r="C245" s="151"/>
      <c r="D245" s="151"/>
      <c r="E245" s="151"/>
      <c r="F245" s="151"/>
      <c r="G245" s="151"/>
      <c r="H245" s="151"/>
      <c r="I245" s="151"/>
      <c r="J245" s="151"/>
      <c r="K245" s="151"/>
      <c r="L245" s="151"/>
      <c r="M245" s="151"/>
      <c r="N245" s="151"/>
      <c r="O245" s="151"/>
      <c r="P245" s="151"/>
      <c r="Q245" s="151"/>
      <c r="R245" s="151"/>
      <c r="S245" s="151"/>
      <c r="T245" s="151"/>
      <c r="U245" s="151"/>
      <c r="V245" s="151"/>
      <c r="W245" s="151"/>
      <c r="X245" s="151"/>
      <c r="Y245" s="152"/>
      <c r="Z245" s="493"/>
      <c r="AA245" s="493"/>
    </row>
    <row r="246" ht="15.75" customHeight="1">
      <c r="A246" s="151"/>
      <c r="B246" s="151"/>
      <c r="C246" s="151"/>
      <c r="D246" s="151"/>
      <c r="E246" s="151"/>
      <c r="F246" s="151"/>
      <c r="G246" s="151"/>
      <c r="H246" s="151"/>
      <c r="I246" s="151"/>
      <c r="J246" s="151"/>
      <c r="K246" s="151"/>
      <c r="L246" s="151"/>
      <c r="M246" s="151"/>
      <c r="N246" s="151"/>
      <c r="O246" s="151"/>
      <c r="P246" s="151"/>
      <c r="Q246" s="151"/>
      <c r="R246" s="151"/>
      <c r="S246" s="151"/>
      <c r="T246" s="151"/>
      <c r="U246" s="151"/>
      <c r="V246" s="151"/>
      <c r="W246" s="151"/>
      <c r="X246" s="151"/>
      <c r="Y246" s="152"/>
      <c r="Z246" s="493"/>
      <c r="AA246" s="493"/>
    </row>
    <row r="247" ht="15.75" customHeight="1">
      <c r="A247" s="151"/>
      <c r="B247" s="151"/>
      <c r="C247" s="151"/>
      <c r="D247" s="151"/>
      <c r="E247" s="151"/>
      <c r="F247" s="151"/>
      <c r="G247" s="151"/>
      <c r="H247" s="151"/>
      <c r="I247" s="151"/>
      <c r="J247" s="151"/>
      <c r="K247" s="151"/>
      <c r="L247" s="151"/>
      <c r="M247" s="151"/>
      <c r="N247" s="151"/>
      <c r="O247" s="151"/>
      <c r="P247" s="151"/>
      <c r="Q247" s="151"/>
      <c r="R247" s="151"/>
      <c r="S247" s="151"/>
      <c r="T247" s="151"/>
      <c r="U247" s="151"/>
      <c r="V247" s="151"/>
      <c r="W247" s="151"/>
      <c r="X247" s="151"/>
      <c r="Y247" s="152"/>
      <c r="Z247" s="493"/>
      <c r="AA247" s="493"/>
    </row>
    <row r="248" ht="15.75" customHeight="1">
      <c r="A248" s="151"/>
      <c r="B248" s="151"/>
      <c r="C248" s="151"/>
      <c r="D248" s="151"/>
      <c r="E248" s="151"/>
      <c r="F248" s="151"/>
      <c r="G248" s="151"/>
      <c r="H248" s="151"/>
      <c r="I248" s="151"/>
      <c r="J248" s="151"/>
      <c r="K248" s="151"/>
      <c r="L248" s="151"/>
      <c r="M248" s="151"/>
      <c r="N248" s="151"/>
      <c r="O248" s="151"/>
      <c r="P248" s="151"/>
      <c r="Q248" s="151"/>
      <c r="R248" s="151"/>
      <c r="S248" s="151"/>
      <c r="T248" s="151"/>
      <c r="U248" s="151"/>
      <c r="V248" s="151"/>
      <c r="W248" s="151"/>
      <c r="X248" s="151"/>
      <c r="Y248" s="152"/>
      <c r="Z248" s="493"/>
      <c r="AA248" s="493"/>
    </row>
    <row r="249" ht="15.75" customHeight="1">
      <c r="A249" s="151"/>
      <c r="B249" s="151"/>
      <c r="C249" s="151"/>
      <c r="D249" s="151"/>
      <c r="E249" s="151"/>
      <c r="F249" s="151"/>
      <c r="G249" s="151"/>
      <c r="H249" s="151"/>
      <c r="I249" s="151"/>
      <c r="J249" s="151"/>
      <c r="K249" s="151"/>
      <c r="L249" s="151"/>
      <c r="M249" s="151"/>
      <c r="N249" s="151"/>
      <c r="O249" s="151"/>
      <c r="P249" s="151"/>
      <c r="Q249" s="151"/>
      <c r="R249" s="151"/>
      <c r="S249" s="151"/>
      <c r="T249" s="151"/>
      <c r="U249" s="151"/>
      <c r="V249" s="151"/>
      <c r="W249" s="151"/>
      <c r="X249" s="151"/>
      <c r="Y249" s="152"/>
      <c r="Z249" s="493"/>
      <c r="AA249" s="493"/>
    </row>
    <row r="250" ht="15.75" customHeight="1">
      <c r="A250" s="151"/>
      <c r="B250" s="151"/>
      <c r="C250" s="151"/>
      <c r="D250" s="151"/>
      <c r="E250" s="151"/>
      <c r="F250" s="151"/>
      <c r="G250" s="151"/>
      <c r="H250" s="151"/>
      <c r="I250" s="151"/>
      <c r="J250" s="151"/>
      <c r="K250" s="151"/>
      <c r="L250" s="151"/>
      <c r="M250" s="151"/>
      <c r="N250" s="151"/>
      <c r="O250" s="151"/>
      <c r="P250" s="151"/>
      <c r="Q250" s="151"/>
      <c r="R250" s="151"/>
      <c r="S250" s="151"/>
      <c r="T250" s="151"/>
      <c r="U250" s="151"/>
      <c r="V250" s="151"/>
      <c r="W250" s="151"/>
      <c r="X250" s="151"/>
      <c r="Y250" s="152"/>
      <c r="Z250" s="493"/>
      <c r="AA250" s="493"/>
    </row>
    <row r="251" ht="15.75" customHeight="1">
      <c r="A251" s="151"/>
      <c r="B251" s="151"/>
      <c r="C251" s="151"/>
      <c r="D251" s="151"/>
      <c r="E251" s="151"/>
      <c r="F251" s="151"/>
      <c r="G251" s="151"/>
      <c r="H251" s="151"/>
      <c r="I251" s="151"/>
      <c r="J251" s="151"/>
      <c r="K251" s="151"/>
      <c r="L251" s="151"/>
      <c r="M251" s="151"/>
      <c r="N251" s="151"/>
      <c r="O251" s="151"/>
      <c r="P251" s="151"/>
      <c r="Q251" s="151"/>
      <c r="R251" s="151"/>
      <c r="S251" s="151"/>
      <c r="T251" s="151"/>
      <c r="U251" s="151"/>
      <c r="V251" s="151"/>
      <c r="W251" s="151"/>
      <c r="X251" s="151"/>
      <c r="Y251" s="152"/>
      <c r="Z251" s="493"/>
      <c r="AA251" s="493"/>
    </row>
    <row r="252" ht="15.75" customHeight="1">
      <c r="A252" s="151"/>
      <c r="B252" s="151"/>
      <c r="C252" s="151"/>
      <c r="D252" s="151"/>
      <c r="E252" s="151"/>
      <c r="F252" s="151"/>
      <c r="G252" s="151"/>
      <c r="H252" s="151"/>
      <c r="I252" s="151"/>
      <c r="J252" s="151"/>
      <c r="K252" s="151"/>
      <c r="L252" s="151"/>
      <c r="M252" s="151"/>
      <c r="N252" s="151"/>
      <c r="O252" s="151"/>
      <c r="P252" s="151"/>
      <c r="Q252" s="151"/>
      <c r="R252" s="151"/>
      <c r="S252" s="151"/>
      <c r="T252" s="151"/>
      <c r="U252" s="151"/>
      <c r="V252" s="151"/>
      <c r="W252" s="151"/>
      <c r="X252" s="151"/>
      <c r="Y252" s="152"/>
      <c r="Z252" s="493"/>
      <c r="AA252" s="493"/>
    </row>
    <row r="253" ht="15.75" customHeight="1">
      <c r="A253" s="151"/>
      <c r="B253" s="151"/>
      <c r="C253" s="151"/>
      <c r="D253" s="151"/>
      <c r="E253" s="151"/>
      <c r="F253" s="151"/>
      <c r="G253" s="151"/>
      <c r="H253" s="151"/>
      <c r="I253" s="151"/>
      <c r="J253" s="151"/>
      <c r="K253" s="151"/>
      <c r="L253" s="151"/>
      <c r="M253" s="151"/>
      <c r="N253" s="151"/>
      <c r="O253" s="151"/>
      <c r="P253" s="151"/>
      <c r="Q253" s="151"/>
      <c r="R253" s="151"/>
      <c r="S253" s="151"/>
      <c r="T253" s="151"/>
      <c r="U253" s="151"/>
      <c r="V253" s="151"/>
      <c r="W253" s="151"/>
      <c r="X253" s="151"/>
      <c r="Y253" s="152"/>
      <c r="Z253" s="493"/>
      <c r="AA253" s="493"/>
    </row>
    <row r="254" ht="15.75" customHeight="1">
      <c r="A254" s="151"/>
      <c r="B254" s="151"/>
      <c r="C254" s="151"/>
      <c r="D254" s="151"/>
      <c r="E254" s="151"/>
      <c r="F254" s="151"/>
      <c r="G254" s="151"/>
      <c r="H254" s="151"/>
      <c r="I254" s="151"/>
      <c r="J254" s="151"/>
      <c r="K254" s="151"/>
      <c r="L254" s="151"/>
      <c r="M254" s="151"/>
      <c r="N254" s="151"/>
      <c r="O254" s="151"/>
      <c r="P254" s="151"/>
      <c r="Q254" s="151"/>
      <c r="R254" s="151"/>
      <c r="S254" s="151"/>
      <c r="T254" s="151"/>
      <c r="U254" s="151"/>
      <c r="V254" s="151"/>
      <c r="W254" s="151"/>
      <c r="X254" s="151"/>
      <c r="Y254" s="152"/>
      <c r="Z254" s="493"/>
      <c r="AA254" s="493"/>
    </row>
    <row r="255" ht="15.75" customHeight="1">
      <c r="A255" s="151"/>
      <c r="B255" s="151"/>
      <c r="C255" s="151"/>
      <c r="D255" s="151"/>
      <c r="E255" s="151"/>
      <c r="F255" s="151"/>
      <c r="G255" s="151"/>
      <c r="H255" s="151"/>
      <c r="I255" s="151"/>
      <c r="J255" s="151"/>
      <c r="K255" s="151"/>
      <c r="L255" s="151"/>
      <c r="M255" s="151"/>
      <c r="N255" s="151"/>
      <c r="O255" s="151"/>
      <c r="P255" s="151"/>
      <c r="Q255" s="151"/>
      <c r="R255" s="151"/>
      <c r="S255" s="151"/>
      <c r="T255" s="151"/>
      <c r="U255" s="151"/>
      <c r="V255" s="151"/>
      <c r="W255" s="151"/>
      <c r="X255" s="151"/>
      <c r="Y255" s="152"/>
      <c r="Z255" s="493"/>
      <c r="AA255" s="493"/>
    </row>
    <row r="256" ht="15.75" customHeight="1">
      <c r="A256" s="151"/>
      <c r="B256" s="151"/>
      <c r="C256" s="151"/>
      <c r="D256" s="151"/>
      <c r="E256" s="151"/>
      <c r="F256" s="151"/>
      <c r="G256" s="151"/>
      <c r="H256" s="151"/>
      <c r="I256" s="151"/>
      <c r="J256" s="151"/>
      <c r="K256" s="151"/>
      <c r="L256" s="151"/>
      <c r="M256" s="151"/>
      <c r="N256" s="151"/>
      <c r="O256" s="151"/>
      <c r="P256" s="151"/>
      <c r="Q256" s="151"/>
      <c r="R256" s="151"/>
      <c r="S256" s="151"/>
      <c r="T256" s="151"/>
      <c r="U256" s="151"/>
      <c r="V256" s="151"/>
      <c r="W256" s="151"/>
      <c r="X256" s="151"/>
      <c r="Y256" s="152"/>
      <c r="Z256" s="493"/>
      <c r="AA256" s="493"/>
    </row>
    <row r="257" ht="15.75" customHeight="1">
      <c r="A257" s="151"/>
      <c r="B257" s="151"/>
      <c r="C257" s="151"/>
      <c r="D257" s="151"/>
      <c r="E257" s="151"/>
      <c r="F257" s="151"/>
      <c r="G257" s="151"/>
      <c r="H257" s="151"/>
      <c r="I257" s="151"/>
      <c r="J257" s="151"/>
      <c r="K257" s="151"/>
      <c r="L257" s="151"/>
      <c r="M257" s="151"/>
      <c r="N257" s="151"/>
      <c r="O257" s="151"/>
      <c r="P257" s="151"/>
      <c r="Q257" s="151"/>
      <c r="R257" s="151"/>
      <c r="S257" s="151"/>
      <c r="T257" s="151"/>
      <c r="U257" s="151"/>
      <c r="V257" s="151"/>
      <c r="W257" s="151"/>
      <c r="X257" s="151"/>
      <c r="Y257" s="152"/>
      <c r="Z257" s="493"/>
      <c r="AA257" s="493"/>
    </row>
    <row r="258" ht="15.75" customHeight="1">
      <c r="A258" s="151"/>
      <c r="B258" s="151"/>
      <c r="C258" s="151"/>
      <c r="D258" s="151"/>
      <c r="E258" s="151"/>
      <c r="F258" s="151"/>
      <c r="G258" s="151"/>
      <c r="H258" s="151"/>
      <c r="I258" s="151"/>
      <c r="J258" s="151"/>
      <c r="K258" s="151"/>
      <c r="L258" s="151"/>
      <c r="M258" s="151"/>
      <c r="N258" s="151"/>
      <c r="O258" s="151"/>
      <c r="P258" s="151"/>
      <c r="Q258" s="151"/>
      <c r="R258" s="151"/>
      <c r="S258" s="151"/>
      <c r="T258" s="151"/>
      <c r="U258" s="151"/>
      <c r="V258" s="151"/>
      <c r="W258" s="151"/>
      <c r="X258" s="151"/>
      <c r="Y258" s="152"/>
      <c r="Z258" s="493"/>
      <c r="AA258" s="493"/>
    </row>
    <row r="259" ht="15.75" customHeight="1">
      <c r="A259" s="151"/>
      <c r="B259" s="151"/>
      <c r="C259" s="151"/>
      <c r="D259" s="151"/>
      <c r="E259" s="151"/>
      <c r="F259" s="151"/>
      <c r="G259" s="151"/>
      <c r="H259" s="151"/>
      <c r="I259" s="151"/>
      <c r="J259" s="151"/>
      <c r="K259" s="151"/>
      <c r="L259" s="151"/>
      <c r="M259" s="151"/>
      <c r="N259" s="151"/>
      <c r="O259" s="151"/>
      <c r="P259" s="151"/>
      <c r="Q259" s="151"/>
      <c r="R259" s="151"/>
      <c r="S259" s="151"/>
      <c r="T259" s="151"/>
      <c r="U259" s="151"/>
      <c r="V259" s="151"/>
      <c r="W259" s="151"/>
      <c r="X259" s="151"/>
      <c r="Y259" s="152"/>
      <c r="Z259" s="493"/>
      <c r="AA259" s="493"/>
    </row>
    <row r="260" ht="15.75" customHeight="1">
      <c r="A260" s="151"/>
      <c r="B260" s="151"/>
      <c r="C260" s="151"/>
      <c r="D260" s="151"/>
      <c r="E260" s="151"/>
      <c r="F260" s="151"/>
      <c r="G260" s="151"/>
      <c r="H260" s="151"/>
      <c r="I260" s="151"/>
      <c r="J260" s="151"/>
      <c r="K260" s="151"/>
      <c r="L260" s="151"/>
      <c r="M260" s="151"/>
      <c r="N260" s="151"/>
      <c r="O260" s="151"/>
      <c r="P260" s="151"/>
      <c r="Q260" s="151"/>
      <c r="R260" s="151"/>
      <c r="S260" s="151"/>
      <c r="T260" s="151"/>
      <c r="U260" s="151"/>
      <c r="V260" s="151"/>
      <c r="W260" s="151"/>
      <c r="X260" s="151"/>
      <c r="Y260" s="152"/>
      <c r="Z260" s="493"/>
      <c r="AA260" s="493"/>
    </row>
    <row r="261" ht="15.75" customHeight="1">
      <c r="A261" s="151"/>
      <c r="B261" s="151"/>
      <c r="C261" s="151"/>
      <c r="D261" s="151"/>
      <c r="E261" s="151"/>
      <c r="F261" s="151"/>
      <c r="G261" s="151"/>
      <c r="H261" s="151"/>
      <c r="I261" s="151"/>
      <c r="J261" s="151"/>
      <c r="K261" s="151"/>
      <c r="L261" s="151"/>
      <c r="M261" s="151"/>
      <c r="N261" s="151"/>
      <c r="O261" s="151"/>
      <c r="P261" s="151"/>
      <c r="Q261" s="151"/>
      <c r="R261" s="151"/>
      <c r="S261" s="151"/>
      <c r="T261" s="151"/>
      <c r="U261" s="151"/>
      <c r="V261" s="151"/>
      <c r="W261" s="151"/>
      <c r="X261" s="151"/>
      <c r="Y261" s="152"/>
      <c r="Z261" s="493"/>
      <c r="AA261" s="493"/>
    </row>
    <row r="262" ht="15.75" customHeight="1">
      <c r="A262" s="151"/>
      <c r="B262" s="151"/>
      <c r="C262" s="151"/>
      <c r="D262" s="151"/>
      <c r="E262" s="151"/>
      <c r="F262" s="151"/>
      <c r="G262" s="151"/>
      <c r="H262" s="151"/>
      <c r="I262" s="151"/>
      <c r="J262" s="151"/>
      <c r="K262" s="151"/>
      <c r="L262" s="151"/>
      <c r="M262" s="151"/>
      <c r="N262" s="151"/>
      <c r="O262" s="151"/>
      <c r="P262" s="151"/>
      <c r="Q262" s="151"/>
      <c r="R262" s="151"/>
      <c r="S262" s="151"/>
      <c r="T262" s="151"/>
      <c r="U262" s="151"/>
      <c r="V262" s="151"/>
      <c r="W262" s="151"/>
      <c r="X262" s="151"/>
      <c r="Y262" s="152"/>
      <c r="Z262" s="493"/>
      <c r="AA262" s="493"/>
    </row>
    <row r="263" ht="15.75" customHeight="1">
      <c r="A263" s="151"/>
      <c r="B263" s="151"/>
      <c r="C263" s="151"/>
      <c r="D263" s="151"/>
      <c r="E263" s="151"/>
      <c r="F263" s="151"/>
      <c r="G263" s="151"/>
      <c r="H263" s="151"/>
      <c r="I263" s="151"/>
      <c r="J263" s="151"/>
      <c r="K263" s="151"/>
      <c r="L263" s="151"/>
      <c r="M263" s="151"/>
      <c r="N263" s="151"/>
      <c r="O263" s="151"/>
      <c r="P263" s="151"/>
      <c r="Q263" s="151"/>
      <c r="R263" s="151"/>
      <c r="S263" s="151"/>
      <c r="T263" s="151"/>
      <c r="U263" s="151"/>
      <c r="V263" s="151"/>
      <c r="W263" s="151"/>
      <c r="X263" s="151"/>
      <c r="Y263" s="152"/>
      <c r="Z263" s="493"/>
      <c r="AA263" s="493"/>
    </row>
    <row r="264" ht="15.75" customHeight="1">
      <c r="A264" s="151"/>
      <c r="B264" s="151"/>
      <c r="C264" s="151"/>
      <c r="D264" s="151"/>
      <c r="E264" s="151"/>
      <c r="F264" s="151"/>
      <c r="G264" s="151"/>
      <c r="H264" s="151"/>
      <c r="I264" s="151"/>
      <c r="J264" s="151"/>
      <c r="K264" s="151"/>
      <c r="L264" s="151"/>
      <c r="M264" s="151"/>
      <c r="N264" s="151"/>
      <c r="O264" s="151"/>
      <c r="P264" s="151"/>
      <c r="Q264" s="151"/>
      <c r="R264" s="151"/>
      <c r="S264" s="151"/>
      <c r="T264" s="151"/>
      <c r="U264" s="151"/>
      <c r="V264" s="151"/>
      <c r="W264" s="151"/>
      <c r="X264" s="151"/>
      <c r="Y264" s="152"/>
      <c r="Z264" s="493"/>
      <c r="AA264" s="493"/>
    </row>
    <row r="265" ht="15.75" customHeight="1">
      <c r="A265" s="151"/>
      <c r="B265" s="151"/>
      <c r="C265" s="151"/>
      <c r="D265" s="151"/>
      <c r="E265" s="151"/>
      <c r="F265" s="151"/>
      <c r="G265" s="151"/>
      <c r="H265" s="151"/>
      <c r="I265" s="151"/>
      <c r="J265" s="151"/>
      <c r="K265" s="151"/>
      <c r="L265" s="151"/>
      <c r="M265" s="151"/>
      <c r="N265" s="151"/>
      <c r="O265" s="151"/>
      <c r="P265" s="151"/>
      <c r="Q265" s="151"/>
      <c r="R265" s="151"/>
      <c r="S265" s="151"/>
      <c r="T265" s="151"/>
      <c r="U265" s="151"/>
      <c r="V265" s="151"/>
      <c r="W265" s="151"/>
      <c r="X265" s="151"/>
      <c r="Y265" s="152"/>
      <c r="Z265" s="493"/>
      <c r="AA265" s="493"/>
    </row>
    <row r="266" ht="15.75" customHeight="1">
      <c r="A266" s="151"/>
      <c r="B266" s="151"/>
      <c r="C266" s="151"/>
      <c r="D266" s="151"/>
      <c r="E266" s="151"/>
      <c r="F266" s="151"/>
      <c r="G266" s="151"/>
      <c r="H266" s="151"/>
      <c r="I266" s="151"/>
      <c r="J266" s="151"/>
      <c r="K266" s="151"/>
      <c r="L266" s="151"/>
      <c r="M266" s="151"/>
      <c r="N266" s="151"/>
      <c r="O266" s="151"/>
      <c r="P266" s="151"/>
      <c r="Q266" s="151"/>
      <c r="R266" s="151"/>
      <c r="S266" s="151"/>
      <c r="T266" s="151"/>
      <c r="U266" s="151"/>
      <c r="V266" s="151"/>
      <c r="W266" s="151"/>
      <c r="X266" s="151"/>
      <c r="Y266" s="152"/>
      <c r="Z266" s="493"/>
      <c r="AA266" s="493"/>
    </row>
    <row r="267" ht="15.75" customHeight="1">
      <c r="A267" s="151"/>
      <c r="B267" s="151"/>
      <c r="C267" s="151"/>
      <c r="D267" s="151"/>
      <c r="E267" s="151"/>
      <c r="F267" s="151"/>
      <c r="G267" s="151"/>
      <c r="H267" s="151"/>
      <c r="I267" s="151"/>
      <c r="J267" s="151"/>
      <c r="K267" s="151"/>
      <c r="L267" s="151"/>
      <c r="M267" s="151"/>
      <c r="N267" s="151"/>
      <c r="O267" s="151"/>
      <c r="P267" s="151"/>
      <c r="Q267" s="151"/>
      <c r="R267" s="151"/>
      <c r="S267" s="151"/>
      <c r="T267" s="151"/>
      <c r="U267" s="151"/>
      <c r="V267" s="151"/>
      <c r="W267" s="151"/>
      <c r="X267" s="151"/>
      <c r="Y267" s="152"/>
      <c r="Z267" s="493"/>
      <c r="AA267" s="493"/>
    </row>
    <row r="268" ht="15.75" customHeight="1">
      <c r="A268" s="151"/>
      <c r="B268" s="151"/>
      <c r="C268" s="151"/>
      <c r="D268" s="151"/>
      <c r="E268" s="151"/>
      <c r="F268" s="151"/>
      <c r="G268" s="151"/>
      <c r="H268" s="151"/>
      <c r="I268" s="151"/>
      <c r="J268" s="151"/>
      <c r="K268" s="151"/>
      <c r="L268" s="151"/>
      <c r="M268" s="151"/>
      <c r="N268" s="151"/>
      <c r="O268" s="151"/>
      <c r="P268" s="151"/>
      <c r="Q268" s="151"/>
      <c r="R268" s="151"/>
      <c r="S268" s="151"/>
      <c r="T268" s="151"/>
      <c r="U268" s="151"/>
      <c r="V268" s="151"/>
      <c r="W268" s="151"/>
      <c r="X268" s="151"/>
      <c r="Y268" s="152"/>
      <c r="Z268" s="493"/>
      <c r="AA268" s="493"/>
    </row>
    <row r="269" ht="15.75" customHeight="1">
      <c r="A269" s="151"/>
      <c r="B269" s="151"/>
      <c r="C269" s="151"/>
      <c r="D269" s="151"/>
      <c r="E269" s="151"/>
      <c r="F269" s="151"/>
      <c r="G269" s="151"/>
      <c r="H269" s="151"/>
      <c r="I269" s="151"/>
      <c r="J269" s="151"/>
      <c r="K269" s="151"/>
      <c r="L269" s="151"/>
      <c r="M269" s="151"/>
      <c r="N269" s="151"/>
      <c r="O269" s="151"/>
      <c r="P269" s="151"/>
      <c r="Q269" s="151"/>
      <c r="R269" s="151"/>
      <c r="S269" s="151"/>
      <c r="T269" s="151"/>
      <c r="U269" s="151"/>
      <c r="V269" s="151"/>
      <c r="W269" s="151"/>
      <c r="X269" s="151"/>
      <c r="Y269" s="152"/>
      <c r="Z269" s="493"/>
      <c r="AA269" s="493"/>
    </row>
    <row r="270" ht="15.75" customHeight="1">
      <c r="A270" s="151"/>
      <c r="B270" s="151"/>
      <c r="C270" s="151"/>
      <c r="D270" s="151"/>
      <c r="E270" s="151"/>
      <c r="F270" s="151"/>
      <c r="G270" s="151"/>
      <c r="H270" s="151"/>
      <c r="I270" s="151"/>
      <c r="J270" s="151"/>
      <c r="K270" s="151"/>
      <c r="L270" s="151"/>
      <c r="M270" s="151"/>
      <c r="N270" s="151"/>
      <c r="O270" s="151"/>
      <c r="P270" s="151"/>
      <c r="Q270" s="151"/>
      <c r="R270" s="151"/>
      <c r="S270" s="151"/>
      <c r="T270" s="151"/>
      <c r="U270" s="151"/>
      <c r="V270" s="151"/>
      <c r="W270" s="151"/>
      <c r="X270" s="151"/>
      <c r="Y270" s="152"/>
      <c r="Z270" s="493"/>
      <c r="AA270" s="493"/>
    </row>
    <row r="271" ht="15.75" customHeight="1">
      <c r="A271" s="151"/>
      <c r="B271" s="151"/>
      <c r="C271" s="151"/>
      <c r="D271" s="151"/>
      <c r="E271" s="151"/>
      <c r="F271" s="151"/>
      <c r="G271" s="151"/>
      <c r="H271" s="151"/>
      <c r="I271" s="151"/>
      <c r="J271" s="151"/>
      <c r="K271" s="151"/>
      <c r="L271" s="151"/>
      <c r="M271" s="151"/>
      <c r="N271" s="151"/>
      <c r="O271" s="151"/>
      <c r="P271" s="151"/>
      <c r="Q271" s="151"/>
      <c r="R271" s="151"/>
      <c r="S271" s="151"/>
      <c r="T271" s="151"/>
      <c r="U271" s="151"/>
      <c r="V271" s="151"/>
      <c r="W271" s="151"/>
      <c r="X271" s="151"/>
      <c r="Y271" s="152"/>
      <c r="Z271" s="493"/>
      <c r="AA271" s="493"/>
    </row>
    <row r="272" ht="15.75" customHeight="1">
      <c r="A272" s="151"/>
      <c r="B272" s="151"/>
      <c r="C272" s="151"/>
      <c r="D272" s="151"/>
      <c r="E272" s="151"/>
      <c r="F272" s="151"/>
      <c r="G272" s="151"/>
      <c r="H272" s="151"/>
      <c r="I272" s="151"/>
      <c r="J272" s="151"/>
      <c r="K272" s="151"/>
      <c r="L272" s="151"/>
      <c r="M272" s="151"/>
      <c r="N272" s="151"/>
      <c r="O272" s="151"/>
      <c r="P272" s="151"/>
      <c r="Q272" s="151"/>
      <c r="R272" s="151"/>
      <c r="S272" s="151"/>
      <c r="T272" s="151"/>
      <c r="U272" s="151"/>
      <c r="V272" s="151"/>
      <c r="W272" s="151"/>
      <c r="X272" s="151"/>
      <c r="Y272" s="152"/>
      <c r="Z272" s="493"/>
      <c r="AA272" s="493"/>
    </row>
    <row r="273" ht="15.75" customHeight="1">
      <c r="A273" s="151"/>
      <c r="B273" s="151"/>
      <c r="C273" s="151"/>
      <c r="D273" s="151"/>
      <c r="E273" s="151"/>
      <c r="F273" s="151"/>
      <c r="G273" s="151"/>
      <c r="H273" s="151"/>
      <c r="I273" s="151"/>
      <c r="J273" s="151"/>
      <c r="K273" s="151"/>
      <c r="L273" s="151"/>
      <c r="M273" s="151"/>
      <c r="N273" s="151"/>
      <c r="O273" s="151"/>
      <c r="P273" s="151"/>
      <c r="Q273" s="151"/>
      <c r="R273" s="151"/>
      <c r="S273" s="151"/>
      <c r="T273" s="151"/>
      <c r="U273" s="151"/>
      <c r="V273" s="151"/>
      <c r="W273" s="151"/>
      <c r="X273" s="151"/>
      <c r="Y273" s="152"/>
      <c r="Z273" s="493"/>
      <c r="AA273" s="493"/>
    </row>
    <row r="274" ht="15.75" customHeight="1">
      <c r="A274" s="151"/>
      <c r="B274" s="151"/>
      <c r="C274" s="151"/>
      <c r="D274" s="151"/>
      <c r="E274" s="151"/>
      <c r="F274" s="151"/>
      <c r="G274" s="151"/>
      <c r="H274" s="151"/>
      <c r="I274" s="151"/>
      <c r="J274" s="151"/>
      <c r="K274" s="151"/>
      <c r="L274" s="151"/>
      <c r="M274" s="151"/>
      <c r="N274" s="151"/>
      <c r="O274" s="151"/>
      <c r="P274" s="151"/>
      <c r="Q274" s="151"/>
      <c r="R274" s="151"/>
      <c r="S274" s="151"/>
      <c r="T274" s="151"/>
      <c r="U274" s="151"/>
      <c r="V274" s="151"/>
      <c r="W274" s="151"/>
      <c r="X274" s="151"/>
      <c r="Y274" s="152"/>
      <c r="Z274" s="493"/>
      <c r="AA274" s="493"/>
    </row>
    <row r="275" ht="15.75" customHeight="1">
      <c r="A275" s="151"/>
      <c r="B275" s="151"/>
      <c r="C275" s="151"/>
      <c r="D275" s="151"/>
      <c r="E275" s="151"/>
      <c r="F275" s="151"/>
      <c r="G275" s="151"/>
      <c r="H275" s="151"/>
      <c r="I275" s="151"/>
      <c r="J275" s="151"/>
      <c r="K275" s="151"/>
      <c r="L275" s="151"/>
      <c r="M275" s="151"/>
      <c r="N275" s="151"/>
      <c r="O275" s="151"/>
      <c r="P275" s="151"/>
      <c r="Q275" s="151"/>
      <c r="R275" s="151"/>
      <c r="S275" s="151"/>
      <c r="T275" s="151"/>
      <c r="U275" s="151"/>
      <c r="V275" s="151"/>
      <c r="W275" s="151"/>
      <c r="X275" s="151"/>
      <c r="Y275" s="152"/>
      <c r="Z275" s="493"/>
      <c r="AA275" s="493"/>
    </row>
    <row r="276" ht="15.75" customHeight="1">
      <c r="A276" s="151"/>
      <c r="B276" s="151"/>
      <c r="C276" s="151"/>
      <c r="D276" s="151"/>
      <c r="E276" s="151"/>
      <c r="F276" s="151"/>
      <c r="G276" s="151"/>
      <c r="H276" s="151"/>
      <c r="I276" s="151"/>
      <c r="J276" s="151"/>
      <c r="K276" s="151"/>
      <c r="L276" s="151"/>
      <c r="M276" s="151"/>
      <c r="N276" s="151"/>
      <c r="O276" s="151"/>
      <c r="P276" s="151"/>
      <c r="Q276" s="151"/>
      <c r="R276" s="151"/>
      <c r="S276" s="151"/>
      <c r="T276" s="151"/>
      <c r="U276" s="151"/>
      <c r="V276" s="151"/>
      <c r="W276" s="151"/>
      <c r="X276" s="151"/>
      <c r="Y276" s="152"/>
      <c r="Z276" s="493"/>
      <c r="AA276" s="493"/>
    </row>
    <row r="277" ht="15.75" customHeight="1">
      <c r="A277" s="151"/>
      <c r="B277" s="151"/>
      <c r="C277" s="151"/>
      <c r="D277" s="151"/>
      <c r="E277" s="151"/>
      <c r="F277" s="151"/>
      <c r="G277" s="151"/>
      <c r="H277" s="151"/>
      <c r="I277" s="151"/>
      <c r="J277" s="151"/>
      <c r="K277" s="151"/>
      <c r="L277" s="151"/>
      <c r="M277" s="151"/>
      <c r="N277" s="151"/>
      <c r="O277" s="151"/>
      <c r="P277" s="151"/>
      <c r="Q277" s="151"/>
      <c r="R277" s="151"/>
      <c r="S277" s="151"/>
      <c r="T277" s="151"/>
      <c r="U277" s="151"/>
      <c r="V277" s="151"/>
      <c r="W277" s="151"/>
      <c r="X277" s="151"/>
      <c r="Y277" s="152"/>
      <c r="Z277" s="493"/>
      <c r="AA277" s="493"/>
    </row>
    <row r="278" ht="15.75" customHeight="1">
      <c r="A278" s="151"/>
      <c r="B278" s="151"/>
      <c r="C278" s="151"/>
      <c r="D278" s="151"/>
      <c r="E278" s="151"/>
      <c r="F278" s="151"/>
      <c r="G278" s="151"/>
      <c r="H278" s="151"/>
      <c r="I278" s="151"/>
      <c r="J278" s="151"/>
      <c r="K278" s="151"/>
      <c r="L278" s="151"/>
      <c r="M278" s="151"/>
      <c r="N278" s="151"/>
      <c r="O278" s="151"/>
      <c r="P278" s="151"/>
      <c r="Q278" s="151"/>
      <c r="R278" s="151"/>
      <c r="S278" s="151"/>
      <c r="T278" s="151"/>
      <c r="U278" s="151"/>
      <c r="V278" s="151"/>
      <c r="W278" s="151"/>
      <c r="X278" s="151"/>
      <c r="Y278" s="152"/>
      <c r="Z278" s="493"/>
      <c r="AA278" s="493"/>
    </row>
    <row r="279" ht="15.75" customHeight="1">
      <c r="A279" s="151"/>
      <c r="B279" s="151"/>
      <c r="C279" s="151"/>
      <c r="D279" s="151"/>
      <c r="E279" s="151"/>
      <c r="F279" s="151"/>
      <c r="G279" s="151"/>
      <c r="H279" s="151"/>
      <c r="I279" s="151"/>
      <c r="J279" s="151"/>
      <c r="K279" s="151"/>
      <c r="L279" s="151"/>
      <c r="M279" s="151"/>
      <c r="N279" s="151"/>
      <c r="O279" s="151"/>
      <c r="P279" s="151"/>
      <c r="Q279" s="151"/>
      <c r="R279" s="151"/>
      <c r="S279" s="151"/>
      <c r="T279" s="151"/>
      <c r="U279" s="151"/>
      <c r="V279" s="151"/>
      <c r="W279" s="151"/>
      <c r="X279" s="151"/>
      <c r="Y279" s="152"/>
      <c r="Z279" s="493"/>
      <c r="AA279" s="493"/>
    </row>
    <row r="280" ht="15.75" customHeight="1">
      <c r="A280" s="151"/>
      <c r="B280" s="151"/>
      <c r="C280" s="151"/>
      <c r="D280" s="151"/>
      <c r="E280" s="151"/>
      <c r="F280" s="151"/>
      <c r="G280" s="151"/>
      <c r="H280" s="151"/>
      <c r="I280" s="151"/>
      <c r="J280" s="151"/>
      <c r="K280" s="151"/>
      <c r="L280" s="151"/>
      <c r="M280" s="151"/>
      <c r="N280" s="151"/>
      <c r="O280" s="151"/>
      <c r="P280" s="151"/>
      <c r="Q280" s="151"/>
      <c r="R280" s="151"/>
      <c r="S280" s="151"/>
      <c r="T280" s="151"/>
      <c r="U280" s="151"/>
      <c r="V280" s="151"/>
      <c r="W280" s="151"/>
      <c r="X280" s="151"/>
      <c r="Y280" s="152"/>
      <c r="Z280" s="493"/>
      <c r="AA280" s="493"/>
    </row>
    <row r="281" ht="15.75" customHeight="1">
      <c r="A281" s="151"/>
      <c r="B281" s="151"/>
      <c r="C281" s="151"/>
      <c r="D281" s="151"/>
      <c r="E281" s="151"/>
      <c r="F281" s="151"/>
      <c r="G281" s="151"/>
      <c r="H281" s="151"/>
      <c r="I281" s="151"/>
      <c r="J281" s="151"/>
      <c r="K281" s="151"/>
      <c r="L281" s="151"/>
      <c r="M281" s="151"/>
      <c r="N281" s="151"/>
      <c r="O281" s="151"/>
      <c r="P281" s="151"/>
      <c r="Q281" s="151"/>
      <c r="R281" s="151"/>
      <c r="S281" s="151"/>
      <c r="T281" s="151"/>
      <c r="U281" s="151"/>
      <c r="V281" s="151"/>
      <c r="W281" s="151"/>
      <c r="X281" s="151"/>
      <c r="Y281" s="152"/>
      <c r="Z281" s="493"/>
      <c r="AA281" s="493"/>
    </row>
    <row r="282" ht="15.75" customHeight="1">
      <c r="A282" s="151"/>
      <c r="B282" s="151"/>
      <c r="C282" s="151"/>
      <c r="D282" s="151"/>
      <c r="E282" s="151"/>
      <c r="F282" s="151"/>
      <c r="G282" s="151"/>
      <c r="H282" s="151"/>
      <c r="I282" s="151"/>
      <c r="J282" s="151"/>
      <c r="K282" s="151"/>
      <c r="L282" s="151"/>
      <c r="M282" s="151"/>
      <c r="N282" s="151"/>
      <c r="O282" s="151"/>
      <c r="P282" s="151"/>
      <c r="Q282" s="151"/>
      <c r="R282" s="151"/>
      <c r="S282" s="151"/>
      <c r="T282" s="151"/>
      <c r="U282" s="151"/>
      <c r="V282" s="151"/>
      <c r="W282" s="151"/>
      <c r="X282" s="151"/>
      <c r="Y282" s="152"/>
      <c r="Z282" s="493"/>
      <c r="AA282" s="493"/>
    </row>
    <row r="283" ht="15.75" customHeight="1">
      <c r="A283" s="151"/>
      <c r="B283" s="151"/>
      <c r="C283" s="151"/>
      <c r="D283" s="151"/>
      <c r="E283" s="151"/>
      <c r="F283" s="151"/>
      <c r="G283" s="151"/>
      <c r="H283" s="151"/>
      <c r="I283" s="151"/>
      <c r="J283" s="151"/>
      <c r="K283" s="151"/>
      <c r="L283" s="151"/>
      <c r="M283" s="151"/>
      <c r="N283" s="151"/>
      <c r="O283" s="151"/>
      <c r="P283" s="151"/>
      <c r="Q283" s="151"/>
      <c r="R283" s="151"/>
      <c r="S283" s="151"/>
      <c r="T283" s="151"/>
      <c r="U283" s="151"/>
      <c r="V283" s="151"/>
      <c r="W283" s="151"/>
      <c r="X283" s="151"/>
      <c r="Y283" s="152"/>
      <c r="Z283" s="493"/>
      <c r="AA283" s="493"/>
    </row>
    <row r="284" ht="15.75" customHeight="1">
      <c r="A284" s="151"/>
      <c r="B284" s="151"/>
      <c r="C284" s="151"/>
      <c r="D284" s="151"/>
      <c r="E284" s="151"/>
      <c r="F284" s="151"/>
      <c r="G284" s="151"/>
      <c r="H284" s="151"/>
      <c r="I284" s="151"/>
      <c r="J284" s="151"/>
      <c r="K284" s="151"/>
      <c r="L284" s="151"/>
      <c r="M284" s="151"/>
      <c r="N284" s="151"/>
      <c r="O284" s="151"/>
      <c r="P284" s="151"/>
      <c r="Q284" s="151"/>
      <c r="R284" s="151"/>
      <c r="S284" s="151"/>
      <c r="T284" s="151"/>
      <c r="U284" s="151"/>
      <c r="V284" s="151"/>
      <c r="W284" s="151"/>
      <c r="X284" s="151"/>
      <c r="Y284" s="152"/>
      <c r="Z284" s="493"/>
      <c r="AA284" s="493"/>
    </row>
    <row r="285" ht="15.75" customHeight="1">
      <c r="A285" s="151"/>
      <c r="B285" s="151"/>
      <c r="C285" s="151"/>
      <c r="D285" s="151"/>
      <c r="E285" s="151"/>
      <c r="F285" s="151"/>
      <c r="G285" s="151"/>
      <c r="H285" s="151"/>
      <c r="I285" s="151"/>
      <c r="J285" s="151"/>
      <c r="K285" s="151"/>
      <c r="L285" s="151"/>
      <c r="M285" s="151"/>
      <c r="N285" s="151"/>
      <c r="O285" s="151"/>
      <c r="P285" s="151"/>
      <c r="Q285" s="151"/>
      <c r="R285" s="151"/>
      <c r="S285" s="151"/>
      <c r="T285" s="151"/>
      <c r="U285" s="151"/>
      <c r="V285" s="151"/>
      <c r="W285" s="151"/>
      <c r="X285" s="151"/>
      <c r="Y285" s="152"/>
      <c r="Z285" s="493"/>
      <c r="AA285" s="493"/>
    </row>
    <row r="286" ht="15.75" customHeight="1">
      <c r="A286" s="151"/>
      <c r="B286" s="151"/>
      <c r="C286" s="151"/>
      <c r="D286" s="151"/>
      <c r="E286" s="151"/>
      <c r="F286" s="151"/>
      <c r="G286" s="151"/>
      <c r="H286" s="151"/>
      <c r="I286" s="151"/>
      <c r="J286" s="151"/>
      <c r="K286" s="151"/>
      <c r="L286" s="151"/>
      <c r="M286" s="151"/>
      <c r="N286" s="151"/>
      <c r="O286" s="151"/>
      <c r="P286" s="151"/>
      <c r="Q286" s="151"/>
      <c r="R286" s="151"/>
      <c r="S286" s="151"/>
      <c r="T286" s="151"/>
      <c r="U286" s="151"/>
      <c r="V286" s="151"/>
      <c r="W286" s="151"/>
      <c r="X286" s="151"/>
      <c r="Y286" s="152"/>
      <c r="Z286" s="493"/>
      <c r="AA286" s="493"/>
    </row>
    <row r="287" ht="15.75" customHeight="1">
      <c r="A287" s="151"/>
      <c r="B287" s="151"/>
      <c r="C287" s="151"/>
      <c r="D287" s="151"/>
      <c r="E287" s="151"/>
      <c r="F287" s="151"/>
      <c r="G287" s="151"/>
      <c r="H287" s="151"/>
      <c r="I287" s="151"/>
      <c r="J287" s="151"/>
      <c r="K287" s="151"/>
      <c r="L287" s="151"/>
      <c r="M287" s="151"/>
      <c r="N287" s="151"/>
      <c r="O287" s="151"/>
      <c r="P287" s="151"/>
      <c r="Q287" s="151"/>
      <c r="R287" s="151"/>
      <c r="S287" s="151"/>
      <c r="T287" s="151"/>
      <c r="U287" s="151"/>
      <c r="V287" s="151"/>
      <c r="W287" s="151"/>
      <c r="X287" s="151"/>
      <c r="Y287" s="152"/>
      <c r="Z287" s="493"/>
      <c r="AA287" s="493"/>
    </row>
    <row r="288" ht="15.75" customHeight="1">
      <c r="A288" s="151"/>
      <c r="B288" s="151"/>
      <c r="C288" s="151"/>
      <c r="D288" s="151"/>
      <c r="E288" s="151"/>
      <c r="F288" s="151"/>
      <c r="G288" s="151"/>
      <c r="H288" s="151"/>
      <c r="I288" s="151"/>
      <c r="J288" s="151"/>
      <c r="K288" s="151"/>
      <c r="L288" s="151"/>
      <c r="M288" s="151"/>
      <c r="N288" s="151"/>
      <c r="O288" s="151"/>
      <c r="P288" s="151"/>
      <c r="Q288" s="151"/>
      <c r="R288" s="151"/>
      <c r="S288" s="151"/>
      <c r="T288" s="151"/>
      <c r="U288" s="151"/>
      <c r="V288" s="151"/>
      <c r="W288" s="151"/>
      <c r="X288" s="151"/>
      <c r="Y288" s="152"/>
      <c r="Z288" s="493"/>
      <c r="AA288" s="493"/>
    </row>
    <row r="289" ht="15.75" customHeight="1">
      <c r="A289" s="151"/>
      <c r="B289" s="151"/>
      <c r="C289" s="151"/>
      <c r="D289" s="151"/>
      <c r="E289" s="151"/>
      <c r="F289" s="151"/>
      <c r="G289" s="151"/>
      <c r="H289" s="151"/>
      <c r="I289" s="151"/>
      <c r="J289" s="151"/>
      <c r="K289" s="151"/>
      <c r="L289" s="151"/>
      <c r="M289" s="151"/>
      <c r="N289" s="151"/>
      <c r="O289" s="151"/>
      <c r="P289" s="151"/>
      <c r="Q289" s="151"/>
      <c r="R289" s="151"/>
      <c r="S289" s="151"/>
      <c r="T289" s="151"/>
      <c r="U289" s="151"/>
      <c r="V289" s="151"/>
      <c r="W289" s="151"/>
      <c r="X289" s="151"/>
      <c r="Y289" s="152"/>
      <c r="Z289" s="493"/>
      <c r="AA289" s="493"/>
    </row>
    <row r="290" ht="15.75" customHeight="1">
      <c r="A290" s="151"/>
      <c r="B290" s="151"/>
      <c r="C290" s="151"/>
      <c r="D290" s="151"/>
      <c r="E290" s="151"/>
      <c r="F290" s="151"/>
      <c r="G290" s="151"/>
      <c r="H290" s="151"/>
      <c r="I290" s="151"/>
      <c r="J290" s="151"/>
      <c r="K290" s="151"/>
      <c r="L290" s="151"/>
      <c r="M290" s="151"/>
      <c r="N290" s="151"/>
      <c r="O290" s="151"/>
      <c r="P290" s="151"/>
      <c r="Q290" s="151"/>
      <c r="R290" s="151"/>
      <c r="S290" s="151"/>
      <c r="T290" s="151"/>
      <c r="U290" s="151"/>
      <c r="V290" s="151"/>
      <c r="W290" s="151"/>
      <c r="X290" s="151"/>
      <c r="Y290" s="152"/>
      <c r="Z290" s="493"/>
      <c r="AA290" s="493"/>
    </row>
    <row r="291" ht="15.75" customHeight="1">
      <c r="A291" s="151"/>
      <c r="B291" s="151"/>
      <c r="C291" s="151"/>
      <c r="D291" s="151"/>
      <c r="E291" s="151"/>
      <c r="F291" s="151"/>
      <c r="G291" s="151"/>
      <c r="H291" s="151"/>
      <c r="I291" s="151"/>
      <c r="J291" s="151"/>
      <c r="K291" s="151"/>
      <c r="L291" s="151"/>
      <c r="M291" s="151"/>
      <c r="N291" s="151"/>
      <c r="O291" s="151"/>
      <c r="P291" s="151"/>
      <c r="Q291" s="151"/>
      <c r="R291" s="151"/>
      <c r="S291" s="151"/>
      <c r="T291" s="151"/>
      <c r="U291" s="151"/>
      <c r="V291" s="151"/>
      <c r="W291" s="151"/>
      <c r="X291" s="151"/>
      <c r="Y291" s="152"/>
      <c r="Z291" s="493"/>
      <c r="AA291" s="493"/>
    </row>
    <row r="292" ht="15.75" customHeight="1">
      <c r="A292" s="151"/>
      <c r="B292" s="151"/>
      <c r="C292" s="151"/>
      <c r="D292" s="151"/>
      <c r="E292" s="151"/>
      <c r="F292" s="151"/>
      <c r="G292" s="151"/>
      <c r="H292" s="151"/>
      <c r="I292" s="151"/>
      <c r="J292" s="151"/>
      <c r="K292" s="151"/>
      <c r="L292" s="151"/>
      <c r="M292" s="151"/>
      <c r="N292" s="151"/>
      <c r="O292" s="151"/>
      <c r="P292" s="151"/>
      <c r="Q292" s="151"/>
      <c r="R292" s="151"/>
      <c r="S292" s="151"/>
      <c r="T292" s="151"/>
      <c r="U292" s="151"/>
      <c r="V292" s="151"/>
      <c r="W292" s="151"/>
      <c r="X292" s="151"/>
      <c r="Y292" s="152"/>
      <c r="Z292" s="493"/>
      <c r="AA292" s="493"/>
    </row>
    <row r="293" ht="15.75" customHeight="1">
      <c r="A293" s="151"/>
      <c r="B293" s="151"/>
      <c r="C293" s="151"/>
      <c r="D293" s="151"/>
      <c r="E293" s="151"/>
      <c r="F293" s="151"/>
      <c r="G293" s="151"/>
      <c r="H293" s="151"/>
      <c r="I293" s="151"/>
      <c r="J293" s="151"/>
      <c r="K293" s="151"/>
      <c r="L293" s="151"/>
      <c r="M293" s="151"/>
      <c r="N293" s="151"/>
      <c r="O293" s="151"/>
      <c r="P293" s="151"/>
      <c r="Q293" s="151"/>
      <c r="R293" s="151"/>
      <c r="S293" s="151"/>
      <c r="T293" s="151"/>
      <c r="U293" s="151"/>
      <c r="V293" s="151"/>
      <c r="W293" s="151"/>
      <c r="X293" s="151"/>
      <c r="Y293" s="152"/>
      <c r="Z293" s="493"/>
      <c r="AA293" s="493"/>
    </row>
    <row r="294" ht="15.75" customHeight="1">
      <c r="A294" s="151"/>
      <c r="B294" s="151"/>
      <c r="C294" s="151"/>
      <c r="D294" s="151"/>
      <c r="E294" s="151"/>
      <c r="F294" s="151"/>
      <c r="G294" s="151"/>
      <c r="H294" s="151"/>
      <c r="I294" s="151"/>
      <c r="J294" s="151"/>
      <c r="K294" s="151"/>
      <c r="L294" s="151"/>
      <c r="M294" s="151"/>
      <c r="N294" s="151"/>
      <c r="O294" s="151"/>
      <c r="P294" s="151"/>
      <c r="Q294" s="151"/>
      <c r="R294" s="151"/>
      <c r="S294" s="151"/>
      <c r="T294" s="151"/>
      <c r="U294" s="151"/>
      <c r="V294" s="151"/>
      <c r="W294" s="151"/>
      <c r="X294" s="151"/>
      <c r="Y294" s="152"/>
      <c r="Z294" s="493"/>
      <c r="AA294" s="493"/>
    </row>
    <row r="295" ht="15.75" customHeight="1">
      <c r="A295" s="151"/>
      <c r="B295" s="151"/>
      <c r="C295" s="151"/>
      <c r="D295" s="151"/>
      <c r="E295" s="151"/>
      <c r="F295" s="151"/>
      <c r="G295" s="151"/>
      <c r="H295" s="151"/>
      <c r="I295" s="151"/>
      <c r="J295" s="151"/>
      <c r="K295" s="151"/>
      <c r="L295" s="151"/>
      <c r="M295" s="151"/>
      <c r="N295" s="151"/>
      <c r="O295" s="151"/>
      <c r="P295" s="151"/>
      <c r="Q295" s="151"/>
      <c r="R295" s="151"/>
      <c r="S295" s="151"/>
      <c r="T295" s="151"/>
      <c r="U295" s="151"/>
      <c r="V295" s="151"/>
      <c r="W295" s="151"/>
      <c r="X295" s="151"/>
      <c r="Y295" s="152"/>
      <c r="Z295" s="493"/>
      <c r="AA295" s="493"/>
    </row>
    <row r="296" ht="15.75" customHeight="1">
      <c r="A296" s="151"/>
      <c r="B296" s="151"/>
      <c r="C296" s="151"/>
      <c r="D296" s="151"/>
      <c r="E296" s="151"/>
      <c r="F296" s="151"/>
      <c r="G296" s="151"/>
      <c r="H296" s="151"/>
      <c r="I296" s="151"/>
      <c r="J296" s="151"/>
      <c r="K296" s="151"/>
      <c r="L296" s="151"/>
      <c r="M296" s="151"/>
      <c r="N296" s="151"/>
      <c r="O296" s="151"/>
      <c r="P296" s="151"/>
      <c r="Q296" s="151"/>
      <c r="R296" s="151"/>
      <c r="S296" s="151"/>
      <c r="T296" s="151"/>
      <c r="U296" s="151"/>
      <c r="V296" s="151"/>
      <c r="W296" s="151"/>
      <c r="X296" s="151"/>
      <c r="Y296" s="152"/>
      <c r="Z296" s="493"/>
      <c r="AA296" s="493"/>
    </row>
    <row r="297" ht="15.75" customHeight="1">
      <c r="A297" s="151"/>
      <c r="B297" s="151"/>
      <c r="C297" s="151"/>
      <c r="D297" s="151"/>
      <c r="E297" s="151"/>
      <c r="F297" s="151"/>
      <c r="G297" s="151"/>
      <c r="H297" s="151"/>
      <c r="I297" s="151"/>
      <c r="J297" s="151"/>
      <c r="K297" s="151"/>
      <c r="L297" s="151"/>
      <c r="M297" s="151"/>
      <c r="N297" s="151"/>
      <c r="O297" s="151"/>
      <c r="P297" s="151"/>
      <c r="Q297" s="151"/>
      <c r="R297" s="151"/>
      <c r="S297" s="151"/>
      <c r="T297" s="151"/>
      <c r="U297" s="151"/>
      <c r="V297" s="151"/>
      <c r="W297" s="151"/>
      <c r="X297" s="151"/>
      <c r="Y297" s="152"/>
      <c r="Z297" s="493"/>
      <c r="AA297" s="493"/>
    </row>
    <row r="298" ht="15.75" customHeight="1">
      <c r="A298" s="151"/>
      <c r="B298" s="151"/>
      <c r="C298" s="151"/>
      <c r="D298" s="151"/>
      <c r="E298" s="151"/>
      <c r="F298" s="151"/>
      <c r="G298" s="151"/>
      <c r="H298" s="151"/>
      <c r="I298" s="151"/>
      <c r="J298" s="151"/>
      <c r="K298" s="151"/>
      <c r="L298" s="151"/>
      <c r="M298" s="151"/>
      <c r="N298" s="151"/>
      <c r="O298" s="151"/>
      <c r="P298" s="151"/>
      <c r="Q298" s="151"/>
      <c r="R298" s="151"/>
      <c r="S298" s="151"/>
      <c r="T298" s="151"/>
      <c r="U298" s="151"/>
      <c r="V298" s="151"/>
      <c r="W298" s="151"/>
      <c r="X298" s="151"/>
      <c r="Y298" s="152"/>
      <c r="Z298" s="493"/>
      <c r="AA298" s="493"/>
    </row>
    <row r="299" ht="15.75" customHeight="1">
      <c r="A299" s="151"/>
      <c r="B299" s="151"/>
      <c r="C299" s="151"/>
      <c r="D299" s="151"/>
      <c r="E299" s="151"/>
      <c r="F299" s="151"/>
      <c r="G299" s="151"/>
      <c r="H299" s="151"/>
      <c r="I299" s="151"/>
      <c r="J299" s="151"/>
      <c r="K299" s="151"/>
      <c r="L299" s="151"/>
      <c r="M299" s="151"/>
      <c r="N299" s="151"/>
      <c r="O299" s="151"/>
      <c r="P299" s="151"/>
      <c r="Q299" s="151"/>
      <c r="R299" s="151"/>
      <c r="S299" s="151"/>
      <c r="T299" s="151"/>
      <c r="U299" s="151"/>
      <c r="V299" s="151"/>
      <c r="W299" s="151"/>
      <c r="X299" s="151"/>
      <c r="Y299" s="152"/>
      <c r="Z299" s="493"/>
      <c r="AA299" s="493"/>
    </row>
    <row r="300" ht="15.75" customHeight="1">
      <c r="A300" s="151"/>
      <c r="B300" s="151"/>
      <c r="C300" s="151"/>
      <c r="D300" s="151"/>
      <c r="E300" s="151"/>
      <c r="F300" s="151"/>
      <c r="G300" s="151"/>
      <c r="H300" s="151"/>
      <c r="I300" s="151"/>
      <c r="J300" s="151"/>
      <c r="K300" s="151"/>
      <c r="L300" s="151"/>
      <c r="M300" s="151"/>
      <c r="N300" s="151"/>
      <c r="O300" s="151"/>
      <c r="P300" s="151"/>
      <c r="Q300" s="151"/>
      <c r="R300" s="151"/>
      <c r="S300" s="151"/>
      <c r="T300" s="151"/>
      <c r="U300" s="151"/>
      <c r="V300" s="151"/>
      <c r="W300" s="151"/>
      <c r="X300" s="151"/>
      <c r="Y300" s="152"/>
      <c r="Z300" s="493"/>
      <c r="AA300" s="493"/>
    </row>
    <row r="301" ht="15.75" customHeight="1">
      <c r="A301" s="151"/>
      <c r="B301" s="151"/>
      <c r="C301" s="151"/>
      <c r="D301" s="151"/>
      <c r="E301" s="151"/>
      <c r="F301" s="151"/>
      <c r="G301" s="151"/>
      <c r="H301" s="151"/>
      <c r="I301" s="151"/>
      <c r="J301" s="151"/>
      <c r="K301" s="151"/>
      <c r="L301" s="151"/>
      <c r="M301" s="151"/>
      <c r="N301" s="151"/>
      <c r="O301" s="151"/>
      <c r="P301" s="151"/>
      <c r="Q301" s="151"/>
      <c r="R301" s="151"/>
      <c r="S301" s="151"/>
      <c r="T301" s="151"/>
      <c r="U301" s="151"/>
      <c r="V301" s="151"/>
      <c r="W301" s="151"/>
      <c r="X301" s="151"/>
      <c r="Y301" s="152"/>
      <c r="Z301" s="493"/>
      <c r="AA301" s="493"/>
    </row>
    <row r="302" ht="15.75" customHeight="1">
      <c r="A302" s="151"/>
      <c r="B302" s="151"/>
      <c r="C302" s="151"/>
      <c r="D302" s="151"/>
      <c r="E302" s="151"/>
      <c r="F302" s="151"/>
      <c r="G302" s="151"/>
      <c r="H302" s="151"/>
      <c r="I302" s="151"/>
      <c r="J302" s="151"/>
      <c r="K302" s="151"/>
      <c r="L302" s="151"/>
      <c r="M302" s="151"/>
      <c r="N302" s="151"/>
      <c r="O302" s="151"/>
      <c r="P302" s="151"/>
      <c r="Q302" s="151"/>
      <c r="R302" s="151"/>
      <c r="S302" s="151"/>
      <c r="T302" s="151"/>
      <c r="U302" s="151"/>
      <c r="V302" s="151"/>
      <c r="W302" s="151"/>
      <c r="X302" s="151"/>
      <c r="Y302" s="152"/>
      <c r="Z302" s="493"/>
      <c r="AA302" s="493"/>
    </row>
    <row r="303" ht="15.75" customHeight="1">
      <c r="A303" s="151"/>
      <c r="B303" s="151"/>
      <c r="C303" s="151"/>
      <c r="D303" s="151"/>
      <c r="E303" s="151"/>
      <c r="F303" s="151"/>
      <c r="G303" s="151"/>
      <c r="H303" s="151"/>
      <c r="I303" s="151"/>
      <c r="J303" s="151"/>
      <c r="K303" s="151"/>
      <c r="L303" s="151"/>
      <c r="M303" s="151"/>
      <c r="N303" s="151"/>
      <c r="O303" s="151"/>
      <c r="P303" s="151"/>
      <c r="Q303" s="151"/>
      <c r="R303" s="151"/>
      <c r="S303" s="151"/>
      <c r="T303" s="151"/>
      <c r="U303" s="151"/>
      <c r="V303" s="151"/>
      <c r="W303" s="151"/>
      <c r="X303" s="151"/>
      <c r="Y303" s="152"/>
      <c r="Z303" s="493"/>
      <c r="AA303" s="493"/>
    </row>
    <row r="304" ht="15.75" customHeight="1">
      <c r="A304" s="151"/>
      <c r="B304" s="151"/>
      <c r="C304" s="151"/>
      <c r="D304" s="151"/>
      <c r="E304" s="151"/>
      <c r="F304" s="151"/>
      <c r="G304" s="151"/>
      <c r="H304" s="151"/>
      <c r="I304" s="151"/>
      <c r="J304" s="151"/>
      <c r="K304" s="151"/>
      <c r="L304" s="151"/>
      <c r="M304" s="151"/>
      <c r="N304" s="151"/>
      <c r="O304" s="151"/>
      <c r="P304" s="151"/>
      <c r="Q304" s="151"/>
      <c r="R304" s="151"/>
      <c r="S304" s="151"/>
      <c r="T304" s="151"/>
      <c r="U304" s="151"/>
      <c r="V304" s="151"/>
      <c r="W304" s="151"/>
      <c r="X304" s="151"/>
      <c r="Y304" s="152"/>
      <c r="Z304" s="493"/>
      <c r="AA304" s="493"/>
    </row>
    <row r="305" ht="15.75" customHeight="1">
      <c r="A305" s="151"/>
      <c r="B305" s="151"/>
      <c r="C305" s="151"/>
      <c r="D305" s="151"/>
      <c r="E305" s="151"/>
      <c r="F305" s="151"/>
      <c r="G305" s="151"/>
      <c r="H305" s="151"/>
      <c r="I305" s="151"/>
      <c r="J305" s="151"/>
      <c r="K305" s="151"/>
      <c r="L305" s="151"/>
      <c r="M305" s="151"/>
      <c r="N305" s="151"/>
      <c r="O305" s="151"/>
      <c r="P305" s="151"/>
      <c r="Q305" s="151"/>
      <c r="R305" s="151"/>
      <c r="S305" s="151"/>
      <c r="T305" s="151"/>
      <c r="U305" s="151"/>
      <c r="V305" s="151"/>
      <c r="W305" s="151"/>
      <c r="X305" s="151"/>
      <c r="Y305" s="152"/>
      <c r="Z305" s="493"/>
      <c r="AA305" s="493"/>
    </row>
    <row r="306" ht="15.75" customHeight="1">
      <c r="A306" s="151"/>
      <c r="B306" s="151"/>
      <c r="C306" s="151"/>
      <c r="D306" s="151"/>
      <c r="E306" s="151"/>
      <c r="F306" s="151"/>
      <c r="G306" s="151"/>
      <c r="H306" s="151"/>
      <c r="I306" s="151"/>
      <c r="J306" s="151"/>
      <c r="K306" s="151"/>
      <c r="L306" s="151"/>
      <c r="M306" s="151"/>
      <c r="N306" s="151"/>
      <c r="O306" s="151"/>
      <c r="P306" s="151"/>
      <c r="Q306" s="151"/>
      <c r="R306" s="151"/>
      <c r="S306" s="151"/>
      <c r="T306" s="151"/>
      <c r="U306" s="151"/>
      <c r="V306" s="151"/>
      <c r="W306" s="151"/>
      <c r="X306" s="151"/>
      <c r="Y306" s="152"/>
      <c r="Z306" s="493"/>
      <c r="AA306" s="493"/>
    </row>
    <row r="307" ht="15.75" customHeight="1">
      <c r="A307" s="151"/>
      <c r="B307" s="151"/>
      <c r="C307" s="151"/>
      <c r="D307" s="151"/>
      <c r="E307" s="151"/>
      <c r="F307" s="151"/>
      <c r="G307" s="151"/>
      <c r="H307" s="151"/>
      <c r="I307" s="151"/>
      <c r="J307" s="151"/>
      <c r="K307" s="151"/>
      <c r="L307" s="151"/>
      <c r="M307" s="151"/>
      <c r="N307" s="151"/>
      <c r="O307" s="151"/>
      <c r="P307" s="151"/>
      <c r="Q307" s="151"/>
      <c r="R307" s="151"/>
      <c r="S307" s="151"/>
      <c r="T307" s="151"/>
      <c r="U307" s="151"/>
      <c r="V307" s="151"/>
      <c r="W307" s="151"/>
      <c r="X307" s="151"/>
      <c r="Y307" s="152"/>
      <c r="Z307" s="493"/>
      <c r="AA307" s="493"/>
    </row>
    <row r="308" ht="15.75" customHeight="1">
      <c r="A308" s="151"/>
      <c r="B308" s="151"/>
      <c r="C308" s="151"/>
      <c r="D308" s="151"/>
      <c r="E308" s="151"/>
      <c r="F308" s="151"/>
      <c r="G308" s="151"/>
      <c r="H308" s="151"/>
      <c r="I308" s="151"/>
      <c r="J308" s="151"/>
      <c r="K308" s="151"/>
      <c r="L308" s="151"/>
      <c r="M308" s="151"/>
      <c r="N308" s="151"/>
      <c r="O308" s="151"/>
      <c r="P308" s="151"/>
      <c r="Q308" s="151"/>
      <c r="R308" s="151"/>
      <c r="S308" s="151"/>
      <c r="T308" s="151"/>
      <c r="U308" s="151"/>
      <c r="V308" s="151"/>
      <c r="W308" s="151"/>
      <c r="X308" s="151"/>
      <c r="Y308" s="152"/>
      <c r="Z308" s="493"/>
      <c r="AA308" s="493"/>
    </row>
    <row r="309" ht="15.75" customHeight="1">
      <c r="A309" s="151"/>
      <c r="B309" s="151"/>
      <c r="C309" s="151"/>
      <c r="D309" s="151"/>
      <c r="E309" s="151"/>
      <c r="F309" s="151"/>
      <c r="G309" s="151"/>
      <c r="H309" s="151"/>
      <c r="I309" s="151"/>
      <c r="J309" s="151"/>
      <c r="K309" s="151"/>
      <c r="L309" s="151"/>
      <c r="M309" s="151"/>
      <c r="N309" s="151"/>
      <c r="O309" s="151"/>
      <c r="P309" s="151"/>
      <c r="Q309" s="151"/>
      <c r="R309" s="151"/>
      <c r="S309" s="151"/>
      <c r="T309" s="151"/>
      <c r="U309" s="151"/>
      <c r="V309" s="151"/>
      <c r="W309" s="151"/>
      <c r="X309" s="151"/>
      <c r="Y309" s="152"/>
      <c r="Z309" s="493"/>
      <c r="AA309" s="493"/>
    </row>
    <row r="310" ht="15.75" customHeight="1">
      <c r="A310" s="151"/>
      <c r="B310" s="151"/>
      <c r="C310" s="151"/>
      <c r="D310" s="151"/>
      <c r="E310" s="151"/>
      <c r="F310" s="151"/>
      <c r="G310" s="151"/>
      <c r="H310" s="151"/>
      <c r="I310" s="151"/>
      <c r="J310" s="151"/>
      <c r="K310" s="151"/>
      <c r="L310" s="151"/>
      <c r="M310" s="151"/>
      <c r="N310" s="151"/>
      <c r="O310" s="151"/>
      <c r="P310" s="151"/>
      <c r="Q310" s="151"/>
      <c r="R310" s="151"/>
      <c r="S310" s="151"/>
      <c r="T310" s="151"/>
      <c r="U310" s="151"/>
      <c r="V310" s="151"/>
      <c r="W310" s="151"/>
      <c r="X310" s="151"/>
      <c r="Y310" s="152"/>
      <c r="Z310" s="493"/>
      <c r="AA310" s="493"/>
    </row>
    <row r="311" ht="15.75" customHeight="1">
      <c r="A311" s="151"/>
      <c r="B311" s="151"/>
      <c r="C311" s="151"/>
      <c r="D311" s="151"/>
      <c r="E311" s="151"/>
      <c r="F311" s="151"/>
      <c r="G311" s="151"/>
      <c r="H311" s="151"/>
      <c r="I311" s="151"/>
      <c r="J311" s="151"/>
      <c r="K311" s="151"/>
      <c r="L311" s="151"/>
      <c r="M311" s="151"/>
      <c r="N311" s="151"/>
      <c r="O311" s="151"/>
      <c r="P311" s="151"/>
      <c r="Q311" s="151"/>
      <c r="R311" s="151"/>
      <c r="S311" s="151"/>
      <c r="T311" s="151"/>
      <c r="U311" s="151"/>
      <c r="V311" s="151"/>
      <c r="W311" s="151"/>
      <c r="X311" s="151"/>
      <c r="Y311" s="152"/>
      <c r="Z311" s="493"/>
      <c r="AA311" s="493"/>
    </row>
    <row r="312" ht="15.75" customHeight="1">
      <c r="A312" s="151"/>
      <c r="B312" s="151"/>
      <c r="C312" s="151"/>
      <c r="D312" s="151"/>
      <c r="E312" s="151"/>
      <c r="F312" s="151"/>
      <c r="G312" s="151"/>
      <c r="H312" s="151"/>
      <c r="I312" s="151"/>
      <c r="J312" s="151"/>
      <c r="K312" s="151"/>
      <c r="L312" s="151"/>
      <c r="M312" s="151"/>
      <c r="N312" s="151"/>
      <c r="O312" s="151"/>
      <c r="P312" s="151"/>
      <c r="Q312" s="151"/>
      <c r="R312" s="151"/>
      <c r="S312" s="151"/>
      <c r="T312" s="151"/>
      <c r="U312" s="151"/>
      <c r="V312" s="151"/>
      <c r="W312" s="151"/>
      <c r="X312" s="151"/>
      <c r="Y312" s="152"/>
      <c r="Z312" s="493"/>
      <c r="AA312" s="493"/>
    </row>
    <row r="313" ht="15.75" customHeight="1">
      <c r="A313" s="151"/>
      <c r="B313" s="151"/>
      <c r="C313" s="151"/>
      <c r="D313" s="151"/>
      <c r="E313" s="151"/>
      <c r="F313" s="151"/>
      <c r="G313" s="151"/>
      <c r="H313" s="151"/>
      <c r="I313" s="151"/>
      <c r="J313" s="151"/>
      <c r="K313" s="151"/>
      <c r="L313" s="151"/>
      <c r="M313" s="151"/>
      <c r="N313" s="151"/>
      <c r="O313" s="151"/>
      <c r="P313" s="151"/>
      <c r="Q313" s="151"/>
      <c r="R313" s="151"/>
      <c r="S313" s="151"/>
      <c r="T313" s="151"/>
      <c r="U313" s="151"/>
      <c r="V313" s="151"/>
      <c r="W313" s="151"/>
      <c r="X313" s="151"/>
      <c r="Y313" s="152"/>
      <c r="Z313" s="493"/>
      <c r="AA313" s="493"/>
    </row>
    <row r="314" ht="15.75" customHeight="1">
      <c r="A314" s="151"/>
      <c r="B314" s="151"/>
      <c r="C314" s="151"/>
      <c r="D314" s="151"/>
      <c r="E314" s="151"/>
      <c r="F314" s="151"/>
      <c r="G314" s="151"/>
      <c r="H314" s="151"/>
      <c r="I314" s="151"/>
      <c r="J314" s="151"/>
      <c r="K314" s="151"/>
      <c r="L314" s="151"/>
      <c r="M314" s="151"/>
      <c r="N314" s="151"/>
      <c r="O314" s="151"/>
      <c r="P314" s="151"/>
      <c r="Q314" s="151"/>
      <c r="R314" s="151"/>
      <c r="S314" s="151"/>
      <c r="T314" s="151"/>
      <c r="U314" s="151"/>
      <c r="V314" s="151"/>
      <c r="W314" s="151"/>
      <c r="X314" s="151"/>
      <c r="Y314" s="152"/>
      <c r="Z314" s="493"/>
      <c r="AA314" s="493"/>
    </row>
    <row r="315" ht="15.75" customHeight="1">
      <c r="A315" s="151"/>
      <c r="B315" s="151"/>
      <c r="C315" s="151"/>
      <c r="D315" s="151"/>
      <c r="E315" s="151"/>
      <c r="F315" s="151"/>
      <c r="G315" s="151"/>
      <c r="H315" s="151"/>
      <c r="I315" s="151"/>
      <c r="J315" s="151"/>
      <c r="K315" s="151"/>
      <c r="L315" s="151"/>
      <c r="M315" s="151"/>
      <c r="N315" s="151"/>
      <c r="O315" s="151"/>
      <c r="P315" s="151"/>
      <c r="Q315" s="151"/>
      <c r="R315" s="151"/>
      <c r="S315" s="151"/>
      <c r="T315" s="151"/>
      <c r="U315" s="151"/>
      <c r="V315" s="151"/>
      <c r="W315" s="151"/>
      <c r="X315" s="151"/>
      <c r="Y315" s="152"/>
      <c r="Z315" s="493"/>
      <c r="AA315" s="493"/>
    </row>
    <row r="316" ht="15.75" customHeight="1">
      <c r="A316" s="151"/>
      <c r="B316" s="151"/>
      <c r="C316" s="151"/>
      <c r="D316" s="151"/>
      <c r="E316" s="151"/>
      <c r="F316" s="151"/>
      <c r="G316" s="151"/>
      <c r="H316" s="151"/>
      <c r="I316" s="151"/>
      <c r="J316" s="151"/>
      <c r="K316" s="151"/>
      <c r="L316" s="151"/>
      <c r="M316" s="151"/>
      <c r="N316" s="151"/>
      <c r="O316" s="151"/>
      <c r="P316" s="151"/>
      <c r="Q316" s="151"/>
      <c r="R316" s="151"/>
      <c r="S316" s="151"/>
      <c r="T316" s="151"/>
      <c r="U316" s="151"/>
      <c r="V316" s="151"/>
      <c r="W316" s="151"/>
      <c r="X316" s="151"/>
      <c r="Y316" s="152"/>
      <c r="Z316" s="493"/>
      <c r="AA316" s="493"/>
    </row>
    <row r="317" ht="15.75" customHeight="1">
      <c r="A317" s="151"/>
      <c r="B317" s="151"/>
      <c r="C317" s="151"/>
      <c r="D317" s="151"/>
      <c r="E317" s="151"/>
      <c r="F317" s="151"/>
      <c r="G317" s="151"/>
      <c r="H317" s="151"/>
      <c r="I317" s="151"/>
      <c r="J317" s="151"/>
      <c r="K317" s="151"/>
      <c r="L317" s="151"/>
      <c r="M317" s="151"/>
      <c r="N317" s="151"/>
      <c r="O317" s="151"/>
      <c r="P317" s="151"/>
      <c r="Q317" s="151"/>
      <c r="R317" s="151"/>
      <c r="S317" s="151"/>
      <c r="T317" s="151"/>
      <c r="U317" s="151"/>
      <c r="V317" s="151"/>
      <c r="W317" s="151"/>
      <c r="X317" s="151"/>
      <c r="Y317" s="152"/>
      <c r="Z317" s="493"/>
      <c r="AA317" s="493"/>
    </row>
    <row r="318" ht="15.75" customHeight="1">
      <c r="A318" s="151"/>
      <c r="B318" s="151"/>
      <c r="C318" s="151"/>
      <c r="D318" s="151"/>
      <c r="E318" s="151"/>
      <c r="F318" s="151"/>
      <c r="G318" s="151"/>
      <c r="H318" s="151"/>
      <c r="I318" s="151"/>
      <c r="J318" s="151"/>
      <c r="K318" s="151"/>
      <c r="L318" s="151"/>
      <c r="M318" s="151"/>
      <c r="N318" s="151"/>
      <c r="O318" s="151"/>
      <c r="P318" s="151"/>
      <c r="Q318" s="151"/>
      <c r="R318" s="151"/>
      <c r="S318" s="151"/>
      <c r="T318" s="151"/>
      <c r="U318" s="151"/>
      <c r="V318" s="151"/>
      <c r="W318" s="151"/>
      <c r="X318" s="151"/>
      <c r="Y318" s="152"/>
      <c r="Z318" s="493"/>
      <c r="AA318" s="493"/>
    </row>
    <row r="319" ht="15.75" customHeight="1">
      <c r="A319" s="151"/>
      <c r="B319" s="151"/>
      <c r="C319" s="151"/>
      <c r="D319" s="151"/>
      <c r="E319" s="151"/>
      <c r="F319" s="151"/>
      <c r="G319" s="151"/>
      <c r="H319" s="151"/>
      <c r="I319" s="151"/>
      <c r="J319" s="151"/>
      <c r="K319" s="151"/>
      <c r="L319" s="151"/>
      <c r="M319" s="151"/>
      <c r="N319" s="151"/>
      <c r="O319" s="151"/>
      <c r="P319" s="151"/>
      <c r="Q319" s="151"/>
      <c r="R319" s="151"/>
      <c r="S319" s="151"/>
      <c r="T319" s="151"/>
      <c r="U319" s="151"/>
      <c r="V319" s="151"/>
      <c r="W319" s="151"/>
      <c r="X319" s="151"/>
      <c r="Y319" s="152"/>
      <c r="Z319" s="493"/>
      <c r="AA319" s="493"/>
    </row>
    <row r="320" ht="15.75" customHeight="1">
      <c r="A320" s="151"/>
      <c r="B320" s="151"/>
      <c r="C320" s="151"/>
      <c r="D320" s="151"/>
      <c r="E320" s="151"/>
      <c r="F320" s="151"/>
      <c r="G320" s="151"/>
      <c r="H320" s="151"/>
      <c r="I320" s="151"/>
      <c r="J320" s="151"/>
      <c r="K320" s="151"/>
      <c r="L320" s="151"/>
      <c r="M320" s="151"/>
      <c r="N320" s="151"/>
      <c r="O320" s="151"/>
      <c r="P320" s="151"/>
      <c r="Q320" s="151"/>
      <c r="R320" s="151"/>
      <c r="S320" s="151"/>
      <c r="T320" s="151"/>
      <c r="U320" s="151"/>
      <c r="V320" s="151"/>
      <c r="W320" s="151"/>
      <c r="X320" s="151"/>
      <c r="Y320" s="152"/>
      <c r="Z320" s="493"/>
      <c r="AA320" s="493"/>
    </row>
    <row r="321" ht="15.75" customHeight="1">
      <c r="A321" s="151"/>
      <c r="B321" s="151"/>
      <c r="C321" s="151"/>
      <c r="D321" s="151"/>
      <c r="E321" s="151"/>
      <c r="F321" s="151"/>
      <c r="G321" s="151"/>
      <c r="H321" s="151"/>
      <c r="I321" s="151"/>
      <c r="J321" s="151"/>
      <c r="K321" s="151"/>
      <c r="L321" s="151"/>
      <c r="M321" s="151"/>
      <c r="N321" s="151"/>
      <c r="O321" s="151"/>
      <c r="P321" s="151"/>
      <c r="Q321" s="151"/>
      <c r="R321" s="151"/>
      <c r="S321" s="151"/>
      <c r="T321" s="151"/>
      <c r="U321" s="151"/>
      <c r="V321" s="151"/>
      <c r="W321" s="151"/>
      <c r="X321" s="151"/>
      <c r="Y321" s="152"/>
      <c r="Z321" s="493"/>
      <c r="AA321" s="493"/>
    </row>
    <row r="322" ht="15.75" customHeight="1">
      <c r="A322" s="151"/>
      <c r="B322" s="151"/>
      <c r="C322" s="151"/>
      <c r="D322" s="151"/>
      <c r="E322" s="151"/>
      <c r="F322" s="151"/>
      <c r="G322" s="151"/>
      <c r="H322" s="151"/>
      <c r="I322" s="151"/>
      <c r="J322" s="151"/>
      <c r="K322" s="151"/>
      <c r="L322" s="151"/>
      <c r="M322" s="151"/>
      <c r="N322" s="151"/>
      <c r="O322" s="151"/>
      <c r="P322" s="151"/>
      <c r="Q322" s="151"/>
      <c r="R322" s="151"/>
      <c r="S322" s="151"/>
      <c r="T322" s="151"/>
      <c r="U322" s="151"/>
      <c r="V322" s="151"/>
      <c r="W322" s="151"/>
      <c r="X322" s="151"/>
      <c r="Y322" s="152"/>
      <c r="Z322" s="493"/>
      <c r="AA322" s="493"/>
    </row>
    <row r="323" ht="15.75" customHeight="1">
      <c r="A323" s="151"/>
      <c r="B323" s="151"/>
      <c r="C323" s="151"/>
      <c r="D323" s="151"/>
      <c r="E323" s="151"/>
      <c r="F323" s="151"/>
      <c r="G323" s="151"/>
      <c r="H323" s="151"/>
      <c r="I323" s="151"/>
      <c r="J323" s="151"/>
      <c r="K323" s="151"/>
      <c r="L323" s="151"/>
      <c r="M323" s="151"/>
      <c r="N323" s="151"/>
      <c r="O323" s="151"/>
      <c r="P323" s="151"/>
      <c r="Q323" s="151"/>
      <c r="R323" s="151"/>
      <c r="S323" s="151"/>
      <c r="T323" s="151"/>
      <c r="U323" s="151"/>
      <c r="V323" s="151"/>
      <c r="W323" s="151"/>
      <c r="X323" s="151"/>
      <c r="Y323" s="152"/>
      <c r="Z323" s="493"/>
      <c r="AA323" s="493"/>
    </row>
    <row r="324" ht="15.75" customHeight="1">
      <c r="A324" s="151"/>
      <c r="B324" s="151"/>
      <c r="C324" s="151"/>
      <c r="D324" s="151"/>
      <c r="E324" s="151"/>
      <c r="F324" s="151"/>
      <c r="G324" s="151"/>
      <c r="H324" s="151"/>
      <c r="I324" s="151"/>
      <c r="J324" s="151"/>
      <c r="K324" s="151"/>
      <c r="L324" s="151"/>
      <c r="M324" s="151"/>
      <c r="N324" s="151"/>
      <c r="O324" s="151"/>
      <c r="P324" s="151"/>
      <c r="Q324" s="151"/>
      <c r="R324" s="151"/>
      <c r="S324" s="151"/>
      <c r="T324" s="151"/>
      <c r="U324" s="151"/>
      <c r="V324" s="151"/>
      <c r="W324" s="151"/>
      <c r="X324" s="151"/>
      <c r="Y324" s="152"/>
      <c r="Z324" s="493"/>
      <c r="AA324" s="493"/>
    </row>
    <row r="325" ht="15.75" customHeight="1">
      <c r="A325" s="151"/>
      <c r="B325" s="151"/>
      <c r="C325" s="151"/>
      <c r="D325" s="151"/>
      <c r="E325" s="151"/>
      <c r="F325" s="151"/>
      <c r="G325" s="151"/>
      <c r="H325" s="151"/>
      <c r="I325" s="151"/>
      <c r="J325" s="151"/>
      <c r="K325" s="151"/>
      <c r="L325" s="151"/>
      <c r="M325" s="151"/>
      <c r="N325" s="151"/>
      <c r="O325" s="151"/>
      <c r="P325" s="151"/>
      <c r="Q325" s="151"/>
      <c r="R325" s="151"/>
      <c r="S325" s="151"/>
      <c r="T325" s="151"/>
      <c r="U325" s="151"/>
      <c r="V325" s="151"/>
      <c r="W325" s="151"/>
      <c r="X325" s="151"/>
      <c r="Y325" s="152"/>
      <c r="Z325" s="493"/>
      <c r="AA325" s="493"/>
    </row>
    <row r="326" ht="15.75" customHeight="1">
      <c r="A326" s="151"/>
      <c r="B326" s="151"/>
      <c r="C326" s="151"/>
      <c r="D326" s="151"/>
      <c r="E326" s="151"/>
      <c r="F326" s="151"/>
      <c r="G326" s="151"/>
      <c r="H326" s="151"/>
      <c r="I326" s="151"/>
      <c r="J326" s="151"/>
      <c r="K326" s="151"/>
      <c r="L326" s="151"/>
      <c r="M326" s="151"/>
      <c r="N326" s="151"/>
      <c r="O326" s="151"/>
      <c r="P326" s="151"/>
      <c r="Q326" s="151"/>
      <c r="R326" s="151"/>
      <c r="S326" s="151"/>
      <c r="T326" s="151"/>
      <c r="U326" s="151"/>
      <c r="V326" s="151"/>
      <c r="W326" s="151"/>
      <c r="X326" s="151"/>
      <c r="Y326" s="152"/>
      <c r="Z326" s="493"/>
      <c r="AA326" s="493"/>
    </row>
  </sheetData>
  <mergeCells count="7">
    <mergeCell ref="T12:T13"/>
    <mergeCell ref="E14:F14"/>
    <mergeCell ref="E23:F23"/>
    <mergeCell ref="E24:F24"/>
    <mergeCell ref="E25:F25"/>
    <mergeCell ref="E26:F26"/>
    <mergeCell ref="E34:F34"/>
  </mergeCells>
  <dataValidations count="5" disablePrompts="0">
    <dataValidation sqref="G10:G39"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39" type="list" allowBlank="1" errorStyle="stop" imeMode="noControl" operator="between" showDropDown="0" showErrorMessage="0" showInputMessage="0">
      <formula1>'Списки'!$E$2:$E$1002</formula1>
    </dataValidation>
    <dataValidation sqref="K10:K11 K13:K39"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s>
  <hyperlinks>
    <hyperlink r:id="rId1" ref="F15"/>
    <hyperlink r:id="rId1" ref="F16"/>
    <hyperlink location="'4'!21:21" ref="U16"/>
    <hyperlink r:id="rId1" ref="F19"/>
    <hyperlink location="'13'!N15" ref="N21"/>
    <hyperlink location="'4'!21:21" ref="U21"/>
    <hyperlink location="'13'!N12" ref="N23"/>
    <hyperlink location="'13'!N22" ref="N25"/>
    <hyperlink r:id="rId1" ref="F28"/>
    <hyperlink r:id="rId1" ref="F29"/>
    <hyperlink r:id="rId1" ref="F30"/>
    <hyperlink r:id="rId1" ref="F31"/>
    <hyperlink r:id="rId1" ref="F32"/>
    <hyperlink r:id="rId1" ref="F33"/>
    <hyperlink r:id="rId1" ref="F35"/>
    <hyperlink r:id="rId1" ref="F36"/>
    <hyperlink location="'13'!N18" ref="D3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B80037-0081-49B5-BDCB-0022006A00F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V1:Y1</xm:sqref>
        </x14:conditionalFormatting>
        <x14:conditionalFormatting xmlns:xm="http://schemas.microsoft.com/office/excel/2006/main">
          <x14:cfRule type="containsText" priority="13" operator="containsText" text="ответ субподрядчика" id="{007E0089-004F-4371-A41D-00AD00CB0072}">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Z1:AA1</xm:sqref>
        </x14:conditionalFormatting>
        <x14:conditionalFormatting xmlns:xm="http://schemas.microsoft.com/office/excel/2006/main">
          <x14:cfRule type="cellIs" priority="12" operator="equal" id="{004700B2-00D5-4B1C-B4BA-0021001E0027}">
            <xm:f>1</xm:f>
            <x14:dxf>
              <font>
                <color indexed="65"/>
              </font>
              <fill>
                <patternFill patternType="solid">
                  <fgColor rgb="FF434343"/>
                  <bgColor rgb="FF434343"/>
                </patternFill>
              </fill>
              <border>
                <left style="none"/>
                <right style="none"/>
                <top style="none"/>
                <bottom style="none"/>
                <diagonal style="none"/>
              </border>
            </x14:dxf>
          </x14:cfRule>
          <xm:sqref>G10:G39</xm:sqref>
        </x14:conditionalFormatting>
        <x14:conditionalFormatting xmlns:xm="http://schemas.microsoft.com/office/excel/2006/main">
          <x14:cfRule type="cellIs" priority="11" operator="equal" id="{00BD0009-007D-44CA-B9EF-005E00C70094}">
            <xm:f>0.5</xm:f>
            <x14:dxf>
              <font>
                <color indexed="65"/>
              </font>
              <fill>
                <patternFill patternType="solid">
                  <fgColor rgb="FF999999"/>
                  <bgColor rgb="FF999999"/>
                </patternFill>
              </fill>
              <border>
                <left style="none"/>
                <right style="none"/>
                <top style="none"/>
                <bottom style="none"/>
                <diagonal style="none"/>
              </border>
            </x14:dxf>
          </x14:cfRule>
          <xm:sqref>G10:G39</xm:sqref>
        </x14:conditionalFormatting>
        <x14:conditionalFormatting xmlns:xm="http://schemas.microsoft.com/office/excel/2006/main">
          <x14:cfRule type="cellIs" priority="10" operator="equal" id="{001E0055-0057-42AC-B931-0020002B00E8}">
            <xm:f>0.2</xm:f>
            <x14:dxf>
              <font/>
              <fill>
                <patternFill patternType="solid">
                  <fgColor rgb="FFCCCCCC"/>
                  <bgColor rgb="FFCCCCCC"/>
                </patternFill>
              </fill>
              <border>
                <left style="none"/>
                <right style="none"/>
                <top style="none"/>
                <bottom style="none"/>
                <diagonal style="none"/>
              </border>
            </x14:dxf>
          </x14:cfRule>
          <xm:sqref>G10:G39</xm:sqref>
        </x14:conditionalFormatting>
        <x14:conditionalFormatting xmlns:xm="http://schemas.microsoft.com/office/excel/2006/main">
          <x14:cfRule type="containsText" priority="9" operator="containsText" text="ПД" id="{00790011-0008-4852-96B9-007F00030022}">
            <xm:f>NOT(ISERROR(SEARCH(("ПД"),(K3))))</xm:f>
            <x14:dxf>
              <font/>
              <fill>
                <patternFill patternType="solid">
                  <fgColor rgb="FFF9CB9C"/>
                  <bgColor rgb="FFF9CB9C"/>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9" operator="containsText" text="ПД" id="{009C008A-0079-4008-B7F5-00C600330026}">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4E00C7-009A-4066-8A6E-009100E80040}">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600090-0041-483E-A618-00EB00E700C5}">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3F000F-0005-4918-A953-00F300100044}">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8E00DD-000B-484E-B877-008100D50038}">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CD00A8-005F-4108-89BC-0098006E00F4}">
            <xm:f>NOT(ISERROR(SEARCH(("отменено"),(K3))))</xm:f>
            <x14:dxf>
              <font/>
              <fill>
                <patternFill patternType="solid">
                  <fgColor rgb="FFD9EAD3"/>
                  <bgColor rgb="FFD9EAD3"/>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8" operator="containsText" text="отменено" id="{001800E4-00D0-47D4-9572-003F00930046}">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150037-00BD-4DDD-890A-00AE00D800E0}">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B80070-0032-46C4-BC6D-005500B90093}">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AE0076-00BA-4F68-8826-0012000800A0}">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65003B-0017-4285-A39E-003300B5004E}">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ellIs" priority="7" operator="equal" id="{003A00E1-0095-44A7-A33F-005E00E900E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H5:H39 A9:G9</xm:sqref>
        </x14:conditionalFormatting>
        <x14:conditionalFormatting xmlns:xm="http://schemas.microsoft.com/office/excel/2006/main">
          <x14:cfRule type="cellIs" priority="7" operator="equal" id="{000A00CB-008B-4269-A59F-001B0037004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Z3:AA3</xm:sqref>
        </x14:conditionalFormatting>
        <x14:conditionalFormatting xmlns:xm="http://schemas.microsoft.com/office/excel/2006/main">
          <x14:cfRule type="cellIs" priority="6" operator="equal" id="{00E600AA-0028-4398-8813-00B200DE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H5:H39 A9:G9</xm:sqref>
        </x14:conditionalFormatting>
        <x14:conditionalFormatting xmlns:xm="http://schemas.microsoft.com/office/excel/2006/main">
          <x14:cfRule type="cellIs" priority="6" operator="equal" id="{00E400C9-0044-48F5-9910-000900DD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Z3:AA3</xm:sqref>
        </x14:conditionalFormatting>
        <x14:conditionalFormatting xmlns:xm="http://schemas.microsoft.com/office/excel/2006/main">
          <x14:cfRule type="cellIs" priority="5" operator="equal" id="{000B000E-0092-4BBC-B3B7-00B10027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H5:H39 A9:G9</xm:sqref>
        </x14:conditionalFormatting>
        <x14:conditionalFormatting xmlns:xm="http://schemas.microsoft.com/office/excel/2006/main">
          <x14:cfRule type="cellIs" priority="5" operator="equal" id="{0049003D-00E9-44B5-8BF4-001E002A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Z3:AA3</xm:sqref>
        </x14:conditionalFormatting>
        <x14:conditionalFormatting xmlns:xm="http://schemas.microsoft.com/office/excel/2006/main">
          <x14:cfRule type="cellIs" priority="4" operator="equal" id="{00F60046-00F0-4518-959E-004500EF00C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H5:H39 A9:G9</xm:sqref>
        </x14:conditionalFormatting>
        <x14:conditionalFormatting xmlns:xm="http://schemas.microsoft.com/office/excel/2006/main">
          <x14:cfRule type="cellIs" priority="4" operator="equal" id="{00C100A7-0022-4E93-B956-0059004F00C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Z3:AA3</xm:sqref>
        </x14:conditionalFormatting>
        <x14:conditionalFormatting xmlns:xm="http://schemas.microsoft.com/office/excel/2006/main">
          <x14:cfRule type="cellIs" priority="3" operator="equal" id="{00B40011-00A4-44EA-B886-00950058004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H5:H39 A9:G9</xm:sqref>
        </x14:conditionalFormatting>
        <x14:conditionalFormatting xmlns:xm="http://schemas.microsoft.com/office/excel/2006/main">
          <x14:cfRule type="cellIs" priority="3" operator="equal" id="{00E000CD-0024-4E18-91A9-00E7002F00CE}">
            <xm:f>"1 - Ошибка проектировщика"</xm:f>
            <x14:dxf>
              <font/>
              <fill>
                <patternFill patternType="solid">
                  <fgColor rgb="FFFFF2CC"/>
                  <bgColor rgb="FFFFF2CC"/>
                </patternFill>
              </fill>
              <border>
                <left style="none"/>
                <right style="none"/>
                <top style="none"/>
                <bottom style="none"/>
                <diagonal style="none"/>
              </border>
            </x14:dxf>
          </x14:cfRule>
          <xm:sqref>Z3:AA3</xm:sqref>
        </x14:conditionalFormatting>
        <x14:conditionalFormatting xmlns:xm="http://schemas.microsoft.com/office/excel/2006/main">
          <x14:cfRule type="containsText" priority="2" operator="containsText" text="повторно" id="{00D00021-0086-4102-B59E-004000120013}">
            <xm:f>NOT(ISERROR(SEARCH(("повторно"),(K3))))</xm:f>
            <x14:dxf>
              <font/>
              <fill>
                <patternFill patternType="solid">
                  <fgColor rgb="FFEA9999"/>
                  <bgColor rgb="FFEA9999"/>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2" operator="containsText" text="повторно" id="{00E7002A-0039-4E9D-856A-0092007B00D6}">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320030-00FE-4C64-B494-00ED00C00091}">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4E0025-0082-463B-B1E5-00B50017002D}">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C20067-009B-4DEC-8312-007A00650095}">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C5009B-0056-4833-B698-002B00FA0016}">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B300AC-0071-4A86-897B-004100880016}">
            <xm:f>NOT(ISERROR(SEARCH(("снято"),(K3))))</xm:f>
            <x14:dxf>
              <font/>
              <fill>
                <patternFill patternType="solid">
                  <fgColor rgb="FF93C47D"/>
                  <bgColor rgb="FF93C47D"/>
                </patternFill>
              </fill>
              <border>
                <left style="none"/>
                <right style="none"/>
                <top style="none"/>
                <bottom style="none"/>
                <diagonal style="none"/>
              </border>
            </x14:dxf>
          </x14:cfRule>
          <xm:sqref>K3 K5:K39</xm:sqref>
        </x14:conditionalFormatting>
        <x14:conditionalFormatting xmlns:xm="http://schemas.microsoft.com/office/excel/2006/main">
          <x14:cfRule type="containsText" priority="1" operator="containsText" text="снято" id="{00790011-001E-4BE4-8D4C-00F800610088}">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3D0031-0078-4C27-8469-0010008B0083}">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C9006A-008C-44B3-972C-00F1005D0072}">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A4004D-00EF-4F1C-99C5-004300AB0014}">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E700AD-0079-4264-969C-006700460050}">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s>
    </ext>
    <ext uri="{231B7EB2-2AFC-4442-B178-5FFDF5851E7C}">
      <userProtectedRanges>
        <userProtectedRange name="про стенку" sqref="AA12">
          <users>
            <user id="1130000061715500" name="Анна Милявская"/>
          </users>
        </userProtectedRange>
      </userProtectedRange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R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20.129999999999999"/>
    <col customWidth="1" min="3" max="3" style="225" width="9.8800000000000008"/>
    <col customWidth="1" min="4" max="4" style="225" width="65.129999999999995"/>
    <col customWidth="1" min="5" max="5" style="225" width="60"/>
    <col collapsed="1" customWidth="1" min="6" max="6" style="225" width="21"/>
    <col customWidth="1" hidden="1" min="7" max="7" outlineLevel="1" style="225" width="11.630000000000001"/>
    <col customWidth="1" hidden="1" min="8" max="8" outlineLevel="1" style="225" width="14"/>
    <col customWidth="1" min="9" max="9" style="225" width="13.28125"/>
    <col customWidth="1" min="10" max="10" style="225" width="10.140625"/>
    <col min="11" max="11" style="225" width="12.630000000000001"/>
    <col customWidth="1" min="12" max="12" style="225" width="21.5"/>
    <col customWidth="1" min="13" max="13" style="225" width="11"/>
    <col customWidth="1" min="14" max="14" style="225" width="40.380000000000003"/>
    <col customWidth="1" min="15" max="15" style="225" width="29.629999999999999"/>
    <col customWidth="1" min="16" max="16" style="225" width="10.630000000000001"/>
    <col customWidth="1" min="17" max="17" style="225" width="67.140625"/>
    <col customWidth="1" min="18" max="18" style="472" width="47.140625"/>
    <col customWidth="1" min="19" max="19" style="473" width="12.28125"/>
    <col customWidth="1" min="20" max="20" style="473" width="32.8515625"/>
    <col customWidth="1" min="21" max="24" style="225" width="25.629999999999999"/>
  </cols>
  <sheetData>
    <row r="1" ht="84" collapsed="1">
      <c r="A1" s="153" t="s">
        <v>250</v>
      </c>
      <c r="B1" s="153" t="s">
        <v>251</v>
      </c>
      <c r="C1" s="153" t="s">
        <v>252</v>
      </c>
      <c r="D1" s="153" t="s">
        <v>253</v>
      </c>
      <c r="E1" s="153" t="s">
        <v>254</v>
      </c>
      <c r="F1" s="153" t="s">
        <v>255</v>
      </c>
      <c r="G1" s="154" t="s">
        <v>256</v>
      </c>
      <c r="H1" s="154" t="s">
        <v>257</v>
      </c>
      <c r="I1" s="154" t="s">
        <v>4</v>
      </c>
      <c r="J1" s="153" t="s">
        <v>258</v>
      </c>
      <c r="K1" s="153" t="s">
        <v>259</v>
      </c>
      <c r="L1" s="157" t="s">
        <v>260</v>
      </c>
      <c r="M1" s="156" t="s">
        <v>261</v>
      </c>
      <c r="N1" s="156" t="s">
        <v>262</v>
      </c>
      <c r="O1" s="157" t="s">
        <v>260</v>
      </c>
      <c r="P1" s="158" t="s">
        <v>261</v>
      </c>
      <c r="Q1" s="158" t="s">
        <v>262</v>
      </c>
      <c r="R1" s="474" t="s">
        <v>263</v>
      </c>
      <c r="S1" s="159" t="s">
        <v>261</v>
      </c>
      <c r="T1" s="159" t="s">
        <v>262</v>
      </c>
      <c r="U1" s="156" t="s">
        <v>263</v>
      </c>
      <c r="V1" s="159" t="s">
        <v>261</v>
      </c>
      <c r="W1" s="159" t="s">
        <v>262</v>
      </c>
      <c r="X1" s="156" t="s">
        <v>263</v>
      </c>
    </row>
    <row r="2" hidden="1" outlineLevel="1">
      <c r="A2" s="160"/>
      <c r="B2" s="161" t="s">
        <v>264</v>
      </c>
      <c r="C2" s="161" t="s">
        <v>264</v>
      </c>
      <c r="D2" s="162" t="s">
        <v>53</v>
      </c>
      <c r="E2" s="163"/>
      <c r="F2" s="229"/>
      <c r="G2" s="164"/>
      <c r="H2" s="165" t="s">
        <v>265</v>
      </c>
      <c r="I2" s="165" t="s">
        <v>12</v>
      </c>
      <c r="J2" s="165" t="s">
        <v>13</v>
      </c>
      <c r="K2" s="165" t="s">
        <v>15</v>
      </c>
      <c r="L2" s="165" t="s">
        <v>14</v>
      </c>
      <c r="M2" s="165" t="s">
        <v>16</v>
      </c>
      <c r="N2" s="495" t="s">
        <v>17</v>
      </c>
      <c r="O2" s="165" t="s">
        <v>18</v>
      </c>
      <c r="P2" s="165" t="s">
        <v>20</v>
      </c>
      <c r="Q2" s="165" t="s">
        <v>22</v>
      </c>
      <c r="R2" s="166" t="s">
        <v>23</v>
      </c>
      <c r="S2" s="165" t="s">
        <v>24</v>
      </c>
      <c r="T2" s="165" t="s">
        <v>26</v>
      </c>
      <c r="U2" s="165" t="s">
        <v>27</v>
      </c>
      <c r="V2" s="165" t="s">
        <v>28</v>
      </c>
      <c r="W2" s="165" t="s">
        <v>29</v>
      </c>
      <c r="X2" s="165" t="s">
        <v>31</v>
      </c>
    </row>
    <row r="3" hidden="1" outlineLevel="1">
      <c r="A3" s="167"/>
      <c r="B3" s="168" t="s">
        <v>266</v>
      </c>
      <c r="C3" s="168" t="s">
        <v>267</v>
      </c>
      <c r="D3" s="169" t="s">
        <v>34</v>
      </c>
      <c r="E3" s="168"/>
      <c r="F3" s="168"/>
      <c r="G3" s="170"/>
      <c r="H3" s="171">
        <f>COUNTIF($H10:$H40,"1 - Несоответствие продуктовым требованиям ПИК-Стандарт")</f>
        <v>12</v>
      </c>
      <c r="I3" s="171">
        <f>COUNTIF($H10:$H40,"2 - Несоответствие Бренд-листам ПИК")</f>
        <v>0</v>
      </c>
      <c r="J3" s="171">
        <f>COUNTIF($H10:$H40,"3 - Несоответствие Каталогу отделки")</f>
        <v>0</v>
      </c>
      <c r="K3" s="171">
        <f>COUNTIF($H10:$H40,"5 - Ошибка в применении СТМ")</f>
        <v>0</v>
      </c>
      <c r="L3" s="171">
        <f>COUNTIF($H10:$H40,"4 - Несоответствие Каталогу оборудования")</f>
        <v>0</v>
      </c>
      <c r="M3" s="171">
        <f>COUNTIF($H10:$H40,"6 - Ошибка в применении сборных ЛМ")</f>
        <v>0</v>
      </c>
      <c r="N3" s="496">
        <f>COUNTIF($H10:$H40,"7 - Ошибка в применении шкаф-пакетов")</f>
        <v>0</v>
      </c>
      <c r="O3" s="171">
        <f>COUNTIF($H10:$H40,"8 - Ошибка в применении шахт-пакетов")</f>
        <v>0</v>
      </c>
      <c r="P3" s="171">
        <f>COUNTIF($H10:$H40,"9 - Несоответствие типологическим требованиям ПИК-Стандарт")</f>
        <v>0</v>
      </c>
      <c r="Q3" s="171">
        <f>COUNTIF($H10:$H40,"10 - Несоответствие НТД РФ")</f>
        <v>0</v>
      </c>
      <c r="R3" s="172">
        <f>COUNTIF($H10:$H40,"11 - Несоответствие ИРД (кроме ТУ, СТУ), АПР, ПД")</f>
        <v>0</v>
      </c>
      <c r="S3" s="171">
        <f>COUNTIF($H10:$H40,"12 - Несоответствие требованиям ТУ, СТУ")</f>
        <v>0</v>
      </c>
      <c r="T3" s="171">
        <f>COUNTIF($H10:$H40,"13 - Ошибка в технических решениях")</f>
        <v>0</v>
      </c>
      <c r="U3" s="171">
        <f>COUNTIF($H10:$H40,"14 - Неувязка м/у собой комплектов РД")</f>
        <v>0</v>
      </c>
      <c r="V3" s="171">
        <f>COUNTIF($H10:$H40,"15 - Недостаточность информации влияющей на СМР")</f>
        <v>7</v>
      </c>
      <c r="W3" s="171">
        <f>COUNTIF($H10:$H40,"16 - Нерациональное решение")</f>
        <v>0</v>
      </c>
      <c r="X3" s="171">
        <f>COUNTIF($H10:$H40,"17 - Оформление")</f>
        <v>2</v>
      </c>
    </row>
    <row r="4" hidden="1" outlineLevel="1">
      <c r="A4" s="161" t="s">
        <v>264</v>
      </c>
      <c r="B4" s="173">
        <v>6</v>
      </c>
      <c r="C4" s="173">
        <v>5</v>
      </c>
      <c r="D4" s="174">
        <f>C4/B4</f>
        <v>0.83333333333333337</v>
      </c>
      <c r="E4" s="174"/>
      <c r="F4" s="230"/>
      <c r="G4" s="164"/>
      <c r="H4" s="163" t="s">
        <v>53</v>
      </c>
      <c r="I4" s="163" t="s">
        <v>53</v>
      </c>
      <c r="J4" s="163" t="s">
        <v>53</v>
      </c>
      <c r="K4" s="163" t="s">
        <v>53</v>
      </c>
      <c r="L4" s="163" t="s">
        <v>53</v>
      </c>
      <c r="M4" s="163" t="s">
        <v>53</v>
      </c>
      <c r="N4" s="162" t="s">
        <v>53</v>
      </c>
      <c r="O4" s="163" t="s">
        <v>53</v>
      </c>
      <c r="P4" s="163" t="s">
        <v>53</v>
      </c>
      <c r="Q4" s="163" t="s">
        <v>53</v>
      </c>
      <c r="R4" s="177" t="s">
        <v>53</v>
      </c>
      <c r="S4" s="163" t="s">
        <v>53</v>
      </c>
      <c r="T4" s="163" t="s">
        <v>53</v>
      </c>
      <c r="U4" s="163" t="s">
        <v>53</v>
      </c>
      <c r="V4" s="163" t="s">
        <v>53</v>
      </c>
      <c r="W4" s="163" t="s">
        <v>53</v>
      </c>
      <c r="X4" s="163" t="s">
        <v>53</v>
      </c>
    </row>
    <row r="5" hidden="1" outlineLevel="1">
      <c r="A5" s="231"/>
      <c r="B5" s="231"/>
      <c r="C5" s="231"/>
      <c r="D5" s="179"/>
      <c r="E5" s="475"/>
      <c r="F5" s="231"/>
      <c r="G5" s="163" t="s">
        <v>53</v>
      </c>
      <c r="H5" s="476"/>
      <c r="I5" s="181"/>
      <c r="J5" s="182"/>
      <c r="K5" s="181"/>
      <c r="L5" s="477"/>
      <c r="M5" s="182"/>
      <c r="N5" s="218"/>
      <c r="O5" s="477"/>
      <c r="P5" s="182"/>
      <c r="Q5" s="181"/>
      <c r="R5" s="514"/>
      <c r="S5" s="182"/>
      <c r="T5" s="181"/>
      <c r="U5" s="487"/>
      <c r="V5" s="487"/>
      <c r="W5" s="487"/>
      <c r="X5" s="487"/>
    </row>
    <row r="6" hidden="1" outlineLevel="1">
      <c r="A6" s="168">
        <v>0.20000000000000001</v>
      </c>
      <c r="B6" s="168">
        <v>0.5</v>
      </c>
      <c r="C6" s="168">
        <v>1</v>
      </c>
      <c r="D6" s="169" t="s">
        <v>38</v>
      </c>
      <c r="E6" s="168"/>
      <c r="F6" s="168" t="s">
        <v>268</v>
      </c>
      <c r="G6" s="184">
        <f>COUNTIFS(G10:G40,"0,2")</f>
        <v>0</v>
      </c>
      <c r="H6" s="479"/>
      <c r="I6" s="186"/>
      <c r="J6" s="187"/>
      <c r="K6" s="186"/>
      <c r="L6" s="480"/>
      <c r="M6" s="187"/>
      <c r="N6" s="219"/>
      <c r="O6" s="480"/>
      <c r="P6" s="187"/>
      <c r="Q6" s="186"/>
      <c r="R6" s="515"/>
      <c r="S6" s="187"/>
      <c r="T6" s="186"/>
      <c r="U6" s="486"/>
      <c r="V6" s="486"/>
      <c r="W6" s="486"/>
      <c r="X6" s="486"/>
    </row>
    <row r="7" hidden="1" outlineLevel="1">
      <c r="A7" s="189">
        <f>G6*0.2/B4</f>
        <v>0</v>
      </c>
      <c r="B7" s="189">
        <f>G7*0.5/B4</f>
        <v>0</v>
      </c>
      <c r="C7" s="189">
        <f>G8*1/B4</f>
        <v>1.5</v>
      </c>
      <c r="D7" s="232">
        <f>(G6*A6+G7*B6+G8*C6)/SUM(G6:G8)</f>
        <v>1</v>
      </c>
      <c r="E7" s="232"/>
      <c r="F7" s="192" t="s">
        <v>269</v>
      </c>
      <c r="G7" s="193">
        <f>COUNTIFS(G10:G40,"0,5")</f>
        <v>0</v>
      </c>
      <c r="H7" s="476"/>
      <c r="I7" s="194"/>
      <c r="J7" s="194"/>
      <c r="K7" s="194"/>
      <c r="L7" s="482"/>
      <c r="M7" s="194"/>
      <c r="N7" s="498"/>
      <c r="O7" s="482"/>
      <c r="P7" s="194"/>
      <c r="Q7" s="194"/>
      <c r="R7" s="483"/>
      <c r="S7" s="194"/>
      <c r="T7" s="194"/>
      <c r="U7" s="482"/>
      <c r="V7" s="482"/>
      <c r="W7" s="482"/>
      <c r="X7" s="482"/>
    </row>
    <row r="8" hidden="1" outlineLevel="1">
      <c r="A8" s="163" t="s">
        <v>53</v>
      </c>
      <c r="B8" s="163" t="s">
        <v>53</v>
      </c>
      <c r="C8" s="163" t="s">
        <v>53</v>
      </c>
      <c r="D8" s="162" t="s">
        <v>53</v>
      </c>
      <c r="E8" s="163"/>
      <c r="F8" s="168" t="s">
        <v>270</v>
      </c>
      <c r="G8" s="184">
        <f>COUNTIFS(G10:G40,"1")</f>
        <v>9</v>
      </c>
      <c r="H8" s="479"/>
      <c r="I8" s="186"/>
      <c r="J8" s="187"/>
      <c r="K8" s="186"/>
      <c r="L8" s="480"/>
      <c r="M8" s="187"/>
      <c r="N8" s="219"/>
      <c r="O8" s="480"/>
      <c r="P8" s="187"/>
      <c r="Q8" s="186"/>
      <c r="R8" s="515"/>
      <c r="S8" s="187"/>
      <c r="T8" s="186"/>
      <c r="U8" s="486"/>
      <c r="V8" s="486"/>
      <c r="W8" s="486"/>
      <c r="X8" s="486"/>
    </row>
    <row r="9">
      <c r="A9" s="196"/>
      <c r="B9" s="196"/>
      <c r="C9" s="196"/>
      <c r="D9" s="197"/>
      <c r="E9" s="196"/>
      <c r="F9" s="196"/>
      <c r="G9" s="196"/>
      <c r="H9" s="196"/>
      <c r="I9" s="198"/>
      <c r="J9" s="199"/>
      <c r="K9" s="198"/>
      <c r="L9" s="484"/>
      <c r="M9" s="199"/>
      <c r="N9" s="499"/>
      <c r="O9" s="484"/>
      <c r="P9" s="199"/>
      <c r="Q9" s="198"/>
      <c r="R9" s="516"/>
      <c r="S9" s="199"/>
      <c r="T9" s="198"/>
      <c r="U9" s="500"/>
      <c r="V9" s="500"/>
      <c r="W9" s="500"/>
      <c r="X9" s="500"/>
    </row>
    <row r="10" ht="48" hidden="1" customHeight="1">
      <c r="A10" s="186">
        <v>1</v>
      </c>
      <c r="B10" s="201" t="s">
        <v>1106</v>
      </c>
      <c r="C10" s="186">
        <v>2</v>
      </c>
      <c r="D10" s="219" t="s">
        <v>956</v>
      </c>
      <c r="E10" s="486"/>
      <c r="F10" s="219"/>
      <c r="G10" s="164">
        <v>0.5</v>
      </c>
      <c r="H10" s="203" t="s">
        <v>28</v>
      </c>
      <c r="I10" s="186" t="s">
        <v>78</v>
      </c>
      <c r="J10" s="187">
        <v>45077</v>
      </c>
      <c r="K10" s="186" t="s">
        <v>275</v>
      </c>
      <c r="L10" s="486" t="s">
        <v>358</v>
      </c>
      <c r="M10" s="186" t="s">
        <v>1107</v>
      </c>
      <c r="N10" s="219" t="s">
        <v>1108</v>
      </c>
      <c r="O10" s="486" t="s">
        <v>1109</v>
      </c>
      <c r="P10" s="187"/>
      <c r="Q10" s="186"/>
      <c r="R10" s="515"/>
      <c r="S10" s="187"/>
      <c r="T10" s="186"/>
      <c r="U10" s="486"/>
      <c r="V10" s="486"/>
      <c r="W10" s="486"/>
      <c r="X10" s="486"/>
    </row>
    <row r="11" hidden="1">
      <c r="A11" s="181">
        <v>2</v>
      </c>
      <c r="B11" s="204" t="s">
        <v>1106</v>
      </c>
      <c r="C11" s="181">
        <v>2</v>
      </c>
      <c r="D11" s="218" t="s">
        <v>959</v>
      </c>
      <c r="E11" s="487"/>
      <c r="F11" s="181"/>
      <c r="G11" s="170">
        <v>0.5</v>
      </c>
      <c r="H11" s="207" t="s">
        <v>28</v>
      </c>
      <c r="I11" s="181" t="s">
        <v>78</v>
      </c>
      <c r="J11" s="182">
        <v>45077</v>
      </c>
      <c r="K11" s="181" t="s">
        <v>275</v>
      </c>
      <c r="L11" s="487" t="s">
        <v>964</v>
      </c>
      <c r="M11" s="181" t="s">
        <v>1107</v>
      </c>
      <c r="N11" s="218" t="s">
        <v>1110</v>
      </c>
      <c r="O11" s="487" t="s">
        <v>1111</v>
      </c>
      <c r="P11" s="181"/>
      <c r="Q11" s="181"/>
      <c r="R11" s="478"/>
      <c r="S11" s="181"/>
      <c r="T11" s="181"/>
      <c r="U11" s="487"/>
      <c r="V11" s="487"/>
      <c r="W11" s="487"/>
      <c r="X11" s="487"/>
    </row>
    <row r="12" hidden="1">
      <c r="A12" s="186">
        <v>3</v>
      </c>
      <c r="B12" s="201" t="s">
        <v>1106</v>
      </c>
      <c r="C12" s="186">
        <v>2</v>
      </c>
      <c r="D12" s="219" t="s">
        <v>1112</v>
      </c>
      <c r="E12" s="486"/>
      <c r="F12" s="186"/>
      <c r="G12" s="164">
        <v>0.5</v>
      </c>
      <c r="H12" s="203" t="s">
        <v>31</v>
      </c>
      <c r="I12" s="186" t="s">
        <v>78</v>
      </c>
      <c r="J12" s="187">
        <v>45077</v>
      </c>
      <c r="K12" s="186" t="s">
        <v>275</v>
      </c>
      <c r="L12" s="486" t="s">
        <v>358</v>
      </c>
      <c r="M12" s="186" t="s">
        <v>1107</v>
      </c>
      <c r="N12" s="219" t="s">
        <v>1113</v>
      </c>
      <c r="O12" s="486" t="s">
        <v>1114</v>
      </c>
      <c r="P12" s="186"/>
      <c r="Q12" s="186"/>
      <c r="R12" s="481"/>
      <c r="S12" s="186"/>
      <c r="T12" s="186"/>
      <c r="U12" s="486"/>
      <c r="V12" s="486"/>
      <c r="W12" s="486"/>
      <c r="X12" s="486"/>
    </row>
    <row r="13" ht="164.25" customHeight="1">
      <c r="A13" s="181">
        <v>4</v>
      </c>
      <c r="B13" s="204" t="s">
        <v>1115</v>
      </c>
      <c r="C13" s="181">
        <v>2</v>
      </c>
      <c r="D13" s="218" t="s">
        <v>1116</v>
      </c>
      <c r="E13" s="487"/>
      <c r="F13" s="181"/>
      <c r="G13" s="170">
        <v>1</v>
      </c>
      <c r="H13" s="207" t="s">
        <v>265</v>
      </c>
      <c r="I13" s="181" t="s">
        <v>78</v>
      </c>
      <c r="J13" s="182">
        <v>45077</v>
      </c>
      <c r="K13" s="488" t="s">
        <v>320</v>
      </c>
      <c r="L13" s="487"/>
      <c r="M13" s="181" t="s">
        <v>1107</v>
      </c>
      <c r="N13" s="218" t="s">
        <v>1117</v>
      </c>
      <c r="O13" s="487"/>
      <c r="P13" s="182">
        <v>45268</v>
      </c>
      <c r="Q13" s="181"/>
      <c r="R13" s="478" t="s">
        <v>966</v>
      </c>
      <c r="S13" s="181" t="s">
        <v>102</v>
      </c>
      <c r="T13" s="186" t="s">
        <v>967</v>
      </c>
      <c r="U13" s="487"/>
      <c r="V13" s="487"/>
      <c r="W13" s="487"/>
      <c r="X13" s="487"/>
    </row>
    <row r="14" ht="146.25" customHeight="1">
      <c r="A14" s="186"/>
      <c r="B14" s="201"/>
      <c r="C14" s="186"/>
      <c r="D14" s="219"/>
      <c r="E14" s="486"/>
      <c r="F14" s="186"/>
      <c r="G14" s="164"/>
      <c r="H14" s="203"/>
      <c r="I14" s="186"/>
      <c r="J14" s="187"/>
      <c r="K14" s="186"/>
      <c r="L14" s="486"/>
      <c r="N14" s="219"/>
      <c r="O14" s="486"/>
      <c r="P14" s="186"/>
      <c r="Q14" s="186"/>
      <c r="R14" s="481"/>
      <c r="S14" s="186"/>
      <c r="T14" s="186"/>
      <c r="U14" s="486"/>
      <c r="V14" s="486"/>
      <c r="W14" s="486"/>
      <c r="X14" s="486"/>
    </row>
    <row r="15" ht="116.25" customHeight="1">
      <c r="A15" s="181">
        <v>5</v>
      </c>
      <c r="B15" s="204" t="s">
        <v>1106</v>
      </c>
      <c r="C15" s="181">
        <v>2</v>
      </c>
      <c r="D15" s="218" t="s">
        <v>1118</v>
      </c>
      <c r="E15" s="487"/>
      <c r="G15" s="170">
        <v>1</v>
      </c>
      <c r="H15" s="207" t="s">
        <v>265</v>
      </c>
      <c r="I15" s="181" t="s">
        <v>78</v>
      </c>
      <c r="J15" s="182">
        <v>45077</v>
      </c>
      <c r="K15" s="181" t="s">
        <v>275</v>
      </c>
      <c r="L15" s="487"/>
      <c r="M15" s="181" t="s">
        <v>1107</v>
      </c>
      <c r="N15" s="218" t="s">
        <v>1119</v>
      </c>
      <c r="O15" s="487"/>
      <c r="P15" s="181"/>
      <c r="Q15" s="181"/>
      <c r="R15" s="478"/>
      <c r="S15" s="181"/>
      <c r="T15" s="181"/>
      <c r="U15" s="487"/>
      <c r="V15" s="487"/>
      <c r="W15" s="487"/>
      <c r="X15" s="487"/>
    </row>
    <row r="16" ht="138.75" customHeight="1">
      <c r="A16" s="186">
        <v>6</v>
      </c>
      <c r="B16" s="201" t="s">
        <v>1120</v>
      </c>
      <c r="C16" s="186">
        <v>2</v>
      </c>
      <c r="D16" s="219" t="s">
        <v>1121</v>
      </c>
      <c r="E16" s="486"/>
      <c r="F16" s="489" t="s">
        <v>973</v>
      </c>
      <c r="G16" s="164"/>
      <c r="H16" s="203"/>
      <c r="I16" s="186" t="s">
        <v>78</v>
      </c>
      <c r="J16" s="187">
        <v>45077</v>
      </c>
      <c r="K16" s="186" t="s">
        <v>279</v>
      </c>
      <c r="L16" s="486"/>
      <c r="M16" s="187">
        <v>45114</v>
      </c>
      <c r="N16" s="219" t="s">
        <v>974</v>
      </c>
      <c r="O16" s="486"/>
      <c r="P16" s="186"/>
      <c r="Q16" s="186"/>
      <c r="R16" s="481"/>
      <c r="S16" s="186"/>
      <c r="T16" s="186"/>
      <c r="U16" s="486"/>
      <c r="V16" s="486"/>
      <c r="W16" s="486"/>
      <c r="X16" s="486"/>
    </row>
    <row r="17" ht="135">
      <c r="A17" s="181">
        <v>7</v>
      </c>
      <c r="B17" s="204" t="s">
        <v>1115</v>
      </c>
      <c r="C17" s="181">
        <v>2</v>
      </c>
      <c r="D17" s="218" t="s">
        <v>1122</v>
      </c>
      <c r="E17" s="487"/>
      <c r="G17" s="170">
        <v>0.5</v>
      </c>
      <c r="H17" s="207" t="s">
        <v>265</v>
      </c>
      <c r="I17" s="181" t="s">
        <v>78</v>
      </c>
      <c r="J17" s="182">
        <v>45077</v>
      </c>
      <c r="K17" s="181" t="s">
        <v>275</v>
      </c>
      <c r="L17" s="487"/>
      <c r="M17" s="181" t="s">
        <v>1107</v>
      </c>
      <c r="N17" s="517" t="s">
        <v>1123</v>
      </c>
      <c r="O17" s="487" t="s">
        <v>1124</v>
      </c>
      <c r="P17" s="182">
        <v>45268</v>
      </c>
      <c r="Q17" s="181"/>
      <c r="R17" s="478"/>
      <c r="S17" s="181"/>
      <c r="T17" s="181"/>
      <c r="U17" s="487"/>
      <c r="V17" s="487"/>
      <c r="W17" s="487"/>
      <c r="X17" s="487"/>
    </row>
    <row r="18" ht="96.75" customHeight="1">
      <c r="A18" s="186">
        <v>8</v>
      </c>
      <c r="B18" s="201" t="s">
        <v>1106</v>
      </c>
      <c r="C18" s="186">
        <v>2</v>
      </c>
      <c r="D18" s="219" t="s">
        <v>1125</v>
      </c>
      <c r="E18" s="486"/>
      <c r="F18" s="486"/>
      <c r="G18" s="164">
        <v>0.5</v>
      </c>
      <c r="H18" s="203" t="s">
        <v>265</v>
      </c>
      <c r="I18" s="186" t="s">
        <v>78</v>
      </c>
      <c r="J18" s="187">
        <v>45077</v>
      </c>
      <c r="K18" s="186" t="s">
        <v>275</v>
      </c>
      <c r="L18" s="486"/>
      <c r="M18" s="187">
        <v>45114</v>
      </c>
      <c r="N18" s="219" t="s">
        <v>343</v>
      </c>
      <c r="O18" s="486"/>
      <c r="P18" s="186"/>
      <c r="Q18" s="186"/>
      <c r="R18" s="481"/>
      <c r="S18" s="186"/>
      <c r="T18" s="186"/>
      <c r="U18" s="486"/>
      <c r="V18" s="486"/>
      <c r="W18" s="486"/>
      <c r="X18" s="486"/>
    </row>
    <row r="19" ht="52.5">
      <c r="A19" s="181">
        <v>9</v>
      </c>
      <c r="B19" s="204" t="s">
        <v>1106</v>
      </c>
      <c r="C19" s="181">
        <v>2</v>
      </c>
      <c r="D19" s="218" t="s">
        <v>1126</v>
      </c>
      <c r="E19" s="487"/>
      <c r="F19" s="218"/>
      <c r="G19" s="170">
        <v>0.5</v>
      </c>
      <c r="H19" s="207" t="s">
        <v>28</v>
      </c>
      <c r="I19" s="181" t="s">
        <v>78</v>
      </c>
      <c r="J19" s="182">
        <v>45077</v>
      </c>
      <c r="K19" s="181" t="s">
        <v>275</v>
      </c>
      <c r="L19" s="487"/>
      <c r="M19" s="181" t="s">
        <v>1107</v>
      </c>
      <c r="N19" s="218" t="s">
        <v>1127</v>
      </c>
      <c r="O19" s="487" t="s">
        <v>1128</v>
      </c>
      <c r="P19" s="181"/>
      <c r="Q19" s="181"/>
      <c r="R19" s="478"/>
      <c r="S19" s="181"/>
      <c r="T19" s="181"/>
      <c r="U19" s="487"/>
      <c r="V19" s="487"/>
      <c r="W19" s="487"/>
      <c r="X19" s="487"/>
    </row>
    <row r="20" ht="169.5" customHeight="1">
      <c r="A20" s="186">
        <v>10</v>
      </c>
      <c r="B20" s="201" t="s">
        <v>1115</v>
      </c>
      <c r="C20" s="186">
        <v>2</v>
      </c>
      <c r="D20" s="219" t="s">
        <v>981</v>
      </c>
      <c r="E20" s="486"/>
      <c r="F20" s="489" t="s">
        <v>982</v>
      </c>
      <c r="G20" s="164">
        <v>1</v>
      </c>
      <c r="H20" s="203" t="s">
        <v>265</v>
      </c>
      <c r="I20" s="186" t="s">
        <v>78</v>
      </c>
      <c r="J20" s="187">
        <v>45077</v>
      </c>
      <c r="K20" s="186" t="s">
        <v>275</v>
      </c>
      <c r="L20" s="486"/>
      <c r="M20" s="186" t="s">
        <v>1107</v>
      </c>
      <c r="N20" s="512" t="s">
        <v>1057</v>
      </c>
      <c r="O20" s="486"/>
      <c r="P20" s="187">
        <v>45268</v>
      </c>
      <c r="Q20" s="186" t="s">
        <v>1016</v>
      </c>
      <c r="R20" s="481"/>
      <c r="S20" s="186"/>
      <c r="T20" s="186"/>
      <c r="U20" s="486"/>
      <c r="V20" s="486"/>
      <c r="W20" s="486"/>
      <c r="X20" s="486"/>
    </row>
    <row r="21" ht="179.25" customHeight="1">
      <c r="A21" s="181">
        <v>11</v>
      </c>
      <c r="B21" s="204" t="s">
        <v>1120</v>
      </c>
      <c r="C21" s="181">
        <v>2</v>
      </c>
      <c r="D21" s="218" t="s">
        <v>989</v>
      </c>
      <c r="E21" s="487"/>
      <c r="F21" s="487"/>
      <c r="G21" s="170">
        <v>0.20000000000000001</v>
      </c>
      <c r="H21" s="207" t="s">
        <v>31</v>
      </c>
      <c r="I21" s="181" t="s">
        <v>78</v>
      </c>
      <c r="J21" s="182">
        <v>45077</v>
      </c>
      <c r="K21" s="181" t="s">
        <v>275</v>
      </c>
      <c r="L21" s="487"/>
      <c r="M21" s="182">
        <v>45114</v>
      </c>
      <c r="N21" s="218" t="s">
        <v>366</v>
      </c>
      <c r="O21" s="487"/>
      <c r="P21" s="181"/>
      <c r="Q21" s="181"/>
      <c r="R21" s="478"/>
      <c r="S21" s="181"/>
      <c r="T21" s="181"/>
      <c r="U21" s="487"/>
      <c r="V21" s="487"/>
      <c r="W21" s="487"/>
      <c r="X21" s="487"/>
    </row>
    <row r="22" ht="89.25">
      <c r="A22" s="186">
        <v>12</v>
      </c>
      <c r="B22" s="201" t="s">
        <v>1115</v>
      </c>
      <c r="C22" s="186">
        <v>2</v>
      </c>
      <c r="D22" s="219" t="s">
        <v>1129</v>
      </c>
      <c r="E22" s="486"/>
      <c r="F22" s="486"/>
      <c r="G22" s="164">
        <v>1</v>
      </c>
      <c r="H22" s="203" t="s">
        <v>265</v>
      </c>
      <c r="I22" s="186" t="s">
        <v>78</v>
      </c>
      <c r="J22" s="187">
        <v>45077</v>
      </c>
      <c r="K22" s="186" t="s">
        <v>275</v>
      </c>
      <c r="L22" s="486"/>
      <c r="M22" s="186" t="s">
        <v>1107</v>
      </c>
      <c r="N22" s="489" t="s">
        <v>1130</v>
      </c>
      <c r="O22" s="486" t="s">
        <v>1131</v>
      </c>
      <c r="P22" s="187">
        <v>45268</v>
      </c>
      <c r="Q22" s="186"/>
      <c r="R22" s="481"/>
      <c r="S22" s="186"/>
      <c r="T22" s="186"/>
      <c r="U22" s="486"/>
      <c r="V22" s="486"/>
      <c r="W22" s="486"/>
      <c r="X22" s="486"/>
    </row>
    <row r="23" ht="207.75" customHeight="1">
      <c r="A23" s="181">
        <v>13</v>
      </c>
      <c r="B23" s="204" t="s">
        <v>1120</v>
      </c>
      <c r="C23" s="181">
        <v>2</v>
      </c>
      <c r="D23" s="218" t="s">
        <v>996</v>
      </c>
      <c r="E23" s="487"/>
      <c r="F23" s="490" t="s">
        <v>973</v>
      </c>
      <c r="G23" s="170"/>
      <c r="H23" s="207"/>
      <c r="I23" s="181" t="s">
        <v>78</v>
      </c>
      <c r="J23" s="182">
        <v>45077</v>
      </c>
      <c r="K23" s="181" t="s">
        <v>279</v>
      </c>
      <c r="L23" s="487"/>
      <c r="M23" s="182">
        <v>45114</v>
      </c>
      <c r="N23" s="218" t="s">
        <v>974</v>
      </c>
      <c r="O23" s="487"/>
      <c r="P23" s="181"/>
      <c r="Q23" s="181"/>
      <c r="R23" s="478"/>
      <c r="S23" s="181"/>
      <c r="T23" s="181"/>
      <c r="U23" s="487"/>
      <c r="V23" s="487"/>
      <c r="W23" s="487"/>
      <c r="X23" s="487"/>
    </row>
    <row r="24" ht="204">
      <c r="A24" s="186">
        <v>14</v>
      </c>
      <c r="B24" s="201" t="s">
        <v>1106</v>
      </c>
      <c r="C24" s="186">
        <v>2</v>
      </c>
      <c r="D24" s="219" t="s">
        <v>997</v>
      </c>
      <c r="E24" s="492"/>
      <c r="F24" s="219"/>
      <c r="G24" s="164">
        <v>1</v>
      </c>
      <c r="H24" s="203" t="s">
        <v>265</v>
      </c>
      <c r="I24" s="186" t="s">
        <v>78</v>
      </c>
      <c r="J24" s="187">
        <v>45077</v>
      </c>
      <c r="K24" s="186" t="s">
        <v>275</v>
      </c>
      <c r="L24" s="486"/>
      <c r="M24" s="186" t="s">
        <v>1107</v>
      </c>
      <c r="N24" s="219" t="s">
        <v>1132</v>
      </c>
      <c r="O24" s="486" t="s">
        <v>1133</v>
      </c>
      <c r="P24" s="186"/>
      <c r="Q24" s="186"/>
      <c r="R24" s="481"/>
      <c r="S24" s="186"/>
      <c r="T24" s="186"/>
      <c r="U24" s="486"/>
      <c r="V24" s="486"/>
      <c r="W24" s="486"/>
      <c r="X24" s="486"/>
    </row>
    <row r="25" ht="63.75">
      <c r="A25" s="181">
        <v>15</v>
      </c>
      <c r="B25" s="204" t="s">
        <v>1120</v>
      </c>
      <c r="C25" s="181">
        <v>3</v>
      </c>
      <c r="D25" s="218" t="s">
        <v>1134</v>
      </c>
      <c r="E25" s="491"/>
      <c r="F25" s="218"/>
      <c r="G25" s="170"/>
      <c r="H25" s="207"/>
      <c r="I25" s="181" t="s">
        <v>78</v>
      </c>
      <c r="J25" s="182">
        <v>45077</v>
      </c>
      <c r="K25" s="181" t="s">
        <v>275</v>
      </c>
      <c r="L25" s="487"/>
      <c r="M25" s="182">
        <v>45114</v>
      </c>
      <c r="N25" s="218"/>
      <c r="O25" s="487"/>
      <c r="P25" s="181"/>
      <c r="Q25" s="181"/>
      <c r="R25" s="478"/>
      <c r="S25" s="181"/>
      <c r="T25" s="181"/>
      <c r="U25" s="487"/>
      <c r="V25" s="487"/>
      <c r="W25" s="487"/>
      <c r="X25" s="487"/>
    </row>
    <row r="26" ht="190.5" customHeight="1">
      <c r="A26" s="186">
        <v>16</v>
      </c>
      <c r="B26" s="201" t="s">
        <v>1106</v>
      </c>
      <c r="C26" s="186">
        <v>4</v>
      </c>
      <c r="D26" s="219" t="s">
        <v>1005</v>
      </c>
      <c r="E26" s="486"/>
      <c r="F26" s="489" t="s">
        <v>1006</v>
      </c>
      <c r="G26" s="164">
        <v>1</v>
      </c>
      <c r="H26" s="203" t="s">
        <v>265</v>
      </c>
      <c r="I26" s="186" t="s">
        <v>78</v>
      </c>
      <c r="J26" s="187">
        <v>45077</v>
      </c>
      <c r="K26" s="186" t="s">
        <v>275</v>
      </c>
      <c r="L26" s="486"/>
      <c r="M26" s="186" t="s">
        <v>1107</v>
      </c>
      <c r="N26" s="219" t="s">
        <v>1132</v>
      </c>
      <c r="O26" s="486" t="s">
        <v>1135</v>
      </c>
      <c r="P26" s="186"/>
      <c r="Q26" s="186"/>
      <c r="R26" s="481"/>
      <c r="S26" s="186"/>
      <c r="T26" s="186"/>
      <c r="U26" s="486"/>
      <c r="V26" s="486"/>
      <c r="W26" s="486"/>
      <c r="X26" s="486"/>
    </row>
    <row r="27" ht="104.25" customHeight="1">
      <c r="A27" s="181">
        <v>17</v>
      </c>
      <c r="B27" s="204" t="s">
        <v>1106</v>
      </c>
      <c r="C27" s="181">
        <v>4</v>
      </c>
      <c r="D27" s="218" t="s">
        <v>1008</v>
      </c>
      <c r="E27" s="487"/>
      <c r="F27" s="490" t="s">
        <v>1006</v>
      </c>
      <c r="G27" s="170">
        <v>0.5</v>
      </c>
      <c r="H27" s="207" t="s">
        <v>28</v>
      </c>
      <c r="I27" s="181" t="s">
        <v>78</v>
      </c>
      <c r="J27" s="182">
        <v>45077</v>
      </c>
      <c r="K27" s="181" t="s">
        <v>275</v>
      </c>
      <c r="L27" s="487"/>
      <c r="M27" s="181" t="s">
        <v>1107</v>
      </c>
      <c r="N27" s="218" t="s">
        <v>1136</v>
      </c>
      <c r="O27" s="487" t="s">
        <v>1137</v>
      </c>
      <c r="P27" s="181"/>
      <c r="Q27" s="181"/>
      <c r="R27" s="478"/>
      <c r="S27" s="181"/>
      <c r="T27" s="181"/>
      <c r="U27" s="487"/>
      <c r="V27" s="487"/>
      <c r="W27" s="487"/>
      <c r="X27" s="487"/>
    </row>
    <row r="28" ht="52.5">
      <c r="A28" s="186">
        <v>18</v>
      </c>
      <c r="B28" s="201" t="s">
        <v>1106</v>
      </c>
      <c r="C28" s="186">
        <v>4</v>
      </c>
      <c r="D28" s="219" t="s">
        <v>1011</v>
      </c>
      <c r="E28" s="492"/>
      <c r="F28" s="489" t="s">
        <v>1006</v>
      </c>
      <c r="G28" s="164">
        <v>0.5</v>
      </c>
      <c r="H28" s="203" t="s">
        <v>28</v>
      </c>
      <c r="I28" s="186" t="s">
        <v>78</v>
      </c>
      <c r="J28" s="187">
        <v>45077</v>
      </c>
      <c r="K28" s="186" t="s">
        <v>275</v>
      </c>
      <c r="L28" s="486"/>
      <c r="M28" s="186" t="s">
        <v>1107</v>
      </c>
      <c r="N28" s="219" t="s">
        <v>1108</v>
      </c>
      <c r="O28" s="486" t="s">
        <v>1138</v>
      </c>
      <c r="P28" s="186"/>
      <c r="Q28" s="186"/>
      <c r="R28" s="481"/>
      <c r="S28" s="186"/>
      <c r="T28" s="186"/>
      <c r="U28" s="486"/>
      <c r="V28" s="486"/>
      <c r="W28" s="486"/>
      <c r="X28" s="486"/>
    </row>
    <row r="29" ht="118.5" customHeight="1">
      <c r="A29" s="181">
        <v>19</v>
      </c>
      <c r="B29" s="204" t="s">
        <v>1115</v>
      </c>
      <c r="C29" s="181">
        <v>5</v>
      </c>
      <c r="D29" s="218" t="s">
        <v>1012</v>
      </c>
      <c r="E29" s="487"/>
      <c r="F29" s="490" t="s">
        <v>1013</v>
      </c>
      <c r="G29" s="170">
        <v>0.5</v>
      </c>
      <c r="H29" s="207" t="s">
        <v>28</v>
      </c>
      <c r="I29" s="181" t="s">
        <v>78</v>
      </c>
      <c r="J29" s="182">
        <v>45077</v>
      </c>
      <c r="K29" s="181" t="s">
        <v>275</v>
      </c>
      <c r="L29" s="487"/>
      <c r="M29" s="181" t="s">
        <v>1107</v>
      </c>
      <c r="N29" s="509" t="s">
        <v>1139</v>
      </c>
      <c r="O29" s="487" t="s">
        <v>1140</v>
      </c>
      <c r="P29" s="182">
        <v>45268</v>
      </c>
      <c r="Q29" s="181" t="s">
        <v>1016</v>
      </c>
      <c r="R29" s="478"/>
      <c r="S29" s="181"/>
      <c r="T29" s="181"/>
      <c r="U29" s="487"/>
      <c r="V29" s="487"/>
      <c r="W29" s="487"/>
      <c r="X29" s="487"/>
    </row>
    <row r="30" ht="131.25" customHeight="1">
      <c r="A30" s="186">
        <v>20</v>
      </c>
      <c r="B30" s="201" t="s">
        <v>1115</v>
      </c>
      <c r="C30" s="186">
        <v>5</v>
      </c>
      <c r="D30" s="219" t="s">
        <v>1017</v>
      </c>
      <c r="E30" s="486"/>
      <c r="F30" s="489" t="s">
        <v>1013</v>
      </c>
      <c r="G30" s="164">
        <v>1</v>
      </c>
      <c r="H30" s="203" t="s">
        <v>265</v>
      </c>
      <c r="I30" s="186" t="s">
        <v>78</v>
      </c>
      <c r="J30" s="187">
        <v>45077</v>
      </c>
      <c r="K30" s="186" t="s">
        <v>275</v>
      </c>
      <c r="L30" s="486"/>
      <c r="M30" s="186" t="s">
        <v>1107</v>
      </c>
      <c r="N30" s="512" t="s">
        <v>1088</v>
      </c>
      <c r="O30" s="486"/>
      <c r="P30" s="187">
        <v>45268</v>
      </c>
      <c r="Q30" s="186" t="s">
        <v>1016</v>
      </c>
      <c r="R30" s="481"/>
      <c r="S30" s="186"/>
      <c r="T30" s="186"/>
      <c r="U30" s="486"/>
      <c r="V30" s="486"/>
      <c r="W30" s="486"/>
      <c r="X30" s="486"/>
    </row>
    <row r="31" ht="157.5">
      <c r="A31" s="181">
        <v>21</v>
      </c>
      <c r="B31" s="204" t="s">
        <v>1106</v>
      </c>
      <c r="C31" s="181">
        <v>5</v>
      </c>
      <c r="D31" s="218" t="s">
        <v>1018</v>
      </c>
      <c r="E31" s="487"/>
      <c r="F31" s="490" t="s">
        <v>1013</v>
      </c>
      <c r="G31" s="170">
        <v>1</v>
      </c>
      <c r="H31" s="207" t="s">
        <v>265</v>
      </c>
      <c r="I31" s="181" t="s">
        <v>78</v>
      </c>
      <c r="J31" s="182">
        <v>45077</v>
      </c>
      <c r="K31" s="181" t="s">
        <v>275</v>
      </c>
      <c r="L31" s="487"/>
      <c r="M31" s="181" t="s">
        <v>1107</v>
      </c>
      <c r="N31" s="509" t="s">
        <v>1141</v>
      </c>
      <c r="O31" s="487"/>
      <c r="P31" s="181"/>
      <c r="Q31" s="181"/>
      <c r="R31" s="478"/>
      <c r="S31" s="181"/>
      <c r="T31" s="181"/>
      <c r="U31" s="487"/>
      <c r="V31" s="487"/>
      <c r="W31" s="487"/>
      <c r="X31" s="487"/>
    </row>
    <row r="32" ht="127.5">
      <c r="A32" s="186">
        <v>22</v>
      </c>
      <c r="B32" s="201" t="s">
        <v>1106</v>
      </c>
      <c r="C32" s="186">
        <v>5</v>
      </c>
      <c r="D32" s="219" t="s">
        <v>1021</v>
      </c>
      <c r="E32" s="486"/>
      <c r="G32" s="164">
        <v>0.5</v>
      </c>
      <c r="H32" s="203" t="s">
        <v>28</v>
      </c>
      <c r="I32" s="186" t="s">
        <v>78</v>
      </c>
      <c r="J32" s="187">
        <v>45077</v>
      </c>
      <c r="K32" s="186" t="s">
        <v>275</v>
      </c>
      <c r="L32" s="486"/>
      <c r="M32" s="186" t="s">
        <v>1107</v>
      </c>
      <c r="N32" s="219" t="s">
        <v>691</v>
      </c>
      <c r="O32" s="486" t="s">
        <v>1142</v>
      </c>
      <c r="P32" s="186"/>
      <c r="Q32" s="186"/>
      <c r="R32" s="481"/>
      <c r="S32" s="186"/>
      <c r="T32" s="186"/>
      <c r="U32" s="486"/>
      <c r="V32" s="486"/>
      <c r="W32" s="486"/>
      <c r="X32" s="486"/>
    </row>
    <row r="33" ht="76.5">
      <c r="A33" s="181">
        <v>23</v>
      </c>
      <c r="B33" s="204" t="s">
        <v>1106</v>
      </c>
      <c r="C33" s="181">
        <v>6</v>
      </c>
      <c r="D33" s="218" t="s">
        <v>1022</v>
      </c>
      <c r="E33" s="491"/>
      <c r="F33" s="490" t="s">
        <v>1023</v>
      </c>
      <c r="G33" s="170">
        <v>1</v>
      </c>
      <c r="H33" s="207" t="s">
        <v>265</v>
      </c>
      <c r="I33" s="181" t="s">
        <v>78</v>
      </c>
      <c r="J33" s="182">
        <v>45077</v>
      </c>
      <c r="K33" s="181" t="s">
        <v>275</v>
      </c>
      <c r="L33" s="487"/>
      <c r="M33" s="181" t="s">
        <v>1107</v>
      </c>
      <c r="N33" s="218" t="s">
        <v>1143</v>
      </c>
      <c r="O33" s="487" t="s">
        <v>1144</v>
      </c>
      <c r="P33" s="181"/>
      <c r="Q33" s="181"/>
      <c r="R33" s="478"/>
      <c r="S33" s="181"/>
      <c r="T33" s="181"/>
      <c r="U33" s="487"/>
      <c r="V33" s="487"/>
      <c r="W33" s="487"/>
      <c r="X33" s="487"/>
    </row>
    <row r="34" ht="138.75" customHeight="1">
      <c r="A34" s="186">
        <v>24</v>
      </c>
      <c r="B34" s="201" t="s">
        <v>1106</v>
      </c>
      <c r="C34" s="186">
        <v>6</v>
      </c>
      <c r="D34" s="219" t="s">
        <v>1026</v>
      </c>
      <c r="E34" s="486"/>
      <c r="F34" s="489" t="s">
        <v>1006</v>
      </c>
      <c r="G34" s="164">
        <v>0.5</v>
      </c>
      <c r="H34" s="203" t="s">
        <v>265</v>
      </c>
      <c r="I34" s="186" t="s">
        <v>78</v>
      </c>
      <c r="J34" s="187">
        <v>45077</v>
      </c>
      <c r="K34" s="186" t="s">
        <v>275</v>
      </c>
      <c r="L34" s="486"/>
      <c r="M34" s="186" t="s">
        <v>1107</v>
      </c>
      <c r="N34" s="219" t="s">
        <v>1145</v>
      </c>
      <c r="O34" s="486" t="s">
        <v>1142</v>
      </c>
      <c r="P34" s="186"/>
      <c r="Q34" s="186"/>
      <c r="R34" s="481"/>
      <c r="S34" s="186"/>
      <c r="T34" s="186"/>
      <c r="U34" s="486"/>
      <c r="V34" s="486"/>
      <c r="W34" s="486"/>
      <c r="X34" s="486"/>
    </row>
    <row r="35">
      <c r="A35" s="181"/>
      <c r="B35" s="181"/>
      <c r="C35" s="181"/>
      <c r="D35" s="218"/>
      <c r="E35" s="491"/>
      <c r="F35" s="218"/>
      <c r="G35" s="170"/>
      <c r="H35" s="207"/>
      <c r="I35" s="181"/>
      <c r="J35" s="181"/>
      <c r="K35" s="181"/>
      <c r="L35" s="487"/>
      <c r="M35" s="181"/>
      <c r="N35" s="218"/>
      <c r="O35" s="487"/>
      <c r="P35" s="181"/>
      <c r="Q35" s="181"/>
      <c r="R35" s="478"/>
      <c r="S35" s="181"/>
      <c r="T35" s="181"/>
      <c r="U35" s="487"/>
      <c r="V35" s="487"/>
      <c r="W35" s="487"/>
      <c r="X35" s="487"/>
    </row>
    <row r="36">
      <c r="A36" s="186"/>
      <c r="B36" s="186"/>
      <c r="C36" s="186"/>
      <c r="D36" s="219"/>
      <c r="E36" s="492"/>
      <c r="F36" s="219"/>
      <c r="G36" s="164"/>
      <c r="H36" s="203"/>
      <c r="I36" s="186"/>
      <c r="J36" s="186"/>
      <c r="K36" s="186"/>
      <c r="L36" s="486"/>
      <c r="M36" s="186"/>
      <c r="N36" s="219"/>
      <c r="O36" s="486"/>
      <c r="P36" s="186"/>
      <c r="Q36" s="186"/>
      <c r="R36" s="481"/>
      <c r="S36" s="186"/>
      <c r="T36" s="186"/>
      <c r="U36" s="486"/>
      <c r="V36" s="486"/>
      <c r="W36" s="486"/>
      <c r="X36" s="486"/>
    </row>
    <row r="37">
      <c r="A37" s="181"/>
      <c r="B37" s="181"/>
      <c r="C37" s="181"/>
      <c r="D37" s="218"/>
      <c r="E37" s="491"/>
      <c r="F37" s="218"/>
      <c r="G37" s="170"/>
      <c r="H37" s="207"/>
      <c r="I37" s="181"/>
      <c r="J37" s="181"/>
      <c r="K37" s="181"/>
      <c r="L37" s="487"/>
      <c r="M37" s="181"/>
      <c r="N37" s="218"/>
      <c r="O37" s="487"/>
      <c r="P37" s="181"/>
      <c r="Q37" s="181"/>
      <c r="R37" s="478"/>
      <c r="S37" s="181"/>
      <c r="T37" s="181"/>
      <c r="U37" s="487"/>
      <c r="V37" s="487"/>
      <c r="W37" s="487"/>
      <c r="X37" s="487"/>
    </row>
    <row r="38">
      <c r="A38" s="186"/>
      <c r="B38" s="186"/>
      <c r="C38" s="186"/>
      <c r="D38" s="219"/>
      <c r="E38" s="492"/>
      <c r="F38" s="219"/>
      <c r="G38" s="164"/>
      <c r="H38" s="203"/>
      <c r="I38" s="186"/>
      <c r="J38" s="186"/>
      <c r="K38" s="186"/>
      <c r="L38" s="486"/>
      <c r="M38" s="186"/>
      <c r="N38" s="219"/>
      <c r="O38" s="486"/>
      <c r="P38" s="186"/>
      <c r="Q38" s="186"/>
      <c r="R38" s="481"/>
      <c r="S38" s="186"/>
      <c r="T38" s="186"/>
      <c r="U38" s="486"/>
      <c r="V38" s="486"/>
      <c r="W38" s="486"/>
      <c r="X38" s="486"/>
    </row>
    <row r="39">
      <c r="A39" s="181"/>
      <c r="B39" s="181"/>
      <c r="C39" s="181"/>
      <c r="D39" s="218"/>
      <c r="E39" s="491"/>
      <c r="F39" s="218"/>
      <c r="G39" s="170"/>
      <c r="H39" s="207"/>
      <c r="I39" s="181"/>
      <c r="J39" s="181"/>
      <c r="K39" s="181"/>
      <c r="L39" s="487"/>
      <c r="M39" s="181"/>
      <c r="N39" s="218"/>
      <c r="O39" s="487"/>
      <c r="P39" s="181"/>
      <c r="Q39" s="181"/>
      <c r="R39" s="478"/>
      <c r="S39" s="181"/>
      <c r="T39" s="181"/>
      <c r="U39" s="487"/>
      <c r="V39" s="487"/>
      <c r="W39" s="487"/>
      <c r="X39" s="487"/>
    </row>
    <row r="40">
      <c r="A40" s="186"/>
      <c r="B40" s="186"/>
      <c r="C40" s="186"/>
      <c r="D40" s="219"/>
      <c r="E40" s="492"/>
      <c r="F40" s="219"/>
      <c r="G40" s="164"/>
      <c r="H40" s="203"/>
      <c r="I40" s="186"/>
      <c r="J40" s="186"/>
      <c r="K40" s="186"/>
      <c r="L40" s="486"/>
      <c r="M40" s="186"/>
      <c r="N40" s="219"/>
      <c r="O40" s="486"/>
      <c r="P40" s="186"/>
      <c r="Q40" s="186"/>
      <c r="R40" s="481"/>
      <c r="S40" s="186"/>
      <c r="T40" s="186"/>
      <c r="U40" s="486"/>
      <c r="V40" s="486"/>
      <c r="W40" s="486"/>
      <c r="X40" s="486"/>
    </row>
  </sheetData>
  <mergeCells count="4">
    <mergeCell ref="M13:M14"/>
    <mergeCell ref="E15:F15"/>
    <mergeCell ref="E17:F17"/>
    <mergeCell ref="E32:F32"/>
  </mergeCells>
  <dataValidations count="5" disablePrompts="0">
    <dataValidation sqref="G10:G4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0" type="list" allowBlank="1" errorStyle="stop" imeMode="noControl" operator="between" showDropDown="0" showErrorMessage="0" showInputMessage="0">
      <formula1>'Списки'!$E$2:$E$1002</formula1>
    </dataValidation>
    <dataValidation sqref="K10:K12 K14:K40"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s>
  <hyperlinks>
    <hyperlink r:id="rId1" ref="F16"/>
    <hyperlink location="'4'!21:21" ref="N17"/>
    <hyperlink r:id="rId1" ref="F20"/>
    <hyperlink location="'4'!21:21" ref="N22"/>
    <hyperlink r:id="rId1" ref="F23"/>
    <hyperlink r:id="rId1" ref="F26"/>
    <hyperlink r:id="rId1" ref="F27"/>
    <hyperlink r:id="rId1" ref="F28"/>
    <hyperlink r:id="rId1" ref="F29"/>
    <hyperlink r:id="rId1" ref="F30"/>
    <hyperlink r:id="rId1" ref="F31"/>
    <hyperlink r:id="rId1" ref="F33"/>
    <hyperlink r:id="rId1" ref="F34"/>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80069-0088-4136-A8EC-005700BE0004}">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FB0061-00B8-49E7-BD12-004D005A00E5}">
            <xm:f>1</xm:f>
            <x14:dxf>
              <font>
                <color indexed="65"/>
              </font>
              <fill>
                <patternFill patternType="solid">
                  <fgColor rgb="FF434343"/>
                  <bgColor rgb="FF434343"/>
                </patternFill>
              </fill>
              <border>
                <left style="none"/>
                <right style="none"/>
                <top style="none"/>
                <bottom style="none"/>
                <diagonal style="none"/>
              </border>
            </x14:dxf>
          </x14:cfRule>
          <xm:sqref>G10:G40</xm:sqref>
        </x14:conditionalFormatting>
        <x14:conditionalFormatting xmlns:xm="http://schemas.microsoft.com/office/excel/2006/main">
          <x14:cfRule type="cellIs" priority="11" operator="equal" id="{00E40024-00E3-4093-ABA4-009600A40063}">
            <xm:f>0.5</xm:f>
            <x14:dxf>
              <font>
                <color indexed="65"/>
              </font>
              <fill>
                <patternFill patternType="solid">
                  <fgColor rgb="FF999999"/>
                  <bgColor rgb="FF999999"/>
                </patternFill>
              </fill>
              <border>
                <left style="none"/>
                <right style="none"/>
                <top style="none"/>
                <bottom style="none"/>
                <diagonal style="none"/>
              </border>
            </x14:dxf>
          </x14:cfRule>
          <xm:sqref>G10:G40</xm:sqref>
        </x14:conditionalFormatting>
        <x14:conditionalFormatting xmlns:xm="http://schemas.microsoft.com/office/excel/2006/main">
          <x14:cfRule type="cellIs" priority="10" operator="equal" id="{00090075-00C6-4005-B239-0018008C0029}">
            <xm:f>0.2</xm:f>
            <x14:dxf>
              <font/>
              <fill>
                <patternFill patternType="solid">
                  <fgColor rgb="FFCCCCCC"/>
                  <bgColor rgb="FFCCCCCC"/>
                </patternFill>
              </fill>
              <border>
                <left style="none"/>
                <right style="none"/>
                <top style="none"/>
                <bottom style="none"/>
                <diagonal style="none"/>
              </border>
            </x14:dxf>
          </x14:cfRule>
          <xm:sqref>G10:G40</xm:sqref>
        </x14:conditionalFormatting>
        <x14:conditionalFormatting xmlns:xm="http://schemas.microsoft.com/office/excel/2006/main">
          <x14:cfRule type="containsText" priority="9" operator="containsText" text="ПД" id="{003A0062-009E-4054-83B3-003500CC0084}">
            <xm:f>NOT(ISERROR(SEARCH(("ПД"),(K3))))</xm:f>
            <x14:dxf>
              <font/>
              <fill>
                <patternFill patternType="solid">
                  <fgColor rgb="FFF9CB9C"/>
                  <bgColor rgb="FFF9CB9C"/>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9" operator="containsText" text="ПД" id="{00CB00DB-0034-4C67-98FE-00D200AF00F8}">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7E0050-006F-4254-A315-004B007100D8}">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B2000A-0080-482E-8219-000B006800FB}">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D500DB-00CE-44DD-9F71-006C003F004C}">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BA00B0-0090-4EE1-AFCA-00B500AD007E}">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6600D3-0076-4F6B-BF43-002600FB0001}">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AC00BF-0071-4D5F-B2B5-006700DF00DE}">
            <xm:f>NOT(ISERROR(SEARCH(("отменено"),(K3))))</xm:f>
            <x14:dxf>
              <font/>
              <fill>
                <patternFill patternType="solid">
                  <fgColor rgb="FFD9EAD3"/>
                  <bgColor rgb="FFD9EAD3"/>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8" operator="containsText" text="отменено" id="{00780062-0028-43FA-AB82-004D002C00B0}">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A80071-000E-4FA7-92EA-005E001700D5}">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EB00DB-00D1-470D-83EF-00FE0097000A}">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6300BC-00B8-44B3-BBED-00F8004200B0}">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060057-0053-4931-AE9C-00F0000900E4}">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CD00BA-002E-44C3-B32F-00BD00B5006A}">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ellIs" priority="7" operator="equal" id="{003A00BE-001E-408A-8818-004200B8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6" operator="equal" id="{00520077-0006-4C6E-A5B7-004A00B6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5" operator="equal" id="{00250047-0088-41BB-B222-00310068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4" operator="equal" id="{00F800CE-00F2-4733-9E28-00370004003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3" operator="equal" id="{008F006F-0089-422E-ABEE-00CB001000AA}">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ontainsText" priority="2" operator="containsText" text="повторно" id="{00CF0000-001A-44C0-B7E5-00A300B9003F}">
            <xm:f>NOT(ISERROR(SEARCH(("повторно"),(K3))))</xm:f>
            <x14:dxf>
              <font/>
              <fill>
                <patternFill patternType="solid">
                  <fgColor rgb="FFEA9999"/>
                  <bgColor rgb="FFEA9999"/>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2" operator="containsText" text="повторно" id="{00F60063-0057-42B9-B763-001000310082}">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370087-00C5-4A8C-B611-00F7009A005B}">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1A0093-00DA-44DB-8B96-006B005200D5}">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D30023-00C9-4F50-A0A9-00C800360094}">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E600AA-0073-4B8A-820C-0010003300FA}">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3C00D1-00FB-4466-83F3-007400A1000E}">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AB0043-00D3-4817-8528-0040003D004D}">
            <xm:f>NOT(ISERROR(SEARCH(("снято"),(K3))))</xm:f>
            <x14:dxf>
              <font/>
              <fill>
                <patternFill patternType="solid">
                  <fgColor rgb="FF93C47D"/>
                  <bgColor rgb="FF93C47D"/>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1" operator="containsText" text="снято" id="{00CF002C-0023-43D4-8BE7-00FF000B0009}">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BE00C7-002D-46B0-911E-0083003D0056}">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840071-002A-4737-AB1F-0059003B00CF}">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8D002A-00F0-4C84-957B-00AD00B10067}">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A3009F-0013-414D-8A48-00E7002A00FB}">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1E00BF-004B-4F4F-A439-008400220050}">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s>
    </ext>
    <ext uri="{231B7EB2-2AFC-4442-B178-5FFDF5851E7C}">
      <userProtectedRanges>
        <userProtectedRange name="про стенку" sqref="T13">
          <users>
            <user id="1130000061715500" name="Анна Милявская"/>
          </users>
        </userProtectedRange>
      </userProtectedRange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75" customHeight="1" outlineLevelRow="1" outlineLevelCol="1"/>
  <cols>
    <col customWidth="1" min="1" max="1" width="6.3799999999999999"/>
    <col customWidth="1" min="2" max="2" width="16.629999999999999"/>
    <col customWidth="1" min="3" max="3" width="6.3799999999999999"/>
    <col customWidth="1" min="4" max="4" width="53.380000000000003"/>
    <col customWidth="1" min="5" max="5" width="37.630000000000003"/>
    <col collapsed="1" customWidth="1" min="6" max="6" width="21.379999999999999"/>
    <col customWidth="1" hidden="1" min="7" max="8" outlineLevel="1" width="14.130000000000001"/>
    <col customWidth="1" min="10" max="10" width="9.5"/>
    <col customWidth="1" min="12" max="12" width="25.129999999999999"/>
    <col customWidth="1" min="13" max="13" width="9.5"/>
    <col customWidth="1" min="14" max="14" outlineLevel="1" width="31.379999999999999"/>
    <col customWidth="1" min="15" max="15" outlineLevel="1" width="25.129999999999999"/>
    <col customWidth="1" min="16" max="16" width="9.5"/>
    <col customWidth="1" min="17" max="17" outlineLevel="1" width="31.379999999999999"/>
    <col customWidth="1" min="18" max="18" outlineLevel="1" width="43.880000000000003"/>
    <col customWidth="1" min="19" max="19" outlineLevel="1" width="22"/>
    <col customWidth="1" min="20" max="20" width="9.5"/>
    <col customWidth="1" min="21" max="21" width="26.879999999999999"/>
    <col customWidth="1" min="22" max="25" width="25.629999999999999"/>
  </cols>
  <sheetData>
    <row r="1" ht="96" collapsed="1">
      <c r="A1" s="118" t="s">
        <v>250</v>
      </c>
      <c r="B1" s="118" t="s">
        <v>251</v>
      </c>
      <c r="C1" s="26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2" t="s">
        <v>420</v>
      </c>
      <c r="S1" s="121" t="s">
        <v>263</v>
      </c>
      <c r="T1" s="123" t="s">
        <v>261</v>
      </c>
      <c r="U1" s="123" t="s">
        <v>262</v>
      </c>
      <c r="V1" s="121" t="s">
        <v>263</v>
      </c>
      <c r="W1" s="123" t="s">
        <v>261</v>
      </c>
      <c r="X1" s="123" t="s">
        <v>262</v>
      </c>
      <c r="Y1" s="121" t="s">
        <v>263</v>
      </c>
    </row>
    <row r="2" hidden="1" outlineLevel="1">
      <c r="A2" s="124"/>
      <c r="B2" s="125" t="s">
        <v>264</v>
      </c>
      <c r="C2" s="270" t="s">
        <v>264</v>
      </c>
      <c r="D2" s="518" t="s">
        <v>53</v>
      </c>
      <c r="E2" s="127"/>
      <c r="F2" s="124"/>
      <c r="G2" s="129"/>
      <c r="H2" s="130" t="s">
        <v>265</v>
      </c>
      <c r="I2" s="130" t="s">
        <v>12</v>
      </c>
      <c r="J2" s="130" t="s">
        <v>13</v>
      </c>
      <c r="K2" s="130" t="s">
        <v>15</v>
      </c>
      <c r="L2" s="130" t="s">
        <v>14</v>
      </c>
      <c r="M2" s="130" t="s">
        <v>16</v>
      </c>
      <c r="N2" s="130" t="s">
        <v>17</v>
      </c>
      <c r="O2" s="130" t="s">
        <v>18</v>
      </c>
      <c r="P2" s="130" t="s">
        <v>20</v>
      </c>
      <c r="Q2" s="130" t="s">
        <v>22</v>
      </c>
      <c r="R2" s="130"/>
      <c r="S2" s="130" t="s">
        <v>23</v>
      </c>
      <c r="T2" s="130" t="s">
        <v>24</v>
      </c>
      <c r="U2" s="130" t="s">
        <v>26</v>
      </c>
      <c r="V2" s="130" t="s">
        <v>27</v>
      </c>
      <c r="W2" s="130" t="s">
        <v>28</v>
      </c>
      <c r="X2" s="130" t="s">
        <v>29</v>
      </c>
      <c r="Y2" s="130" t="s">
        <v>31</v>
      </c>
    </row>
    <row r="3" hidden="1" outlineLevel="1">
      <c r="A3" s="1"/>
      <c r="B3" s="18" t="s">
        <v>266</v>
      </c>
      <c r="C3" s="273" t="s">
        <v>267</v>
      </c>
      <c r="D3" s="519" t="s">
        <v>34</v>
      </c>
      <c r="E3" s="18"/>
      <c r="F3" s="18"/>
      <c r="G3" s="129"/>
      <c r="H3" s="520">
        <f>COUNTIF($H10:$H161,"1 - Несоответствие продуктовым требованиям ПИК-Стандарт")</f>
        <v>0</v>
      </c>
      <c r="I3" s="520">
        <f>COUNTIF($H10:$H161,"2 - Несоответствие Бренд-листам ПИК")</f>
        <v>0</v>
      </c>
      <c r="J3" s="520">
        <f>COUNTIF($H10:$H161,"3 - Несоответствие Каталогу отделки")</f>
        <v>0</v>
      </c>
      <c r="K3" s="520">
        <f>COUNTIF($H10:$H161,"5 - Ошибка в применении СТМ")</f>
        <v>0</v>
      </c>
      <c r="L3" s="520">
        <f>COUNTIF($H10:$H161,"4 - Несоответствие Каталогу оборудования")</f>
        <v>0</v>
      </c>
      <c r="M3" s="520">
        <f>COUNTIF($H10:$H161,"6 - Ошибка в применении сборных ЛМ")</f>
        <v>0</v>
      </c>
      <c r="N3" s="520">
        <f>COUNTIF($H10:$H161,"7 - Ошибка в применении шкаф-пакетов")</f>
        <v>0</v>
      </c>
      <c r="O3" s="520">
        <f>COUNTIF($H10:$H161,"8 - Ошибка в применении шахт-пакетов")</f>
        <v>0</v>
      </c>
      <c r="P3" s="520">
        <f>COUNTIF($H10:$H161,"9 - Несоответствие типологическим требованиям ПИК-Стандарт")</f>
        <v>8</v>
      </c>
      <c r="Q3" s="520">
        <f>COUNTIF($H10:$H161,"10 - Несоответствие НТД РФ")</f>
        <v>0</v>
      </c>
      <c r="R3" s="520"/>
      <c r="S3" s="520">
        <f>COUNTIF($H10:$H161,"11 - Несоответствие ИРД (кроме ТУ, СТУ), АПР, ПД")</f>
        <v>0</v>
      </c>
      <c r="T3" s="520">
        <f>COUNTIF($H10:$H161,"12 - Несоответствие требованиям ТУ, СТУ")</f>
        <v>0</v>
      </c>
      <c r="U3" s="520">
        <f>COUNTIF($H10:$H161,"13 - Ошибка в технических решениях")</f>
        <v>1</v>
      </c>
      <c r="V3" s="520">
        <f>COUNTIF($H10:$H161,"14 - Неувязка м/у собой комплектов РД")</f>
        <v>0</v>
      </c>
      <c r="W3" s="520">
        <f>COUNTIF($H10:$H161,"15 - Недостаточность информации влияющей на СМР")</f>
        <v>2</v>
      </c>
      <c r="X3" s="520">
        <f>COUNTIF($H10:$H161,"16 - Нерациональное решение")</f>
        <v>0</v>
      </c>
      <c r="Y3" s="520">
        <f>COUNTIF($H10:$H161,"17 - Оформление")</f>
        <v>0</v>
      </c>
    </row>
    <row r="4" hidden="1" outlineLevel="1">
      <c r="A4" s="125" t="s">
        <v>264</v>
      </c>
      <c r="B4" s="133">
        <v>10</v>
      </c>
      <c r="C4" s="276" t="s">
        <v>1146</v>
      </c>
      <c r="D4" s="134">
        <f>C4/B4</f>
        <v>1</v>
      </c>
      <c r="E4" s="235"/>
      <c r="F4" s="116"/>
      <c r="G4" s="129"/>
      <c r="H4" s="126" t="s">
        <v>53</v>
      </c>
      <c r="I4" s="126" t="s">
        <v>53</v>
      </c>
      <c r="J4" s="126" t="s">
        <v>53</v>
      </c>
      <c r="K4" s="126" t="s">
        <v>53</v>
      </c>
      <c r="L4" s="126" t="s">
        <v>53</v>
      </c>
      <c r="M4" s="126" t="s">
        <v>53</v>
      </c>
      <c r="N4" s="126" t="s">
        <v>53</v>
      </c>
      <c r="O4" s="126" t="s">
        <v>53</v>
      </c>
      <c r="P4" s="126" t="s">
        <v>53</v>
      </c>
      <c r="Q4" s="126" t="s">
        <v>53</v>
      </c>
      <c r="R4" s="126"/>
      <c r="S4" s="126" t="s">
        <v>53</v>
      </c>
      <c r="T4" s="126" t="s">
        <v>53</v>
      </c>
      <c r="U4" s="126" t="s">
        <v>53</v>
      </c>
      <c r="V4" s="126" t="s">
        <v>53</v>
      </c>
      <c r="W4" s="126" t="s">
        <v>53</v>
      </c>
      <c r="X4" s="126" t="s">
        <v>53</v>
      </c>
      <c r="Y4" s="126" t="s">
        <v>53</v>
      </c>
    </row>
    <row r="5" hidden="1" outlineLevel="1">
      <c r="A5" s="116"/>
      <c r="B5" s="116"/>
      <c r="C5" s="287"/>
      <c r="D5" s="238"/>
      <c r="E5" s="116"/>
      <c r="F5" s="116"/>
      <c r="G5" s="126" t="s">
        <v>53</v>
      </c>
      <c r="H5" s="521"/>
      <c r="I5" s="116"/>
      <c r="J5" s="240"/>
      <c r="K5" s="116"/>
      <c r="L5" s="240"/>
      <c r="M5" s="280"/>
      <c r="N5" s="116"/>
      <c r="O5" s="240"/>
      <c r="P5" s="280"/>
      <c r="Q5" s="116"/>
      <c r="R5" s="116"/>
      <c r="S5" s="240"/>
      <c r="T5" s="240"/>
      <c r="U5" s="116"/>
      <c r="V5" s="116"/>
      <c r="W5" s="116"/>
      <c r="X5" s="116"/>
      <c r="Y5" s="116"/>
    </row>
    <row r="6" hidden="1" outlineLevel="1">
      <c r="A6" s="18">
        <v>0.20000000000000001</v>
      </c>
      <c r="B6" s="18">
        <v>0.5</v>
      </c>
      <c r="C6" s="273" t="s">
        <v>422</v>
      </c>
      <c r="D6" s="519" t="s">
        <v>38</v>
      </c>
      <c r="E6" s="18"/>
      <c r="F6" s="18" t="s">
        <v>268</v>
      </c>
      <c r="G6" s="139">
        <f>COUNTIFS(G10:G128,"0,2")</f>
        <v>0</v>
      </c>
      <c r="H6" s="521"/>
      <c r="I6" s="116"/>
      <c r="J6" s="240"/>
      <c r="K6" s="116"/>
      <c r="L6" s="240"/>
      <c r="M6" s="280"/>
      <c r="N6" s="116"/>
      <c r="O6" s="240"/>
      <c r="P6" s="280"/>
      <c r="Q6" s="116"/>
      <c r="R6" s="116"/>
      <c r="S6" s="240"/>
      <c r="T6" s="240"/>
      <c r="U6" s="116"/>
      <c r="V6" s="116"/>
      <c r="W6" s="116"/>
      <c r="X6" s="116"/>
      <c r="Y6" s="116"/>
    </row>
    <row r="7" hidden="1" outlineLevel="1">
      <c r="A7" s="140">
        <f>G6*0.2/B4</f>
        <v>0</v>
      </c>
      <c r="B7" s="140">
        <f>G7*0.5/B4</f>
        <v>0</v>
      </c>
      <c r="C7" s="276">
        <f>G8*1/B4</f>
        <v>0.80000000000000004</v>
      </c>
      <c r="D7" s="141">
        <f>(G6*A6+G7*B6+G8*C6)/SUM(G6:G8)</f>
        <v>1</v>
      </c>
      <c r="E7" s="241"/>
      <c r="F7" s="143" t="s">
        <v>269</v>
      </c>
      <c r="G7" s="139">
        <f>COUNTIFS(G10:G128,"0,5")</f>
        <v>0</v>
      </c>
      <c r="H7" s="521"/>
      <c r="I7" s="242"/>
      <c r="J7" s="242"/>
      <c r="K7" s="242"/>
      <c r="L7" s="242"/>
      <c r="M7" s="282"/>
      <c r="N7" s="242"/>
      <c r="O7" s="242"/>
      <c r="P7" s="282"/>
      <c r="Q7" s="242"/>
      <c r="R7" s="242"/>
      <c r="S7" s="242"/>
      <c r="T7" s="242"/>
      <c r="U7" s="242"/>
      <c r="V7" s="242"/>
      <c r="W7" s="242"/>
      <c r="X7" s="242"/>
      <c r="Y7" s="242"/>
    </row>
    <row r="8" hidden="1" outlineLevel="1">
      <c r="A8" s="126" t="s">
        <v>53</v>
      </c>
      <c r="B8" s="126" t="s">
        <v>53</v>
      </c>
      <c r="C8" s="283" t="s">
        <v>53</v>
      </c>
      <c r="D8" s="518" t="s">
        <v>53</v>
      </c>
      <c r="E8" s="126"/>
      <c r="F8" s="18" t="s">
        <v>270</v>
      </c>
      <c r="G8" s="139">
        <f>COUNTIFS(G10:G128,"1")</f>
        <v>8</v>
      </c>
      <c r="H8" s="521"/>
      <c r="I8" s="116"/>
      <c r="J8" s="240"/>
      <c r="K8" s="116"/>
      <c r="L8" s="240"/>
      <c r="M8" s="280"/>
      <c r="N8" s="116"/>
      <c r="O8" s="240"/>
      <c r="P8" s="280"/>
      <c r="Q8" s="116"/>
      <c r="R8" s="116"/>
      <c r="S8" s="240"/>
      <c r="T8" s="240"/>
      <c r="U8" s="116"/>
      <c r="V8" s="116"/>
      <c r="W8" s="116"/>
      <c r="X8" s="116"/>
      <c r="Y8" s="116"/>
    </row>
    <row r="9">
      <c r="A9" s="145"/>
      <c r="B9" s="145"/>
      <c r="C9" s="284"/>
      <c r="D9" s="447"/>
      <c r="E9" s="145"/>
      <c r="F9" s="145"/>
      <c r="G9" s="145"/>
      <c r="H9" s="145"/>
      <c r="I9" s="243"/>
      <c r="J9" s="244"/>
      <c r="K9" s="243"/>
      <c r="L9" s="244"/>
      <c r="M9" s="285"/>
      <c r="N9" s="243"/>
      <c r="O9" s="244"/>
      <c r="P9" s="285"/>
      <c r="Q9" s="243"/>
      <c r="R9" s="243"/>
      <c r="S9" s="244"/>
      <c r="T9" s="244"/>
      <c r="U9" s="243"/>
      <c r="V9" s="243"/>
      <c r="W9" s="243"/>
      <c r="X9" s="243"/>
      <c r="Y9" s="243"/>
    </row>
    <row r="10" ht="183" customHeight="1">
      <c r="A10" s="116">
        <v>1</v>
      </c>
      <c r="B10" s="522" t="s">
        <v>1147</v>
      </c>
      <c r="C10" s="287" t="s">
        <v>1148</v>
      </c>
      <c r="D10" s="238" t="s">
        <v>1149</v>
      </c>
      <c r="E10" s="116"/>
      <c r="F10" s="245" t="s">
        <v>876</v>
      </c>
      <c r="G10" s="129">
        <v>1</v>
      </c>
      <c r="H10" s="149" t="s">
        <v>20</v>
      </c>
      <c r="I10" s="116" t="s">
        <v>1150</v>
      </c>
      <c r="J10" s="240">
        <v>45117</v>
      </c>
      <c r="K10" s="116" t="s">
        <v>275</v>
      </c>
      <c r="L10" s="116" t="s">
        <v>1151</v>
      </c>
      <c r="M10" s="280">
        <v>45247</v>
      </c>
      <c r="N10" s="116"/>
      <c r="O10" s="240"/>
      <c r="P10" s="280">
        <v>45285</v>
      </c>
      <c r="Q10" s="301" t="s">
        <v>1152</v>
      </c>
      <c r="R10" s="292"/>
      <c r="S10" s="240"/>
      <c r="T10" s="240">
        <v>45289</v>
      </c>
      <c r="U10" s="116" t="s">
        <v>1153</v>
      </c>
      <c r="V10" s="116"/>
      <c r="W10" s="116"/>
      <c r="X10" s="116"/>
      <c r="Y10" s="116"/>
    </row>
    <row r="11" ht="89.25">
      <c r="A11" s="116">
        <f t="shared" ref="A11:A19" si="18">A10+1</f>
        <v>2</v>
      </c>
      <c r="B11" s="522" t="s">
        <v>1154</v>
      </c>
      <c r="C11" s="287" t="s">
        <v>1155</v>
      </c>
      <c r="D11" s="238" t="s">
        <v>1156</v>
      </c>
      <c r="E11" s="116"/>
      <c r="F11" s="245" t="s">
        <v>1157</v>
      </c>
      <c r="G11" s="129">
        <v>0.5</v>
      </c>
      <c r="H11" s="149" t="s">
        <v>20</v>
      </c>
      <c r="I11" s="116" t="s">
        <v>1150</v>
      </c>
      <c r="J11" s="240">
        <v>45117</v>
      </c>
      <c r="K11" s="116" t="s">
        <v>275</v>
      </c>
      <c r="L11" s="116" t="s">
        <v>1158</v>
      </c>
      <c r="M11" s="280">
        <v>45247</v>
      </c>
      <c r="N11" s="116" t="s">
        <v>1159</v>
      </c>
      <c r="O11" s="116"/>
      <c r="P11" s="281" t="s">
        <v>1160</v>
      </c>
      <c r="Q11" s="116" t="s">
        <v>1161</v>
      </c>
      <c r="R11" s="116"/>
      <c r="S11" s="116"/>
      <c r="T11" s="116"/>
      <c r="U11" s="116"/>
      <c r="V11" s="116"/>
      <c r="W11" s="116"/>
      <c r="X11" s="116"/>
      <c r="Y11" s="116"/>
    </row>
    <row r="12" ht="67.5" customHeight="1">
      <c r="A12" s="116">
        <f t="shared" si="18"/>
        <v>3</v>
      </c>
      <c r="B12" s="522" t="s">
        <v>1147</v>
      </c>
      <c r="C12" s="287" t="s">
        <v>1162</v>
      </c>
      <c r="D12" s="523" t="s">
        <v>1163</v>
      </c>
      <c r="E12" s="116"/>
      <c r="F12" s="245" t="s">
        <v>876</v>
      </c>
      <c r="G12" s="129">
        <v>1</v>
      </c>
      <c r="H12" s="149" t="s">
        <v>20</v>
      </c>
      <c r="I12" s="116" t="s">
        <v>1150</v>
      </c>
      <c r="J12" s="240">
        <v>45117</v>
      </c>
      <c r="K12" s="116" t="s">
        <v>275</v>
      </c>
      <c r="L12" s="116" t="s">
        <v>1164</v>
      </c>
      <c r="M12" s="280">
        <v>45247</v>
      </c>
      <c r="N12" s="524" t="s">
        <v>1165</v>
      </c>
      <c r="O12" s="116"/>
      <c r="P12" s="280">
        <v>45285</v>
      </c>
      <c r="Q12" s="116" t="s">
        <v>1166</v>
      </c>
      <c r="R12" s="116"/>
      <c r="S12" s="116" t="s">
        <v>1167</v>
      </c>
      <c r="T12" s="240">
        <v>45289</v>
      </c>
      <c r="U12" s="116" t="s">
        <v>1168</v>
      </c>
      <c r="V12" s="116"/>
      <c r="W12" s="116"/>
      <c r="X12" s="116"/>
      <c r="Y12" s="116"/>
    </row>
    <row r="13" ht="63.75">
      <c r="A13" s="116">
        <f t="shared" si="18"/>
        <v>4</v>
      </c>
      <c r="B13" s="522" t="s">
        <v>1147</v>
      </c>
      <c r="C13" s="287" t="s">
        <v>1162</v>
      </c>
      <c r="D13" s="251" t="s">
        <v>1169</v>
      </c>
      <c r="E13" s="238"/>
      <c r="F13" s="245" t="s">
        <v>876</v>
      </c>
      <c r="G13" s="129">
        <v>1</v>
      </c>
      <c r="H13" s="149" t="s">
        <v>20</v>
      </c>
      <c r="I13" s="116" t="s">
        <v>1150</v>
      </c>
      <c r="J13" s="240">
        <v>45117</v>
      </c>
      <c r="K13" s="238" t="s">
        <v>275</v>
      </c>
      <c r="L13" s="116" t="s">
        <v>1164</v>
      </c>
      <c r="M13" s="280">
        <v>45247</v>
      </c>
      <c r="N13" s="524" t="s">
        <v>1170</v>
      </c>
      <c r="O13" s="238"/>
      <c r="P13" s="280">
        <v>45285</v>
      </c>
      <c r="Q13" s="116" t="s">
        <v>1166</v>
      </c>
      <c r="R13" s="116"/>
      <c r="S13" s="116" t="s">
        <v>1167</v>
      </c>
      <c r="T13" s="240">
        <v>45289</v>
      </c>
      <c r="U13" s="116" t="s">
        <v>1168</v>
      </c>
      <c r="V13" s="238"/>
      <c r="W13" s="238"/>
      <c r="X13" s="238"/>
      <c r="Y13" s="238"/>
    </row>
    <row r="14" ht="137.25" customHeight="1">
      <c r="A14" s="292">
        <f t="shared" si="18"/>
        <v>5</v>
      </c>
      <c r="B14" s="315" t="s">
        <v>1154</v>
      </c>
      <c r="C14" s="293" t="s">
        <v>1162</v>
      </c>
      <c r="D14" s="294" t="s">
        <v>1171</v>
      </c>
      <c r="E14" s="292"/>
      <c r="F14" s="327" t="s">
        <v>1172</v>
      </c>
      <c r="G14" s="295">
        <v>1</v>
      </c>
      <c r="H14" s="296" t="s">
        <v>26</v>
      </c>
      <c r="I14" s="292" t="s">
        <v>1150</v>
      </c>
      <c r="J14" s="267">
        <v>45117</v>
      </c>
      <c r="K14" s="292" t="s">
        <v>275</v>
      </c>
      <c r="L14" s="292" t="s">
        <v>1151</v>
      </c>
      <c r="M14" s="280">
        <v>45247</v>
      </c>
      <c r="N14" s="292"/>
      <c r="O14" s="292"/>
      <c r="P14" s="298"/>
      <c r="Q14" s="292"/>
      <c r="R14" s="292"/>
      <c r="S14" s="292"/>
      <c r="T14" s="292"/>
      <c r="U14" s="292"/>
      <c r="V14" s="292"/>
      <c r="W14" s="292"/>
      <c r="X14" s="292"/>
      <c r="Y14" s="292"/>
    </row>
    <row r="15" ht="230.25" customHeight="1">
      <c r="A15" s="116">
        <f t="shared" si="18"/>
        <v>6</v>
      </c>
      <c r="B15" s="522" t="s">
        <v>1154</v>
      </c>
      <c r="C15" s="287" t="s">
        <v>1173</v>
      </c>
      <c r="D15" s="238" t="s">
        <v>1174</v>
      </c>
      <c r="E15" s="116"/>
      <c r="F15" s="116"/>
      <c r="G15" s="129">
        <v>0.5</v>
      </c>
      <c r="H15" s="149" t="s">
        <v>28</v>
      </c>
      <c r="I15" s="116" t="s">
        <v>1150</v>
      </c>
      <c r="J15" s="240">
        <v>45117</v>
      </c>
      <c r="K15" s="116" t="s">
        <v>275</v>
      </c>
      <c r="L15" s="116" t="s">
        <v>1151</v>
      </c>
      <c r="M15" s="280">
        <v>45247</v>
      </c>
      <c r="N15" s="116" t="s">
        <v>1175</v>
      </c>
      <c r="O15" s="116"/>
      <c r="P15" s="281"/>
      <c r="Q15" s="116"/>
      <c r="R15" s="116"/>
      <c r="S15" s="116"/>
      <c r="T15" s="116"/>
      <c r="U15" s="116"/>
      <c r="V15" s="116"/>
      <c r="W15" s="116"/>
      <c r="X15" s="116"/>
      <c r="Y15" s="116"/>
    </row>
    <row r="16" ht="79.5" customHeight="1">
      <c r="A16" s="116">
        <f t="shared" si="18"/>
        <v>7</v>
      </c>
      <c r="B16" s="522" t="s">
        <v>1154</v>
      </c>
      <c r="C16" s="287" t="s">
        <v>1162</v>
      </c>
      <c r="D16" s="238" t="s">
        <v>1176</v>
      </c>
      <c r="E16" s="116"/>
      <c r="F16" s="245" t="s">
        <v>1177</v>
      </c>
      <c r="G16" s="129">
        <v>1</v>
      </c>
      <c r="H16" s="149" t="s">
        <v>20</v>
      </c>
      <c r="I16" s="116" t="s">
        <v>1150</v>
      </c>
      <c r="J16" s="240">
        <v>45117</v>
      </c>
      <c r="K16" s="116" t="s">
        <v>275</v>
      </c>
      <c r="L16" s="116" t="s">
        <v>1178</v>
      </c>
      <c r="M16" s="280">
        <v>45247</v>
      </c>
      <c r="N16" s="245" t="s">
        <v>1179</v>
      </c>
      <c r="O16" s="116"/>
      <c r="P16" s="281"/>
      <c r="Q16" s="116"/>
      <c r="R16" s="116"/>
      <c r="S16" s="116"/>
      <c r="T16" s="116"/>
      <c r="U16" s="116"/>
      <c r="V16" s="116"/>
      <c r="W16" s="116"/>
      <c r="X16" s="116"/>
      <c r="Y16" s="116"/>
    </row>
    <row r="17" ht="130.5" customHeight="1">
      <c r="A17" s="116">
        <f t="shared" si="18"/>
        <v>8</v>
      </c>
      <c r="B17" s="522" t="s">
        <v>1154</v>
      </c>
      <c r="C17" s="287" t="s">
        <v>427</v>
      </c>
      <c r="D17" s="238" t="s">
        <v>1180</v>
      </c>
      <c r="E17" s="116"/>
      <c r="F17" s="245" t="s">
        <v>1181</v>
      </c>
      <c r="G17" s="129">
        <v>1</v>
      </c>
      <c r="H17" s="149" t="s">
        <v>20</v>
      </c>
      <c r="I17" s="116" t="s">
        <v>1150</v>
      </c>
      <c r="J17" s="240">
        <v>45117</v>
      </c>
      <c r="K17" s="116" t="s">
        <v>275</v>
      </c>
      <c r="L17" s="116" t="s">
        <v>1182</v>
      </c>
      <c r="M17" s="280">
        <v>45247</v>
      </c>
      <c r="N17" s="116"/>
      <c r="O17" s="116"/>
      <c r="P17" s="281"/>
      <c r="Q17" s="116"/>
      <c r="R17" s="116"/>
      <c r="S17" s="116"/>
      <c r="T17" s="116"/>
      <c r="U17" s="116"/>
      <c r="V17" s="116"/>
      <c r="W17" s="116"/>
      <c r="X17" s="116"/>
      <c r="Y17" s="116"/>
    </row>
    <row r="18" ht="171.75" customHeight="1">
      <c r="A18" s="116">
        <f t="shared" si="18"/>
        <v>9</v>
      </c>
      <c r="B18" s="522" t="s">
        <v>1154</v>
      </c>
      <c r="C18" s="287" t="s">
        <v>442</v>
      </c>
      <c r="D18" s="523" t="s">
        <v>1183</v>
      </c>
      <c r="E18" s="116"/>
      <c r="F18" s="245" t="s">
        <v>1181</v>
      </c>
      <c r="G18" s="129">
        <v>1</v>
      </c>
      <c r="H18" s="149" t="s">
        <v>20</v>
      </c>
      <c r="I18" s="116" t="s">
        <v>1150</v>
      </c>
      <c r="J18" s="240">
        <v>45117</v>
      </c>
      <c r="K18" s="116" t="s">
        <v>275</v>
      </c>
      <c r="L18" s="116" t="s">
        <v>1184</v>
      </c>
      <c r="M18" s="280">
        <v>45247</v>
      </c>
      <c r="N18" s="116"/>
      <c r="O18" s="116"/>
      <c r="P18" s="281"/>
      <c r="Q18" s="116"/>
      <c r="R18" s="116"/>
      <c r="S18" s="116"/>
      <c r="T18" s="116"/>
      <c r="U18" s="116"/>
      <c r="V18" s="116"/>
      <c r="W18" s="116"/>
      <c r="X18" s="116"/>
      <c r="Y18" s="116"/>
    </row>
    <row r="19" ht="174.75" customHeight="1">
      <c r="A19" s="116">
        <f t="shared" si="18"/>
        <v>10</v>
      </c>
      <c r="B19" s="522" t="s">
        <v>1154</v>
      </c>
      <c r="C19" s="287" t="s">
        <v>1162</v>
      </c>
      <c r="D19" s="238" t="s">
        <v>1185</v>
      </c>
      <c r="E19" s="525"/>
      <c r="F19" s="245" t="s">
        <v>876</v>
      </c>
      <c r="G19" s="129">
        <v>0.5</v>
      </c>
      <c r="H19" s="149" t="s">
        <v>28</v>
      </c>
      <c r="I19" s="116" t="s">
        <v>1150</v>
      </c>
      <c r="J19" s="240">
        <v>45117</v>
      </c>
      <c r="K19" s="116" t="s">
        <v>275</v>
      </c>
      <c r="L19" s="116" t="s">
        <v>1151</v>
      </c>
      <c r="M19" s="280">
        <v>45247</v>
      </c>
      <c r="N19" s="116"/>
      <c r="O19" s="116"/>
      <c r="P19" s="281"/>
      <c r="Q19" s="116"/>
      <c r="R19" s="116"/>
      <c r="S19" s="116"/>
      <c r="T19" s="116"/>
      <c r="U19" s="116"/>
      <c r="V19" s="116"/>
      <c r="W19" s="116"/>
      <c r="X19" s="116"/>
      <c r="Y19" s="116"/>
    </row>
    <row r="20" ht="221.25" customHeight="1">
      <c r="A20" s="116">
        <v>11</v>
      </c>
      <c r="B20" s="522" t="s">
        <v>1186</v>
      </c>
      <c r="C20" s="287" t="s">
        <v>1187</v>
      </c>
      <c r="D20" s="238" t="s">
        <v>1188</v>
      </c>
      <c r="E20" s="137"/>
      <c r="F20" s="116"/>
      <c r="G20" s="129">
        <v>1</v>
      </c>
      <c r="H20" s="149" t="s">
        <v>20</v>
      </c>
      <c r="I20" s="116" t="s">
        <v>1150</v>
      </c>
      <c r="J20" s="253">
        <v>45247</v>
      </c>
      <c r="K20" s="116" t="s">
        <v>275</v>
      </c>
      <c r="L20" s="116"/>
      <c r="M20" s="281"/>
      <c r="N20" s="116"/>
      <c r="O20" s="116"/>
      <c r="P20" s="280">
        <v>45285</v>
      </c>
      <c r="Q20" s="116" t="s">
        <v>1189</v>
      </c>
      <c r="R20" s="116"/>
      <c r="S20" s="116" t="s">
        <v>1190</v>
      </c>
      <c r="T20" s="240">
        <v>45289</v>
      </c>
      <c r="U20" s="116"/>
      <c r="V20" s="116"/>
      <c r="W20" s="116"/>
      <c r="X20" s="116"/>
      <c r="Y20" s="116"/>
    </row>
    <row r="21" ht="30.75" customHeight="1">
      <c r="A21" s="116"/>
      <c r="B21" s="522" t="s">
        <v>1191</v>
      </c>
      <c r="C21" s="287"/>
      <c r="D21" s="238" t="s">
        <v>1192</v>
      </c>
      <c r="E21" s="137"/>
      <c r="F21" s="116"/>
      <c r="G21" s="129"/>
      <c r="H21" s="149"/>
      <c r="I21" s="116" t="s">
        <v>1150</v>
      </c>
      <c r="J21" s="253">
        <v>45247</v>
      </c>
      <c r="K21" s="116"/>
      <c r="L21" s="116"/>
      <c r="M21" s="281"/>
      <c r="N21" s="116"/>
      <c r="O21" s="116"/>
      <c r="P21" s="281"/>
      <c r="Q21" s="116"/>
      <c r="R21" s="116"/>
      <c r="S21" s="116"/>
      <c r="T21" s="116"/>
      <c r="U21" s="116"/>
      <c r="V21" s="116"/>
      <c r="W21" s="116"/>
      <c r="X21" s="116"/>
      <c r="Y21" s="116"/>
    </row>
    <row r="22">
      <c r="A22" s="116"/>
      <c r="B22" s="522"/>
      <c r="C22" s="287"/>
      <c r="D22" s="238" t="s">
        <v>1193</v>
      </c>
      <c r="E22" s="116"/>
      <c r="F22" s="116"/>
      <c r="G22" s="129"/>
      <c r="H22" s="149"/>
      <c r="I22" s="116"/>
      <c r="J22" s="116"/>
      <c r="K22" s="116"/>
      <c r="L22" s="116"/>
      <c r="M22" s="281"/>
      <c r="N22" s="116"/>
      <c r="O22" s="116"/>
      <c r="P22" s="281"/>
      <c r="Q22" s="116"/>
      <c r="R22" s="116"/>
      <c r="S22" s="116"/>
      <c r="T22" s="116"/>
      <c r="U22" s="116"/>
      <c r="V22" s="116"/>
      <c r="W22" s="116"/>
      <c r="X22" s="116"/>
      <c r="Y22" s="116"/>
    </row>
    <row r="23" hidden="1">
      <c r="A23" s="116"/>
      <c r="B23" s="522"/>
      <c r="C23" s="287"/>
      <c r="D23" s="238"/>
      <c r="E23" s="116"/>
      <c r="F23" s="116"/>
      <c r="G23" s="129"/>
      <c r="H23" s="149"/>
      <c r="I23" s="116"/>
      <c r="J23" s="116"/>
      <c r="K23" s="116"/>
      <c r="L23" s="116"/>
      <c r="M23" s="281"/>
      <c r="N23" s="116"/>
      <c r="O23" s="116"/>
      <c r="P23" s="281"/>
      <c r="Q23" s="116"/>
      <c r="R23" s="116"/>
      <c r="S23" s="116"/>
      <c r="T23" s="116"/>
      <c r="U23" s="116"/>
      <c r="V23" s="116"/>
      <c r="W23" s="116"/>
      <c r="X23" s="116"/>
      <c r="Y23" s="116"/>
    </row>
    <row r="24" hidden="1">
      <c r="A24" s="116"/>
      <c r="B24" s="116"/>
      <c r="C24" s="287"/>
      <c r="D24" s="238"/>
      <c r="E24" s="116"/>
      <c r="F24" s="116"/>
      <c r="G24" s="129"/>
      <c r="H24" s="149"/>
      <c r="I24" s="116"/>
      <c r="J24" s="116"/>
      <c r="K24" s="116"/>
      <c r="L24" s="116"/>
      <c r="M24" s="281"/>
      <c r="N24" s="116"/>
      <c r="O24" s="116"/>
      <c r="P24" s="281"/>
      <c r="Q24" s="116"/>
      <c r="R24" s="116"/>
      <c r="S24" s="116"/>
      <c r="T24" s="116"/>
      <c r="U24" s="116"/>
      <c r="V24" s="116"/>
      <c r="W24" s="116"/>
      <c r="X24" s="116"/>
      <c r="Y24" s="116"/>
    </row>
    <row r="25" hidden="1">
      <c r="A25" s="116"/>
      <c r="B25" s="116"/>
      <c r="C25" s="287"/>
      <c r="D25" s="238"/>
      <c r="E25" s="116"/>
      <c r="F25" s="116"/>
      <c r="G25" s="129"/>
      <c r="H25" s="149"/>
      <c r="I25" s="116"/>
      <c r="J25" s="116"/>
      <c r="K25" s="116"/>
      <c r="L25" s="116"/>
      <c r="M25" s="281"/>
      <c r="N25" s="116"/>
      <c r="O25" s="116"/>
      <c r="P25" s="281"/>
      <c r="Q25" s="116"/>
      <c r="R25" s="116"/>
      <c r="S25" s="116"/>
      <c r="T25" s="116"/>
      <c r="U25" s="116"/>
      <c r="V25" s="116"/>
      <c r="W25" s="116"/>
      <c r="X25" s="116"/>
      <c r="Y25" s="116"/>
    </row>
    <row r="26" hidden="1">
      <c r="A26" s="116"/>
      <c r="B26" s="116"/>
      <c r="C26" s="287"/>
      <c r="D26" s="238"/>
      <c r="E26" s="116"/>
      <c r="F26" s="116"/>
      <c r="G26" s="129"/>
      <c r="H26" s="149"/>
      <c r="I26" s="116"/>
      <c r="J26" s="116"/>
      <c r="K26" s="116"/>
      <c r="L26" s="116"/>
      <c r="M26" s="281"/>
      <c r="N26" s="116"/>
      <c r="O26" s="116"/>
      <c r="P26" s="281"/>
      <c r="Q26" s="116"/>
      <c r="R26" s="116"/>
      <c r="S26" s="116"/>
      <c r="T26" s="116"/>
      <c r="U26" s="116"/>
      <c r="V26" s="116"/>
      <c r="W26" s="116"/>
      <c r="X26" s="116"/>
      <c r="Y26" s="116"/>
    </row>
    <row r="27" hidden="1">
      <c r="A27" s="116"/>
      <c r="B27" s="116"/>
      <c r="C27" s="287"/>
      <c r="D27" s="238"/>
      <c r="E27" s="116"/>
      <c r="F27" s="116"/>
      <c r="G27" s="129"/>
      <c r="H27" s="149"/>
      <c r="I27" s="116"/>
      <c r="J27" s="116"/>
      <c r="K27" s="116"/>
      <c r="L27" s="116"/>
      <c r="M27" s="281"/>
      <c r="N27" s="116"/>
      <c r="O27" s="116"/>
      <c r="P27" s="281"/>
      <c r="Q27" s="116"/>
      <c r="R27" s="116"/>
      <c r="S27" s="116"/>
      <c r="T27" s="116"/>
      <c r="U27" s="116"/>
      <c r="V27" s="116"/>
      <c r="W27" s="116"/>
      <c r="X27" s="116"/>
      <c r="Y27" s="116"/>
    </row>
    <row r="28" hidden="1">
      <c r="A28" s="116"/>
      <c r="B28" s="116"/>
      <c r="C28" s="287"/>
      <c r="D28" s="238"/>
      <c r="E28" s="116"/>
      <c r="F28" s="116"/>
      <c r="G28" s="129"/>
      <c r="H28" s="149"/>
      <c r="I28" s="116"/>
      <c r="J28" s="116"/>
      <c r="K28" s="116"/>
      <c r="L28" s="116"/>
      <c r="M28" s="281"/>
      <c r="N28" s="116"/>
      <c r="O28" s="116"/>
      <c r="P28" s="281"/>
      <c r="Q28" s="116"/>
      <c r="R28" s="116"/>
      <c r="S28" s="116"/>
      <c r="T28" s="116"/>
      <c r="U28" s="116"/>
      <c r="V28" s="116"/>
      <c r="W28" s="116"/>
      <c r="X28" s="116"/>
      <c r="Y28" s="116"/>
    </row>
    <row r="29" hidden="1">
      <c r="A29" s="116"/>
      <c r="B29" s="116"/>
      <c r="C29" s="287"/>
      <c r="D29" s="238"/>
      <c r="E29" s="116"/>
      <c r="F29" s="116"/>
      <c r="G29" s="129"/>
      <c r="H29" s="149"/>
      <c r="I29" s="116"/>
      <c r="J29" s="116"/>
      <c r="K29" s="116"/>
      <c r="L29" s="116"/>
      <c r="M29" s="281"/>
      <c r="N29" s="116"/>
      <c r="O29" s="116"/>
      <c r="P29" s="281"/>
      <c r="Q29" s="116"/>
      <c r="R29" s="116"/>
      <c r="S29" s="116"/>
      <c r="T29" s="116"/>
      <c r="U29" s="116"/>
      <c r="V29" s="116"/>
      <c r="W29" s="116"/>
      <c r="X29" s="116"/>
      <c r="Y29" s="116"/>
    </row>
    <row r="30" hidden="1">
      <c r="A30" s="116"/>
      <c r="B30" s="116"/>
      <c r="C30" s="287"/>
      <c r="D30" s="238"/>
      <c r="E30" s="116"/>
      <c r="F30" s="116"/>
      <c r="G30" s="129"/>
      <c r="H30" s="149"/>
      <c r="I30" s="116"/>
      <c r="J30" s="116"/>
      <c r="K30" s="116"/>
      <c r="L30" s="116"/>
      <c r="M30" s="281"/>
      <c r="N30" s="116"/>
      <c r="O30" s="116"/>
      <c r="P30" s="281"/>
      <c r="Q30" s="116"/>
      <c r="R30" s="116"/>
      <c r="S30" s="116"/>
      <c r="T30" s="116"/>
      <c r="U30" s="116"/>
      <c r="V30" s="116"/>
      <c r="W30" s="116"/>
      <c r="X30" s="116"/>
      <c r="Y30" s="116"/>
    </row>
    <row r="31" hidden="1">
      <c r="A31" s="116"/>
      <c r="B31" s="116"/>
      <c r="C31" s="287"/>
      <c r="D31" s="238"/>
      <c r="E31" s="116"/>
      <c r="F31" s="116"/>
      <c r="G31" s="129"/>
      <c r="H31" s="149"/>
      <c r="I31" s="116"/>
      <c r="J31" s="116"/>
      <c r="K31" s="116"/>
      <c r="L31" s="116"/>
      <c r="M31" s="281"/>
      <c r="N31" s="116"/>
      <c r="O31" s="116"/>
      <c r="P31" s="281"/>
      <c r="Q31" s="116"/>
      <c r="R31" s="116"/>
      <c r="S31" s="116"/>
      <c r="T31" s="116"/>
      <c r="U31" s="116"/>
      <c r="V31" s="116"/>
      <c r="W31" s="116"/>
      <c r="X31" s="116"/>
      <c r="Y31" s="116"/>
    </row>
    <row r="32" hidden="1">
      <c r="A32" s="116"/>
      <c r="B32" s="116"/>
      <c r="C32" s="287"/>
      <c r="D32" s="238"/>
      <c r="E32" s="116"/>
      <c r="F32" s="116"/>
      <c r="G32" s="129"/>
      <c r="H32" s="149"/>
      <c r="I32" s="116"/>
      <c r="J32" s="116"/>
      <c r="K32" s="116"/>
      <c r="L32" s="116"/>
      <c r="M32" s="281"/>
      <c r="N32" s="116"/>
      <c r="O32" s="116"/>
      <c r="P32" s="281"/>
      <c r="Q32" s="116"/>
      <c r="R32" s="116"/>
      <c r="S32" s="116"/>
      <c r="T32" s="116"/>
      <c r="U32" s="116"/>
      <c r="V32" s="116"/>
      <c r="W32" s="116"/>
      <c r="X32" s="116"/>
      <c r="Y32" s="116"/>
    </row>
    <row r="33" hidden="1">
      <c r="A33" s="116"/>
      <c r="B33" s="116"/>
      <c r="C33" s="287"/>
      <c r="D33" s="238"/>
      <c r="E33" s="116"/>
      <c r="F33" s="116"/>
      <c r="G33" s="129"/>
      <c r="H33" s="149"/>
      <c r="I33" s="116"/>
      <c r="J33" s="116"/>
      <c r="K33" s="116"/>
      <c r="L33" s="116"/>
      <c r="M33" s="281"/>
      <c r="N33" s="116"/>
      <c r="O33" s="116"/>
      <c r="P33" s="281"/>
      <c r="Q33" s="116"/>
      <c r="R33" s="116"/>
      <c r="S33" s="116"/>
      <c r="T33" s="116"/>
      <c r="U33" s="116"/>
      <c r="V33" s="116"/>
      <c r="W33" s="116"/>
      <c r="X33" s="116"/>
      <c r="Y33" s="116"/>
    </row>
    <row r="34" hidden="1">
      <c r="A34" s="116"/>
      <c r="B34" s="116"/>
      <c r="C34" s="287"/>
      <c r="D34" s="238"/>
      <c r="E34" s="116"/>
      <c r="F34" s="116"/>
      <c r="G34" s="129"/>
      <c r="H34" s="149"/>
      <c r="I34" s="116"/>
      <c r="J34" s="116"/>
      <c r="K34" s="116"/>
      <c r="L34" s="116"/>
      <c r="M34" s="281"/>
      <c r="N34" s="116"/>
      <c r="O34" s="116"/>
      <c r="P34" s="281"/>
      <c r="Q34" s="116"/>
      <c r="R34" s="116"/>
      <c r="S34" s="116"/>
      <c r="T34" s="116"/>
      <c r="U34" s="116"/>
      <c r="V34" s="116"/>
      <c r="W34" s="116"/>
      <c r="X34" s="116"/>
      <c r="Y34" s="116"/>
    </row>
    <row r="35" hidden="1">
      <c r="A35" s="116"/>
      <c r="B35" s="116"/>
      <c r="C35" s="287"/>
      <c r="D35" s="238"/>
      <c r="E35" s="116"/>
      <c r="F35" s="116"/>
      <c r="G35" s="129"/>
      <c r="H35" s="149"/>
      <c r="I35" s="116"/>
      <c r="J35" s="116"/>
      <c r="K35" s="116"/>
      <c r="L35" s="116"/>
      <c r="M35" s="281"/>
      <c r="N35" s="116"/>
      <c r="O35" s="116"/>
      <c r="P35" s="281"/>
      <c r="Q35" s="116"/>
      <c r="R35" s="116"/>
      <c r="S35" s="116"/>
      <c r="T35" s="116"/>
      <c r="U35" s="116"/>
      <c r="V35" s="116"/>
      <c r="W35" s="116"/>
      <c r="X35" s="116"/>
      <c r="Y35" s="116"/>
    </row>
    <row r="36" hidden="1">
      <c r="A36" s="116"/>
      <c r="B36" s="116"/>
      <c r="C36" s="287"/>
      <c r="D36" s="238"/>
      <c r="E36" s="116"/>
      <c r="F36" s="116"/>
      <c r="G36" s="129"/>
      <c r="H36" s="149"/>
      <c r="I36" s="116"/>
      <c r="J36" s="116"/>
      <c r="K36" s="116"/>
      <c r="L36" s="116"/>
      <c r="M36" s="281"/>
      <c r="N36" s="116"/>
      <c r="O36" s="116"/>
      <c r="P36" s="281"/>
      <c r="Q36" s="116"/>
      <c r="R36" s="116"/>
      <c r="S36" s="116"/>
      <c r="T36" s="116"/>
      <c r="U36" s="116"/>
      <c r="V36" s="116"/>
      <c r="W36" s="116"/>
      <c r="X36" s="116"/>
      <c r="Y36" s="116"/>
    </row>
    <row r="37" hidden="1">
      <c r="A37" s="116"/>
      <c r="B37" s="116"/>
      <c r="C37" s="287"/>
      <c r="D37" s="238"/>
      <c r="E37" s="116"/>
      <c r="F37" s="116"/>
      <c r="G37" s="129"/>
      <c r="H37" s="149"/>
      <c r="I37" s="116"/>
      <c r="J37" s="116"/>
      <c r="K37" s="116"/>
      <c r="L37" s="116"/>
      <c r="M37" s="281"/>
      <c r="N37" s="116"/>
      <c r="O37" s="116"/>
      <c r="P37" s="281"/>
      <c r="Q37" s="116"/>
      <c r="R37" s="116"/>
      <c r="S37" s="116"/>
      <c r="T37" s="116"/>
      <c r="U37" s="116"/>
      <c r="V37" s="116"/>
      <c r="W37" s="116"/>
      <c r="X37" s="116"/>
      <c r="Y37" s="116"/>
    </row>
    <row r="38" hidden="1">
      <c r="A38" s="116"/>
      <c r="B38" s="116"/>
      <c r="C38" s="287"/>
      <c r="D38" s="238"/>
      <c r="E38" s="116"/>
      <c r="F38" s="116"/>
      <c r="G38" s="129"/>
      <c r="H38" s="149"/>
      <c r="I38" s="116"/>
      <c r="J38" s="116"/>
      <c r="K38" s="116"/>
      <c r="L38" s="116"/>
      <c r="M38" s="281"/>
      <c r="N38" s="116"/>
      <c r="O38" s="116"/>
      <c r="P38" s="281"/>
      <c r="Q38" s="116"/>
      <c r="R38" s="116"/>
      <c r="S38" s="116"/>
      <c r="T38" s="116"/>
      <c r="U38" s="116"/>
      <c r="V38" s="116"/>
      <c r="W38" s="116"/>
      <c r="X38" s="116"/>
      <c r="Y38" s="116"/>
    </row>
    <row r="39" hidden="1">
      <c r="A39" s="116"/>
      <c r="B39" s="116"/>
      <c r="C39" s="287"/>
      <c r="D39" s="238"/>
      <c r="E39" s="116"/>
      <c r="F39" s="116"/>
      <c r="G39" s="129"/>
      <c r="H39" s="149"/>
      <c r="I39" s="116"/>
      <c r="J39" s="116"/>
      <c r="K39" s="116"/>
      <c r="L39" s="116"/>
      <c r="M39" s="281"/>
      <c r="N39" s="116"/>
      <c r="O39" s="116"/>
      <c r="P39" s="281"/>
      <c r="Q39" s="116"/>
      <c r="R39" s="116"/>
      <c r="S39" s="116"/>
      <c r="T39" s="116"/>
      <c r="U39" s="116"/>
      <c r="V39" s="116"/>
      <c r="W39" s="116"/>
      <c r="X39" s="116"/>
      <c r="Y39" s="116"/>
    </row>
    <row r="40" hidden="1">
      <c r="A40" s="116"/>
      <c r="B40" s="116"/>
      <c r="C40" s="287"/>
      <c r="D40" s="238"/>
      <c r="E40" s="116"/>
      <c r="F40" s="116"/>
      <c r="G40" s="129"/>
      <c r="H40" s="149"/>
      <c r="I40" s="116"/>
      <c r="J40" s="116"/>
      <c r="K40" s="116"/>
      <c r="L40" s="116"/>
      <c r="M40" s="281"/>
      <c r="N40" s="116"/>
      <c r="O40" s="116"/>
      <c r="P40" s="281"/>
      <c r="Q40" s="116"/>
      <c r="R40" s="116"/>
      <c r="S40" s="116"/>
      <c r="T40" s="116"/>
      <c r="U40" s="116"/>
      <c r="V40" s="116"/>
      <c r="W40" s="116"/>
      <c r="X40" s="116"/>
      <c r="Y40" s="116"/>
    </row>
    <row r="41" hidden="1">
      <c r="A41" s="116"/>
      <c r="B41" s="116"/>
      <c r="C41" s="287"/>
      <c r="D41" s="238"/>
      <c r="E41" s="116"/>
      <c r="F41" s="116"/>
      <c r="G41" s="129"/>
      <c r="H41" s="149"/>
      <c r="I41" s="116"/>
      <c r="J41" s="116"/>
      <c r="K41" s="116"/>
      <c r="L41" s="116"/>
      <c r="M41" s="281"/>
      <c r="N41" s="116"/>
      <c r="O41" s="116"/>
      <c r="P41" s="281"/>
      <c r="Q41" s="116"/>
      <c r="R41" s="116"/>
      <c r="S41" s="116"/>
      <c r="T41" s="116"/>
      <c r="U41" s="116"/>
      <c r="V41" s="116"/>
      <c r="W41" s="116"/>
      <c r="X41" s="116"/>
      <c r="Y41" s="116"/>
    </row>
    <row r="42" hidden="1">
      <c r="A42" s="116"/>
      <c r="B42" s="116"/>
      <c r="C42" s="287"/>
      <c r="D42" s="238"/>
      <c r="E42" s="116"/>
      <c r="F42" s="116"/>
      <c r="G42" s="129"/>
      <c r="H42" s="149"/>
      <c r="I42" s="116"/>
      <c r="J42" s="116"/>
      <c r="K42" s="116"/>
      <c r="L42" s="116"/>
      <c r="M42" s="281"/>
      <c r="N42" s="116"/>
      <c r="O42" s="116"/>
      <c r="P42" s="281"/>
      <c r="Q42" s="116"/>
      <c r="R42" s="116"/>
      <c r="S42" s="116"/>
      <c r="T42" s="116"/>
      <c r="U42" s="116"/>
      <c r="V42" s="116"/>
      <c r="W42" s="116"/>
      <c r="X42" s="116"/>
      <c r="Y42" s="116"/>
    </row>
    <row r="43" hidden="1">
      <c r="A43" s="116"/>
      <c r="B43" s="116"/>
      <c r="C43" s="287"/>
      <c r="D43" s="238"/>
      <c r="E43" s="116"/>
      <c r="F43" s="116"/>
      <c r="G43" s="129"/>
      <c r="H43" s="149"/>
      <c r="I43" s="116"/>
      <c r="J43" s="116"/>
      <c r="K43" s="116"/>
      <c r="L43" s="116"/>
      <c r="M43" s="281"/>
      <c r="N43" s="116"/>
      <c r="O43" s="116"/>
      <c r="P43" s="281"/>
      <c r="Q43" s="116"/>
      <c r="R43" s="116"/>
      <c r="S43" s="116"/>
      <c r="T43" s="116"/>
      <c r="U43" s="116"/>
      <c r="V43" s="116"/>
      <c r="W43" s="116"/>
      <c r="X43" s="116"/>
      <c r="Y43" s="116"/>
    </row>
    <row r="44" hidden="1">
      <c r="A44" s="116"/>
      <c r="B44" s="116"/>
      <c r="C44" s="287"/>
      <c r="D44" s="238"/>
      <c r="E44" s="116"/>
      <c r="F44" s="116"/>
      <c r="G44" s="129"/>
      <c r="H44" s="149"/>
      <c r="I44" s="116"/>
      <c r="J44" s="116"/>
      <c r="K44" s="116"/>
      <c r="L44" s="116"/>
      <c r="M44" s="281"/>
      <c r="N44" s="116"/>
      <c r="O44" s="116"/>
      <c r="P44" s="281"/>
      <c r="Q44" s="116"/>
      <c r="R44" s="116"/>
      <c r="S44" s="116"/>
      <c r="T44" s="116"/>
      <c r="U44" s="116"/>
      <c r="V44" s="116"/>
      <c r="W44" s="116"/>
      <c r="X44" s="116"/>
      <c r="Y44" s="116"/>
    </row>
    <row r="45" hidden="1">
      <c r="A45" s="116"/>
      <c r="B45" s="116"/>
      <c r="C45" s="287"/>
      <c r="D45" s="238"/>
      <c r="E45" s="116"/>
      <c r="F45" s="116"/>
      <c r="G45" s="129"/>
      <c r="H45" s="149"/>
      <c r="I45" s="116"/>
      <c r="J45" s="116"/>
      <c r="K45" s="116"/>
      <c r="L45" s="116"/>
      <c r="M45" s="281"/>
      <c r="N45" s="116"/>
      <c r="O45" s="116"/>
      <c r="P45" s="281"/>
      <c r="Q45" s="116"/>
      <c r="R45" s="116"/>
      <c r="S45" s="116"/>
      <c r="T45" s="116"/>
      <c r="U45" s="116"/>
      <c r="V45" s="116"/>
      <c r="W45" s="116"/>
      <c r="X45" s="116"/>
      <c r="Y45" s="116"/>
    </row>
    <row r="46" hidden="1">
      <c r="A46" s="116"/>
      <c r="B46" s="116"/>
      <c r="C46" s="287"/>
      <c r="D46" s="238"/>
      <c r="E46" s="116"/>
      <c r="F46" s="116"/>
      <c r="G46" s="129"/>
      <c r="H46" s="149"/>
      <c r="I46" s="116"/>
      <c r="J46" s="116"/>
      <c r="K46" s="116"/>
      <c r="L46" s="116"/>
      <c r="M46" s="281"/>
      <c r="N46" s="116"/>
      <c r="O46" s="116"/>
      <c r="P46" s="281"/>
      <c r="Q46" s="116"/>
      <c r="R46" s="116"/>
      <c r="S46" s="116"/>
      <c r="T46" s="116"/>
      <c r="U46" s="116"/>
      <c r="V46" s="116"/>
      <c r="W46" s="116"/>
      <c r="X46" s="116"/>
      <c r="Y46" s="116"/>
    </row>
    <row r="47" hidden="1">
      <c r="A47" s="116"/>
      <c r="B47" s="116"/>
      <c r="C47" s="287"/>
      <c r="D47" s="238"/>
      <c r="E47" s="116"/>
      <c r="F47" s="116"/>
      <c r="G47" s="129"/>
      <c r="H47" s="149"/>
      <c r="I47" s="116"/>
      <c r="J47" s="116"/>
      <c r="K47" s="116"/>
      <c r="L47" s="116"/>
      <c r="M47" s="281"/>
      <c r="N47" s="116"/>
      <c r="O47" s="116"/>
      <c r="P47" s="281"/>
      <c r="Q47" s="116"/>
      <c r="R47" s="116"/>
      <c r="S47" s="116"/>
      <c r="T47" s="116"/>
      <c r="U47" s="116"/>
      <c r="V47" s="116"/>
      <c r="W47" s="116"/>
      <c r="X47" s="116"/>
      <c r="Y47" s="116"/>
    </row>
    <row r="48" hidden="1">
      <c r="A48" s="116"/>
      <c r="B48" s="116"/>
      <c r="C48" s="287"/>
      <c r="D48" s="238"/>
      <c r="E48" s="116"/>
      <c r="F48" s="116"/>
      <c r="G48" s="129"/>
      <c r="H48" s="149"/>
      <c r="I48" s="116"/>
      <c r="J48" s="116"/>
      <c r="K48" s="116"/>
      <c r="L48" s="116"/>
      <c r="M48" s="281"/>
      <c r="N48" s="116"/>
      <c r="O48" s="116"/>
      <c r="P48" s="281"/>
      <c r="Q48" s="116"/>
      <c r="R48" s="116"/>
      <c r="S48" s="116"/>
      <c r="T48" s="116"/>
      <c r="U48" s="116"/>
      <c r="V48" s="116"/>
      <c r="W48" s="116"/>
      <c r="X48" s="116"/>
      <c r="Y48" s="116"/>
    </row>
    <row r="49" hidden="1">
      <c r="A49" s="116"/>
      <c r="B49" s="116"/>
      <c r="C49" s="287"/>
      <c r="D49" s="238"/>
      <c r="E49" s="116"/>
      <c r="F49" s="116"/>
      <c r="G49" s="129"/>
      <c r="H49" s="149"/>
      <c r="I49" s="116"/>
      <c r="J49" s="116"/>
      <c r="K49" s="116"/>
      <c r="L49" s="116"/>
      <c r="M49" s="281"/>
      <c r="N49" s="116"/>
      <c r="O49" s="116"/>
      <c r="P49" s="281"/>
      <c r="Q49" s="116"/>
      <c r="R49" s="116"/>
      <c r="S49" s="116"/>
      <c r="T49" s="116"/>
      <c r="U49" s="116"/>
      <c r="V49" s="116"/>
      <c r="W49" s="116"/>
      <c r="X49" s="116"/>
      <c r="Y49" s="116"/>
    </row>
    <row r="50" hidden="1">
      <c r="A50" s="116"/>
      <c r="B50" s="116"/>
      <c r="C50" s="287"/>
      <c r="D50" s="238"/>
      <c r="E50" s="116"/>
      <c r="F50" s="116"/>
      <c r="G50" s="129"/>
      <c r="H50" s="149"/>
      <c r="I50" s="116"/>
      <c r="J50" s="116"/>
      <c r="K50" s="116"/>
      <c r="L50" s="116"/>
      <c r="M50" s="281"/>
      <c r="N50" s="116"/>
      <c r="O50" s="116"/>
      <c r="P50" s="281"/>
      <c r="Q50" s="116"/>
      <c r="R50" s="116"/>
      <c r="S50" s="116"/>
      <c r="T50" s="116"/>
      <c r="U50" s="116"/>
      <c r="V50" s="116"/>
      <c r="W50" s="116"/>
      <c r="X50" s="116"/>
      <c r="Y50" s="116"/>
    </row>
    <row r="51" hidden="1">
      <c r="A51" s="116"/>
      <c r="B51" s="116"/>
      <c r="C51" s="287"/>
      <c r="D51" s="238"/>
      <c r="E51" s="116"/>
      <c r="F51" s="116"/>
      <c r="G51" s="129"/>
      <c r="H51" s="149"/>
      <c r="I51" s="116"/>
      <c r="J51" s="116"/>
      <c r="K51" s="116"/>
      <c r="L51" s="116"/>
      <c r="M51" s="281"/>
      <c r="N51" s="116"/>
      <c r="O51" s="116"/>
      <c r="P51" s="281"/>
      <c r="Q51" s="116"/>
      <c r="R51" s="116"/>
      <c r="S51" s="116"/>
      <c r="T51" s="116"/>
      <c r="U51" s="116"/>
      <c r="V51" s="116"/>
      <c r="W51" s="116"/>
      <c r="X51" s="116"/>
      <c r="Y51" s="116"/>
    </row>
    <row r="52" hidden="1">
      <c r="A52" s="116"/>
      <c r="B52" s="116"/>
      <c r="C52" s="287"/>
      <c r="D52" s="238"/>
      <c r="E52" s="116"/>
      <c r="F52" s="116"/>
      <c r="G52" s="129"/>
      <c r="H52" s="149"/>
      <c r="I52" s="116"/>
      <c r="J52" s="116"/>
      <c r="K52" s="116"/>
      <c r="L52" s="116"/>
      <c r="M52" s="281"/>
      <c r="N52" s="116"/>
      <c r="O52" s="116"/>
      <c r="P52" s="281"/>
      <c r="Q52" s="116"/>
      <c r="R52" s="116"/>
      <c r="S52" s="116"/>
      <c r="T52" s="116"/>
      <c r="U52" s="116"/>
      <c r="V52" s="116"/>
      <c r="W52" s="116"/>
      <c r="X52" s="116"/>
      <c r="Y52" s="116"/>
    </row>
    <row r="53" hidden="1">
      <c r="A53" s="116"/>
      <c r="B53" s="116"/>
      <c r="C53" s="287"/>
      <c r="D53" s="238"/>
      <c r="E53" s="116"/>
      <c r="F53" s="116"/>
      <c r="G53" s="129"/>
      <c r="H53" s="149"/>
      <c r="I53" s="116"/>
      <c r="J53" s="116"/>
      <c r="K53" s="116"/>
      <c r="L53" s="116"/>
      <c r="M53" s="281"/>
      <c r="N53" s="116"/>
      <c r="O53" s="116"/>
      <c r="P53" s="281"/>
      <c r="Q53" s="116"/>
      <c r="R53" s="116"/>
      <c r="S53" s="116"/>
      <c r="T53" s="116"/>
      <c r="U53" s="116"/>
      <c r="V53" s="116"/>
      <c r="W53" s="116"/>
      <c r="X53" s="116"/>
      <c r="Y53" s="116"/>
    </row>
    <row r="54" hidden="1">
      <c r="A54" s="116"/>
      <c r="B54" s="116"/>
      <c r="C54" s="287"/>
      <c r="D54" s="238"/>
      <c r="E54" s="116"/>
      <c r="F54" s="116"/>
      <c r="G54" s="129"/>
      <c r="H54" s="149"/>
      <c r="I54" s="116"/>
      <c r="J54" s="116"/>
      <c r="K54" s="116"/>
      <c r="L54" s="116"/>
      <c r="M54" s="281"/>
      <c r="N54" s="116"/>
      <c r="O54" s="116"/>
      <c r="P54" s="281"/>
      <c r="Q54" s="116"/>
      <c r="R54" s="116"/>
      <c r="S54" s="116"/>
      <c r="T54" s="116"/>
      <c r="U54" s="116"/>
      <c r="V54" s="116"/>
      <c r="W54" s="116"/>
      <c r="X54" s="116"/>
      <c r="Y54" s="116"/>
    </row>
    <row r="55" hidden="1">
      <c r="A55" s="116"/>
      <c r="B55" s="116"/>
      <c r="C55" s="287"/>
      <c r="D55" s="238"/>
      <c r="E55" s="116"/>
      <c r="F55" s="116"/>
      <c r="G55" s="129"/>
      <c r="H55" s="149"/>
      <c r="I55" s="116"/>
      <c r="J55" s="116"/>
      <c r="K55" s="116"/>
      <c r="L55" s="116"/>
      <c r="M55" s="281"/>
      <c r="N55" s="116"/>
      <c r="O55" s="116"/>
      <c r="P55" s="281"/>
      <c r="Q55" s="116"/>
      <c r="R55" s="116"/>
      <c r="S55" s="116"/>
      <c r="T55" s="116"/>
      <c r="U55" s="116"/>
      <c r="V55" s="116"/>
      <c r="W55" s="116"/>
      <c r="X55" s="116"/>
      <c r="Y55" s="116"/>
    </row>
    <row r="56" hidden="1">
      <c r="A56" s="116"/>
      <c r="B56" s="116"/>
      <c r="C56" s="287"/>
      <c r="D56" s="238"/>
      <c r="E56" s="116"/>
      <c r="F56" s="116"/>
      <c r="G56" s="129"/>
      <c r="H56" s="149"/>
      <c r="I56" s="116"/>
      <c r="J56" s="116"/>
      <c r="K56" s="116"/>
      <c r="L56" s="116"/>
      <c r="M56" s="281"/>
      <c r="N56" s="116"/>
      <c r="O56" s="116"/>
      <c r="P56" s="281"/>
      <c r="Q56" s="116"/>
      <c r="R56" s="116"/>
      <c r="S56" s="116"/>
      <c r="T56" s="116"/>
      <c r="U56" s="116"/>
      <c r="V56" s="116"/>
      <c r="W56" s="116"/>
      <c r="X56" s="116"/>
      <c r="Y56" s="116"/>
    </row>
    <row r="57" hidden="1">
      <c r="A57" s="116"/>
      <c r="B57" s="116"/>
      <c r="C57" s="287"/>
      <c r="D57" s="238"/>
      <c r="E57" s="116"/>
      <c r="F57" s="116"/>
      <c r="G57" s="129"/>
      <c r="H57" s="149"/>
      <c r="I57" s="116"/>
      <c r="J57" s="116"/>
      <c r="K57" s="116"/>
      <c r="L57" s="116"/>
      <c r="M57" s="281"/>
      <c r="N57" s="116"/>
      <c r="O57" s="116"/>
      <c r="P57" s="281"/>
      <c r="Q57" s="116"/>
      <c r="R57" s="116"/>
      <c r="S57" s="116"/>
      <c r="T57" s="116"/>
      <c r="U57" s="116"/>
      <c r="V57" s="116"/>
      <c r="W57" s="116"/>
      <c r="X57" s="116"/>
      <c r="Y57" s="116"/>
    </row>
    <row r="58" hidden="1">
      <c r="A58" s="116"/>
      <c r="B58" s="116"/>
      <c r="C58" s="287"/>
      <c r="D58" s="238"/>
      <c r="E58" s="116"/>
      <c r="F58" s="116"/>
      <c r="G58" s="129"/>
      <c r="H58" s="149"/>
      <c r="I58" s="116"/>
      <c r="J58" s="116"/>
      <c r="K58" s="116"/>
      <c r="L58" s="116"/>
      <c r="M58" s="281"/>
      <c r="N58" s="116"/>
      <c r="O58" s="116"/>
      <c r="P58" s="281"/>
      <c r="Q58" s="116"/>
      <c r="R58" s="116"/>
      <c r="S58" s="116"/>
      <c r="T58" s="116"/>
      <c r="U58" s="116"/>
      <c r="V58" s="116"/>
      <c r="W58" s="116"/>
      <c r="X58" s="116"/>
      <c r="Y58" s="116"/>
    </row>
    <row r="59" hidden="1">
      <c r="A59" s="116"/>
      <c r="B59" s="116"/>
      <c r="C59" s="287"/>
      <c r="D59" s="238"/>
      <c r="E59" s="116"/>
      <c r="F59" s="116"/>
      <c r="G59" s="129"/>
      <c r="H59" s="149"/>
      <c r="I59" s="116"/>
      <c r="J59" s="116"/>
      <c r="K59" s="116"/>
      <c r="L59" s="116"/>
      <c r="M59" s="281"/>
      <c r="N59" s="116"/>
      <c r="O59" s="116"/>
      <c r="P59" s="281"/>
      <c r="Q59" s="116"/>
      <c r="R59" s="116"/>
      <c r="S59" s="116"/>
      <c r="T59" s="116"/>
      <c r="U59" s="116"/>
      <c r="V59" s="116"/>
      <c r="W59" s="116"/>
      <c r="X59" s="116"/>
      <c r="Y59" s="116"/>
    </row>
    <row r="60" hidden="1">
      <c r="A60" s="116"/>
      <c r="B60" s="116"/>
      <c r="C60" s="287"/>
      <c r="D60" s="238"/>
      <c r="E60" s="116"/>
      <c r="F60" s="116"/>
      <c r="G60" s="129"/>
      <c r="H60" s="149"/>
      <c r="I60" s="116"/>
      <c r="J60" s="116"/>
      <c r="K60" s="116"/>
      <c r="L60" s="116"/>
      <c r="M60" s="281"/>
      <c r="N60" s="116"/>
      <c r="O60" s="116"/>
      <c r="P60" s="281"/>
      <c r="Q60" s="116"/>
      <c r="R60" s="116"/>
      <c r="S60" s="116"/>
      <c r="T60" s="116"/>
      <c r="U60" s="116"/>
      <c r="V60" s="116"/>
      <c r="W60" s="116"/>
      <c r="X60" s="116"/>
      <c r="Y60" s="116"/>
    </row>
    <row r="61" hidden="1">
      <c r="A61" s="116"/>
      <c r="B61" s="116"/>
      <c r="C61" s="287"/>
      <c r="D61" s="238"/>
      <c r="E61" s="116"/>
      <c r="F61" s="116"/>
      <c r="G61" s="129"/>
      <c r="H61" s="149"/>
      <c r="I61" s="116"/>
      <c r="J61" s="116"/>
      <c r="K61" s="116"/>
      <c r="L61" s="116"/>
      <c r="M61" s="281"/>
      <c r="N61" s="116"/>
      <c r="O61" s="116"/>
      <c r="P61" s="281"/>
      <c r="Q61" s="116"/>
      <c r="R61" s="116"/>
      <c r="S61" s="116"/>
      <c r="T61" s="116"/>
      <c r="U61" s="116"/>
      <c r="V61" s="116"/>
      <c r="W61" s="116"/>
      <c r="X61" s="116"/>
      <c r="Y61" s="116"/>
    </row>
    <row r="62" hidden="1">
      <c r="A62" s="116"/>
      <c r="B62" s="116"/>
      <c r="C62" s="287"/>
      <c r="D62" s="238"/>
      <c r="E62" s="116"/>
      <c r="F62" s="116"/>
      <c r="G62" s="129"/>
      <c r="H62" s="149"/>
      <c r="I62" s="116"/>
      <c r="J62" s="116"/>
      <c r="K62" s="116"/>
      <c r="L62" s="116"/>
      <c r="M62" s="281"/>
      <c r="N62" s="116"/>
      <c r="O62" s="116"/>
      <c r="P62" s="281"/>
      <c r="Q62" s="116"/>
      <c r="R62" s="116"/>
      <c r="S62" s="116"/>
      <c r="T62" s="116"/>
      <c r="U62" s="116"/>
      <c r="V62" s="116"/>
      <c r="W62" s="116"/>
      <c r="X62" s="116"/>
      <c r="Y62" s="116"/>
    </row>
    <row r="63" hidden="1">
      <c r="A63" s="116"/>
      <c r="B63" s="116"/>
      <c r="C63" s="287"/>
      <c r="D63" s="238"/>
      <c r="E63" s="116"/>
      <c r="F63" s="116"/>
      <c r="G63" s="129"/>
      <c r="H63" s="149"/>
      <c r="I63" s="116"/>
      <c r="J63" s="116"/>
      <c r="K63" s="116"/>
      <c r="L63" s="116"/>
      <c r="M63" s="281"/>
      <c r="N63" s="116"/>
      <c r="O63" s="116"/>
      <c r="P63" s="281"/>
      <c r="Q63" s="116"/>
      <c r="R63" s="116"/>
      <c r="S63" s="116"/>
      <c r="T63" s="116"/>
      <c r="U63" s="116"/>
      <c r="V63" s="116"/>
      <c r="W63" s="116"/>
      <c r="X63" s="116"/>
      <c r="Y63" s="116"/>
    </row>
    <row r="64" hidden="1">
      <c r="A64" s="116"/>
      <c r="B64" s="116"/>
      <c r="C64" s="287"/>
      <c r="D64" s="238"/>
      <c r="E64" s="116"/>
      <c r="F64" s="116"/>
      <c r="G64" s="129"/>
      <c r="H64" s="149"/>
      <c r="I64" s="116"/>
      <c r="J64" s="116"/>
      <c r="K64" s="116"/>
      <c r="L64" s="116"/>
      <c r="M64" s="281"/>
      <c r="N64" s="116"/>
      <c r="O64" s="116"/>
      <c r="P64" s="281"/>
      <c r="Q64" s="116"/>
      <c r="R64" s="116"/>
      <c r="S64" s="116"/>
      <c r="T64" s="116"/>
      <c r="U64" s="116"/>
      <c r="V64" s="116"/>
      <c r="W64" s="116"/>
      <c r="X64" s="116"/>
      <c r="Y64" s="116"/>
    </row>
    <row r="65" hidden="1">
      <c r="A65" s="116"/>
      <c r="B65" s="116"/>
      <c r="C65" s="287"/>
      <c r="D65" s="238"/>
      <c r="E65" s="116"/>
      <c r="F65" s="116"/>
      <c r="G65" s="129"/>
      <c r="H65" s="149"/>
      <c r="I65" s="116"/>
      <c r="J65" s="116"/>
      <c r="K65" s="116"/>
      <c r="L65" s="116"/>
      <c r="M65" s="281"/>
      <c r="N65" s="116"/>
      <c r="O65" s="116"/>
      <c r="P65" s="281"/>
      <c r="Q65" s="116"/>
      <c r="R65" s="116"/>
      <c r="S65" s="116"/>
      <c r="T65" s="116"/>
      <c r="U65" s="116"/>
      <c r="V65" s="116"/>
      <c r="W65" s="116"/>
      <c r="X65" s="116"/>
      <c r="Y65" s="116"/>
    </row>
    <row r="66" hidden="1">
      <c r="A66" s="116"/>
      <c r="B66" s="116"/>
      <c r="C66" s="287"/>
      <c r="D66" s="238"/>
      <c r="E66" s="116"/>
      <c r="F66" s="116"/>
      <c r="G66" s="129"/>
      <c r="H66" s="149"/>
      <c r="I66" s="116"/>
      <c r="J66" s="116"/>
      <c r="K66" s="116"/>
      <c r="L66" s="116"/>
      <c r="M66" s="281"/>
      <c r="N66" s="116"/>
      <c r="O66" s="116"/>
      <c r="P66" s="281"/>
      <c r="Q66" s="116"/>
      <c r="R66" s="116"/>
      <c r="S66" s="116"/>
      <c r="T66" s="116"/>
      <c r="U66" s="116"/>
      <c r="V66" s="116"/>
      <c r="W66" s="116"/>
      <c r="X66" s="116"/>
      <c r="Y66" s="116"/>
    </row>
    <row r="67" hidden="1">
      <c r="A67" s="116"/>
      <c r="B67" s="116"/>
      <c r="C67" s="287"/>
      <c r="D67" s="238"/>
      <c r="E67" s="116"/>
      <c r="F67" s="116"/>
      <c r="G67" s="129"/>
      <c r="H67" s="149"/>
      <c r="I67" s="116"/>
      <c r="J67" s="116"/>
      <c r="K67" s="116"/>
      <c r="L67" s="116"/>
      <c r="M67" s="281"/>
      <c r="N67" s="116"/>
      <c r="O67" s="116"/>
      <c r="P67" s="281"/>
      <c r="Q67" s="116"/>
      <c r="R67" s="116"/>
      <c r="S67" s="116"/>
      <c r="T67" s="116"/>
      <c r="U67" s="116"/>
      <c r="V67" s="116"/>
      <c r="W67" s="116"/>
      <c r="X67" s="116"/>
      <c r="Y67" s="116"/>
    </row>
    <row r="68" hidden="1">
      <c r="A68" s="116"/>
      <c r="B68" s="116"/>
      <c r="C68" s="287"/>
      <c r="D68" s="238"/>
      <c r="E68" s="116"/>
      <c r="F68" s="116"/>
      <c r="G68" s="129"/>
      <c r="H68" s="149"/>
      <c r="I68" s="116"/>
      <c r="J68" s="116"/>
      <c r="K68" s="116"/>
      <c r="L68" s="116"/>
      <c r="M68" s="281"/>
      <c r="N68" s="116"/>
      <c r="O68" s="116"/>
      <c r="P68" s="281"/>
      <c r="Q68" s="116"/>
      <c r="R68" s="116"/>
      <c r="S68" s="116"/>
      <c r="T68" s="116"/>
      <c r="U68" s="116"/>
      <c r="V68" s="116"/>
      <c r="W68" s="116"/>
      <c r="X68" s="116"/>
      <c r="Y68" s="116"/>
    </row>
    <row r="69" hidden="1">
      <c r="A69" s="116"/>
      <c r="B69" s="116"/>
      <c r="C69" s="287"/>
      <c r="D69" s="238"/>
      <c r="E69" s="116"/>
      <c r="F69" s="116"/>
      <c r="G69" s="129"/>
      <c r="H69" s="149"/>
      <c r="I69" s="116"/>
      <c r="J69" s="116"/>
      <c r="K69" s="116"/>
      <c r="L69" s="116"/>
      <c r="M69" s="281"/>
      <c r="N69" s="116"/>
      <c r="O69" s="116"/>
      <c r="P69" s="281"/>
      <c r="Q69" s="116"/>
      <c r="R69" s="116"/>
      <c r="S69" s="116"/>
      <c r="T69" s="116"/>
      <c r="U69" s="116"/>
      <c r="V69" s="116"/>
      <c r="W69" s="116"/>
      <c r="X69" s="116"/>
      <c r="Y69" s="116"/>
    </row>
    <row r="70" hidden="1">
      <c r="A70" s="116"/>
      <c r="B70" s="116"/>
      <c r="C70" s="287"/>
      <c r="D70" s="238"/>
      <c r="E70" s="116"/>
      <c r="F70" s="116"/>
      <c r="G70" s="129"/>
      <c r="H70" s="149"/>
      <c r="I70" s="116"/>
      <c r="J70" s="116"/>
      <c r="K70" s="116"/>
      <c r="L70" s="116"/>
      <c r="M70" s="281"/>
      <c r="N70" s="116"/>
      <c r="O70" s="116"/>
      <c r="P70" s="281"/>
      <c r="Q70" s="116"/>
      <c r="R70" s="116"/>
      <c r="S70" s="116"/>
      <c r="T70" s="116"/>
      <c r="U70" s="116"/>
      <c r="V70" s="116"/>
      <c r="W70" s="116"/>
      <c r="X70" s="116"/>
      <c r="Y70" s="116"/>
    </row>
    <row r="71" hidden="1">
      <c r="A71" s="116"/>
      <c r="B71" s="116"/>
      <c r="C71" s="287"/>
      <c r="D71" s="238"/>
      <c r="E71" s="116"/>
      <c r="F71" s="116"/>
      <c r="G71" s="129"/>
      <c r="H71" s="149"/>
      <c r="I71" s="116"/>
      <c r="J71" s="116"/>
      <c r="K71" s="116"/>
      <c r="L71" s="116"/>
      <c r="M71" s="281"/>
      <c r="N71" s="116"/>
      <c r="O71" s="116"/>
      <c r="P71" s="281"/>
      <c r="Q71" s="116"/>
      <c r="R71" s="116"/>
      <c r="S71" s="116"/>
      <c r="T71" s="116"/>
      <c r="U71" s="116"/>
      <c r="V71" s="116"/>
      <c r="W71" s="116"/>
      <c r="X71" s="116"/>
      <c r="Y71" s="116"/>
    </row>
    <row r="72" hidden="1">
      <c r="A72" s="116"/>
      <c r="B72" s="116"/>
      <c r="C72" s="287"/>
      <c r="D72" s="238"/>
      <c r="E72" s="116"/>
      <c r="F72" s="116"/>
      <c r="G72" s="129"/>
      <c r="H72" s="149"/>
      <c r="I72" s="116"/>
      <c r="J72" s="116"/>
      <c r="K72" s="116"/>
      <c r="L72" s="116"/>
      <c r="M72" s="281"/>
      <c r="N72" s="116"/>
      <c r="O72" s="116"/>
      <c r="P72" s="281"/>
      <c r="Q72" s="116"/>
      <c r="R72" s="116"/>
      <c r="S72" s="116"/>
      <c r="T72" s="116"/>
      <c r="U72" s="116"/>
      <c r="V72" s="116"/>
      <c r="W72" s="116"/>
      <c r="X72" s="116"/>
      <c r="Y72" s="116"/>
    </row>
    <row r="73" hidden="1">
      <c r="A73" s="116"/>
      <c r="B73" s="116"/>
      <c r="C73" s="287"/>
      <c r="D73" s="238"/>
      <c r="E73" s="116"/>
      <c r="F73" s="116"/>
      <c r="G73" s="129"/>
      <c r="H73" s="149"/>
      <c r="I73" s="116"/>
      <c r="J73" s="116"/>
      <c r="K73" s="116"/>
      <c r="L73" s="116"/>
      <c r="M73" s="281"/>
      <c r="N73" s="116"/>
      <c r="O73" s="116"/>
      <c r="P73" s="281"/>
      <c r="Q73" s="116"/>
      <c r="R73" s="116"/>
      <c r="S73" s="116"/>
      <c r="T73" s="116"/>
      <c r="U73" s="116"/>
      <c r="V73" s="116"/>
      <c r="W73" s="116"/>
      <c r="X73" s="116"/>
      <c r="Y73" s="116"/>
    </row>
    <row r="74" hidden="1">
      <c r="A74" s="116"/>
      <c r="B74" s="116"/>
      <c r="C74" s="287"/>
      <c r="D74" s="238"/>
      <c r="E74" s="116"/>
      <c r="F74" s="116"/>
      <c r="G74" s="129"/>
      <c r="H74" s="149"/>
      <c r="I74" s="116"/>
      <c r="J74" s="116"/>
      <c r="K74" s="116"/>
      <c r="L74" s="116"/>
      <c r="M74" s="281"/>
      <c r="N74" s="116"/>
      <c r="O74" s="116"/>
      <c r="P74" s="281"/>
      <c r="Q74" s="116"/>
      <c r="R74" s="116"/>
      <c r="S74" s="116"/>
      <c r="T74" s="116"/>
      <c r="U74" s="116"/>
      <c r="V74" s="116"/>
      <c r="W74" s="116"/>
      <c r="X74" s="116"/>
      <c r="Y74" s="116"/>
    </row>
    <row r="75" hidden="1">
      <c r="A75" s="116"/>
      <c r="B75" s="116"/>
      <c r="C75" s="287"/>
      <c r="D75" s="238"/>
      <c r="E75" s="116"/>
      <c r="F75" s="116"/>
      <c r="G75" s="129"/>
      <c r="H75" s="149"/>
      <c r="I75" s="116"/>
      <c r="J75" s="116"/>
      <c r="K75" s="116"/>
      <c r="L75" s="116"/>
      <c r="M75" s="281"/>
      <c r="N75" s="116"/>
      <c r="O75" s="116"/>
      <c r="P75" s="281"/>
      <c r="Q75" s="116"/>
      <c r="R75" s="116"/>
      <c r="S75" s="116"/>
      <c r="T75" s="116"/>
      <c r="U75" s="116"/>
      <c r="V75" s="116"/>
      <c r="W75" s="116"/>
      <c r="X75" s="116"/>
      <c r="Y75" s="116"/>
    </row>
    <row r="76" hidden="1">
      <c r="A76" s="116"/>
      <c r="B76" s="116"/>
      <c r="C76" s="287"/>
      <c r="D76" s="238"/>
      <c r="E76" s="116"/>
      <c r="F76" s="116"/>
      <c r="G76" s="129"/>
      <c r="H76" s="149"/>
      <c r="I76" s="116"/>
      <c r="J76" s="116"/>
      <c r="K76" s="116"/>
      <c r="L76" s="116"/>
      <c r="M76" s="281"/>
      <c r="N76" s="116"/>
      <c r="O76" s="116"/>
      <c r="P76" s="281"/>
      <c r="Q76" s="116"/>
      <c r="R76" s="116"/>
      <c r="S76" s="116"/>
      <c r="T76" s="116"/>
      <c r="U76" s="116"/>
      <c r="V76" s="116"/>
      <c r="W76" s="116"/>
      <c r="X76" s="116"/>
      <c r="Y76" s="116"/>
    </row>
    <row r="77" hidden="1">
      <c r="A77" s="116"/>
      <c r="B77" s="116"/>
      <c r="C77" s="287"/>
      <c r="D77" s="238"/>
      <c r="E77" s="116"/>
      <c r="F77" s="116"/>
      <c r="G77" s="129"/>
      <c r="H77" s="149"/>
      <c r="I77" s="116"/>
      <c r="J77" s="116"/>
      <c r="K77" s="116"/>
      <c r="L77" s="116"/>
      <c r="M77" s="281"/>
      <c r="N77" s="116"/>
      <c r="O77" s="116"/>
      <c r="P77" s="281"/>
      <c r="Q77" s="116"/>
      <c r="R77" s="116"/>
      <c r="S77" s="116"/>
      <c r="T77" s="116"/>
      <c r="U77" s="116"/>
      <c r="V77" s="116"/>
      <c r="W77" s="116"/>
      <c r="X77" s="116"/>
      <c r="Y77" s="116"/>
    </row>
    <row r="78" hidden="1">
      <c r="A78" s="116"/>
      <c r="B78" s="116"/>
      <c r="C78" s="287"/>
      <c r="D78" s="238"/>
      <c r="E78" s="116"/>
      <c r="F78" s="116"/>
      <c r="G78" s="129"/>
      <c r="H78" s="149"/>
      <c r="I78" s="116"/>
      <c r="J78" s="116"/>
      <c r="K78" s="116"/>
      <c r="L78" s="116"/>
      <c r="M78" s="281"/>
      <c r="N78" s="116"/>
      <c r="O78" s="116"/>
      <c r="P78" s="281"/>
      <c r="Q78" s="116"/>
      <c r="R78" s="116"/>
      <c r="S78" s="116"/>
      <c r="T78" s="116"/>
      <c r="U78" s="116"/>
      <c r="V78" s="116"/>
      <c r="W78" s="116"/>
      <c r="X78" s="116"/>
      <c r="Y78" s="116"/>
    </row>
    <row r="79" hidden="1">
      <c r="A79" s="116"/>
      <c r="B79" s="116"/>
      <c r="C79" s="287"/>
      <c r="D79" s="238"/>
      <c r="E79" s="116"/>
      <c r="F79" s="116"/>
      <c r="G79" s="129"/>
      <c r="H79" s="149"/>
      <c r="I79" s="116"/>
      <c r="J79" s="116"/>
      <c r="K79" s="116"/>
      <c r="L79" s="116"/>
      <c r="M79" s="281"/>
      <c r="N79" s="116"/>
      <c r="O79" s="116"/>
      <c r="P79" s="281"/>
      <c r="Q79" s="116"/>
      <c r="R79" s="116"/>
      <c r="S79" s="116"/>
      <c r="T79" s="116"/>
      <c r="U79" s="116"/>
      <c r="V79" s="116"/>
      <c r="W79" s="116"/>
      <c r="X79" s="116"/>
      <c r="Y79" s="116"/>
    </row>
    <row r="80" hidden="1">
      <c r="A80" s="116"/>
      <c r="B80" s="116"/>
      <c r="C80" s="287"/>
      <c r="D80" s="238"/>
      <c r="E80" s="116"/>
      <c r="F80" s="116"/>
      <c r="G80" s="129"/>
      <c r="H80" s="149"/>
      <c r="I80" s="116"/>
      <c r="J80" s="116"/>
      <c r="K80" s="116"/>
      <c r="L80" s="116"/>
      <c r="M80" s="281"/>
      <c r="N80" s="116"/>
      <c r="O80" s="116"/>
      <c r="P80" s="281"/>
      <c r="Q80" s="116"/>
      <c r="R80" s="116"/>
      <c r="S80" s="116"/>
      <c r="T80" s="116"/>
      <c r="U80" s="116"/>
      <c r="V80" s="116"/>
      <c r="W80" s="116"/>
      <c r="X80" s="116"/>
      <c r="Y80" s="116"/>
    </row>
    <row r="81" hidden="1">
      <c r="A81" s="116"/>
      <c r="B81" s="116"/>
      <c r="C81" s="287"/>
      <c r="D81" s="238"/>
      <c r="E81" s="116"/>
      <c r="F81" s="116"/>
      <c r="G81" s="129"/>
      <c r="H81" s="149"/>
      <c r="I81" s="116"/>
      <c r="J81" s="116"/>
      <c r="K81" s="116"/>
      <c r="L81" s="116"/>
      <c r="M81" s="281"/>
      <c r="N81" s="116"/>
      <c r="O81" s="116"/>
      <c r="P81" s="281"/>
      <c r="Q81" s="116"/>
      <c r="R81" s="116"/>
      <c r="S81" s="116"/>
      <c r="T81" s="116"/>
      <c r="U81" s="116"/>
      <c r="V81" s="116"/>
      <c r="W81" s="116"/>
      <c r="X81" s="116"/>
      <c r="Y81" s="116"/>
    </row>
    <row r="82" hidden="1">
      <c r="A82" s="116"/>
      <c r="B82" s="116"/>
      <c r="C82" s="287"/>
      <c r="D82" s="238"/>
      <c r="E82" s="116"/>
      <c r="F82" s="116"/>
      <c r="G82" s="129"/>
      <c r="H82" s="149"/>
      <c r="I82" s="116"/>
      <c r="J82" s="116"/>
      <c r="K82" s="116"/>
      <c r="L82" s="116"/>
      <c r="M82" s="281"/>
      <c r="N82" s="116"/>
      <c r="O82" s="116"/>
      <c r="P82" s="281"/>
      <c r="Q82" s="116"/>
      <c r="R82" s="116"/>
      <c r="S82" s="116"/>
      <c r="T82" s="116"/>
      <c r="U82" s="116"/>
      <c r="V82" s="116"/>
      <c r="W82" s="116"/>
      <c r="X82" s="116"/>
      <c r="Y82" s="116"/>
    </row>
    <row r="83" hidden="1">
      <c r="A83" s="116"/>
      <c r="B83" s="116"/>
      <c r="C83" s="287"/>
      <c r="D83" s="238"/>
      <c r="E83" s="116"/>
      <c r="F83" s="116"/>
      <c r="G83" s="129"/>
      <c r="H83" s="149"/>
      <c r="I83" s="116"/>
      <c r="J83" s="116"/>
      <c r="K83" s="116"/>
      <c r="L83" s="116"/>
      <c r="M83" s="281"/>
      <c r="N83" s="116"/>
      <c r="O83" s="116"/>
      <c r="P83" s="281"/>
      <c r="Q83" s="116"/>
      <c r="R83" s="116"/>
      <c r="S83" s="116"/>
      <c r="T83" s="116"/>
      <c r="U83" s="116"/>
      <c r="V83" s="116"/>
      <c r="W83" s="116"/>
      <c r="X83" s="116"/>
      <c r="Y83" s="116"/>
    </row>
    <row r="84" hidden="1">
      <c r="A84" s="116"/>
      <c r="B84" s="116"/>
      <c r="C84" s="287"/>
      <c r="D84" s="238"/>
      <c r="E84" s="116"/>
      <c r="F84" s="116"/>
      <c r="G84" s="129"/>
      <c r="H84" s="149"/>
      <c r="I84" s="116"/>
      <c r="J84" s="116"/>
      <c r="K84" s="116"/>
      <c r="L84" s="116"/>
      <c r="M84" s="281"/>
      <c r="N84" s="116"/>
      <c r="O84" s="116"/>
      <c r="P84" s="281"/>
      <c r="Q84" s="116"/>
      <c r="R84" s="116"/>
      <c r="S84" s="116"/>
      <c r="T84" s="116"/>
      <c r="U84" s="116"/>
      <c r="V84" s="116"/>
      <c r="W84" s="116"/>
      <c r="X84" s="116"/>
      <c r="Y84" s="116"/>
    </row>
    <row r="85" hidden="1">
      <c r="A85" s="116"/>
      <c r="B85" s="116"/>
      <c r="C85" s="287"/>
      <c r="D85" s="238"/>
      <c r="E85" s="116"/>
      <c r="F85" s="116"/>
      <c r="G85" s="129"/>
      <c r="H85" s="149"/>
      <c r="I85" s="116"/>
      <c r="J85" s="116"/>
      <c r="K85" s="116"/>
      <c r="L85" s="116"/>
      <c r="M85" s="281"/>
      <c r="N85" s="116"/>
      <c r="O85" s="116"/>
      <c r="P85" s="281"/>
      <c r="Q85" s="116"/>
      <c r="R85" s="116"/>
      <c r="S85" s="116"/>
      <c r="T85" s="116"/>
      <c r="U85" s="116"/>
      <c r="V85" s="116"/>
      <c r="W85" s="116"/>
      <c r="X85" s="116"/>
      <c r="Y85" s="116"/>
    </row>
    <row r="86" hidden="1">
      <c r="A86" s="116"/>
      <c r="B86" s="116"/>
      <c r="C86" s="287"/>
      <c r="D86" s="238"/>
      <c r="E86" s="116"/>
      <c r="F86" s="116"/>
      <c r="G86" s="129"/>
      <c r="H86" s="149"/>
      <c r="I86" s="116"/>
      <c r="J86" s="116"/>
      <c r="K86" s="116"/>
      <c r="L86" s="116"/>
      <c r="M86" s="281"/>
      <c r="N86" s="116"/>
      <c r="O86" s="116"/>
      <c r="P86" s="281"/>
      <c r="Q86" s="116"/>
      <c r="R86" s="116"/>
      <c r="S86" s="116"/>
      <c r="T86" s="116"/>
      <c r="U86" s="116"/>
      <c r="V86" s="116"/>
      <c r="W86" s="116"/>
      <c r="X86" s="116"/>
      <c r="Y86" s="116"/>
    </row>
    <row r="87" hidden="1">
      <c r="A87" s="116"/>
      <c r="B87" s="116"/>
      <c r="C87" s="287"/>
      <c r="D87" s="238"/>
      <c r="E87" s="116"/>
      <c r="F87" s="116"/>
      <c r="G87" s="129"/>
      <c r="H87" s="149"/>
      <c r="I87" s="116"/>
      <c r="J87" s="116"/>
      <c r="K87" s="116"/>
      <c r="L87" s="116"/>
      <c r="M87" s="281"/>
      <c r="N87" s="116"/>
      <c r="O87" s="116"/>
      <c r="P87" s="281"/>
      <c r="Q87" s="116"/>
      <c r="R87" s="116"/>
      <c r="S87" s="116"/>
      <c r="T87" s="116"/>
      <c r="U87" s="116"/>
      <c r="V87" s="116"/>
      <c r="W87" s="116"/>
      <c r="X87" s="116"/>
      <c r="Y87" s="116"/>
    </row>
    <row r="88" hidden="1">
      <c r="A88" s="116"/>
      <c r="B88" s="116"/>
      <c r="C88" s="287"/>
      <c r="D88" s="238"/>
      <c r="E88" s="116"/>
      <c r="F88" s="116"/>
      <c r="G88" s="129"/>
      <c r="H88" s="149"/>
      <c r="I88" s="116"/>
      <c r="J88" s="116"/>
      <c r="K88" s="116"/>
      <c r="L88" s="116"/>
      <c r="M88" s="281"/>
      <c r="N88" s="116"/>
      <c r="O88" s="116"/>
      <c r="P88" s="281"/>
      <c r="Q88" s="116"/>
      <c r="R88" s="116"/>
      <c r="S88" s="116"/>
      <c r="T88" s="116"/>
      <c r="U88" s="116"/>
      <c r="V88" s="116"/>
      <c r="W88" s="116"/>
      <c r="X88" s="116"/>
      <c r="Y88" s="116"/>
    </row>
    <row r="89" hidden="1">
      <c r="A89" s="116"/>
      <c r="B89" s="116"/>
      <c r="C89" s="287"/>
      <c r="D89" s="238"/>
      <c r="E89" s="116"/>
      <c r="F89" s="116"/>
      <c r="G89" s="129"/>
      <c r="H89" s="149"/>
      <c r="I89" s="116"/>
      <c r="J89" s="116"/>
      <c r="K89" s="116"/>
      <c r="L89" s="116"/>
      <c r="M89" s="281"/>
      <c r="N89" s="116"/>
      <c r="O89" s="116"/>
      <c r="P89" s="281"/>
      <c r="Q89" s="116"/>
      <c r="R89" s="116"/>
      <c r="S89" s="116"/>
      <c r="T89" s="116"/>
      <c r="U89" s="116"/>
      <c r="V89" s="116"/>
      <c r="W89" s="116"/>
      <c r="X89" s="116"/>
      <c r="Y89" s="116"/>
    </row>
    <row r="90" hidden="1">
      <c r="A90" s="116"/>
      <c r="B90" s="116"/>
      <c r="C90" s="287"/>
      <c r="D90" s="238"/>
      <c r="E90" s="116"/>
      <c r="F90" s="116"/>
      <c r="G90" s="129"/>
      <c r="H90" s="149"/>
      <c r="I90" s="116"/>
      <c r="J90" s="116"/>
      <c r="K90" s="116"/>
      <c r="L90" s="116"/>
      <c r="M90" s="281"/>
      <c r="N90" s="116"/>
      <c r="O90" s="116"/>
      <c r="P90" s="281"/>
      <c r="Q90" s="116"/>
      <c r="R90" s="116"/>
      <c r="S90" s="116"/>
      <c r="T90" s="116"/>
      <c r="U90" s="116"/>
      <c r="V90" s="116"/>
      <c r="W90" s="116"/>
      <c r="X90" s="116"/>
      <c r="Y90" s="116"/>
    </row>
    <row r="91" hidden="1">
      <c r="A91" s="116"/>
      <c r="B91" s="116"/>
      <c r="C91" s="287"/>
      <c r="D91" s="238"/>
      <c r="E91" s="116"/>
      <c r="F91" s="116"/>
      <c r="G91" s="129"/>
      <c r="H91" s="149"/>
      <c r="I91" s="116"/>
      <c r="J91" s="116"/>
      <c r="K91" s="116"/>
      <c r="L91" s="116"/>
      <c r="M91" s="281"/>
      <c r="N91" s="116"/>
      <c r="O91" s="116"/>
      <c r="P91" s="281"/>
      <c r="Q91" s="116"/>
      <c r="R91" s="116"/>
      <c r="S91" s="116"/>
      <c r="T91" s="116"/>
      <c r="U91" s="116"/>
      <c r="V91" s="116"/>
      <c r="W91" s="116"/>
      <c r="X91" s="116"/>
      <c r="Y91" s="116"/>
    </row>
    <row r="92" hidden="1">
      <c r="A92" s="116"/>
      <c r="B92" s="116"/>
      <c r="C92" s="287"/>
      <c r="D92" s="238"/>
      <c r="E92" s="116"/>
      <c r="F92" s="116"/>
      <c r="G92" s="129"/>
      <c r="H92" s="149"/>
      <c r="I92" s="116"/>
      <c r="J92" s="116"/>
      <c r="K92" s="116"/>
      <c r="L92" s="116"/>
      <c r="M92" s="281"/>
      <c r="N92" s="116"/>
      <c r="O92" s="116"/>
      <c r="P92" s="281"/>
      <c r="Q92" s="116"/>
      <c r="R92" s="116"/>
      <c r="S92" s="116"/>
      <c r="T92" s="116"/>
      <c r="U92" s="116"/>
      <c r="V92" s="116"/>
      <c r="W92" s="116"/>
      <c r="X92" s="116"/>
      <c r="Y92" s="116"/>
    </row>
    <row r="93" hidden="1">
      <c r="A93" s="116"/>
      <c r="B93" s="116"/>
      <c r="C93" s="287"/>
      <c r="D93" s="238"/>
      <c r="E93" s="116"/>
      <c r="F93" s="116"/>
      <c r="G93" s="129"/>
      <c r="H93" s="149"/>
      <c r="I93" s="116"/>
      <c r="J93" s="116"/>
      <c r="K93" s="116"/>
      <c r="L93" s="116"/>
      <c r="M93" s="281"/>
      <c r="N93" s="116"/>
      <c r="O93" s="116"/>
      <c r="P93" s="281"/>
      <c r="Q93" s="116"/>
      <c r="R93" s="116"/>
      <c r="S93" s="116"/>
      <c r="T93" s="116"/>
      <c r="U93" s="116"/>
      <c r="V93" s="116"/>
      <c r="W93" s="116"/>
      <c r="X93" s="116"/>
      <c r="Y93" s="116"/>
    </row>
    <row r="94" hidden="1">
      <c r="A94" s="116"/>
      <c r="B94" s="116"/>
      <c r="C94" s="287"/>
      <c r="D94" s="238"/>
      <c r="E94" s="116"/>
      <c r="F94" s="116"/>
      <c r="G94" s="129"/>
      <c r="H94" s="149"/>
      <c r="I94" s="116"/>
      <c r="J94" s="116"/>
      <c r="K94" s="116"/>
      <c r="L94" s="116"/>
      <c r="M94" s="281"/>
      <c r="N94" s="116"/>
      <c r="O94" s="116"/>
      <c r="P94" s="281"/>
      <c r="Q94" s="116"/>
      <c r="R94" s="116"/>
      <c r="S94" s="116"/>
      <c r="T94" s="116"/>
      <c r="U94" s="116"/>
      <c r="V94" s="116"/>
      <c r="W94" s="116"/>
      <c r="X94" s="116"/>
      <c r="Y94" s="116"/>
    </row>
    <row r="95" hidden="1">
      <c r="A95" s="116"/>
      <c r="B95" s="116"/>
      <c r="C95" s="287"/>
      <c r="D95" s="238"/>
      <c r="E95" s="116"/>
      <c r="F95" s="116"/>
      <c r="G95" s="129"/>
      <c r="H95" s="149"/>
      <c r="I95" s="116"/>
      <c r="J95" s="116"/>
      <c r="K95" s="116"/>
      <c r="L95" s="116"/>
      <c r="M95" s="281"/>
      <c r="N95" s="116"/>
      <c r="O95" s="116"/>
      <c r="P95" s="281"/>
      <c r="Q95" s="116"/>
      <c r="R95" s="116"/>
      <c r="S95" s="116"/>
      <c r="T95" s="116"/>
      <c r="U95" s="116"/>
      <c r="V95" s="116"/>
      <c r="W95" s="116"/>
      <c r="X95" s="116"/>
      <c r="Y95" s="116"/>
    </row>
    <row r="96" hidden="1">
      <c r="A96" s="116"/>
      <c r="B96" s="116"/>
      <c r="C96" s="287"/>
      <c r="D96" s="238"/>
      <c r="E96" s="116"/>
      <c r="F96" s="116"/>
      <c r="G96" s="129"/>
      <c r="H96" s="149"/>
      <c r="I96" s="116"/>
      <c r="J96" s="116"/>
      <c r="K96" s="116"/>
      <c r="L96" s="116"/>
      <c r="M96" s="281"/>
      <c r="N96" s="116"/>
      <c r="O96" s="116"/>
      <c r="P96" s="281"/>
      <c r="Q96" s="116"/>
      <c r="R96" s="116"/>
      <c r="S96" s="116"/>
      <c r="T96" s="116"/>
      <c r="U96" s="116"/>
      <c r="V96" s="116"/>
      <c r="W96" s="116"/>
      <c r="X96" s="116"/>
      <c r="Y96" s="116"/>
    </row>
    <row r="97" hidden="1">
      <c r="A97" s="116"/>
      <c r="B97" s="116"/>
      <c r="C97" s="287"/>
      <c r="D97" s="238"/>
      <c r="E97" s="116"/>
      <c r="F97" s="116"/>
      <c r="G97" s="129"/>
      <c r="H97" s="149"/>
      <c r="I97" s="116"/>
      <c r="J97" s="116"/>
      <c r="K97" s="116"/>
      <c r="L97" s="116"/>
      <c r="M97" s="281"/>
      <c r="N97" s="116"/>
      <c r="O97" s="116"/>
      <c r="P97" s="281"/>
      <c r="Q97" s="116"/>
      <c r="R97" s="116"/>
      <c r="S97" s="116"/>
      <c r="T97" s="116"/>
      <c r="U97" s="116"/>
      <c r="V97" s="116"/>
      <c r="W97" s="116"/>
      <c r="X97" s="116"/>
      <c r="Y97" s="116"/>
    </row>
    <row r="98" hidden="1">
      <c r="A98" s="116"/>
      <c r="B98" s="116"/>
      <c r="C98" s="287"/>
      <c r="D98" s="238"/>
      <c r="E98" s="116"/>
      <c r="F98" s="116"/>
      <c r="G98" s="129"/>
      <c r="H98" s="149"/>
      <c r="I98" s="116"/>
      <c r="J98" s="116"/>
      <c r="K98" s="116"/>
      <c r="L98" s="116"/>
      <c r="M98" s="281"/>
      <c r="N98" s="116"/>
      <c r="O98" s="116"/>
      <c r="P98" s="281"/>
      <c r="Q98" s="116"/>
      <c r="R98" s="116"/>
      <c r="S98" s="116"/>
      <c r="T98" s="116"/>
      <c r="U98" s="116"/>
      <c r="V98" s="116"/>
      <c r="W98" s="116"/>
      <c r="X98" s="116"/>
      <c r="Y98" s="116"/>
    </row>
    <row r="99" hidden="1">
      <c r="A99" s="116"/>
      <c r="B99" s="116"/>
      <c r="C99" s="287"/>
      <c r="D99" s="238"/>
      <c r="E99" s="116"/>
      <c r="F99" s="116"/>
      <c r="G99" s="129"/>
      <c r="H99" s="149"/>
      <c r="I99" s="116"/>
      <c r="J99" s="116"/>
      <c r="K99" s="116"/>
      <c r="L99" s="116"/>
      <c r="M99" s="281"/>
      <c r="N99" s="116"/>
      <c r="O99" s="116"/>
      <c r="P99" s="281"/>
      <c r="Q99" s="116"/>
      <c r="R99" s="116"/>
      <c r="S99" s="116"/>
      <c r="T99" s="116"/>
      <c r="U99" s="116"/>
      <c r="V99" s="116"/>
      <c r="W99" s="116"/>
      <c r="X99" s="116"/>
      <c r="Y99" s="116"/>
    </row>
    <row r="100" hidden="1">
      <c r="A100" s="116"/>
      <c r="B100" s="116"/>
      <c r="C100" s="287"/>
      <c r="D100" s="238"/>
      <c r="E100" s="116"/>
      <c r="F100" s="116"/>
      <c r="G100" s="129"/>
      <c r="H100" s="149"/>
      <c r="I100" s="116"/>
      <c r="J100" s="116"/>
      <c r="K100" s="116"/>
      <c r="L100" s="116"/>
      <c r="M100" s="281"/>
      <c r="N100" s="116"/>
      <c r="O100" s="116"/>
      <c r="P100" s="281"/>
      <c r="Q100" s="116"/>
      <c r="R100" s="116"/>
      <c r="S100" s="116"/>
      <c r="T100" s="116"/>
      <c r="U100" s="116"/>
      <c r="V100" s="116"/>
      <c r="W100" s="116"/>
      <c r="X100" s="116"/>
      <c r="Y100" s="116"/>
    </row>
    <row r="101" hidden="1">
      <c r="A101" s="116"/>
      <c r="B101" s="116"/>
      <c r="C101" s="287"/>
      <c r="D101" s="238"/>
      <c r="E101" s="116"/>
      <c r="F101" s="116"/>
      <c r="G101" s="129"/>
      <c r="H101" s="149"/>
      <c r="I101" s="116"/>
      <c r="J101" s="116"/>
      <c r="K101" s="116"/>
      <c r="L101" s="116"/>
      <c r="M101" s="281"/>
      <c r="N101" s="116"/>
      <c r="O101" s="116"/>
      <c r="P101" s="281"/>
      <c r="Q101" s="116"/>
      <c r="R101" s="116"/>
      <c r="S101" s="116"/>
      <c r="T101" s="116"/>
      <c r="U101" s="116"/>
      <c r="V101" s="116"/>
      <c r="W101" s="116"/>
      <c r="X101" s="116"/>
      <c r="Y101" s="116"/>
    </row>
    <row r="102" hidden="1">
      <c r="A102" s="116"/>
      <c r="B102" s="116"/>
      <c r="C102" s="287"/>
      <c r="D102" s="238"/>
      <c r="E102" s="116"/>
      <c r="F102" s="116"/>
      <c r="G102" s="129"/>
      <c r="H102" s="149"/>
      <c r="I102" s="116"/>
      <c r="J102" s="116"/>
      <c r="K102" s="116"/>
      <c r="L102" s="116"/>
      <c r="M102" s="281"/>
      <c r="N102" s="116"/>
      <c r="O102" s="116"/>
      <c r="P102" s="281"/>
      <c r="Q102" s="116"/>
      <c r="R102" s="116"/>
      <c r="S102" s="116"/>
      <c r="T102" s="116"/>
      <c r="U102" s="116"/>
      <c r="V102" s="116"/>
      <c r="W102" s="116"/>
      <c r="X102" s="116"/>
      <c r="Y102" s="116"/>
    </row>
    <row r="103" hidden="1">
      <c r="A103" s="116"/>
      <c r="B103" s="116"/>
      <c r="C103" s="287"/>
      <c r="D103" s="238"/>
      <c r="E103" s="116"/>
      <c r="F103" s="116"/>
      <c r="G103" s="129"/>
      <c r="H103" s="149"/>
      <c r="I103" s="116"/>
      <c r="J103" s="116"/>
      <c r="K103" s="116"/>
      <c r="L103" s="116"/>
      <c r="M103" s="281"/>
      <c r="N103" s="116"/>
      <c r="O103" s="116"/>
      <c r="P103" s="281"/>
      <c r="Q103" s="116"/>
      <c r="R103" s="116"/>
      <c r="S103" s="116"/>
      <c r="T103" s="116"/>
      <c r="U103" s="116"/>
      <c r="V103" s="116"/>
      <c r="W103" s="116"/>
      <c r="X103" s="116"/>
      <c r="Y103" s="116"/>
    </row>
    <row r="104" hidden="1">
      <c r="A104" s="116"/>
      <c r="B104" s="116"/>
      <c r="C104" s="287"/>
      <c r="D104" s="238"/>
      <c r="E104" s="116"/>
      <c r="F104" s="116"/>
      <c r="G104" s="129"/>
      <c r="H104" s="149"/>
      <c r="I104" s="116"/>
      <c r="J104" s="116"/>
      <c r="K104" s="116"/>
      <c r="L104" s="116"/>
      <c r="M104" s="281"/>
      <c r="N104" s="116"/>
      <c r="O104" s="116"/>
      <c r="P104" s="281"/>
      <c r="Q104" s="116"/>
      <c r="R104" s="116"/>
      <c r="S104" s="116"/>
      <c r="T104" s="116"/>
      <c r="U104" s="116"/>
      <c r="V104" s="116"/>
      <c r="W104" s="116"/>
      <c r="X104" s="116"/>
      <c r="Y104" s="116"/>
    </row>
    <row r="105" hidden="1">
      <c r="A105" s="116"/>
      <c r="B105" s="116"/>
      <c r="C105" s="287"/>
      <c r="D105" s="238"/>
      <c r="E105" s="116"/>
      <c r="F105" s="116"/>
      <c r="G105" s="129"/>
      <c r="H105" s="149"/>
      <c r="I105" s="116"/>
      <c r="J105" s="116"/>
      <c r="K105" s="116"/>
      <c r="L105" s="116"/>
      <c r="M105" s="281"/>
      <c r="N105" s="116"/>
      <c r="O105" s="116"/>
      <c r="P105" s="281"/>
      <c r="Q105" s="116"/>
      <c r="R105" s="116"/>
      <c r="S105" s="116"/>
      <c r="T105" s="116"/>
      <c r="U105" s="116"/>
      <c r="V105" s="116"/>
      <c r="W105" s="116"/>
      <c r="X105" s="116"/>
      <c r="Y105" s="116"/>
    </row>
    <row r="106" hidden="1">
      <c r="A106" s="116"/>
      <c r="B106" s="116"/>
      <c r="C106" s="287"/>
      <c r="D106" s="238"/>
      <c r="E106" s="116"/>
      <c r="F106" s="116"/>
      <c r="G106" s="129"/>
      <c r="H106" s="149"/>
      <c r="I106" s="116"/>
      <c r="J106" s="116"/>
      <c r="K106" s="116"/>
      <c r="L106" s="116"/>
      <c r="M106" s="281"/>
      <c r="N106" s="116"/>
      <c r="O106" s="116"/>
      <c r="P106" s="281"/>
      <c r="Q106" s="116"/>
      <c r="R106" s="116"/>
      <c r="S106" s="116"/>
      <c r="T106" s="116"/>
      <c r="U106" s="116"/>
      <c r="V106" s="116"/>
      <c r="W106" s="116"/>
      <c r="X106" s="116"/>
      <c r="Y106" s="116"/>
    </row>
    <row r="107" hidden="1">
      <c r="A107" s="116"/>
      <c r="B107" s="116"/>
      <c r="C107" s="287"/>
      <c r="D107" s="238"/>
      <c r="E107" s="116"/>
      <c r="F107" s="116"/>
      <c r="G107" s="129"/>
      <c r="H107" s="149"/>
      <c r="I107" s="116"/>
      <c r="J107" s="116"/>
      <c r="K107" s="116"/>
      <c r="L107" s="116"/>
      <c r="M107" s="281"/>
      <c r="N107" s="116"/>
      <c r="O107" s="116"/>
      <c r="P107" s="281"/>
      <c r="Q107" s="116"/>
      <c r="R107" s="116"/>
      <c r="S107" s="116"/>
      <c r="T107" s="116"/>
      <c r="U107" s="116"/>
      <c r="V107" s="116"/>
      <c r="W107" s="116"/>
      <c r="X107" s="116"/>
      <c r="Y107" s="116"/>
    </row>
    <row r="108" hidden="1">
      <c r="A108" s="116"/>
      <c r="B108" s="116"/>
      <c r="C108" s="287"/>
      <c r="D108" s="238"/>
      <c r="E108" s="116"/>
      <c r="F108" s="116"/>
      <c r="G108" s="129"/>
      <c r="H108" s="149"/>
      <c r="I108" s="116"/>
      <c r="J108" s="116"/>
      <c r="K108" s="116"/>
      <c r="L108" s="116"/>
      <c r="M108" s="281"/>
      <c r="N108" s="116"/>
      <c r="O108" s="116"/>
      <c r="P108" s="281"/>
      <c r="Q108" s="116"/>
      <c r="R108" s="116"/>
      <c r="S108" s="116"/>
      <c r="T108" s="116"/>
      <c r="U108" s="116"/>
      <c r="V108" s="116"/>
      <c r="W108" s="116"/>
      <c r="X108" s="116"/>
      <c r="Y108" s="116"/>
    </row>
    <row r="109" hidden="1">
      <c r="A109" s="116"/>
      <c r="B109" s="116"/>
      <c r="C109" s="287"/>
      <c r="D109" s="238"/>
      <c r="E109" s="116"/>
      <c r="F109" s="116"/>
      <c r="G109" s="129"/>
      <c r="H109" s="149"/>
      <c r="I109" s="116"/>
      <c r="J109" s="116"/>
      <c r="K109" s="116"/>
      <c r="L109" s="116"/>
      <c r="M109" s="281"/>
      <c r="N109" s="116"/>
      <c r="O109" s="116"/>
      <c r="P109" s="281"/>
      <c r="Q109" s="116"/>
      <c r="R109" s="116"/>
      <c r="S109" s="116"/>
      <c r="T109" s="116"/>
      <c r="U109" s="116"/>
      <c r="V109" s="116"/>
      <c r="W109" s="116"/>
      <c r="X109" s="116"/>
      <c r="Y109" s="116"/>
    </row>
    <row r="110" hidden="1">
      <c r="A110" s="116"/>
      <c r="B110" s="116"/>
      <c r="C110" s="287"/>
      <c r="D110" s="238"/>
      <c r="E110" s="116"/>
      <c r="F110" s="116"/>
      <c r="G110" s="129"/>
      <c r="H110" s="149"/>
      <c r="I110" s="116"/>
      <c r="J110" s="116"/>
      <c r="K110" s="116"/>
      <c r="L110" s="116"/>
      <c r="M110" s="281"/>
      <c r="N110" s="116"/>
      <c r="O110" s="116"/>
      <c r="P110" s="281"/>
      <c r="Q110" s="116"/>
      <c r="R110" s="116"/>
      <c r="S110" s="116"/>
      <c r="T110" s="116"/>
      <c r="U110" s="116"/>
      <c r="V110" s="116"/>
      <c r="W110" s="116"/>
      <c r="X110" s="116"/>
      <c r="Y110" s="116"/>
    </row>
    <row r="111" hidden="1">
      <c r="A111" s="116"/>
      <c r="B111" s="116"/>
      <c r="C111" s="287"/>
      <c r="D111" s="238"/>
      <c r="E111" s="116"/>
      <c r="F111" s="116"/>
      <c r="G111" s="129"/>
      <c r="H111" s="149"/>
      <c r="I111" s="116"/>
      <c r="J111" s="116"/>
      <c r="K111" s="116"/>
      <c r="L111" s="116"/>
      <c r="M111" s="281"/>
      <c r="N111" s="116"/>
      <c r="O111" s="116"/>
      <c r="P111" s="281"/>
      <c r="Q111" s="116"/>
      <c r="R111" s="116"/>
      <c r="S111" s="116"/>
      <c r="T111" s="116"/>
      <c r="U111" s="116"/>
      <c r="V111" s="116"/>
      <c r="W111" s="116"/>
      <c r="X111" s="116"/>
      <c r="Y111" s="116"/>
    </row>
    <row r="112" hidden="1">
      <c r="A112" s="116"/>
      <c r="B112" s="116"/>
      <c r="C112" s="287"/>
      <c r="D112" s="238"/>
      <c r="E112" s="116"/>
      <c r="F112" s="116"/>
      <c r="G112" s="129"/>
      <c r="H112" s="149"/>
      <c r="I112" s="116"/>
      <c r="J112" s="116"/>
      <c r="K112" s="116"/>
      <c r="L112" s="116"/>
      <c r="M112" s="281"/>
      <c r="N112" s="116"/>
      <c r="O112" s="116"/>
      <c r="P112" s="281"/>
      <c r="Q112" s="116"/>
      <c r="R112" s="116"/>
      <c r="S112" s="116"/>
      <c r="T112" s="116"/>
      <c r="U112" s="116"/>
      <c r="V112" s="116"/>
      <c r="W112" s="116"/>
      <c r="X112" s="116"/>
      <c r="Y112" s="116"/>
    </row>
    <row r="113" hidden="1">
      <c r="A113" s="116"/>
      <c r="B113" s="116"/>
      <c r="C113" s="287"/>
      <c r="D113" s="238"/>
      <c r="E113" s="116"/>
      <c r="F113" s="116"/>
      <c r="G113" s="129"/>
      <c r="H113" s="149"/>
      <c r="I113" s="116"/>
      <c r="J113" s="116"/>
      <c r="K113" s="116"/>
      <c r="L113" s="116"/>
      <c r="M113" s="281"/>
      <c r="N113" s="116"/>
      <c r="O113" s="116"/>
      <c r="P113" s="281"/>
      <c r="Q113" s="116"/>
      <c r="R113" s="116"/>
      <c r="S113" s="116"/>
      <c r="T113" s="116"/>
      <c r="U113" s="116"/>
      <c r="V113" s="116"/>
      <c r="W113" s="116"/>
      <c r="X113" s="116"/>
      <c r="Y113" s="116"/>
    </row>
    <row r="114" hidden="1">
      <c r="A114" s="116"/>
      <c r="B114" s="116"/>
      <c r="C114" s="287"/>
      <c r="D114" s="238"/>
      <c r="E114" s="116"/>
      <c r="F114" s="116"/>
      <c r="G114" s="129"/>
      <c r="H114" s="149"/>
      <c r="I114" s="116"/>
      <c r="J114" s="116"/>
      <c r="K114" s="116"/>
      <c r="L114" s="116"/>
      <c r="M114" s="281"/>
      <c r="N114" s="116"/>
      <c r="O114" s="116"/>
      <c r="P114" s="281"/>
      <c r="Q114" s="116"/>
      <c r="R114" s="116"/>
      <c r="S114" s="116"/>
      <c r="T114" s="116"/>
      <c r="U114" s="116"/>
      <c r="V114" s="116"/>
      <c r="W114" s="116"/>
      <c r="X114" s="116"/>
      <c r="Y114" s="116"/>
    </row>
    <row r="115" hidden="1">
      <c r="A115" s="116"/>
      <c r="B115" s="116"/>
      <c r="C115" s="287"/>
      <c r="D115" s="238"/>
      <c r="E115" s="116"/>
      <c r="F115" s="116"/>
      <c r="G115" s="129"/>
      <c r="H115" s="149"/>
      <c r="I115" s="116"/>
      <c r="J115" s="116"/>
      <c r="K115" s="116"/>
      <c r="L115" s="116"/>
      <c r="M115" s="281"/>
      <c r="N115" s="116"/>
      <c r="O115" s="116"/>
      <c r="P115" s="281"/>
      <c r="Q115" s="116"/>
      <c r="R115" s="116"/>
      <c r="S115" s="116"/>
      <c r="T115" s="116"/>
      <c r="U115" s="116"/>
      <c r="V115" s="116"/>
      <c r="W115" s="116"/>
      <c r="X115" s="116"/>
      <c r="Y115" s="116"/>
    </row>
    <row r="116" hidden="1">
      <c r="A116" s="116"/>
      <c r="B116" s="116"/>
      <c r="C116" s="287"/>
      <c r="D116" s="238"/>
      <c r="E116" s="116"/>
      <c r="F116" s="116"/>
      <c r="G116" s="129"/>
      <c r="H116" s="149"/>
      <c r="I116" s="116"/>
      <c r="J116" s="116"/>
      <c r="K116" s="116"/>
      <c r="L116" s="116"/>
      <c r="M116" s="281"/>
      <c r="N116" s="116"/>
      <c r="O116" s="116"/>
      <c r="P116" s="281"/>
      <c r="Q116" s="116"/>
      <c r="R116" s="116"/>
      <c r="S116" s="116"/>
      <c r="T116" s="116"/>
      <c r="U116" s="116"/>
      <c r="V116" s="116"/>
      <c r="W116" s="116"/>
      <c r="X116" s="116"/>
      <c r="Y116" s="116"/>
    </row>
    <row r="117" hidden="1">
      <c r="A117" s="116"/>
      <c r="B117" s="116"/>
      <c r="C117" s="287"/>
      <c r="D117" s="238"/>
      <c r="E117" s="116"/>
      <c r="F117" s="116"/>
      <c r="G117" s="129"/>
      <c r="H117" s="149"/>
      <c r="I117" s="116"/>
      <c r="J117" s="116"/>
      <c r="K117" s="116"/>
      <c r="L117" s="116"/>
      <c r="M117" s="281"/>
      <c r="N117" s="116"/>
      <c r="O117" s="116"/>
      <c r="P117" s="281"/>
      <c r="Q117" s="116"/>
      <c r="R117" s="116"/>
      <c r="S117" s="116"/>
      <c r="T117" s="116"/>
      <c r="U117" s="116"/>
      <c r="V117" s="116"/>
      <c r="W117" s="116"/>
      <c r="X117" s="116"/>
      <c r="Y117" s="116"/>
    </row>
    <row r="118" hidden="1">
      <c r="A118" s="116"/>
      <c r="B118" s="116"/>
      <c r="C118" s="287"/>
      <c r="D118" s="238"/>
      <c r="E118" s="116"/>
      <c r="F118" s="116"/>
      <c r="G118" s="129"/>
      <c r="H118" s="149"/>
      <c r="I118" s="116"/>
      <c r="J118" s="116"/>
      <c r="K118" s="116"/>
      <c r="L118" s="116"/>
      <c r="M118" s="281"/>
      <c r="N118" s="116"/>
      <c r="O118" s="116"/>
      <c r="P118" s="281"/>
      <c r="Q118" s="116"/>
      <c r="R118" s="116"/>
      <c r="S118" s="116"/>
      <c r="T118" s="116"/>
      <c r="U118" s="116"/>
      <c r="V118" s="116"/>
      <c r="W118" s="116"/>
      <c r="X118" s="116"/>
      <c r="Y118" s="116"/>
    </row>
    <row r="119" hidden="1">
      <c r="A119" s="116"/>
      <c r="B119" s="116"/>
      <c r="C119" s="287"/>
      <c r="D119" s="238"/>
      <c r="E119" s="116"/>
      <c r="F119" s="116"/>
      <c r="G119" s="129"/>
      <c r="H119" s="149"/>
      <c r="I119" s="116"/>
      <c r="J119" s="116"/>
      <c r="K119" s="116"/>
      <c r="L119" s="116"/>
      <c r="M119" s="281"/>
      <c r="N119" s="116"/>
      <c r="O119" s="116"/>
      <c r="P119" s="281"/>
      <c r="Q119" s="116"/>
      <c r="R119" s="116"/>
      <c r="S119" s="116"/>
      <c r="T119" s="116"/>
      <c r="U119" s="116"/>
      <c r="V119" s="116"/>
      <c r="W119" s="116"/>
      <c r="X119" s="116"/>
      <c r="Y119" s="116"/>
    </row>
    <row r="120" hidden="1">
      <c r="A120" s="116"/>
      <c r="B120" s="116"/>
      <c r="C120" s="287"/>
      <c r="D120" s="238"/>
      <c r="E120" s="116"/>
      <c r="F120" s="116"/>
      <c r="G120" s="129"/>
      <c r="H120" s="149"/>
      <c r="I120" s="116"/>
      <c r="J120" s="116"/>
      <c r="K120" s="116"/>
      <c r="L120" s="116"/>
      <c r="M120" s="281"/>
      <c r="N120" s="116"/>
      <c r="O120" s="116"/>
      <c r="P120" s="281"/>
      <c r="Q120" s="116"/>
      <c r="R120" s="116"/>
      <c r="S120" s="116"/>
      <c r="T120" s="116"/>
      <c r="U120" s="116"/>
      <c r="V120" s="116"/>
      <c r="W120" s="116"/>
      <c r="X120" s="116"/>
      <c r="Y120" s="116"/>
    </row>
    <row r="121" hidden="1">
      <c r="A121" s="116"/>
      <c r="B121" s="116"/>
      <c r="C121" s="287"/>
      <c r="D121" s="238"/>
      <c r="E121" s="116"/>
      <c r="F121" s="116"/>
      <c r="G121" s="129"/>
      <c r="H121" s="149"/>
      <c r="I121" s="116"/>
      <c r="J121" s="116"/>
      <c r="K121" s="116"/>
      <c r="L121" s="116"/>
      <c r="M121" s="281"/>
      <c r="N121" s="116"/>
      <c r="O121" s="116"/>
      <c r="P121" s="281"/>
      <c r="Q121" s="116"/>
      <c r="R121" s="116"/>
      <c r="S121" s="116"/>
      <c r="T121" s="116"/>
      <c r="U121" s="116"/>
      <c r="V121" s="116"/>
      <c r="W121" s="116"/>
      <c r="X121" s="116"/>
      <c r="Y121" s="116"/>
    </row>
    <row r="122" hidden="1">
      <c r="A122" s="116"/>
      <c r="B122" s="116"/>
      <c r="C122" s="287"/>
      <c r="D122" s="238"/>
      <c r="E122" s="116"/>
      <c r="F122" s="116"/>
      <c r="G122" s="129"/>
      <c r="H122" s="149"/>
      <c r="I122" s="116"/>
      <c r="J122" s="116"/>
      <c r="K122" s="116"/>
      <c r="L122" s="116"/>
      <c r="M122" s="281"/>
      <c r="N122" s="116"/>
      <c r="O122" s="116"/>
      <c r="P122" s="281"/>
      <c r="Q122" s="116"/>
      <c r="R122" s="116"/>
      <c r="S122" s="116"/>
      <c r="T122" s="116"/>
      <c r="U122" s="116"/>
      <c r="V122" s="116"/>
      <c r="W122" s="116"/>
      <c r="X122" s="116"/>
      <c r="Y122" s="116"/>
    </row>
    <row r="123" hidden="1">
      <c r="A123" s="116"/>
      <c r="B123" s="116"/>
      <c r="C123" s="287"/>
      <c r="D123" s="238"/>
      <c r="E123" s="116"/>
      <c r="F123" s="116"/>
      <c r="G123" s="129"/>
      <c r="H123" s="149"/>
      <c r="I123" s="116"/>
      <c r="J123" s="116"/>
      <c r="K123" s="116"/>
      <c r="L123" s="116"/>
      <c r="M123" s="281"/>
      <c r="N123" s="116"/>
      <c r="O123" s="116"/>
      <c r="P123" s="281"/>
      <c r="Q123" s="116"/>
      <c r="R123" s="116"/>
      <c r="S123" s="116"/>
      <c r="T123" s="116"/>
      <c r="U123" s="116"/>
      <c r="V123" s="116"/>
      <c r="W123" s="116"/>
      <c r="X123" s="116"/>
      <c r="Y123" s="116"/>
    </row>
    <row r="124" hidden="1">
      <c r="A124" s="116"/>
      <c r="B124" s="116"/>
      <c r="C124" s="287"/>
      <c r="D124" s="238"/>
      <c r="E124" s="116"/>
      <c r="F124" s="116"/>
      <c r="G124" s="129"/>
      <c r="H124" s="149"/>
      <c r="I124" s="116"/>
      <c r="J124" s="116"/>
      <c r="K124" s="116"/>
      <c r="L124" s="116"/>
      <c r="M124" s="281"/>
      <c r="N124" s="116"/>
      <c r="O124" s="116"/>
      <c r="P124" s="281"/>
      <c r="Q124" s="116"/>
      <c r="R124" s="116"/>
      <c r="S124" s="116"/>
      <c r="T124" s="116"/>
      <c r="U124" s="116"/>
      <c r="V124" s="116"/>
      <c r="W124" s="116"/>
      <c r="X124" s="116"/>
      <c r="Y124" s="116"/>
    </row>
    <row r="125" hidden="1">
      <c r="A125" s="116"/>
      <c r="B125" s="116"/>
      <c r="C125" s="287"/>
      <c r="D125" s="238"/>
      <c r="E125" s="116"/>
      <c r="F125" s="116"/>
      <c r="G125" s="129"/>
      <c r="H125" s="149"/>
      <c r="I125" s="116"/>
      <c r="J125" s="116"/>
      <c r="K125" s="116"/>
      <c r="L125" s="116"/>
      <c r="M125" s="281"/>
      <c r="N125" s="116"/>
      <c r="O125" s="116"/>
      <c r="P125" s="281"/>
      <c r="Q125" s="116"/>
      <c r="R125" s="116"/>
      <c r="S125" s="116"/>
      <c r="T125" s="116"/>
      <c r="U125" s="116"/>
      <c r="V125" s="116"/>
      <c r="W125" s="116"/>
      <c r="X125" s="116"/>
      <c r="Y125" s="116"/>
    </row>
    <row r="126" hidden="1">
      <c r="A126" s="116"/>
      <c r="B126" s="116"/>
      <c r="C126" s="287"/>
      <c r="D126" s="238"/>
      <c r="E126" s="116"/>
      <c r="F126" s="116"/>
      <c r="G126" s="129"/>
      <c r="H126" s="149"/>
      <c r="I126" s="116"/>
      <c r="J126" s="116"/>
      <c r="K126" s="116"/>
      <c r="L126" s="116"/>
      <c r="M126" s="281"/>
      <c r="N126" s="116"/>
      <c r="O126" s="116"/>
      <c r="P126" s="281"/>
      <c r="Q126" s="116"/>
      <c r="R126" s="116"/>
      <c r="S126" s="116"/>
      <c r="T126" s="116"/>
      <c r="U126" s="116"/>
      <c r="V126" s="116"/>
      <c r="W126" s="116"/>
      <c r="X126" s="116"/>
      <c r="Y126" s="116"/>
    </row>
    <row r="127" hidden="1">
      <c r="A127" s="116"/>
      <c r="B127" s="116"/>
      <c r="C127" s="287"/>
      <c r="D127" s="238"/>
      <c r="E127" s="116"/>
      <c r="F127" s="116"/>
      <c r="G127" s="129"/>
      <c r="H127" s="149"/>
      <c r="I127" s="116"/>
      <c r="J127" s="116"/>
      <c r="K127" s="116"/>
      <c r="L127" s="116"/>
      <c r="M127" s="281"/>
      <c r="N127" s="116"/>
      <c r="O127" s="116"/>
      <c r="P127" s="281"/>
      <c r="Q127" s="116"/>
      <c r="R127" s="116"/>
      <c r="S127" s="116"/>
      <c r="T127" s="116"/>
      <c r="U127" s="116"/>
      <c r="V127" s="116"/>
      <c r="W127" s="116"/>
      <c r="X127" s="116"/>
      <c r="Y127" s="116"/>
    </row>
    <row r="128" hidden="1">
      <c r="A128" s="116"/>
      <c r="B128" s="116"/>
      <c r="C128" s="287"/>
      <c r="D128" s="238"/>
      <c r="E128" s="116"/>
      <c r="F128" s="116"/>
      <c r="G128" s="129"/>
      <c r="H128" s="149"/>
      <c r="I128" s="116"/>
      <c r="J128" s="116"/>
      <c r="K128" s="116"/>
      <c r="L128" s="116"/>
      <c r="M128" s="281"/>
      <c r="N128" s="116"/>
      <c r="O128" s="116"/>
      <c r="P128" s="281"/>
      <c r="Q128" s="116"/>
      <c r="R128" s="116"/>
      <c r="S128" s="116"/>
      <c r="T128" s="116"/>
      <c r="U128" s="116"/>
      <c r="V128" s="116"/>
      <c r="W128" s="116"/>
      <c r="X128" s="116"/>
      <c r="Y128" s="116"/>
    </row>
    <row r="129" hidden="1">
      <c r="A129" s="116"/>
      <c r="B129" s="116"/>
      <c r="C129" s="287"/>
      <c r="D129" s="238"/>
      <c r="E129" s="116"/>
      <c r="F129" s="116"/>
      <c r="G129" s="129"/>
      <c r="H129" s="149"/>
      <c r="I129" s="116"/>
      <c r="J129" s="116"/>
      <c r="K129" s="116"/>
      <c r="L129" s="116"/>
      <c r="M129" s="281"/>
      <c r="N129" s="116"/>
      <c r="O129" s="116"/>
      <c r="P129" s="281"/>
      <c r="Q129" s="116"/>
      <c r="R129" s="116"/>
      <c r="S129" s="116"/>
      <c r="T129" s="116"/>
      <c r="U129" s="116"/>
      <c r="V129" s="116"/>
      <c r="W129" s="116"/>
      <c r="X129" s="116"/>
      <c r="Y129" s="116"/>
    </row>
    <row r="130" hidden="1">
      <c r="A130" s="116"/>
      <c r="B130" s="116"/>
      <c r="C130" s="287"/>
      <c r="D130" s="238"/>
      <c r="E130" s="116"/>
      <c r="F130" s="116"/>
      <c r="G130" s="129"/>
      <c r="H130" s="149"/>
      <c r="I130" s="116"/>
      <c r="J130" s="116"/>
      <c r="K130" s="116"/>
      <c r="L130" s="116"/>
      <c r="M130" s="281"/>
      <c r="N130" s="116"/>
      <c r="O130" s="116"/>
      <c r="P130" s="281"/>
      <c r="Q130" s="116"/>
      <c r="R130" s="116"/>
      <c r="S130" s="116"/>
      <c r="T130" s="116"/>
      <c r="U130" s="116"/>
      <c r="V130" s="116"/>
      <c r="W130" s="116"/>
      <c r="X130" s="116"/>
      <c r="Y130" s="116"/>
    </row>
    <row r="131" hidden="1">
      <c r="A131" s="116"/>
      <c r="B131" s="116"/>
      <c r="C131" s="287"/>
      <c r="D131" s="238"/>
      <c r="E131" s="116"/>
      <c r="F131" s="116"/>
      <c r="G131" s="129"/>
      <c r="H131" s="149"/>
      <c r="I131" s="116"/>
      <c r="J131" s="116"/>
      <c r="K131" s="116"/>
      <c r="L131" s="116"/>
      <c r="M131" s="281"/>
      <c r="N131" s="116"/>
      <c r="O131" s="116"/>
      <c r="P131" s="281"/>
      <c r="Q131" s="116"/>
      <c r="R131" s="116"/>
      <c r="S131" s="116"/>
      <c r="T131" s="116"/>
      <c r="U131" s="116"/>
      <c r="V131" s="116"/>
      <c r="W131" s="116"/>
      <c r="X131" s="116"/>
      <c r="Y131" s="116"/>
    </row>
    <row r="132" hidden="1">
      <c r="A132" s="116"/>
      <c r="B132" s="116"/>
      <c r="C132" s="287"/>
      <c r="D132" s="238"/>
      <c r="E132" s="116"/>
      <c r="F132" s="116"/>
      <c r="G132" s="129"/>
      <c r="H132" s="149"/>
      <c r="I132" s="116"/>
      <c r="J132" s="116"/>
      <c r="K132" s="116"/>
      <c r="L132" s="116"/>
      <c r="M132" s="281"/>
      <c r="N132" s="116"/>
      <c r="O132" s="116"/>
      <c r="P132" s="281"/>
      <c r="Q132" s="116"/>
      <c r="R132" s="116"/>
      <c r="S132" s="116"/>
      <c r="T132" s="116"/>
      <c r="U132" s="116"/>
      <c r="V132" s="116"/>
      <c r="W132" s="116"/>
      <c r="X132" s="116"/>
      <c r="Y132" s="116"/>
    </row>
    <row r="133" hidden="1">
      <c r="A133" s="116"/>
      <c r="B133" s="116"/>
      <c r="C133" s="287"/>
      <c r="D133" s="238"/>
      <c r="E133" s="116"/>
      <c r="F133" s="116"/>
      <c r="G133" s="129"/>
      <c r="H133" s="149"/>
      <c r="I133" s="116"/>
      <c r="J133" s="116"/>
      <c r="K133" s="116"/>
      <c r="L133" s="116"/>
      <c r="M133" s="281"/>
      <c r="N133" s="116"/>
      <c r="O133" s="116"/>
      <c r="P133" s="281"/>
      <c r="Q133" s="116"/>
      <c r="R133" s="116"/>
      <c r="S133" s="116"/>
      <c r="T133" s="116"/>
      <c r="U133" s="116"/>
      <c r="V133" s="116"/>
      <c r="W133" s="116"/>
      <c r="X133" s="116"/>
      <c r="Y133" s="116"/>
    </row>
    <row r="134" hidden="1">
      <c r="A134" s="116"/>
      <c r="B134" s="116"/>
      <c r="C134" s="287"/>
      <c r="D134" s="238"/>
      <c r="E134" s="116"/>
      <c r="F134" s="116"/>
      <c r="G134" s="129"/>
      <c r="H134" s="149"/>
      <c r="I134" s="116"/>
      <c r="J134" s="116"/>
      <c r="K134" s="116"/>
      <c r="L134" s="116"/>
      <c r="M134" s="281"/>
      <c r="N134" s="116"/>
      <c r="O134" s="116"/>
      <c r="P134" s="281"/>
      <c r="Q134" s="116"/>
      <c r="R134" s="116"/>
      <c r="S134" s="116"/>
      <c r="T134" s="116"/>
      <c r="U134" s="116"/>
      <c r="V134" s="116"/>
      <c r="W134" s="116"/>
      <c r="X134" s="116"/>
      <c r="Y134" s="116"/>
    </row>
    <row r="135" hidden="1">
      <c r="A135" s="116"/>
      <c r="B135" s="116"/>
      <c r="C135" s="287"/>
      <c r="D135" s="238"/>
      <c r="E135" s="116"/>
      <c r="F135" s="116"/>
      <c r="G135" s="129"/>
      <c r="H135" s="149"/>
      <c r="I135" s="116"/>
      <c r="J135" s="116"/>
      <c r="K135" s="116"/>
      <c r="L135" s="116"/>
      <c r="M135" s="281"/>
      <c r="N135" s="116"/>
      <c r="O135" s="116"/>
      <c r="P135" s="281"/>
      <c r="Q135" s="116"/>
      <c r="R135" s="116"/>
      <c r="S135" s="116"/>
      <c r="T135" s="116"/>
      <c r="U135" s="116"/>
      <c r="V135" s="116"/>
      <c r="W135" s="116"/>
      <c r="X135" s="116"/>
      <c r="Y135" s="116"/>
    </row>
    <row r="136" hidden="1">
      <c r="A136" s="116"/>
      <c r="B136" s="116"/>
      <c r="C136" s="287"/>
      <c r="D136" s="238"/>
      <c r="E136" s="116"/>
      <c r="F136" s="116"/>
      <c r="G136" s="129"/>
      <c r="H136" s="149"/>
      <c r="I136" s="116"/>
      <c r="J136" s="116"/>
      <c r="K136" s="116"/>
      <c r="L136" s="116"/>
      <c r="M136" s="281"/>
      <c r="N136" s="116"/>
      <c r="O136" s="116"/>
      <c r="P136" s="281"/>
      <c r="Q136" s="116"/>
      <c r="R136" s="116"/>
      <c r="S136" s="116"/>
      <c r="T136" s="116"/>
      <c r="U136" s="116"/>
      <c r="V136" s="116"/>
      <c r="W136" s="116"/>
      <c r="X136" s="116"/>
      <c r="Y136" s="116"/>
    </row>
    <row r="137" hidden="1">
      <c r="A137" s="116"/>
      <c r="B137" s="116"/>
      <c r="C137" s="287"/>
      <c r="D137" s="238"/>
      <c r="E137" s="116"/>
      <c r="F137" s="116"/>
      <c r="G137" s="129"/>
      <c r="H137" s="149"/>
      <c r="I137" s="116"/>
      <c r="J137" s="116"/>
      <c r="K137" s="116"/>
      <c r="L137" s="116"/>
      <c r="M137" s="281"/>
      <c r="N137" s="116"/>
      <c r="O137" s="116"/>
      <c r="P137" s="281"/>
      <c r="Q137" s="116"/>
      <c r="R137" s="116"/>
      <c r="S137" s="116"/>
      <c r="T137" s="116"/>
      <c r="U137" s="116"/>
      <c r="V137" s="116"/>
      <c r="W137" s="116"/>
      <c r="X137" s="116"/>
      <c r="Y137" s="116"/>
    </row>
    <row r="138" hidden="1">
      <c r="A138" s="116"/>
      <c r="B138" s="116"/>
      <c r="C138" s="287"/>
      <c r="D138" s="238"/>
      <c r="E138" s="116"/>
      <c r="F138" s="116"/>
      <c r="G138" s="129"/>
      <c r="H138" s="149"/>
      <c r="I138" s="116"/>
      <c r="J138" s="116"/>
      <c r="K138" s="116"/>
      <c r="L138" s="116"/>
      <c r="M138" s="281"/>
      <c r="N138" s="116"/>
      <c r="O138" s="116"/>
      <c r="P138" s="281"/>
      <c r="Q138" s="116"/>
      <c r="R138" s="116"/>
      <c r="S138" s="116"/>
      <c r="T138" s="116"/>
      <c r="U138" s="116"/>
      <c r="V138" s="116"/>
      <c r="W138" s="116"/>
      <c r="X138" s="116"/>
      <c r="Y138" s="116"/>
    </row>
    <row r="139" hidden="1">
      <c r="A139" s="116"/>
      <c r="B139" s="116"/>
      <c r="C139" s="287"/>
      <c r="D139" s="238"/>
      <c r="E139" s="116"/>
      <c r="F139" s="116"/>
      <c r="G139" s="129"/>
      <c r="H139" s="149"/>
      <c r="I139" s="116"/>
      <c r="J139" s="116"/>
      <c r="K139" s="116"/>
      <c r="L139" s="116"/>
      <c r="M139" s="281"/>
      <c r="N139" s="116"/>
      <c r="O139" s="116"/>
      <c r="P139" s="281"/>
      <c r="Q139" s="116"/>
      <c r="R139" s="116"/>
      <c r="S139" s="116"/>
      <c r="T139" s="116"/>
      <c r="U139" s="116"/>
      <c r="V139" s="116"/>
      <c r="W139" s="116"/>
      <c r="X139" s="116"/>
      <c r="Y139" s="116"/>
    </row>
    <row r="140" hidden="1">
      <c r="A140" s="116"/>
      <c r="B140" s="116"/>
      <c r="C140" s="287"/>
      <c r="D140" s="238"/>
      <c r="E140" s="116"/>
      <c r="F140" s="116"/>
      <c r="G140" s="129"/>
      <c r="H140" s="149"/>
      <c r="I140" s="116"/>
      <c r="J140" s="116"/>
      <c r="K140" s="116"/>
      <c r="L140" s="116"/>
      <c r="M140" s="281"/>
      <c r="N140" s="116"/>
      <c r="O140" s="116"/>
      <c r="P140" s="281"/>
      <c r="Q140" s="116"/>
      <c r="R140" s="116"/>
      <c r="S140" s="116"/>
      <c r="T140" s="116"/>
      <c r="U140" s="116"/>
      <c r="V140" s="116"/>
      <c r="W140" s="116"/>
      <c r="X140" s="116"/>
      <c r="Y140" s="116"/>
    </row>
    <row r="141" hidden="1">
      <c r="A141" s="116"/>
      <c r="B141" s="116"/>
      <c r="C141" s="287"/>
      <c r="D141" s="238"/>
      <c r="E141" s="116"/>
      <c r="F141" s="116"/>
      <c r="G141" s="129"/>
      <c r="H141" s="149"/>
      <c r="I141" s="116"/>
      <c r="J141" s="116"/>
      <c r="K141" s="116"/>
      <c r="L141" s="116"/>
      <c r="M141" s="281"/>
      <c r="N141" s="116"/>
      <c r="O141" s="116"/>
      <c r="P141" s="281"/>
      <c r="Q141" s="116"/>
      <c r="R141" s="116"/>
      <c r="S141" s="116"/>
      <c r="T141" s="116"/>
      <c r="U141" s="116"/>
      <c r="V141" s="116"/>
      <c r="W141" s="116"/>
      <c r="X141" s="116"/>
      <c r="Y141" s="116"/>
    </row>
    <row r="142" hidden="1">
      <c r="A142" s="116"/>
      <c r="B142" s="116"/>
      <c r="C142" s="287"/>
      <c r="D142" s="238"/>
      <c r="E142" s="116"/>
      <c r="F142" s="116"/>
      <c r="G142" s="129"/>
      <c r="H142" s="149"/>
      <c r="I142" s="116"/>
      <c r="J142" s="116"/>
      <c r="K142" s="116"/>
      <c r="L142" s="116"/>
      <c r="M142" s="281"/>
      <c r="N142" s="116"/>
      <c r="O142" s="116"/>
      <c r="P142" s="281"/>
      <c r="Q142" s="116"/>
      <c r="R142" s="116"/>
      <c r="S142" s="116"/>
      <c r="T142" s="116"/>
      <c r="U142" s="116"/>
      <c r="V142" s="116"/>
      <c r="W142" s="116"/>
      <c r="X142" s="116"/>
      <c r="Y142" s="116"/>
    </row>
    <row r="143" hidden="1">
      <c r="A143" s="116"/>
      <c r="B143" s="116"/>
      <c r="C143" s="287"/>
      <c r="D143" s="238"/>
      <c r="E143" s="116"/>
      <c r="F143" s="116"/>
      <c r="G143" s="129"/>
      <c r="H143" s="149"/>
      <c r="I143" s="116"/>
      <c r="J143" s="116"/>
      <c r="K143" s="116"/>
      <c r="L143" s="116"/>
      <c r="M143" s="281"/>
      <c r="N143" s="116"/>
      <c r="O143" s="116"/>
      <c r="P143" s="281"/>
      <c r="Q143" s="116"/>
      <c r="R143" s="116"/>
      <c r="S143" s="116"/>
      <c r="T143" s="116"/>
      <c r="U143" s="116"/>
      <c r="V143" s="116"/>
      <c r="W143" s="116"/>
      <c r="X143" s="116"/>
      <c r="Y143" s="116"/>
    </row>
    <row r="144" hidden="1">
      <c r="A144" s="116"/>
      <c r="B144" s="116"/>
      <c r="C144" s="287"/>
      <c r="D144" s="238"/>
      <c r="E144" s="116"/>
      <c r="F144" s="116"/>
      <c r="G144" s="129"/>
      <c r="H144" s="149"/>
      <c r="I144" s="116"/>
      <c r="J144" s="116"/>
      <c r="K144" s="116"/>
      <c r="L144" s="116"/>
      <c r="M144" s="281"/>
      <c r="N144" s="116"/>
      <c r="O144" s="116"/>
      <c r="P144" s="281"/>
      <c r="Q144" s="116"/>
      <c r="R144" s="116"/>
      <c r="S144" s="116"/>
      <c r="T144" s="116"/>
      <c r="U144" s="116"/>
      <c r="V144" s="116"/>
      <c r="W144" s="116"/>
      <c r="X144" s="116"/>
      <c r="Y144" s="116"/>
    </row>
    <row r="145" hidden="1">
      <c r="A145" s="116"/>
      <c r="B145" s="116"/>
      <c r="C145" s="287"/>
      <c r="D145" s="238"/>
      <c r="E145" s="116"/>
      <c r="F145" s="116"/>
      <c r="G145" s="129"/>
      <c r="H145" s="149"/>
      <c r="I145" s="116"/>
      <c r="J145" s="116"/>
      <c r="K145" s="116"/>
      <c r="L145" s="116"/>
      <c r="M145" s="281"/>
      <c r="N145" s="116"/>
      <c r="O145" s="116"/>
      <c r="P145" s="281"/>
      <c r="Q145" s="116"/>
      <c r="R145" s="116"/>
      <c r="S145" s="116"/>
      <c r="T145" s="116"/>
      <c r="U145" s="116"/>
      <c r="V145" s="116"/>
      <c r="W145" s="116"/>
      <c r="X145" s="116"/>
      <c r="Y145" s="116"/>
    </row>
    <row r="146" hidden="1">
      <c r="A146" s="116"/>
      <c r="B146" s="116"/>
      <c r="C146" s="287"/>
      <c r="D146" s="238"/>
      <c r="E146" s="116"/>
      <c r="F146" s="116"/>
      <c r="G146" s="129"/>
      <c r="H146" s="149"/>
      <c r="I146" s="116"/>
      <c r="J146" s="116"/>
      <c r="K146" s="116"/>
      <c r="L146" s="116"/>
      <c r="M146" s="281"/>
      <c r="N146" s="116"/>
      <c r="O146" s="116"/>
      <c r="P146" s="281"/>
      <c r="Q146" s="116"/>
      <c r="R146" s="116"/>
      <c r="S146" s="116"/>
      <c r="T146" s="116"/>
      <c r="U146" s="116"/>
      <c r="V146" s="116"/>
      <c r="W146" s="116"/>
      <c r="X146" s="116"/>
      <c r="Y146" s="116"/>
    </row>
    <row r="147" hidden="1">
      <c r="A147" s="116"/>
      <c r="B147" s="116"/>
      <c r="C147" s="287"/>
      <c r="D147" s="238"/>
      <c r="E147" s="116"/>
      <c r="F147" s="116"/>
      <c r="G147" s="129"/>
      <c r="H147" s="149"/>
      <c r="I147" s="116"/>
      <c r="J147" s="116"/>
      <c r="K147" s="116"/>
      <c r="L147" s="116"/>
      <c r="M147" s="281"/>
      <c r="N147" s="116"/>
      <c r="O147" s="116"/>
      <c r="P147" s="281"/>
      <c r="Q147" s="116"/>
      <c r="R147" s="116"/>
      <c r="S147" s="116"/>
      <c r="T147" s="116"/>
      <c r="U147" s="116"/>
      <c r="V147" s="116"/>
      <c r="W147" s="116"/>
      <c r="X147" s="116"/>
      <c r="Y147" s="116"/>
    </row>
    <row r="148" hidden="1">
      <c r="A148" s="116"/>
      <c r="B148" s="116"/>
      <c r="C148" s="287"/>
      <c r="D148" s="238"/>
      <c r="E148" s="116"/>
      <c r="F148" s="116"/>
      <c r="G148" s="129"/>
      <c r="H148" s="149"/>
      <c r="I148" s="116"/>
      <c r="J148" s="116"/>
      <c r="K148" s="116"/>
      <c r="L148" s="116"/>
      <c r="M148" s="281"/>
      <c r="N148" s="116"/>
      <c r="O148" s="116"/>
      <c r="P148" s="281"/>
      <c r="Q148" s="116"/>
      <c r="R148" s="116"/>
      <c r="S148" s="116"/>
      <c r="T148" s="116"/>
      <c r="U148" s="116"/>
      <c r="V148" s="116"/>
      <c r="W148" s="116"/>
      <c r="X148" s="116"/>
      <c r="Y148" s="116"/>
    </row>
    <row r="149" hidden="1">
      <c r="A149" s="116"/>
      <c r="B149" s="116"/>
      <c r="C149" s="287"/>
      <c r="D149" s="238"/>
      <c r="E149" s="116"/>
      <c r="F149" s="116"/>
      <c r="G149" s="129"/>
      <c r="H149" s="149"/>
      <c r="I149" s="116"/>
      <c r="J149" s="116"/>
      <c r="K149" s="116"/>
      <c r="L149" s="116"/>
      <c r="M149" s="281"/>
      <c r="N149" s="116"/>
      <c r="O149" s="116"/>
      <c r="P149" s="281"/>
      <c r="Q149" s="116"/>
      <c r="R149" s="116"/>
      <c r="S149" s="116"/>
      <c r="T149" s="116"/>
      <c r="U149" s="116"/>
      <c r="V149" s="116"/>
      <c r="W149" s="116"/>
      <c r="X149" s="116"/>
      <c r="Y149" s="116"/>
    </row>
    <row r="150" hidden="1">
      <c r="A150" s="116"/>
      <c r="B150" s="116"/>
      <c r="C150" s="287"/>
      <c r="D150" s="238"/>
      <c r="E150" s="116"/>
      <c r="F150" s="116"/>
      <c r="G150" s="129"/>
      <c r="H150" s="149"/>
      <c r="I150" s="116"/>
      <c r="J150" s="116"/>
      <c r="K150" s="116"/>
      <c r="L150" s="116"/>
      <c r="M150" s="281"/>
      <c r="N150" s="116"/>
      <c r="O150" s="116"/>
      <c r="P150" s="281"/>
      <c r="Q150" s="116"/>
      <c r="R150" s="116"/>
      <c r="S150" s="116"/>
      <c r="T150" s="116"/>
      <c r="U150" s="116"/>
      <c r="V150" s="116"/>
      <c r="W150" s="116"/>
      <c r="X150" s="116"/>
      <c r="Y150" s="116"/>
    </row>
    <row r="151" hidden="1">
      <c r="A151" s="116"/>
      <c r="B151" s="116"/>
      <c r="C151" s="287"/>
      <c r="D151" s="238"/>
      <c r="E151" s="116"/>
      <c r="F151" s="116"/>
      <c r="G151" s="129"/>
      <c r="H151" s="149"/>
      <c r="I151" s="116"/>
      <c r="J151" s="116"/>
      <c r="K151" s="116"/>
      <c r="L151" s="116"/>
      <c r="M151" s="281"/>
      <c r="N151" s="116"/>
      <c r="O151" s="116"/>
      <c r="P151" s="281"/>
      <c r="Q151" s="116"/>
      <c r="R151" s="116"/>
      <c r="S151" s="116"/>
      <c r="T151" s="116"/>
      <c r="U151" s="116"/>
      <c r="V151" s="116"/>
      <c r="W151" s="116"/>
      <c r="X151" s="116"/>
      <c r="Y151" s="116"/>
    </row>
    <row r="152" hidden="1">
      <c r="A152" s="116"/>
      <c r="B152" s="116"/>
      <c r="C152" s="287"/>
      <c r="D152" s="238"/>
      <c r="E152" s="116"/>
      <c r="F152" s="116"/>
      <c r="G152" s="129"/>
      <c r="H152" s="149"/>
      <c r="I152" s="116"/>
      <c r="J152" s="116"/>
      <c r="K152" s="116"/>
      <c r="L152" s="116"/>
      <c r="M152" s="281"/>
      <c r="N152" s="116"/>
      <c r="O152" s="116"/>
      <c r="P152" s="281"/>
      <c r="Q152" s="116"/>
      <c r="R152" s="116"/>
      <c r="S152" s="116"/>
      <c r="T152" s="116"/>
      <c r="U152" s="116"/>
      <c r="V152" s="116"/>
      <c r="W152" s="116"/>
      <c r="X152" s="116"/>
      <c r="Y152" s="116"/>
    </row>
    <row r="153" hidden="1">
      <c r="A153" s="116"/>
      <c r="B153" s="116"/>
      <c r="C153" s="287"/>
      <c r="D153" s="238"/>
      <c r="E153" s="116"/>
      <c r="F153" s="116"/>
      <c r="G153" s="129"/>
      <c r="H153" s="149"/>
      <c r="I153" s="116"/>
      <c r="J153" s="116"/>
      <c r="K153" s="116"/>
      <c r="L153" s="116"/>
      <c r="M153" s="281"/>
      <c r="N153" s="116"/>
      <c r="O153" s="116"/>
      <c r="P153" s="281"/>
      <c r="Q153" s="116"/>
      <c r="R153" s="116"/>
      <c r="S153" s="116"/>
      <c r="T153" s="116"/>
      <c r="U153" s="116"/>
      <c r="V153" s="116"/>
      <c r="W153" s="116"/>
      <c r="X153" s="116"/>
      <c r="Y153" s="116"/>
    </row>
    <row r="154" hidden="1">
      <c r="A154" s="116"/>
      <c r="B154" s="116"/>
      <c r="C154" s="287"/>
      <c r="D154" s="238"/>
      <c r="E154" s="116"/>
      <c r="F154" s="116"/>
      <c r="G154" s="129"/>
      <c r="H154" s="149"/>
      <c r="I154" s="116"/>
      <c r="J154" s="116"/>
      <c r="K154" s="116"/>
      <c r="L154" s="116"/>
      <c r="M154" s="281"/>
      <c r="N154" s="116"/>
      <c r="O154" s="116"/>
      <c r="P154" s="281"/>
      <c r="Q154" s="116"/>
      <c r="R154" s="116"/>
      <c r="S154" s="116"/>
      <c r="T154" s="116"/>
      <c r="U154" s="116"/>
      <c r="V154" s="116"/>
      <c r="W154" s="116"/>
      <c r="X154" s="116"/>
      <c r="Y154" s="116"/>
    </row>
    <row r="155" hidden="1">
      <c r="A155" s="116"/>
      <c r="B155" s="116"/>
      <c r="C155" s="287"/>
      <c r="D155" s="238"/>
      <c r="E155" s="116"/>
      <c r="F155" s="116"/>
      <c r="G155" s="129"/>
      <c r="H155" s="149"/>
      <c r="I155" s="116"/>
      <c r="J155" s="116"/>
      <c r="K155" s="116"/>
      <c r="L155" s="116"/>
      <c r="M155" s="281"/>
      <c r="N155" s="116"/>
      <c r="O155" s="116"/>
      <c r="P155" s="281"/>
      <c r="Q155" s="116"/>
      <c r="R155" s="116"/>
      <c r="S155" s="116"/>
      <c r="T155" s="116"/>
      <c r="U155" s="116"/>
      <c r="V155" s="116"/>
      <c r="W155" s="116"/>
      <c r="X155" s="116"/>
      <c r="Y155" s="116"/>
    </row>
    <row r="156" hidden="1">
      <c r="A156" s="116"/>
      <c r="B156" s="116"/>
      <c r="C156" s="287"/>
      <c r="D156" s="238"/>
      <c r="E156" s="116"/>
      <c r="F156" s="116"/>
      <c r="G156" s="129"/>
      <c r="H156" s="149"/>
      <c r="I156" s="116"/>
      <c r="J156" s="116"/>
      <c r="K156" s="116"/>
      <c r="L156" s="116"/>
      <c r="M156" s="281"/>
      <c r="N156" s="116"/>
      <c r="O156" s="116"/>
      <c r="P156" s="281"/>
      <c r="Q156" s="116"/>
      <c r="R156" s="116"/>
      <c r="S156" s="116"/>
      <c r="T156" s="116"/>
      <c r="U156" s="116"/>
      <c r="V156" s="116"/>
      <c r="W156" s="116"/>
      <c r="X156" s="116"/>
      <c r="Y156" s="116"/>
    </row>
    <row r="157" hidden="1">
      <c r="A157" s="116"/>
      <c r="B157" s="116"/>
      <c r="C157" s="287"/>
      <c r="D157" s="238"/>
      <c r="E157" s="116"/>
      <c r="F157" s="116"/>
      <c r="G157" s="129"/>
      <c r="H157" s="149"/>
      <c r="I157" s="116"/>
      <c r="J157" s="116"/>
      <c r="K157" s="116"/>
      <c r="L157" s="116"/>
      <c r="M157" s="281"/>
      <c r="N157" s="116"/>
      <c r="O157" s="116"/>
      <c r="P157" s="281"/>
      <c r="Q157" s="116"/>
      <c r="R157" s="116"/>
      <c r="S157" s="116"/>
      <c r="T157" s="116"/>
      <c r="U157" s="116"/>
      <c r="V157" s="116"/>
      <c r="W157" s="116"/>
      <c r="X157" s="116"/>
      <c r="Y157" s="116"/>
    </row>
    <row r="158" hidden="1">
      <c r="A158" s="116"/>
      <c r="B158" s="116"/>
      <c r="C158" s="287"/>
      <c r="D158" s="238"/>
      <c r="E158" s="116"/>
      <c r="F158" s="116"/>
      <c r="G158" s="129"/>
      <c r="H158" s="149"/>
      <c r="I158" s="116"/>
      <c r="J158" s="116"/>
      <c r="K158" s="116"/>
      <c r="L158" s="116"/>
      <c r="M158" s="281"/>
      <c r="N158" s="116"/>
      <c r="O158" s="116"/>
      <c r="P158" s="281"/>
      <c r="Q158" s="116"/>
      <c r="R158" s="116"/>
      <c r="S158" s="116"/>
      <c r="T158" s="116"/>
      <c r="U158" s="116"/>
      <c r="V158" s="116"/>
      <c r="W158" s="116"/>
      <c r="X158" s="116"/>
      <c r="Y158" s="116"/>
    </row>
    <row r="159" hidden="1">
      <c r="A159" s="116"/>
      <c r="B159" s="116"/>
      <c r="C159" s="287"/>
      <c r="D159" s="238"/>
      <c r="E159" s="116"/>
      <c r="F159" s="116"/>
      <c r="G159" s="129"/>
      <c r="H159" s="149"/>
      <c r="I159" s="116"/>
      <c r="J159" s="116"/>
      <c r="K159" s="116"/>
      <c r="L159" s="116"/>
      <c r="M159" s="281"/>
      <c r="N159" s="116"/>
      <c r="O159" s="116"/>
      <c r="P159" s="281"/>
      <c r="Q159" s="116"/>
      <c r="R159" s="116"/>
      <c r="S159" s="116"/>
      <c r="T159" s="116"/>
      <c r="U159" s="116"/>
      <c r="V159" s="116"/>
      <c r="W159" s="116"/>
      <c r="X159" s="116"/>
      <c r="Y159" s="116"/>
    </row>
    <row r="160" hidden="1">
      <c r="A160" s="116"/>
      <c r="B160" s="116"/>
      <c r="C160" s="287"/>
      <c r="D160" s="238"/>
      <c r="E160" s="116"/>
      <c r="F160" s="116"/>
      <c r="G160" s="129"/>
      <c r="H160" s="149"/>
      <c r="I160" s="116"/>
      <c r="J160" s="116"/>
      <c r="K160" s="116"/>
      <c r="L160" s="116"/>
      <c r="M160" s="281"/>
      <c r="N160" s="116"/>
      <c r="O160" s="116"/>
      <c r="P160" s="281"/>
      <c r="Q160" s="116"/>
      <c r="R160" s="116"/>
      <c r="S160" s="116"/>
      <c r="T160" s="116"/>
      <c r="U160" s="116"/>
      <c r="V160" s="116"/>
      <c r="W160" s="116"/>
      <c r="X160" s="116"/>
      <c r="Y160" s="116"/>
    </row>
    <row r="161" hidden="1">
      <c r="A161" s="116"/>
      <c r="B161" s="116"/>
      <c r="C161" s="287"/>
      <c r="D161" s="238"/>
      <c r="E161" s="116"/>
      <c r="F161" s="116"/>
      <c r="G161" s="129"/>
      <c r="H161" s="149"/>
      <c r="I161" s="116"/>
      <c r="J161" s="116"/>
      <c r="K161" s="116"/>
      <c r="L161" s="116"/>
      <c r="M161" s="281"/>
      <c r="N161" s="116"/>
      <c r="O161" s="116"/>
      <c r="P161" s="281"/>
      <c r="Q161" s="116"/>
      <c r="R161" s="116"/>
      <c r="S161" s="116"/>
      <c r="T161" s="116"/>
      <c r="U161" s="116"/>
      <c r="V161" s="116"/>
      <c r="W161" s="116"/>
      <c r="X161" s="116"/>
      <c r="Y161" s="116"/>
    </row>
  </sheetData>
  <dataValidations count="4" disablePrompts="0">
    <dataValidation sqref="G10:G161"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161" type="list" allowBlank="1" errorStyle="stop" imeMode="noControl" operator="between" showDropDown="0" showErrorMessage="0" showInputMessage="0">
      <formula1>'Списки'!$E$2:$E$1002</formula1>
    </dataValidation>
    <dataValidation sqref="K10:K161" type="list" allowBlank="1" errorStyle="stop" imeMode="noControl" operator="between" showDropDown="0" showErrorMessage="0" showInputMessage="0">
      <formula1>'Списки'!$A$2:$A$1002</formula1>
    </dataValidation>
  </dataValidations>
  <hyperlinks>
    <hyperlink r:id="rId1" ref="F10"/>
    <hyperlink r:id="rId2" ref="F11"/>
    <hyperlink r:id="rId1" ref="F12"/>
    <hyperlink location="'15'!D12" ref="N12"/>
    <hyperlink r:id="rId1" ref="F13"/>
    <hyperlink location="'15'!D13" ref="N13"/>
    <hyperlink r:id="rId3" ref="F14"/>
    <hyperlink r:id="rId4" ref="F16"/>
    <hyperlink location="'11'!L28" ref="N16"/>
    <hyperlink r:id="rId2" ref="F17"/>
    <hyperlink r:id="rId2" ref="F18"/>
    <hyperlink r:id="rId1" ref="F19"/>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5"/>
  <tableParts count="1">
    <tablePart r:id="rId6"/>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A0042-00C5-4743-906A-005400180087}">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S1 V1:Y1</xm:sqref>
        </x14:conditionalFormatting>
        <x14:conditionalFormatting xmlns:xm="http://schemas.microsoft.com/office/excel/2006/main">
          <x14:cfRule type="cellIs" priority="12" operator="equal" id="{00DB0089-0054-4ADF-9F15-002900EF0077}">
            <xm:f>1</xm:f>
            <x14:dxf>
              <font>
                <color indexed="65"/>
              </font>
              <fill>
                <patternFill patternType="solid">
                  <fgColor rgb="FF434343"/>
                  <bgColor rgb="FF434343"/>
                </patternFill>
              </fill>
              <border>
                <left style="none"/>
                <right style="none"/>
                <top style="none"/>
                <bottom style="none"/>
                <diagonal style="none"/>
              </border>
            </x14:dxf>
          </x14:cfRule>
          <xm:sqref>G10:G161</xm:sqref>
        </x14:conditionalFormatting>
        <x14:conditionalFormatting xmlns:xm="http://schemas.microsoft.com/office/excel/2006/main">
          <x14:cfRule type="cellIs" priority="11" operator="equal" id="{00D4006E-004A-4B83-BC9E-00AB0070007E}">
            <xm:f>0.5</xm:f>
            <x14:dxf>
              <font>
                <color indexed="65"/>
              </font>
              <fill>
                <patternFill patternType="solid">
                  <fgColor rgb="FF999999"/>
                  <bgColor rgb="FF999999"/>
                </patternFill>
              </fill>
              <border>
                <left style="none"/>
                <right style="none"/>
                <top style="none"/>
                <bottom style="none"/>
                <diagonal style="none"/>
              </border>
            </x14:dxf>
          </x14:cfRule>
          <xm:sqref>G10:G161</xm:sqref>
        </x14:conditionalFormatting>
        <x14:conditionalFormatting xmlns:xm="http://schemas.microsoft.com/office/excel/2006/main">
          <x14:cfRule type="cellIs" priority="10" operator="equal" id="{00C500DA-0094-443E-A2DA-00D500F3006C}">
            <xm:f>0.2</xm:f>
            <x14:dxf>
              <font/>
              <fill>
                <patternFill patternType="solid">
                  <fgColor rgb="FFCCCCCC"/>
                  <bgColor rgb="FFCCCCCC"/>
                </patternFill>
              </fill>
              <border>
                <left style="none"/>
                <right style="none"/>
                <top style="none"/>
                <bottom style="none"/>
                <diagonal style="none"/>
              </border>
            </x14:dxf>
          </x14:cfRule>
          <xm:sqref>G10:G161</xm:sqref>
        </x14:conditionalFormatting>
        <x14:conditionalFormatting xmlns:xm="http://schemas.microsoft.com/office/excel/2006/main">
          <x14:cfRule type="containsText" priority="9" operator="containsText" text="ПД" id="{006A009A-00C6-45F3-AF97-0083002E00AD}">
            <xm:f>NOT(ISERROR(SEARCH(("ПД"),(K3))))</xm:f>
            <x14:dxf>
              <font/>
              <fill>
                <patternFill patternType="solid">
                  <fgColor rgb="FFF9CB9C"/>
                  <bgColor rgb="FFF9CB9C"/>
                </patternFill>
              </fill>
              <border>
                <left style="none"/>
                <right style="none"/>
                <top style="none"/>
                <bottom style="none"/>
                <diagonal style="none"/>
              </border>
            </x14:dxf>
          </x14:cfRule>
          <xm:sqref>K3 K5:K161</xm:sqref>
        </x14:conditionalFormatting>
        <x14:conditionalFormatting xmlns:xm="http://schemas.microsoft.com/office/excel/2006/main">
          <x14:cfRule type="containsText" priority="8" operator="containsText" text="отменено" id="{00960070-00EF-4618-BB3D-006600C400B5}">
            <xm:f>NOT(ISERROR(SEARCH(("отменено"),(K3))))</xm:f>
            <x14:dxf>
              <font/>
              <fill>
                <patternFill patternType="solid">
                  <fgColor rgb="FFD9EAD3"/>
                  <bgColor rgb="FFD9EAD3"/>
                </patternFill>
              </fill>
              <border>
                <left style="none"/>
                <right style="none"/>
                <top style="none"/>
                <bottom style="none"/>
                <diagonal style="none"/>
              </border>
            </x14:dxf>
          </x14:cfRule>
          <xm:sqref>K3 K5:K161</xm:sqref>
        </x14:conditionalFormatting>
        <x14:conditionalFormatting xmlns:xm="http://schemas.microsoft.com/office/excel/2006/main">
          <x14:cfRule type="cellIs" priority="7" operator="equal" id="{00D100B6-00CF-4C65-A820-0061001B005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H5:H161 A9:G9</xm:sqref>
        </x14:conditionalFormatting>
        <x14:conditionalFormatting xmlns:xm="http://schemas.microsoft.com/office/excel/2006/main">
          <x14:cfRule type="cellIs" priority="6" operator="equal" id="{00CD00C6-0066-4A20-95BA-008C008B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H5:H161 A9:G9</xm:sqref>
        </x14:conditionalFormatting>
        <x14:conditionalFormatting xmlns:xm="http://schemas.microsoft.com/office/excel/2006/main">
          <x14:cfRule type="cellIs" priority="5" operator="equal" id="{00C500F2-0057-4C10-9912-00BD004A009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H5:H161 A9:G9</xm:sqref>
        </x14:conditionalFormatting>
        <x14:conditionalFormatting xmlns:xm="http://schemas.microsoft.com/office/excel/2006/main">
          <x14:cfRule type="cellIs" priority="4" operator="equal" id="{00A600C9-00CA-4947-A3A1-005A0058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H5:H161 A9:G9</xm:sqref>
        </x14:conditionalFormatting>
        <x14:conditionalFormatting xmlns:xm="http://schemas.microsoft.com/office/excel/2006/main">
          <x14:cfRule type="cellIs" priority="3" operator="equal" id="{00BC001B-003F-4EFA-ADFA-0089002A00E5}">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H5:H161 A9:G9</xm:sqref>
        </x14:conditionalFormatting>
        <x14:conditionalFormatting xmlns:xm="http://schemas.microsoft.com/office/excel/2006/main">
          <x14:cfRule type="containsText" priority="2" operator="containsText" text="повторно" id="{00A300B8-0084-4F0E-9C24-00BD00A800CB}">
            <xm:f>NOT(ISERROR(SEARCH(("повторно"),(K3))))</xm:f>
            <x14:dxf>
              <font/>
              <fill>
                <patternFill patternType="solid">
                  <fgColor rgb="FFEA9999"/>
                  <bgColor rgb="FFEA9999"/>
                </patternFill>
              </fill>
              <border>
                <left style="none"/>
                <right style="none"/>
                <top style="none"/>
                <bottom style="none"/>
                <diagonal style="none"/>
              </border>
            </x14:dxf>
          </x14:cfRule>
          <xm:sqref>K3 K5:K161</xm:sqref>
        </x14:conditionalFormatting>
        <x14:conditionalFormatting xmlns:xm="http://schemas.microsoft.com/office/excel/2006/main">
          <x14:cfRule type="containsText" priority="1" operator="containsText" text="снято" id="{00E800A3-001D-44CC-B8BF-002B007500CE}">
            <xm:f>NOT(ISERROR(SEARCH(("снято"),(K3))))</xm:f>
            <x14:dxf>
              <font/>
              <fill>
                <patternFill patternType="solid">
                  <fgColor rgb="FF93C47D"/>
                  <bgColor rgb="FF93C47D"/>
                </patternFill>
              </fill>
              <border>
                <left style="none"/>
                <right style="none"/>
                <top style="none"/>
                <bottom style="none"/>
                <diagonal style="none"/>
              </border>
            </x14:dxf>
          </x14:cfRule>
          <xm:sqref>K3 K5:K161</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10.130000000000001"/>
    <col customWidth="1" min="4" max="4" width="62.5"/>
    <col customWidth="1" min="5" max="5" width="51"/>
    <col collapsed="1" customWidth="1" min="6" max="6" width="21.379999999999999"/>
    <col customWidth="1" hidden="1" min="7" max="8" outlineLevel="1" width="14.130000000000001"/>
    <col customWidth="1" min="10" max="10" width="10.380000000000001"/>
    <col customWidth="1" min="12" max="12" width="29.379999999999999"/>
    <col customWidth="1" min="14" max="14" width="25"/>
    <col customWidth="1" min="15" max="15" width="28.75"/>
    <col customWidth="1" min="16" max="16" width="11.630000000000001"/>
    <col customWidth="1" min="17" max="17" width="26.879999999999999"/>
    <col customWidth="1" min="18" max="18" width="22.75"/>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COUNTIF($H10:$H21,"1 - Несоответствие продуктовым требованиям ПИК-Стандарт")</f>
        <v>0</v>
      </c>
      <c r="I3" s="352">
        <f>COUNTIF($H10:$H21,"2 - Несоответствие Бренд-листам ПИК")</f>
        <v>0</v>
      </c>
      <c r="J3" s="352">
        <f>COUNTIF($H10:$H21,"3 - Несоответствие Каталогу отделки")</f>
        <v>0</v>
      </c>
      <c r="K3" s="352">
        <f>COUNTIF($H10:$H21,"5 - Ошибка в применении СТМ")</f>
        <v>0</v>
      </c>
      <c r="L3" s="352">
        <f>COUNTIF($H10:$H21,"4 - Несоответствие Каталогу оборудования")</f>
        <v>0</v>
      </c>
      <c r="M3" s="352">
        <f>COUNTIF($H10:$H21,"6 - Ошибка в применении сборных ЛМ")</f>
        <v>0</v>
      </c>
      <c r="N3" s="352">
        <f>COUNTIF($H10:$H21,"7 - Ошибка в применении шкаф-пакетов")</f>
        <v>0</v>
      </c>
      <c r="O3" s="352">
        <f>COUNTIF($H10:$H21,"8 - Ошибка в применении шахт-пакетов")</f>
        <v>0</v>
      </c>
      <c r="P3" s="352">
        <f>COUNTIF($H10:$H21,"9 - Несоответствие типологическим требованиям ПИК-Стандарт")</f>
        <v>0</v>
      </c>
      <c r="Q3" s="352">
        <f>COUNTIF($H10:$H21,"10 - Несоответствие НТД РФ")</f>
        <v>0</v>
      </c>
      <c r="R3" s="352">
        <f>COUNTIF($H10:$H21,"11 - Несоответствие ИРД (кроме ТУ, СТУ), АПР, ПД")</f>
        <v>0</v>
      </c>
      <c r="S3" s="352">
        <f>COUNTIF($H10:$H21,"12 - Несоответствие требованиям ТУ, СТУ")</f>
        <v>0</v>
      </c>
      <c r="T3" s="352">
        <f>COUNTIF($H10:$H21,"13 - Ошибка в технических решениях")</f>
        <v>0</v>
      </c>
      <c r="U3" s="352">
        <f>COUNTIF($H10:$H21,"14 - Неувязка м/у собой комплектов РД")</f>
        <v>2</v>
      </c>
      <c r="V3" s="352">
        <f>COUNTIF($H10:$H21,"15 - Недостаточность информации влияющей на СМР")</f>
        <v>7</v>
      </c>
      <c r="W3" s="352">
        <f>COUNTIF($H10:$H21,"16 - Нерациональное решение")</f>
        <v>1</v>
      </c>
      <c r="X3" s="352">
        <f>COUNTIF($H10:$H21,"17 - Оформление")</f>
        <v>0</v>
      </c>
    </row>
    <row r="4" hidden="1" outlineLevel="1">
      <c r="A4" s="125" t="s">
        <v>264</v>
      </c>
      <c r="B4" s="353">
        <v>10</v>
      </c>
      <c r="C4" s="353">
        <v>10</v>
      </c>
      <c r="D4" s="354">
        <f>C4/B4</f>
        <v>1</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8"/>
      <c r="G5" s="126" t="s">
        <v>53</v>
      </c>
      <c r="H5" s="359"/>
      <c r="I5" s="248"/>
      <c r="J5" s="266"/>
      <c r="K5" s="248"/>
      <c r="L5" s="382"/>
      <c r="M5" s="266"/>
      <c r="N5" s="248"/>
      <c r="O5" s="382"/>
      <c r="P5" s="266"/>
      <c r="Q5" s="248"/>
      <c r="R5" s="382"/>
      <c r="S5" s="382"/>
      <c r="T5" s="360"/>
      <c r="U5" s="360"/>
      <c r="V5" s="360"/>
      <c r="W5" s="360"/>
      <c r="X5" s="360"/>
    </row>
    <row r="6" hidden="1" outlineLevel="1">
      <c r="A6" s="18">
        <v>0.20000000000000001</v>
      </c>
      <c r="B6" s="18">
        <v>0.5</v>
      </c>
      <c r="C6" s="18">
        <v>1</v>
      </c>
      <c r="D6" s="18" t="s">
        <v>38</v>
      </c>
      <c r="E6" s="18"/>
      <c r="F6" s="18" t="s">
        <v>268</v>
      </c>
      <c r="G6" s="362">
        <f>COUNTIFS(G10:G21,"0,2")</f>
        <v>1</v>
      </c>
      <c r="H6" s="363"/>
      <c r="I6" s="292"/>
      <c r="J6" s="267"/>
      <c r="K6" s="292"/>
      <c r="L6" s="383"/>
      <c r="M6" s="267"/>
      <c r="N6" s="292"/>
      <c r="O6" s="383"/>
      <c r="P6" s="267"/>
      <c r="Q6" s="292"/>
      <c r="R6" s="383"/>
      <c r="S6" s="383"/>
      <c r="T6" s="364"/>
      <c r="U6" s="364"/>
      <c r="V6" s="364"/>
      <c r="W6" s="364"/>
      <c r="X6" s="364"/>
    </row>
    <row r="7" hidden="1" outlineLevel="1">
      <c r="A7" s="365">
        <f>G6*0.2/B4</f>
        <v>0.02</v>
      </c>
      <c r="B7" s="365">
        <f>G7*0.5/B4</f>
        <v>0.34999999999999998</v>
      </c>
      <c r="C7" s="365">
        <f>G8*1/B4</f>
        <v>0.20000000000000001</v>
      </c>
      <c r="D7" s="366">
        <f>(G6*A6+G7*B6+G8*C6)/SUM(G6:G8)</f>
        <v>0.56999999999999995</v>
      </c>
      <c r="E7" s="367"/>
      <c r="F7" s="143" t="s">
        <v>269</v>
      </c>
      <c r="G7" s="368">
        <f>COUNTIFS(G10:G21,"0,5")</f>
        <v>7</v>
      </c>
      <c r="H7" s="359"/>
      <c r="I7" s="369"/>
      <c r="J7" s="369"/>
      <c r="K7" s="369"/>
      <c r="L7" s="370"/>
      <c r="M7" s="369"/>
      <c r="N7" s="369"/>
      <c r="O7" s="370"/>
      <c r="P7" s="369"/>
      <c r="Q7" s="369"/>
      <c r="R7" s="370"/>
      <c r="S7" s="370"/>
      <c r="T7" s="370"/>
      <c r="U7" s="370"/>
      <c r="V7" s="370"/>
      <c r="W7" s="370"/>
      <c r="X7" s="370"/>
    </row>
    <row r="8" hidden="1" outlineLevel="1">
      <c r="A8" s="126" t="s">
        <v>53</v>
      </c>
      <c r="B8" s="126" t="s">
        <v>53</v>
      </c>
      <c r="C8" s="126" t="s">
        <v>53</v>
      </c>
      <c r="D8" s="126" t="s">
        <v>53</v>
      </c>
      <c r="E8" s="126"/>
      <c r="F8" s="18" t="s">
        <v>270</v>
      </c>
      <c r="G8" s="362">
        <f>COUNTIFS(G10:G21,"1")</f>
        <v>2</v>
      </c>
      <c r="H8" s="363"/>
      <c r="I8" s="292"/>
      <c r="J8" s="267"/>
      <c r="K8" s="292"/>
      <c r="L8" s="383"/>
      <c r="M8" s="267"/>
      <c r="N8" s="292"/>
      <c r="O8" s="383"/>
      <c r="P8" s="267"/>
      <c r="Q8" s="292"/>
      <c r="R8" s="383"/>
      <c r="S8" s="383"/>
      <c r="T8" s="364"/>
      <c r="U8" s="364"/>
      <c r="V8" s="364"/>
      <c r="W8" s="364"/>
      <c r="X8" s="364"/>
    </row>
    <row r="9">
      <c r="A9" s="145"/>
      <c r="B9" s="145"/>
      <c r="C9" s="145"/>
      <c r="D9" s="145"/>
      <c r="E9" s="145"/>
      <c r="F9" s="145"/>
      <c r="G9" s="145"/>
      <c r="H9" s="145"/>
      <c r="I9" s="243"/>
      <c r="J9" s="244"/>
      <c r="K9" s="243"/>
      <c r="L9" s="147"/>
      <c r="M9" s="244"/>
      <c r="N9" s="243"/>
      <c r="O9" s="147"/>
      <c r="P9" s="244"/>
      <c r="Q9" s="243"/>
      <c r="R9" s="147"/>
      <c r="S9" s="147"/>
      <c r="T9" s="146"/>
      <c r="U9" s="146"/>
      <c r="V9" s="146"/>
      <c r="W9" s="146"/>
      <c r="X9" s="146"/>
    </row>
    <row r="10" ht="52.5">
      <c r="A10" s="292">
        <v>1</v>
      </c>
      <c r="B10" s="292" t="s">
        <v>1194</v>
      </c>
      <c r="C10" s="292" t="s">
        <v>1195</v>
      </c>
      <c r="D10" s="294" t="s">
        <v>1196</v>
      </c>
      <c r="E10" s="373"/>
      <c r="F10" s="373"/>
      <c r="G10" s="295">
        <v>0.5</v>
      </c>
      <c r="H10" s="296" t="s">
        <v>28</v>
      </c>
      <c r="I10" s="292" t="s">
        <v>316</v>
      </c>
      <c r="J10" s="267">
        <v>45110</v>
      </c>
      <c r="K10" s="292" t="s">
        <v>275</v>
      </c>
      <c r="L10" s="526" t="s">
        <v>815</v>
      </c>
      <c r="M10" s="267">
        <v>45121</v>
      </c>
      <c r="N10" s="292"/>
      <c r="O10" s="383"/>
      <c r="P10" s="267"/>
      <c r="Q10" s="292"/>
      <c r="R10" s="383"/>
      <c r="S10" s="383"/>
      <c r="T10" s="364"/>
      <c r="U10" s="364"/>
      <c r="V10" s="364"/>
      <c r="W10" s="364"/>
      <c r="X10" s="364"/>
    </row>
    <row r="11" ht="52.5">
      <c r="A11" s="248">
        <v>2</v>
      </c>
      <c r="B11" s="248" t="s">
        <v>1194</v>
      </c>
      <c r="C11" s="248" t="s">
        <v>1197</v>
      </c>
      <c r="D11" s="247" t="s">
        <v>1198</v>
      </c>
      <c r="E11" s="248"/>
      <c r="F11" s="248"/>
      <c r="G11" s="289">
        <v>0.5</v>
      </c>
      <c r="H11" s="290" t="s">
        <v>28</v>
      </c>
      <c r="I11" s="248" t="s">
        <v>316</v>
      </c>
      <c r="J11" s="266">
        <v>45110</v>
      </c>
      <c r="K11" s="248" t="s">
        <v>275</v>
      </c>
      <c r="L11" s="527" t="s">
        <v>815</v>
      </c>
      <c r="M11" s="266">
        <v>45121</v>
      </c>
      <c r="N11" s="248"/>
      <c r="O11" s="360"/>
      <c r="P11" s="248"/>
      <c r="Q11" s="248"/>
      <c r="R11" s="360"/>
      <c r="S11" s="360"/>
      <c r="T11" s="360"/>
      <c r="U11" s="360"/>
      <c r="V11" s="360"/>
      <c r="W11" s="360"/>
      <c r="X11" s="360"/>
    </row>
    <row r="12" ht="52.5">
      <c r="A12" s="292">
        <v>3</v>
      </c>
      <c r="B12" s="292" t="s">
        <v>1194</v>
      </c>
      <c r="C12" s="292" t="s">
        <v>1197</v>
      </c>
      <c r="D12" s="294" t="s">
        <v>1199</v>
      </c>
      <c r="E12" s="373"/>
      <c r="F12" s="373"/>
      <c r="G12" s="295">
        <v>0.5</v>
      </c>
      <c r="H12" s="296" t="s">
        <v>28</v>
      </c>
      <c r="I12" s="292" t="s">
        <v>316</v>
      </c>
      <c r="J12" s="267">
        <v>45110</v>
      </c>
      <c r="K12" s="292" t="s">
        <v>275</v>
      </c>
      <c r="L12" s="526" t="s">
        <v>815</v>
      </c>
      <c r="M12" s="267">
        <v>45121</v>
      </c>
      <c r="N12" s="292"/>
      <c r="O12" s="364"/>
      <c r="P12" s="292"/>
      <c r="Q12" s="292"/>
      <c r="R12" s="364"/>
      <c r="S12" s="364"/>
      <c r="T12" s="364"/>
      <c r="U12" s="364"/>
      <c r="V12" s="364"/>
      <c r="W12" s="364"/>
      <c r="X12" s="364"/>
    </row>
    <row r="13" ht="52.5">
      <c r="A13" s="248">
        <v>4</v>
      </c>
      <c r="B13" s="248" t="s">
        <v>1194</v>
      </c>
      <c r="C13" s="248" t="s">
        <v>1197</v>
      </c>
      <c r="D13" s="247" t="s">
        <v>1200</v>
      </c>
      <c r="E13" s="375"/>
      <c r="F13" s="375"/>
      <c r="G13" s="289">
        <v>0.5</v>
      </c>
      <c r="H13" s="290" t="s">
        <v>28</v>
      </c>
      <c r="I13" s="248" t="s">
        <v>316</v>
      </c>
      <c r="J13" s="266">
        <v>45110</v>
      </c>
      <c r="K13" s="248" t="s">
        <v>275</v>
      </c>
      <c r="L13" s="527" t="s">
        <v>815</v>
      </c>
      <c r="M13" s="266">
        <v>45121</v>
      </c>
      <c r="N13" s="248"/>
      <c r="O13" s="360"/>
      <c r="P13" s="248"/>
      <c r="Q13" s="248"/>
      <c r="R13" s="360"/>
      <c r="S13" s="360"/>
      <c r="T13" s="360"/>
      <c r="U13" s="360"/>
      <c r="V13" s="360"/>
      <c r="W13" s="360"/>
      <c r="X13" s="360"/>
    </row>
    <row r="14" ht="52.5">
      <c r="A14" s="292">
        <v>5</v>
      </c>
      <c r="B14" s="292" t="s">
        <v>1194</v>
      </c>
      <c r="C14" s="292" t="s">
        <v>1197</v>
      </c>
      <c r="D14" s="294" t="s">
        <v>1201</v>
      </c>
      <c r="E14" s="373"/>
      <c r="F14" s="373"/>
      <c r="G14" s="295">
        <v>0.5</v>
      </c>
      <c r="H14" s="296" t="s">
        <v>28</v>
      </c>
      <c r="I14" s="292" t="s">
        <v>316</v>
      </c>
      <c r="J14" s="267">
        <v>45110</v>
      </c>
      <c r="K14" s="292" t="s">
        <v>275</v>
      </c>
      <c r="L14" s="526" t="s">
        <v>815</v>
      </c>
      <c r="M14" s="267">
        <v>45121</v>
      </c>
      <c r="N14" s="292"/>
      <c r="O14" s="364"/>
      <c r="P14" s="292"/>
      <c r="Q14" s="292"/>
      <c r="R14" s="364"/>
      <c r="S14" s="364"/>
      <c r="T14" s="364"/>
      <c r="U14" s="364"/>
      <c r="V14" s="364"/>
      <c r="W14" s="364"/>
      <c r="X14" s="364"/>
    </row>
    <row r="15" ht="52.5">
      <c r="A15" s="248">
        <v>6</v>
      </c>
      <c r="B15" s="248" t="s">
        <v>1194</v>
      </c>
      <c r="C15" s="248" t="s">
        <v>1197</v>
      </c>
      <c r="D15" s="247" t="s">
        <v>1202</v>
      </c>
      <c r="E15" s="375"/>
      <c r="F15" s="375"/>
      <c r="G15" s="289">
        <v>0.5</v>
      </c>
      <c r="H15" s="290" t="s">
        <v>28</v>
      </c>
      <c r="I15" s="248" t="s">
        <v>316</v>
      </c>
      <c r="J15" s="266">
        <v>45110</v>
      </c>
      <c r="K15" s="248" t="s">
        <v>275</v>
      </c>
      <c r="L15" s="527" t="s">
        <v>815</v>
      </c>
      <c r="M15" s="266">
        <v>45121</v>
      </c>
      <c r="N15" s="248"/>
      <c r="O15" s="360"/>
      <c r="P15" s="248"/>
      <c r="Q15" s="248"/>
      <c r="R15" s="360"/>
      <c r="S15" s="360"/>
      <c r="T15" s="360"/>
      <c r="U15" s="360"/>
      <c r="V15" s="360"/>
      <c r="W15" s="360"/>
      <c r="X15" s="360"/>
    </row>
    <row r="16" ht="141" customHeight="1">
      <c r="A16" s="292">
        <v>7</v>
      </c>
      <c r="B16" s="292" t="s">
        <v>1194</v>
      </c>
      <c r="C16" s="292" t="s">
        <v>394</v>
      </c>
      <c r="D16" s="294" t="s">
        <v>1203</v>
      </c>
      <c r="E16" s="364"/>
      <c r="G16" s="295">
        <v>1</v>
      </c>
      <c r="H16" s="296" t="s">
        <v>27</v>
      </c>
      <c r="I16" s="292" t="s">
        <v>316</v>
      </c>
      <c r="J16" s="267">
        <v>45110</v>
      </c>
      <c r="K16" s="292" t="s">
        <v>275</v>
      </c>
      <c r="L16" s="526" t="s">
        <v>815</v>
      </c>
      <c r="M16" s="267">
        <v>45121</v>
      </c>
      <c r="N16" s="292"/>
      <c r="O16" s="364"/>
      <c r="P16" s="292"/>
      <c r="Q16" s="292"/>
      <c r="R16" s="364"/>
      <c r="S16" s="364"/>
      <c r="T16" s="364"/>
      <c r="U16" s="364"/>
      <c r="V16" s="364"/>
      <c r="W16" s="364"/>
      <c r="X16" s="364"/>
    </row>
    <row r="17" ht="169.5" customHeight="1">
      <c r="A17" s="248">
        <v>8</v>
      </c>
      <c r="B17" s="248" t="s">
        <v>1194</v>
      </c>
      <c r="C17" s="248" t="s">
        <v>394</v>
      </c>
      <c r="D17" s="247" t="s">
        <v>1204</v>
      </c>
      <c r="E17" s="248"/>
      <c r="F17" s="248"/>
      <c r="G17" s="289">
        <v>0.20000000000000001</v>
      </c>
      <c r="H17" s="290" t="s">
        <v>29</v>
      </c>
      <c r="I17" s="248" t="s">
        <v>316</v>
      </c>
      <c r="J17" s="266">
        <v>45110</v>
      </c>
      <c r="K17" s="248" t="s">
        <v>275</v>
      </c>
      <c r="L17" s="527" t="s">
        <v>815</v>
      </c>
      <c r="M17" s="266">
        <v>45121</v>
      </c>
      <c r="N17" s="248" t="s">
        <v>1205</v>
      </c>
      <c r="O17" s="360"/>
      <c r="P17" s="248"/>
      <c r="Q17" s="248"/>
      <c r="R17" s="360"/>
      <c r="S17" s="360"/>
      <c r="T17" s="360"/>
      <c r="U17" s="360"/>
      <c r="V17" s="360"/>
      <c r="W17" s="360"/>
      <c r="X17" s="360"/>
    </row>
    <row r="18" ht="52.5">
      <c r="A18" s="292">
        <v>9</v>
      </c>
      <c r="B18" s="292" t="s">
        <v>1194</v>
      </c>
      <c r="C18" s="292">
        <v>7</v>
      </c>
      <c r="D18" s="294" t="s">
        <v>1206</v>
      </c>
      <c r="E18" s="373"/>
      <c r="F18" s="373"/>
      <c r="G18" s="295">
        <v>0.5</v>
      </c>
      <c r="H18" s="296" t="s">
        <v>28</v>
      </c>
      <c r="I18" s="292" t="s">
        <v>316</v>
      </c>
      <c r="J18" s="267">
        <v>45110</v>
      </c>
      <c r="K18" s="292" t="s">
        <v>275</v>
      </c>
      <c r="L18" s="526" t="s">
        <v>815</v>
      </c>
      <c r="M18" s="267">
        <v>45121</v>
      </c>
      <c r="N18" s="292"/>
      <c r="O18" s="364"/>
      <c r="P18" s="292"/>
      <c r="Q18" s="292"/>
      <c r="R18" s="364"/>
      <c r="S18" s="364"/>
      <c r="T18" s="364"/>
      <c r="U18" s="364"/>
      <c r="V18" s="364"/>
      <c r="W18" s="364"/>
      <c r="X18" s="364"/>
    </row>
    <row r="19" ht="168" customHeight="1">
      <c r="A19" s="248">
        <v>10</v>
      </c>
      <c r="B19" s="248" t="s">
        <v>1194</v>
      </c>
      <c r="C19" s="248"/>
      <c r="D19" s="380" t="s">
        <v>1207</v>
      </c>
      <c r="E19" s="248"/>
      <c r="G19" s="289">
        <v>1</v>
      </c>
      <c r="H19" s="290" t="s">
        <v>27</v>
      </c>
      <c r="I19" s="248" t="s">
        <v>316</v>
      </c>
      <c r="J19" s="266">
        <v>45110</v>
      </c>
      <c r="K19" s="528" t="s">
        <v>275</v>
      </c>
      <c r="L19" s="527" t="s">
        <v>815</v>
      </c>
      <c r="M19" s="266">
        <v>45121</v>
      </c>
      <c r="N19" s="248" t="s">
        <v>1208</v>
      </c>
      <c r="O19" s="360"/>
      <c r="P19" s="320">
        <v>45225</v>
      </c>
      <c r="Q19" s="248" t="s">
        <v>1209</v>
      </c>
      <c r="R19" s="360"/>
      <c r="S19" s="360"/>
      <c r="T19" s="360"/>
      <c r="U19" s="360"/>
      <c r="V19" s="360"/>
      <c r="W19" s="360"/>
      <c r="X19" s="360"/>
    </row>
    <row r="20">
      <c r="A20" s="292"/>
      <c r="B20" s="292"/>
      <c r="C20" s="292"/>
      <c r="D20" s="294"/>
      <c r="E20" s="373"/>
      <c r="F20" s="373"/>
      <c r="G20" s="295"/>
      <c r="H20" s="296"/>
      <c r="I20" s="292"/>
      <c r="J20" s="292"/>
      <c r="K20" s="292"/>
      <c r="L20" s="364"/>
      <c r="M20" s="292"/>
      <c r="N20" s="292"/>
      <c r="O20" s="364"/>
      <c r="P20" s="292"/>
      <c r="Q20" s="292"/>
      <c r="R20" s="364"/>
      <c r="S20" s="364"/>
      <c r="T20" s="364"/>
      <c r="U20" s="364"/>
      <c r="V20" s="364"/>
      <c r="W20" s="364"/>
      <c r="X20" s="364"/>
    </row>
    <row r="21">
      <c r="A21" s="248"/>
      <c r="B21" s="248"/>
      <c r="C21" s="248"/>
      <c r="D21" s="247"/>
      <c r="E21" s="375"/>
      <c r="F21" s="375"/>
      <c r="G21" s="289"/>
      <c r="H21" s="290"/>
      <c r="I21" s="248"/>
      <c r="J21" s="248"/>
      <c r="K21" s="248"/>
      <c r="L21" s="360"/>
      <c r="M21" s="529"/>
      <c r="N21" s="248"/>
      <c r="O21" s="360"/>
      <c r="P21" s="248"/>
      <c r="Q21" s="248"/>
      <c r="R21" s="360"/>
      <c r="S21" s="360"/>
      <c r="T21" s="360"/>
      <c r="U21" s="360"/>
      <c r="V21" s="360"/>
      <c r="W21" s="360"/>
      <c r="X21" s="360"/>
    </row>
  </sheetData>
  <mergeCells count="2">
    <mergeCell ref="E16:F16"/>
    <mergeCell ref="E19:F19"/>
  </mergeCells>
  <dataValidations count="4" disablePrompts="0">
    <dataValidation sqref="G10:G2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1" type="list" allowBlank="1" errorStyle="stop" imeMode="noControl" operator="between" showDropDown="0" showErrorMessage="0" showInputMessage="0">
      <formula1>'Списки'!$E$2:$E$1002</formula1>
    </dataValidation>
    <dataValidation sqref="K10:K21" type="list" allowBlank="1" errorStyle="stop" imeMode="noControl" operator="between" showDropDown="0" showErrorMessage="0" showInputMessage="0">
      <formula1>'Списки'!$A$2:$A$1002</formula1>
    </dataValidation>
  </dataValidations>
  <hyperlinks>
    <hyperlink r:id="rId1" ref="D19"/>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E0064-00E5-49C8-9DC1-001B00FE007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F700C6-0014-4D2C-901E-00F800ED000F}">
            <xm:f>1</xm:f>
            <x14:dxf>
              <font>
                <color indexed="65"/>
              </font>
              <fill>
                <patternFill patternType="solid">
                  <fgColor rgb="FF434343"/>
                  <bgColor rgb="FF434343"/>
                </patternFill>
              </fill>
              <border>
                <left style="none"/>
                <right style="none"/>
                <top style="none"/>
                <bottom style="none"/>
                <diagonal style="none"/>
              </border>
            </x14:dxf>
          </x14:cfRule>
          <xm:sqref>G10:G21</xm:sqref>
        </x14:conditionalFormatting>
        <x14:conditionalFormatting xmlns:xm="http://schemas.microsoft.com/office/excel/2006/main">
          <x14:cfRule type="cellIs" priority="11" operator="equal" id="{00D5006D-009A-4707-A5E3-00E2008300BC}">
            <xm:f>0.5</xm:f>
            <x14:dxf>
              <font>
                <color indexed="65"/>
              </font>
              <fill>
                <patternFill patternType="solid">
                  <fgColor rgb="FF999999"/>
                  <bgColor rgb="FF999999"/>
                </patternFill>
              </fill>
              <border>
                <left style="none"/>
                <right style="none"/>
                <top style="none"/>
                <bottom style="none"/>
                <diagonal style="none"/>
              </border>
            </x14:dxf>
          </x14:cfRule>
          <xm:sqref>G10:G21</xm:sqref>
        </x14:conditionalFormatting>
        <x14:conditionalFormatting xmlns:xm="http://schemas.microsoft.com/office/excel/2006/main">
          <x14:cfRule type="cellIs" priority="10" operator="equal" id="{002C00C4-0057-4CB6-9071-00B30098000F}">
            <xm:f>0.2</xm:f>
            <x14:dxf>
              <font/>
              <fill>
                <patternFill patternType="solid">
                  <fgColor rgb="FFCCCCCC"/>
                  <bgColor rgb="FFCCCCCC"/>
                </patternFill>
              </fill>
              <border>
                <left style="none"/>
                <right style="none"/>
                <top style="none"/>
                <bottom style="none"/>
                <diagonal style="none"/>
              </border>
            </x14:dxf>
          </x14:cfRule>
          <xm:sqref>G10:G21</xm:sqref>
        </x14:conditionalFormatting>
        <x14:conditionalFormatting xmlns:xm="http://schemas.microsoft.com/office/excel/2006/main">
          <x14:cfRule type="containsText" priority="9" operator="containsText" text="ПД" id="{00D400CB-004D-4BC4-9E9C-00E900DF0055}">
            <xm:f>NOT(ISERROR(SEARCH(("ПД"),(K3))))</xm:f>
            <x14:dxf>
              <font/>
              <fill>
                <patternFill patternType="solid">
                  <fgColor rgb="FFF9CB9C"/>
                  <bgColor rgb="FFF9CB9C"/>
                </patternFill>
              </fill>
              <border>
                <left style="none"/>
                <right style="none"/>
                <top style="none"/>
                <bottom style="none"/>
                <diagonal style="none"/>
              </border>
            </x14:dxf>
          </x14:cfRule>
          <xm:sqref>K3 K5:K21</xm:sqref>
        </x14:conditionalFormatting>
        <x14:conditionalFormatting xmlns:xm="http://schemas.microsoft.com/office/excel/2006/main">
          <x14:cfRule type="containsText" priority="8" operator="containsText" text="отменено" id="{0094005E-00A3-4CD8-B2DC-00DD00C4003A}">
            <xm:f>NOT(ISERROR(SEARCH(("отменено"),(K3))))</xm:f>
            <x14:dxf>
              <font/>
              <fill>
                <patternFill patternType="solid">
                  <fgColor rgb="FFD9EAD3"/>
                  <bgColor rgb="FFD9EAD3"/>
                </patternFill>
              </fill>
              <border>
                <left style="none"/>
                <right style="none"/>
                <top style="none"/>
                <bottom style="none"/>
                <diagonal style="none"/>
              </border>
            </x14:dxf>
          </x14:cfRule>
          <xm:sqref>K3 K5:K21</xm:sqref>
        </x14:conditionalFormatting>
        <x14:conditionalFormatting xmlns:xm="http://schemas.microsoft.com/office/excel/2006/main">
          <x14:cfRule type="cellIs" priority="7" operator="equal" id="{00EB0004-00CC-46DB-8DFC-005E0041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H5:H21 A9:G9</xm:sqref>
        </x14:conditionalFormatting>
        <x14:conditionalFormatting xmlns:xm="http://schemas.microsoft.com/office/excel/2006/main">
          <x14:cfRule type="cellIs" priority="6" operator="equal" id="{00630046-008B-4A0E-8E6B-00C700B7006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H5:H21 A9:G9</xm:sqref>
        </x14:conditionalFormatting>
        <x14:conditionalFormatting xmlns:xm="http://schemas.microsoft.com/office/excel/2006/main">
          <x14:cfRule type="cellIs" priority="5" operator="equal" id="{00B80003-004C-417D-8AD8-00810030006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H5:H21 A9:G9</xm:sqref>
        </x14:conditionalFormatting>
        <x14:conditionalFormatting xmlns:xm="http://schemas.microsoft.com/office/excel/2006/main">
          <x14:cfRule type="cellIs" priority="4" operator="equal" id="{00AB007C-007D-4484-8BD5-001F00E0001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H5:H21 A9:G9</xm:sqref>
        </x14:conditionalFormatting>
        <x14:conditionalFormatting xmlns:xm="http://schemas.microsoft.com/office/excel/2006/main">
          <x14:cfRule type="cellIs" priority="3" operator="equal" id="{000B0085-00DD-43A7-B321-00D900DB00BE}">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H5:H21 A9:G9</xm:sqref>
        </x14:conditionalFormatting>
        <x14:conditionalFormatting xmlns:xm="http://schemas.microsoft.com/office/excel/2006/main">
          <x14:cfRule type="containsText" priority="2" operator="containsText" text="повторно" id="{00410007-006C-41D7-85E7-0026004C0095}">
            <xm:f>NOT(ISERROR(SEARCH(("повторно"),(K3))))</xm:f>
            <x14:dxf>
              <font/>
              <fill>
                <patternFill patternType="solid">
                  <fgColor rgb="FFEA9999"/>
                  <bgColor rgb="FFEA9999"/>
                </patternFill>
              </fill>
              <border>
                <left style="none"/>
                <right style="none"/>
                <top style="none"/>
                <bottom style="none"/>
                <diagonal style="none"/>
              </border>
            </x14:dxf>
          </x14:cfRule>
          <xm:sqref>K3 K5:K21</xm:sqref>
        </x14:conditionalFormatting>
        <x14:conditionalFormatting xmlns:xm="http://schemas.microsoft.com/office/excel/2006/main">
          <x14:cfRule type="containsText" priority="1" operator="containsText" text="снято" id="{00E500D2-0073-47D4-BB60-00700088009C}">
            <xm:f>NOT(ISERROR(SEARCH(("снято"),(K3))))</xm:f>
            <x14:dxf>
              <font/>
              <fill>
                <patternFill patternType="solid">
                  <fgColor rgb="FF93C47D"/>
                  <bgColor rgb="FF93C47D"/>
                </patternFill>
              </fill>
              <border>
                <left style="none"/>
                <right style="none"/>
                <top style="none"/>
                <bottom style="none"/>
                <diagonal style="none"/>
              </border>
            </x14:dxf>
          </x14:cfRule>
          <xm:sqref>K3 K5:K21</xm:sqref>
        </x14:conditionalFormatting>
      </x14:conditionalFormatting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21.75"/>
    <col customWidth="1" min="3" max="3" width="9.3800000000000008"/>
    <col customWidth="1" min="4" max="4" width="61.5"/>
    <col customWidth="1" min="5" max="5" width="81.25"/>
    <col collapsed="1" customWidth="1" min="6" max="6" width="17.629999999999999"/>
    <col customWidth="1" hidden="1" min="7" max="7" outlineLevel="1" width="10.25"/>
    <col customWidth="1" hidden="1" min="8" max="8" outlineLevel="1" width="14.630000000000001"/>
    <col customWidth="1" min="10" max="10" width="10.130000000000001"/>
    <col customWidth="1" min="11" max="11" width="11"/>
    <col customWidth="1" min="12" max="12" width="31"/>
    <col customWidth="1" min="13" max="13" width="10.380000000000001"/>
    <col customWidth="1" min="14" max="14" width="38.880000000000003"/>
    <col customWidth="1" min="15" max="15" width="28.25"/>
    <col customWidth="1" min="16" max="16" width="9.75"/>
    <col customWidth="1" min="17" max="17" width="39.5"/>
    <col customWidth="1" min="18" max="18" width="22"/>
    <col customWidth="1" min="19" max="19" width="8.8800000000000008"/>
    <col customWidth="1" min="20" max="20" width="26.879999999999999"/>
    <col customWidth="1" min="21" max="21" width="25.629999999999999"/>
    <col customWidth="1" hidden="1" min="22"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COUNTIF($H10:$H49,"1 - Несоответствие продуктовым требованиям ПИК-Стандарт")</f>
        <v>8</v>
      </c>
      <c r="I3" s="352">
        <f>COUNTIF($H10:$H49,"2 - Несоответствие Бренд-листам ПИК")</f>
        <v>0</v>
      </c>
      <c r="J3" s="352">
        <f>COUNTIF($H16:$H49,"3 - Несоответствие Каталогу отделки")</f>
        <v>0</v>
      </c>
      <c r="K3" s="352">
        <f>COUNTIF($H10:$H49,"5 - Ошибка в применении СТМ")</f>
        <v>0</v>
      </c>
      <c r="L3" s="352">
        <f>COUNTIF($H10:$H49,"4 - Несоответствие Каталогу оборудования")</f>
        <v>0</v>
      </c>
      <c r="M3" s="352">
        <f>COUNTIF($H10:$H49,"6 - Ошибка в применении сборных ЛМ")</f>
        <v>0</v>
      </c>
      <c r="N3" s="352">
        <f>COUNTIF($H10:$H49,"7 - Ошибка в применении шкаф-пакетов")</f>
        <v>0</v>
      </c>
      <c r="O3" s="352">
        <f>COUNTIF($H10:$H49,"8 - Ошибка в применении шахт-пакетов")</f>
        <v>0</v>
      </c>
      <c r="P3" s="352">
        <f>COUNTIF($H10:$H49,"9 - Несоответствие типологическим требованиям ПИК-Стандарт")</f>
        <v>0</v>
      </c>
      <c r="Q3" s="352">
        <f>COUNTIF($H10:$H49,"10 - Несоответствие НТД РФ")</f>
        <v>0</v>
      </c>
      <c r="R3" s="352">
        <f>COUNTIF($H10:$H49,"11 - Несоответствие ИРД (кроме ТУ, СТУ), АПР, ПД")</f>
        <v>0</v>
      </c>
      <c r="S3" s="352">
        <f>COUNTIF($H10:$H49,"12 - Несоответствие требованиям ТУ, СТУ")</f>
        <v>0</v>
      </c>
      <c r="T3" s="352">
        <f>COUNTIF($H10:$H49,"13 - Ошибка в технических решениях")</f>
        <v>0</v>
      </c>
      <c r="U3" s="352">
        <f>COUNTIF($H10:$H49,"14 - Неувязка м/у собой комплектов РД")</f>
        <v>0</v>
      </c>
      <c r="V3" s="352">
        <f>COUNTIF($H10:$H49,"15 - Недостаточность информации влияющей на СМР")</f>
        <v>12</v>
      </c>
      <c r="W3" s="352">
        <f>COUNTIF($H10:$H49,"16 - Нерациональное решение")</f>
        <v>0</v>
      </c>
      <c r="X3" s="352">
        <f>COUNTIF($H10:$H49,"17 - Оформление")</f>
        <v>0</v>
      </c>
    </row>
    <row r="4" hidden="1" outlineLevel="1">
      <c r="A4" s="125" t="s">
        <v>264</v>
      </c>
      <c r="B4" s="353">
        <v>5</v>
      </c>
      <c r="C4" s="353">
        <v>4</v>
      </c>
      <c r="D4" s="354">
        <f>C4/B4</f>
        <v>0.80000000000000004</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266"/>
      <c r="T5" s="248"/>
      <c r="U5" s="248"/>
      <c r="V5" s="360"/>
      <c r="W5" s="360"/>
      <c r="X5" s="360"/>
    </row>
    <row r="6" hidden="1" outlineLevel="1">
      <c r="A6" s="18">
        <v>0.20000000000000001</v>
      </c>
      <c r="B6" s="18">
        <v>0.5</v>
      </c>
      <c r="C6" s="18">
        <v>1</v>
      </c>
      <c r="D6" s="18" t="s">
        <v>38</v>
      </c>
      <c r="E6" s="18"/>
      <c r="F6" s="18" t="s">
        <v>268</v>
      </c>
      <c r="G6" s="362">
        <f>COUNTIFS(G10:G49,"0,2")</f>
        <v>0</v>
      </c>
      <c r="H6" s="531"/>
      <c r="I6" s="292"/>
      <c r="J6" s="267"/>
      <c r="K6" s="292"/>
      <c r="L6" s="267"/>
      <c r="M6" s="267"/>
      <c r="N6" s="292"/>
      <c r="O6" s="267"/>
      <c r="P6" s="267"/>
      <c r="Q6" s="292"/>
      <c r="R6" s="267"/>
      <c r="S6" s="267"/>
      <c r="T6" s="292"/>
      <c r="U6" s="292"/>
      <c r="V6" s="364"/>
      <c r="W6" s="364"/>
      <c r="X6" s="364"/>
    </row>
    <row r="7" hidden="1" outlineLevel="1">
      <c r="A7" s="365">
        <f>G6*0.2/B4</f>
        <v>0</v>
      </c>
      <c r="B7" s="365">
        <f>G7*0.5/B4</f>
        <v>1.8999999999999999</v>
      </c>
      <c r="C7" s="365">
        <f>G8*1/B4</f>
        <v>0.20000000000000001</v>
      </c>
      <c r="D7" s="366">
        <f>(G6*A6+G7*B6+G8*C6)/SUM(G6:G8)</f>
        <v>0.52500000000000002</v>
      </c>
      <c r="E7" s="367"/>
      <c r="F7" s="143" t="s">
        <v>269</v>
      </c>
      <c r="G7" s="368">
        <f>COUNTIFS(G10:G49,"0,5")</f>
        <v>19</v>
      </c>
      <c r="H7" s="530"/>
      <c r="I7" s="369"/>
      <c r="J7" s="369"/>
      <c r="K7" s="369"/>
      <c r="L7" s="369"/>
      <c r="M7" s="369"/>
      <c r="N7" s="369"/>
      <c r="O7" s="369"/>
      <c r="P7" s="369"/>
      <c r="Q7" s="369"/>
      <c r="R7" s="369"/>
      <c r="S7" s="369"/>
      <c r="T7" s="369"/>
      <c r="U7" s="369"/>
      <c r="V7" s="370"/>
      <c r="W7" s="370"/>
      <c r="X7" s="370"/>
    </row>
    <row r="8" hidden="1" outlineLevel="1">
      <c r="A8" s="126" t="s">
        <v>53</v>
      </c>
      <c r="B8" s="126" t="s">
        <v>53</v>
      </c>
      <c r="C8" s="126" t="s">
        <v>53</v>
      </c>
      <c r="D8" s="126" t="s">
        <v>53</v>
      </c>
      <c r="E8" s="126"/>
      <c r="F8" s="18" t="s">
        <v>270</v>
      </c>
      <c r="G8" s="362">
        <f>COUNTIFS(G10:G49,"1")</f>
        <v>1</v>
      </c>
      <c r="H8" s="531"/>
      <c r="I8" s="292"/>
      <c r="J8" s="267"/>
      <c r="K8" s="292"/>
      <c r="L8" s="267"/>
      <c r="M8" s="267"/>
      <c r="N8" s="292"/>
      <c r="O8" s="267"/>
      <c r="P8" s="267"/>
      <c r="Q8" s="292"/>
      <c r="R8" s="267"/>
      <c r="S8" s="267"/>
      <c r="T8" s="292"/>
      <c r="U8" s="292"/>
      <c r="V8" s="364"/>
      <c r="W8" s="364"/>
      <c r="X8" s="364"/>
    </row>
    <row r="9">
      <c r="A9" s="145"/>
      <c r="B9" s="145"/>
      <c r="C9" s="145"/>
      <c r="D9" s="145"/>
      <c r="E9" s="145"/>
      <c r="F9" s="145"/>
      <c r="G9" s="145"/>
      <c r="H9" s="145"/>
      <c r="I9" s="243"/>
      <c r="J9" s="244"/>
      <c r="K9" s="243"/>
      <c r="L9" s="244"/>
      <c r="M9" s="244"/>
      <c r="N9" s="243"/>
      <c r="O9" s="244"/>
      <c r="P9" s="244"/>
      <c r="Q9" s="243"/>
      <c r="R9" s="244"/>
      <c r="S9" s="244"/>
      <c r="T9" s="243"/>
      <c r="U9" s="243"/>
      <c r="V9" s="146"/>
      <c r="W9" s="146"/>
      <c r="X9" s="146"/>
    </row>
    <row r="10" ht="331.5">
      <c r="A10" s="292">
        <v>1</v>
      </c>
      <c r="B10" s="315" t="s">
        <v>115</v>
      </c>
      <c r="C10" s="292">
        <v>1</v>
      </c>
      <c r="D10" s="294" t="s">
        <v>1210</v>
      </c>
      <c r="E10" s="292"/>
      <c r="F10" s="292"/>
      <c r="G10" s="295">
        <v>0.5</v>
      </c>
      <c r="H10" s="296" t="s">
        <v>28</v>
      </c>
      <c r="I10" s="292" t="s">
        <v>1211</v>
      </c>
      <c r="J10" s="267">
        <v>45135</v>
      </c>
      <c r="K10" s="292" t="s">
        <v>275</v>
      </c>
      <c r="L10" s="329" t="s">
        <v>1212</v>
      </c>
      <c r="M10" s="292" t="s">
        <v>1213</v>
      </c>
      <c r="N10" s="532" t="s">
        <v>1214</v>
      </c>
      <c r="O10" s="292" t="s">
        <v>1215</v>
      </c>
      <c r="P10" s="267">
        <v>45317</v>
      </c>
      <c r="Q10" s="292" t="s">
        <v>343</v>
      </c>
      <c r="R10" s="267"/>
      <c r="S10" s="267"/>
      <c r="T10" s="292"/>
      <c r="U10" s="292"/>
      <c r="V10" s="364"/>
      <c r="W10" s="364"/>
      <c r="X10" s="364"/>
    </row>
    <row r="11" ht="85.5">
      <c r="A11" s="248">
        <v>2</v>
      </c>
      <c r="B11" s="309" t="s">
        <v>115</v>
      </c>
      <c r="C11" s="248">
        <v>1</v>
      </c>
      <c r="D11" s="247" t="s">
        <v>1216</v>
      </c>
      <c r="E11" s="248"/>
      <c r="F11" s="248"/>
      <c r="G11" s="289">
        <v>0.5</v>
      </c>
      <c r="H11" s="290" t="s">
        <v>265</v>
      </c>
      <c r="I11" s="248" t="s">
        <v>1211</v>
      </c>
      <c r="J11" s="266">
        <v>45135</v>
      </c>
      <c r="K11" s="248" t="s">
        <v>275</v>
      </c>
      <c r="L11" s="321" t="s">
        <v>1217</v>
      </c>
      <c r="M11" s="266">
        <v>45288</v>
      </c>
      <c r="N11" s="248" t="s">
        <v>385</v>
      </c>
      <c r="O11" s="266"/>
      <c r="P11" s="266"/>
      <c r="Q11" s="248"/>
      <c r="R11" s="266"/>
      <c r="S11" s="266"/>
      <c r="T11" s="248"/>
      <c r="U11" s="248"/>
      <c r="V11" s="360"/>
      <c r="W11" s="360"/>
      <c r="X11" s="360"/>
    </row>
    <row r="12" ht="114.75">
      <c r="A12" s="292">
        <v>3</v>
      </c>
      <c r="B12" s="315" t="s">
        <v>115</v>
      </c>
      <c r="C12" s="292">
        <v>1</v>
      </c>
      <c r="D12" s="294" t="s">
        <v>1218</v>
      </c>
      <c r="E12" s="292"/>
      <c r="F12" s="292"/>
      <c r="G12" s="295">
        <v>0.5</v>
      </c>
      <c r="H12" s="296" t="s">
        <v>28</v>
      </c>
      <c r="I12" s="292" t="s">
        <v>1211</v>
      </c>
      <c r="J12" s="267">
        <v>45135</v>
      </c>
      <c r="K12" s="292" t="s">
        <v>275</v>
      </c>
      <c r="L12" s="329" t="s">
        <v>1212</v>
      </c>
      <c r="M12" s="267">
        <v>45288</v>
      </c>
      <c r="N12" s="292" t="s">
        <v>385</v>
      </c>
      <c r="O12" s="267"/>
      <c r="P12" s="267"/>
      <c r="Q12" s="292"/>
      <c r="R12" s="267"/>
      <c r="S12" s="267"/>
      <c r="T12" s="292"/>
      <c r="U12" s="292"/>
      <c r="V12" s="364"/>
      <c r="W12" s="364"/>
      <c r="X12" s="364"/>
    </row>
    <row r="13" ht="63.75">
      <c r="A13" s="248">
        <v>4</v>
      </c>
      <c r="B13" s="309" t="s">
        <v>115</v>
      </c>
      <c r="C13" s="248">
        <v>1</v>
      </c>
      <c r="D13" s="247" t="s">
        <v>1219</v>
      </c>
      <c r="E13" s="248"/>
      <c r="F13" s="416" t="s">
        <v>1220</v>
      </c>
      <c r="G13" s="289">
        <v>0.5</v>
      </c>
      <c r="H13" s="290" t="s">
        <v>28</v>
      </c>
      <c r="I13" s="248" t="s">
        <v>1211</v>
      </c>
      <c r="J13" s="266">
        <v>45135</v>
      </c>
      <c r="K13" s="248" t="s">
        <v>275</v>
      </c>
      <c r="L13" s="321" t="s">
        <v>470</v>
      </c>
      <c r="M13" s="266">
        <v>45288</v>
      </c>
      <c r="N13" s="248" t="s">
        <v>385</v>
      </c>
      <c r="O13" s="266"/>
      <c r="P13" s="266"/>
      <c r="Q13" s="248"/>
      <c r="R13" s="266"/>
      <c r="S13" s="266"/>
      <c r="T13" s="248"/>
      <c r="U13" s="248"/>
      <c r="V13" s="360"/>
      <c r="W13" s="360"/>
      <c r="X13" s="360"/>
    </row>
    <row r="14" ht="178.5">
      <c r="A14" s="292">
        <v>5</v>
      </c>
      <c r="B14" s="315" t="s">
        <v>115</v>
      </c>
      <c r="C14" s="292">
        <v>1</v>
      </c>
      <c r="D14" s="294" t="s">
        <v>1221</v>
      </c>
      <c r="E14" s="292"/>
      <c r="F14" s="292"/>
      <c r="G14" s="295">
        <v>0.5</v>
      </c>
      <c r="H14" s="296" t="s">
        <v>28</v>
      </c>
      <c r="I14" s="292" t="s">
        <v>1211</v>
      </c>
      <c r="J14" s="267">
        <v>45135</v>
      </c>
      <c r="K14" s="292" t="s">
        <v>275</v>
      </c>
      <c r="L14" s="329" t="s">
        <v>878</v>
      </c>
      <c r="M14" s="267">
        <v>45288</v>
      </c>
      <c r="N14" s="294" t="s">
        <v>1222</v>
      </c>
      <c r="O14" s="292" t="s">
        <v>1223</v>
      </c>
      <c r="P14" s="267">
        <v>45317</v>
      </c>
      <c r="Q14" s="292" t="s">
        <v>343</v>
      </c>
      <c r="R14" s="267"/>
      <c r="S14" s="267"/>
      <c r="T14" s="292"/>
      <c r="U14" s="292"/>
      <c r="V14" s="364"/>
      <c r="W14" s="364"/>
      <c r="X14" s="364"/>
    </row>
    <row r="15" ht="89.25">
      <c r="A15" s="248">
        <v>6</v>
      </c>
      <c r="B15" s="309" t="s">
        <v>115</v>
      </c>
      <c r="C15" s="248" t="s">
        <v>1224</v>
      </c>
      <c r="D15" s="247" t="s">
        <v>1225</v>
      </c>
      <c r="E15" s="248"/>
      <c r="F15" s="247"/>
      <c r="G15" s="289">
        <v>1</v>
      </c>
      <c r="H15" s="290" t="s">
        <v>265</v>
      </c>
      <c r="I15" s="248" t="s">
        <v>1211</v>
      </c>
      <c r="J15" s="266">
        <v>45135</v>
      </c>
      <c r="K15" s="533" t="s">
        <v>320</v>
      </c>
      <c r="L15" s="248" t="s">
        <v>1226</v>
      </c>
      <c r="M15" s="266"/>
      <c r="N15" s="247" t="s">
        <v>1227</v>
      </c>
      <c r="O15" s="266"/>
      <c r="P15" s="266"/>
      <c r="Q15" s="248"/>
      <c r="R15" s="266"/>
      <c r="S15" s="266"/>
      <c r="T15" s="248"/>
      <c r="U15" s="248"/>
      <c r="V15" s="360"/>
      <c r="W15" s="360"/>
      <c r="X15" s="360"/>
    </row>
    <row r="16" ht="185.25" customHeight="1">
      <c r="A16" s="292">
        <v>7</v>
      </c>
      <c r="B16" s="315" t="s">
        <v>115</v>
      </c>
      <c r="C16" s="292" t="s">
        <v>1224</v>
      </c>
      <c r="D16" s="294" t="s">
        <v>1228</v>
      </c>
      <c r="E16" s="292"/>
      <c r="F16" s="294"/>
      <c r="G16" s="295">
        <v>0.5</v>
      </c>
      <c r="H16" s="296" t="s">
        <v>265</v>
      </c>
      <c r="I16" s="292" t="s">
        <v>1211</v>
      </c>
      <c r="J16" s="267">
        <v>45135</v>
      </c>
      <c r="K16" s="292" t="s">
        <v>275</v>
      </c>
      <c r="L16" s="329" t="s">
        <v>853</v>
      </c>
      <c r="M16" s="267">
        <v>45288</v>
      </c>
      <c r="N16" s="292" t="s">
        <v>385</v>
      </c>
      <c r="O16" s="267"/>
      <c r="P16" s="267"/>
      <c r="Q16" s="292"/>
      <c r="R16" s="267"/>
      <c r="S16" s="267"/>
      <c r="T16" s="292"/>
      <c r="U16" s="292"/>
      <c r="V16" s="364"/>
      <c r="W16" s="364"/>
      <c r="X16" s="364"/>
    </row>
    <row r="17" ht="174.75" customHeight="1">
      <c r="A17" s="248">
        <v>8</v>
      </c>
      <c r="B17" s="309" t="s">
        <v>115</v>
      </c>
      <c r="C17" s="248" t="s">
        <v>1229</v>
      </c>
      <c r="D17" s="247" t="s">
        <v>1230</v>
      </c>
      <c r="E17" s="248"/>
      <c r="F17" s="380" t="s">
        <v>1231</v>
      </c>
      <c r="G17" s="289">
        <v>0.5</v>
      </c>
      <c r="H17" s="290" t="s">
        <v>28</v>
      </c>
      <c r="I17" s="248" t="s">
        <v>1211</v>
      </c>
      <c r="J17" s="266">
        <v>45135</v>
      </c>
      <c r="K17" s="248" t="s">
        <v>275</v>
      </c>
      <c r="L17" s="321" t="s">
        <v>1232</v>
      </c>
      <c r="M17" s="266">
        <v>45288</v>
      </c>
      <c r="N17" s="247"/>
      <c r="O17" s="321" t="s">
        <v>1233</v>
      </c>
      <c r="P17" s="266">
        <v>45317</v>
      </c>
      <c r="Q17" s="248" t="s">
        <v>619</v>
      </c>
      <c r="R17" s="248"/>
      <c r="S17" s="248"/>
      <c r="T17" s="248"/>
      <c r="U17" s="248"/>
      <c r="V17" s="360"/>
      <c r="W17" s="360"/>
      <c r="X17" s="360"/>
    </row>
    <row r="18" ht="42">
      <c r="A18" s="292">
        <v>9</v>
      </c>
      <c r="B18" s="315" t="s">
        <v>115</v>
      </c>
      <c r="C18" s="292" t="s">
        <v>1229</v>
      </c>
      <c r="D18" s="294" t="s">
        <v>1234</v>
      </c>
      <c r="E18" s="294"/>
      <c r="F18" s="294"/>
      <c r="G18" s="295">
        <v>0.5</v>
      </c>
      <c r="H18" s="296" t="s">
        <v>28</v>
      </c>
      <c r="I18" s="292" t="s">
        <v>1211</v>
      </c>
      <c r="J18" s="267">
        <v>45135</v>
      </c>
      <c r="K18" s="292" t="s">
        <v>275</v>
      </c>
      <c r="L18" s="292" t="s">
        <v>1235</v>
      </c>
      <c r="M18" s="267">
        <v>45288</v>
      </c>
      <c r="N18" s="292" t="s">
        <v>1236</v>
      </c>
      <c r="O18" s="292"/>
      <c r="P18" s="292"/>
      <c r="Q18" s="292"/>
      <c r="R18" s="292"/>
      <c r="S18" s="292"/>
      <c r="T18" s="292"/>
      <c r="U18" s="292"/>
      <c r="V18" s="364"/>
      <c r="W18" s="364"/>
      <c r="X18" s="364"/>
    </row>
    <row r="19" ht="42">
      <c r="A19" s="248">
        <v>10</v>
      </c>
      <c r="B19" s="309" t="s">
        <v>115</v>
      </c>
      <c r="C19" s="248" t="s">
        <v>1229</v>
      </c>
      <c r="D19" s="247" t="s">
        <v>1237</v>
      </c>
      <c r="E19" s="247"/>
      <c r="F19" s="247"/>
      <c r="G19" s="289">
        <v>0.5</v>
      </c>
      <c r="H19" s="290" t="s">
        <v>28</v>
      </c>
      <c r="I19" s="248" t="s">
        <v>1211</v>
      </c>
      <c r="J19" s="266">
        <v>45135</v>
      </c>
      <c r="K19" s="248" t="s">
        <v>275</v>
      </c>
      <c r="L19" s="321" t="s">
        <v>1238</v>
      </c>
      <c r="M19" s="266">
        <v>45288</v>
      </c>
      <c r="N19" s="248" t="s">
        <v>385</v>
      </c>
      <c r="O19" s="248"/>
      <c r="P19" s="248"/>
      <c r="Q19" s="248"/>
      <c r="R19" s="248"/>
      <c r="S19" s="248"/>
      <c r="T19" s="248"/>
      <c r="U19" s="248"/>
      <c r="V19" s="360"/>
      <c r="W19" s="360"/>
      <c r="X19" s="360"/>
    </row>
    <row r="20" ht="177" customHeight="1">
      <c r="A20" s="292">
        <v>11</v>
      </c>
      <c r="B20" s="315" t="s">
        <v>115</v>
      </c>
      <c r="C20" s="292" t="s">
        <v>1229</v>
      </c>
      <c r="D20" s="294" t="s">
        <v>1239</v>
      </c>
      <c r="E20" s="292"/>
      <c r="F20" s="292"/>
      <c r="G20" s="295">
        <v>0.5</v>
      </c>
      <c r="H20" s="296" t="s">
        <v>265</v>
      </c>
      <c r="I20" s="292" t="s">
        <v>1211</v>
      </c>
      <c r="J20" s="267">
        <v>45135</v>
      </c>
      <c r="K20" s="533" t="s">
        <v>320</v>
      </c>
      <c r="L20" s="329" t="s">
        <v>1240</v>
      </c>
      <c r="M20" s="267">
        <v>45288</v>
      </c>
      <c r="N20" s="292" t="s">
        <v>1241</v>
      </c>
      <c r="O20" s="292"/>
      <c r="P20" s="267">
        <v>45317</v>
      </c>
      <c r="Q20" s="292" t="s">
        <v>1242</v>
      </c>
      <c r="R20" s="292"/>
      <c r="S20" s="292"/>
      <c r="T20" s="292"/>
      <c r="U20" s="292"/>
      <c r="V20" s="364"/>
      <c r="W20" s="364"/>
      <c r="X20" s="364"/>
    </row>
    <row r="21" ht="203.25" customHeight="1">
      <c r="A21" s="248">
        <v>12</v>
      </c>
      <c r="B21" s="309" t="s">
        <v>115</v>
      </c>
      <c r="C21" s="248">
        <v>2</v>
      </c>
      <c r="D21" s="247" t="s">
        <v>1243</v>
      </c>
      <c r="E21" s="248"/>
      <c r="F21" s="247"/>
      <c r="G21" s="289">
        <v>0.5</v>
      </c>
      <c r="H21" s="290" t="s">
        <v>265</v>
      </c>
      <c r="I21" s="248" t="s">
        <v>1211</v>
      </c>
      <c r="J21" s="266">
        <v>45135</v>
      </c>
      <c r="K21" s="248" t="s">
        <v>275</v>
      </c>
      <c r="L21" s="248" t="s">
        <v>1244</v>
      </c>
      <c r="M21" s="266">
        <v>45288</v>
      </c>
      <c r="N21" s="248" t="s">
        <v>385</v>
      </c>
      <c r="O21" s="248"/>
      <c r="P21" s="248"/>
      <c r="Q21" s="248"/>
      <c r="R21" s="248"/>
      <c r="S21" s="248"/>
      <c r="T21" s="248"/>
      <c r="U21" s="248"/>
      <c r="V21" s="360"/>
      <c r="W21" s="360"/>
      <c r="X21" s="360"/>
    </row>
    <row r="22" ht="102">
      <c r="A22" s="292">
        <v>13</v>
      </c>
      <c r="B22" s="315" t="s">
        <v>115</v>
      </c>
      <c r="C22" s="292">
        <v>6</v>
      </c>
      <c r="D22" s="294" t="s">
        <v>1245</v>
      </c>
      <c r="E22" s="294"/>
      <c r="F22" s="294"/>
      <c r="G22" s="295">
        <v>0.5</v>
      </c>
      <c r="H22" s="296" t="s">
        <v>28</v>
      </c>
      <c r="I22" s="292" t="s">
        <v>1211</v>
      </c>
      <c r="J22" s="267">
        <v>45135</v>
      </c>
      <c r="K22" s="292" t="s">
        <v>275</v>
      </c>
      <c r="L22" s="292" t="s">
        <v>853</v>
      </c>
      <c r="M22" s="267">
        <v>45288</v>
      </c>
      <c r="N22" s="292" t="s">
        <v>385</v>
      </c>
      <c r="O22" s="292"/>
      <c r="P22" s="292"/>
      <c r="Q22" s="292"/>
      <c r="R22" s="292"/>
      <c r="S22" s="292"/>
      <c r="T22" s="292"/>
      <c r="U22" s="292"/>
      <c r="V22" s="364"/>
      <c r="W22" s="364"/>
      <c r="X22" s="364"/>
    </row>
    <row r="23" ht="113.25" customHeight="1">
      <c r="A23" s="248">
        <v>14</v>
      </c>
      <c r="B23" s="309" t="s">
        <v>115</v>
      </c>
      <c r="C23" s="248">
        <v>6</v>
      </c>
      <c r="D23" s="247" t="s">
        <v>1246</v>
      </c>
      <c r="E23" s="248"/>
      <c r="F23" s="247"/>
      <c r="G23" s="289">
        <v>0.5</v>
      </c>
      <c r="H23" s="290" t="s">
        <v>28</v>
      </c>
      <c r="I23" s="248" t="s">
        <v>1211</v>
      </c>
      <c r="J23" s="266">
        <v>45135</v>
      </c>
      <c r="K23" s="248" t="s">
        <v>275</v>
      </c>
      <c r="L23" s="248" t="s">
        <v>1247</v>
      </c>
      <c r="M23" s="266">
        <v>45288</v>
      </c>
      <c r="N23" s="248" t="s">
        <v>385</v>
      </c>
      <c r="O23" s="248"/>
      <c r="P23" s="248"/>
      <c r="Q23" s="248"/>
      <c r="R23" s="248"/>
      <c r="S23" s="248"/>
      <c r="T23" s="248"/>
      <c r="U23" s="248"/>
      <c r="V23" s="360"/>
      <c r="W23" s="360"/>
      <c r="X23" s="360"/>
    </row>
    <row r="24" ht="229.5" customHeight="1">
      <c r="A24" s="292">
        <v>15</v>
      </c>
      <c r="B24" s="315" t="s">
        <v>1248</v>
      </c>
      <c r="C24" s="292" t="s">
        <v>1229</v>
      </c>
      <c r="D24" s="294" t="s">
        <v>1249</v>
      </c>
      <c r="E24" s="292"/>
      <c r="G24" s="295">
        <v>0.5</v>
      </c>
      <c r="H24" s="296" t="s">
        <v>28</v>
      </c>
      <c r="I24" s="292" t="s">
        <v>1211</v>
      </c>
      <c r="J24" s="267">
        <v>45288</v>
      </c>
      <c r="K24" s="533" t="s">
        <v>320</v>
      </c>
      <c r="L24" s="329" t="s">
        <v>1250</v>
      </c>
      <c r="M24" s="292"/>
      <c r="N24" s="292"/>
      <c r="O24" s="292"/>
      <c r="P24" s="267">
        <v>45317</v>
      </c>
      <c r="Q24" s="292" t="s">
        <v>1251</v>
      </c>
      <c r="R24" s="292"/>
      <c r="S24" s="292"/>
      <c r="T24" s="292"/>
      <c r="U24" s="292"/>
      <c r="V24" s="364"/>
      <c r="W24" s="364"/>
      <c r="X24" s="364"/>
    </row>
    <row r="25" ht="140.25">
      <c r="A25" s="248">
        <v>16</v>
      </c>
      <c r="B25" s="309" t="s">
        <v>1248</v>
      </c>
      <c r="C25" s="248" t="s">
        <v>1229</v>
      </c>
      <c r="D25" s="247" t="s">
        <v>1252</v>
      </c>
      <c r="E25" s="248"/>
      <c r="F25" s="247"/>
      <c r="G25" s="289">
        <v>0.5</v>
      </c>
      <c r="H25" s="290" t="s">
        <v>28</v>
      </c>
      <c r="I25" s="248" t="s">
        <v>1211</v>
      </c>
      <c r="J25" s="266">
        <v>45288</v>
      </c>
      <c r="K25" s="248" t="s">
        <v>275</v>
      </c>
      <c r="L25" s="321" t="s">
        <v>1253</v>
      </c>
      <c r="M25" s="248"/>
      <c r="N25" s="248"/>
      <c r="O25" s="248"/>
      <c r="P25" s="266">
        <v>45317</v>
      </c>
      <c r="Q25" s="248" t="s">
        <v>1254</v>
      </c>
      <c r="R25" s="321" t="s">
        <v>1255</v>
      </c>
      <c r="S25" s="266">
        <v>45323</v>
      </c>
      <c r="T25" s="248" t="s">
        <v>366</v>
      </c>
      <c r="U25" s="248"/>
      <c r="V25" s="360"/>
      <c r="W25" s="360"/>
      <c r="X25" s="360"/>
    </row>
    <row r="26" ht="172.5" customHeight="1">
      <c r="A26" s="292">
        <v>17</v>
      </c>
      <c r="B26" s="315" t="s">
        <v>1248</v>
      </c>
      <c r="C26" s="292">
        <v>6</v>
      </c>
      <c r="D26" s="294" t="s">
        <v>1256</v>
      </c>
      <c r="E26" s="292"/>
      <c r="F26" s="294"/>
      <c r="G26" s="295">
        <v>0.5</v>
      </c>
      <c r="H26" s="296" t="s">
        <v>265</v>
      </c>
      <c r="I26" s="292" t="s">
        <v>1211</v>
      </c>
      <c r="J26" s="267">
        <v>45288</v>
      </c>
      <c r="K26" s="292" t="s">
        <v>275</v>
      </c>
      <c r="L26" s="292" t="s">
        <v>1257</v>
      </c>
      <c r="M26" s="292"/>
      <c r="N26" s="292"/>
      <c r="O26" s="292"/>
      <c r="P26" s="267">
        <v>45317</v>
      </c>
      <c r="Q26" s="292" t="s">
        <v>385</v>
      </c>
      <c r="R26" s="292"/>
      <c r="S26" s="292"/>
      <c r="T26" s="292"/>
      <c r="U26" s="292"/>
      <c r="V26" s="364"/>
      <c r="W26" s="364"/>
      <c r="X26" s="364"/>
    </row>
    <row r="27" ht="146.25" customHeight="1">
      <c r="A27" s="248">
        <v>18</v>
      </c>
      <c r="B27" s="309" t="s">
        <v>1248</v>
      </c>
      <c r="C27" s="248">
        <v>6</v>
      </c>
      <c r="D27" s="247" t="s">
        <v>1258</v>
      </c>
      <c r="E27" s="248"/>
      <c r="F27" s="247"/>
      <c r="G27" s="289">
        <v>0.5</v>
      </c>
      <c r="H27" s="290" t="s">
        <v>265</v>
      </c>
      <c r="I27" s="248" t="s">
        <v>1211</v>
      </c>
      <c r="J27" s="266">
        <v>45288</v>
      </c>
      <c r="K27" s="248" t="s">
        <v>275</v>
      </c>
      <c r="L27" s="248" t="s">
        <v>1259</v>
      </c>
      <c r="M27" s="248"/>
      <c r="N27" s="248"/>
      <c r="O27" s="248"/>
      <c r="P27" s="266">
        <v>45317</v>
      </c>
      <c r="Q27" s="248" t="s">
        <v>385</v>
      </c>
      <c r="R27" s="248"/>
      <c r="S27" s="248"/>
      <c r="T27" s="248"/>
      <c r="U27" s="248"/>
      <c r="V27" s="360"/>
      <c r="W27" s="360"/>
      <c r="X27" s="360"/>
    </row>
    <row r="28" ht="51">
      <c r="A28" s="292">
        <v>19</v>
      </c>
      <c r="B28" s="315" t="s">
        <v>1248</v>
      </c>
      <c r="C28" s="292">
        <v>6</v>
      </c>
      <c r="D28" s="294" t="s">
        <v>1260</v>
      </c>
      <c r="E28" s="292"/>
      <c r="F28" s="294"/>
      <c r="G28" s="295">
        <v>0.5</v>
      </c>
      <c r="H28" s="296" t="s">
        <v>28</v>
      </c>
      <c r="I28" s="292" t="s">
        <v>1211</v>
      </c>
      <c r="J28" s="267">
        <v>45288</v>
      </c>
      <c r="K28" s="292" t="s">
        <v>275</v>
      </c>
      <c r="L28" s="292" t="s">
        <v>1261</v>
      </c>
      <c r="M28" s="292"/>
      <c r="N28" s="292"/>
      <c r="O28" s="292"/>
      <c r="P28" s="267">
        <v>45317</v>
      </c>
      <c r="Q28" s="292" t="s">
        <v>385</v>
      </c>
      <c r="R28" s="292"/>
      <c r="S28" s="292"/>
      <c r="T28" s="292"/>
      <c r="U28" s="292"/>
      <c r="V28" s="364"/>
      <c r="W28" s="364"/>
      <c r="X28" s="364"/>
    </row>
    <row r="29" ht="42">
      <c r="A29" s="248">
        <v>20</v>
      </c>
      <c r="B29" s="309" t="s">
        <v>1248</v>
      </c>
      <c r="C29" s="248">
        <v>6</v>
      </c>
      <c r="D29" s="247" t="s">
        <v>1262</v>
      </c>
      <c r="E29" s="247"/>
      <c r="F29" s="247"/>
      <c r="G29" s="289">
        <v>0.5</v>
      </c>
      <c r="H29" s="290" t="s">
        <v>265</v>
      </c>
      <c r="I29" s="248" t="s">
        <v>1211</v>
      </c>
      <c r="J29" s="266">
        <v>45288</v>
      </c>
      <c r="K29" s="248" t="s">
        <v>275</v>
      </c>
      <c r="L29" s="248" t="s">
        <v>1263</v>
      </c>
      <c r="M29" s="266"/>
      <c r="N29" s="248"/>
      <c r="O29" s="248"/>
      <c r="P29" s="266">
        <v>45317</v>
      </c>
      <c r="Q29" s="248" t="s">
        <v>385</v>
      </c>
      <c r="R29" s="248"/>
      <c r="S29" s="248"/>
      <c r="T29" s="248"/>
      <c r="U29" s="248"/>
      <c r="V29" s="360"/>
      <c r="W29" s="360"/>
      <c r="X29" s="360"/>
    </row>
    <row r="30">
      <c r="A30" s="292"/>
      <c r="B30" s="292"/>
      <c r="C30" s="292"/>
      <c r="D30" s="294"/>
      <c r="E30" s="294"/>
      <c r="F30" s="294"/>
      <c r="G30" s="295"/>
      <c r="H30" s="296"/>
      <c r="I30" s="292"/>
      <c r="J30" s="292"/>
      <c r="K30" s="292"/>
      <c r="L30" s="292"/>
      <c r="M30" s="292"/>
      <c r="N30" s="292"/>
      <c r="O30" s="292"/>
      <c r="P30" s="292"/>
      <c r="Q30" s="292"/>
      <c r="R30" s="292"/>
      <c r="S30" s="292"/>
      <c r="T30" s="292"/>
      <c r="U30" s="292"/>
      <c r="V30" s="364"/>
      <c r="W30" s="364"/>
      <c r="X30" s="364"/>
    </row>
    <row r="31">
      <c r="A31" s="248"/>
      <c r="B31" s="248"/>
      <c r="C31" s="248"/>
      <c r="D31" s="247"/>
      <c r="E31" s="247"/>
      <c r="F31" s="247"/>
      <c r="G31" s="289"/>
      <c r="H31" s="290"/>
      <c r="I31" s="248"/>
      <c r="J31" s="248"/>
      <c r="K31" s="248"/>
      <c r="L31" s="248"/>
      <c r="M31" s="248"/>
      <c r="N31" s="248"/>
      <c r="O31" s="248"/>
      <c r="P31" s="248"/>
      <c r="Q31" s="248"/>
      <c r="R31" s="248"/>
      <c r="S31" s="248"/>
      <c r="T31" s="248"/>
      <c r="U31" s="248"/>
      <c r="V31" s="360"/>
      <c r="W31" s="360"/>
      <c r="X31" s="360"/>
    </row>
    <row r="32">
      <c r="A32" s="292"/>
      <c r="B32" s="292"/>
      <c r="C32" s="292"/>
      <c r="D32" s="294"/>
      <c r="E32" s="294"/>
      <c r="F32" s="294"/>
      <c r="G32" s="295"/>
      <c r="H32" s="296"/>
      <c r="I32" s="292"/>
      <c r="J32" s="292"/>
      <c r="K32" s="292"/>
      <c r="L32" s="292"/>
      <c r="M32" s="292"/>
      <c r="N32" s="292"/>
      <c r="O32" s="292"/>
      <c r="P32" s="292"/>
      <c r="Q32" s="292"/>
      <c r="R32" s="292"/>
      <c r="S32" s="292"/>
      <c r="T32" s="292"/>
      <c r="U32" s="292"/>
      <c r="V32" s="364"/>
      <c r="W32" s="364"/>
      <c r="X32" s="364"/>
    </row>
    <row r="33">
      <c r="A33" s="248"/>
      <c r="B33" s="248"/>
      <c r="C33" s="248"/>
      <c r="D33" s="247"/>
      <c r="E33" s="247"/>
      <c r="F33" s="247"/>
      <c r="G33" s="289"/>
      <c r="H33" s="290"/>
      <c r="I33" s="248"/>
      <c r="J33" s="248"/>
      <c r="K33" s="248"/>
      <c r="L33" s="248"/>
      <c r="M33" s="248"/>
      <c r="N33" s="248"/>
      <c r="O33" s="248"/>
      <c r="P33" s="248"/>
      <c r="Q33" s="248"/>
      <c r="R33" s="248"/>
      <c r="S33" s="248"/>
      <c r="T33" s="248"/>
      <c r="U33" s="248"/>
      <c r="V33" s="360"/>
      <c r="W33" s="360"/>
      <c r="X33" s="360"/>
    </row>
    <row r="34">
      <c r="A34" s="292"/>
      <c r="B34" s="292"/>
      <c r="C34" s="292"/>
      <c r="D34" s="294"/>
      <c r="E34" s="294"/>
      <c r="F34" s="294"/>
      <c r="G34" s="295"/>
      <c r="H34" s="296"/>
      <c r="I34" s="292"/>
      <c r="J34" s="292"/>
      <c r="K34" s="292"/>
      <c r="L34" s="292"/>
      <c r="M34" s="292"/>
      <c r="N34" s="292"/>
      <c r="O34" s="292"/>
      <c r="P34" s="292"/>
      <c r="Q34" s="292"/>
      <c r="R34" s="292"/>
      <c r="S34" s="292"/>
      <c r="T34" s="292"/>
      <c r="U34" s="292"/>
      <c r="V34" s="364"/>
      <c r="W34" s="364"/>
      <c r="X34" s="364"/>
    </row>
    <row r="35">
      <c r="A35" s="248"/>
      <c r="B35" s="248"/>
      <c r="C35" s="248"/>
      <c r="D35" s="247"/>
      <c r="E35" s="247"/>
      <c r="F35" s="247"/>
      <c r="G35" s="289"/>
      <c r="H35" s="290"/>
      <c r="I35" s="248"/>
      <c r="J35" s="248"/>
      <c r="K35" s="248"/>
      <c r="L35" s="248"/>
      <c r="M35" s="529"/>
      <c r="N35" s="248"/>
      <c r="O35" s="248"/>
      <c r="P35" s="248"/>
      <c r="Q35" s="248"/>
      <c r="R35" s="248"/>
      <c r="S35" s="248"/>
      <c r="T35" s="248"/>
      <c r="U35" s="248"/>
      <c r="V35" s="360"/>
      <c r="W35" s="360"/>
      <c r="X35" s="360"/>
    </row>
    <row r="36">
      <c r="A36" s="292"/>
      <c r="B36" s="292"/>
      <c r="C36" s="292"/>
      <c r="D36" s="294"/>
      <c r="E36" s="294"/>
      <c r="F36" s="294"/>
      <c r="G36" s="295"/>
      <c r="H36" s="296"/>
      <c r="I36" s="292"/>
      <c r="J36" s="292"/>
      <c r="K36" s="292"/>
      <c r="L36" s="292"/>
      <c r="M36" s="292"/>
      <c r="N36" s="292"/>
      <c r="O36" s="292"/>
      <c r="P36" s="292"/>
      <c r="Q36" s="292"/>
      <c r="R36" s="292"/>
      <c r="S36" s="292"/>
      <c r="T36" s="292"/>
      <c r="U36" s="292"/>
      <c r="V36" s="364"/>
      <c r="W36" s="364"/>
      <c r="X36" s="364"/>
    </row>
    <row r="37">
      <c r="A37" s="248"/>
      <c r="B37" s="248"/>
      <c r="C37" s="248"/>
      <c r="D37" s="247"/>
      <c r="E37" s="247"/>
      <c r="F37" s="247"/>
      <c r="G37" s="289"/>
      <c r="H37" s="290"/>
      <c r="I37" s="248"/>
      <c r="J37" s="248"/>
      <c r="K37" s="248"/>
      <c r="L37" s="248"/>
      <c r="M37" s="248"/>
      <c r="N37" s="248"/>
      <c r="O37" s="248"/>
      <c r="P37" s="248"/>
      <c r="Q37" s="248"/>
      <c r="R37" s="248"/>
      <c r="S37" s="248"/>
      <c r="T37" s="248"/>
      <c r="U37" s="248"/>
      <c r="V37" s="360"/>
      <c r="W37" s="360"/>
      <c r="X37" s="360"/>
    </row>
    <row r="38">
      <c r="A38" s="292"/>
      <c r="B38" s="292"/>
      <c r="C38" s="292"/>
      <c r="D38" s="294"/>
      <c r="E38" s="294"/>
      <c r="F38" s="294"/>
      <c r="G38" s="295"/>
      <c r="H38" s="296"/>
      <c r="I38" s="292"/>
      <c r="J38" s="292"/>
      <c r="K38" s="292"/>
      <c r="L38" s="292"/>
      <c r="M38" s="292"/>
      <c r="N38" s="292"/>
      <c r="O38" s="292"/>
      <c r="P38" s="292"/>
      <c r="Q38" s="292"/>
      <c r="R38" s="292"/>
      <c r="S38" s="292"/>
      <c r="T38" s="292"/>
      <c r="U38" s="292"/>
      <c r="V38" s="364"/>
      <c r="W38" s="364"/>
      <c r="X38" s="364"/>
    </row>
    <row r="39">
      <c r="A39" s="248"/>
      <c r="B39" s="248"/>
      <c r="C39" s="248"/>
      <c r="D39" s="247"/>
      <c r="E39" s="247"/>
      <c r="F39" s="247"/>
      <c r="G39" s="289"/>
      <c r="H39" s="290"/>
      <c r="I39" s="248"/>
      <c r="J39" s="248"/>
      <c r="K39" s="248"/>
      <c r="L39" s="248"/>
      <c r="M39" s="248"/>
      <c r="N39" s="248"/>
      <c r="O39" s="248"/>
      <c r="P39" s="248"/>
      <c r="Q39" s="248"/>
      <c r="R39" s="248"/>
      <c r="S39" s="248"/>
      <c r="T39" s="248"/>
      <c r="U39" s="248"/>
      <c r="V39" s="360"/>
      <c r="W39" s="360"/>
      <c r="X39" s="360"/>
    </row>
    <row r="40">
      <c r="A40" s="292"/>
      <c r="B40" s="292"/>
      <c r="C40" s="292"/>
      <c r="D40" s="294"/>
      <c r="E40" s="294"/>
      <c r="F40" s="294"/>
      <c r="G40" s="295"/>
      <c r="H40" s="296"/>
      <c r="I40" s="292"/>
      <c r="J40" s="292"/>
      <c r="K40" s="292"/>
      <c r="L40" s="292"/>
      <c r="M40" s="292"/>
      <c r="N40" s="292"/>
      <c r="O40" s="292"/>
      <c r="P40" s="292"/>
      <c r="Q40" s="292"/>
      <c r="R40" s="292"/>
      <c r="S40" s="292"/>
      <c r="T40" s="292"/>
      <c r="U40" s="292"/>
      <c r="V40" s="364"/>
      <c r="W40" s="364"/>
      <c r="X40" s="364"/>
    </row>
    <row r="41">
      <c r="A41" s="248"/>
      <c r="B41" s="248"/>
      <c r="C41" s="248"/>
      <c r="D41" s="247"/>
      <c r="E41" s="247"/>
      <c r="F41" s="247"/>
      <c r="G41" s="289"/>
      <c r="H41" s="290"/>
      <c r="I41" s="248"/>
      <c r="J41" s="248"/>
      <c r="K41" s="248"/>
      <c r="L41" s="248"/>
      <c r="M41" s="248"/>
      <c r="N41" s="248"/>
      <c r="O41" s="248"/>
      <c r="P41" s="248"/>
      <c r="Q41" s="248"/>
      <c r="R41" s="248"/>
      <c r="S41" s="248"/>
      <c r="T41" s="248"/>
      <c r="U41" s="248"/>
      <c r="V41" s="360"/>
      <c r="W41" s="360"/>
      <c r="X41" s="360"/>
    </row>
    <row r="42">
      <c r="A42" s="292"/>
      <c r="B42" s="292"/>
      <c r="C42" s="292"/>
      <c r="D42" s="294"/>
      <c r="E42" s="294"/>
      <c r="F42" s="294"/>
      <c r="G42" s="295"/>
      <c r="H42" s="296"/>
      <c r="I42" s="292"/>
      <c r="J42" s="292"/>
      <c r="K42" s="292"/>
      <c r="L42" s="292"/>
      <c r="M42" s="292"/>
      <c r="N42" s="292"/>
      <c r="O42" s="292"/>
      <c r="P42" s="292"/>
      <c r="Q42" s="292"/>
      <c r="R42" s="292"/>
      <c r="S42" s="292"/>
      <c r="T42" s="292"/>
      <c r="U42" s="292"/>
      <c r="V42" s="364"/>
      <c r="W42" s="364"/>
      <c r="X42" s="364"/>
    </row>
    <row r="43">
      <c r="A43" s="248"/>
      <c r="B43" s="248"/>
      <c r="C43" s="248"/>
      <c r="D43" s="247"/>
      <c r="E43" s="247"/>
      <c r="F43" s="247"/>
      <c r="G43" s="289"/>
      <c r="H43" s="290"/>
      <c r="I43" s="248"/>
      <c r="J43" s="248"/>
      <c r="K43" s="248"/>
      <c r="L43" s="248"/>
      <c r="M43" s="248"/>
      <c r="N43" s="248"/>
      <c r="O43" s="248"/>
      <c r="P43" s="248"/>
      <c r="Q43" s="248"/>
      <c r="R43" s="248"/>
      <c r="S43" s="248"/>
      <c r="T43" s="248"/>
      <c r="U43" s="248"/>
      <c r="V43" s="360"/>
      <c r="W43" s="360"/>
      <c r="X43" s="360"/>
    </row>
    <row r="44">
      <c r="A44" s="292"/>
      <c r="B44" s="292"/>
      <c r="C44" s="292"/>
      <c r="D44" s="294"/>
      <c r="E44" s="294"/>
      <c r="F44" s="294"/>
      <c r="G44" s="295"/>
      <c r="H44" s="296"/>
      <c r="I44" s="292"/>
      <c r="J44" s="292"/>
      <c r="K44" s="292"/>
      <c r="L44" s="292"/>
      <c r="M44" s="292"/>
      <c r="N44" s="292"/>
      <c r="O44" s="292"/>
      <c r="P44" s="292"/>
      <c r="Q44" s="292"/>
      <c r="R44" s="292"/>
      <c r="S44" s="292"/>
      <c r="T44" s="292"/>
      <c r="U44" s="292"/>
      <c r="V44" s="364"/>
      <c r="W44" s="364"/>
      <c r="X44" s="364"/>
    </row>
    <row r="45">
      <c r="A45" s="248"/>
      <c r="B45" s="248"/>
      <c r="C45" s="248"/>
      <c r="D45" s="247"/>
      <c r="E45" s="247"/>
      <c r="F45" s="247"/>
      <c r="G45" s="289"/>
      <c r="H45" s="290"/>
      <c r="I45" s="248"/>
      <c r="J45" s="248"/>
      <c r="K45" s="248"/>
      <c r="L45" s="248"/>
      <c r="M45" s="248"/>
      <c r="N45" s="248"/>
      <c r="O45" s="248"/>
      <c r="P45" s="248"/>
      <c r="Q45" s="248"/>
      <c r="R45" s="248"/>
      <c r="S45" s="248"/>
      <c r="T45" s="248"/>
      <c r="U45" s="248"/>
      <c r="V45" s="360"/>
      <c r="W45" s="360"/>
      <c r="X45" s="360"/>
    </row>
    <row r="46">
      <c r="A46" s="292"/>
      <c r="B46" s="292"/>
      <c r="C46" s="292"/>
      <c r="D46" s="294"/>
      <c r="E46" s="294"/>
      <c r="F46" s="294"/>
      <c r="G46" s="295"/>
      <c r="H46" s="296"/>
      <c r="I46" s="292"/>
      <c r="J46" s="292"/>
      <c r="K46" s="292"/>
      <c r="L46" s="292"/>
      <c r="M46" s="292"/>
      <c r="N46" s="292"/>
      <c r="O46" s="292"/>
      <c r="P46" s="292"/>
      <c r="Q46" s="292"/>
      <c r="R46" s="292"/>
      <c r="S46" s="292"/>
      <c r="T46" s="292"/>
      <c r="U46" s="292"/>
      <c r="V46" s="364"/>
      <c r="W46" s="364"/>
      <c r="X46" s="364"/>
    </row>
    <row r="47">
      <c r="A47" s="248"/>
      <c r="B47" s="248"/>
      <c r="C47" s="248"/>
      <c r="D47" s="247"/>
      <c r="E47" s="247"/>
      <c r="F47" s="247"/>
      <c r="G47" s="289"/>
      <c r="H47" s="290"/>
      <c r="I47" s="248"/>
      <c r="J47" s="248"/>
      <c r="K47" s="248"/>
      <c r="L47" s="248"/>
      <c r="M47" s="248"/>
      <c r="N47" s="248"/>
      <c r="O47" s="248"/>
      <c r="P47" s="248"/>
      <c r="Q47" s="248"/>
      <c r="R47" s="248"/>
      <c r="S47" s="248"/>
      <c r="T47" s="248"/>
      <c r="U47" s="248"/>
      <c r="V47" s="360"/>
      <c r="W47" s="360"/>
      <c r="X47" s="360"/>
    </row>
    <row r="48">
      <c r="A48" s="292"/>
      <c r="B48" s="292"/>
      <c r="C48" s="292"/>
      <c r="D48" s="294"/>
      <c r="E48" s="294"/>
      <c r="F48" s="294"/>
      <c r="G48" s="295"/>
      <c r="H48" s="296"/>
      <c r="I48" s="292"/>
      <c r="J48" s="292"/>
      <c r="K48" s="292"/>
      <c r="L48" s="292"/>
      <c r="M48" s="292"/>
      <c r="N48" s="292"/>
      <c r="O48" s="292"/>
      <c r="P48" s="292"/>
      <c r="Q48" s="292"/>
      <c r="R48" s="292"/>
      <c r="S48" s="292"/>
      <c r="T48" s="292"/>
      <c r="U48" s="292"/>
      <c r="V48" s="364"/>
      <c r="W48" s="364"/>
      <c r="X48" s="364"/>
    </row>
    <row r="49">
      <c r="A49" s="248"/>
      <c r="B49" s="248"/>
      <c r="C49" s="248"/>
      <c r="D49" s="247"/>
      <c r="E49" s="247"/>
      <c r="F49" s="247"/>
      <c r="G49" s="289"/>
      <c r="H49" s="290"/>
      <c r="I49" s="248"/>
      <c r="J49" s="248"/>
      <c r="K49" s="248"/>
      <c r="L49" s="248"/>
      <c r="M49" s="248"/>
      <c r="N49" s="248"/>
      <c r="O49" s="248"/>
      <c r="P49" s="248"/>
      <c r="Q49" s="248"/>
      <c r="R49" s="248"/>
      <c r="S49" s="248"/>
      <c r="T49" s="248"/>
      <c r="U49" s="248"/>
      <c r="V49" s="360"/>
      <c r="W49" s="360"/>
      <c r="X49" s="360"/>
    </row>
  </sheetData>
  <mergeCells count="1">
    <mergeCell ref="E24:F24"/>
  </mergeCells>
  <dataValidations count="4" disablePrompts="0">
    <dataValidation sqref="G10:G4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9" type="list" allowBlank="1" errorStyle="stop" imeMode="noControl" operator="between" showDropDown="0" showErrorMessage="0" showInputMessage="0">
      <formula1>'Списки'!$E$2:$E$1002</formula1>
    </dataValidation>
    <dataValidation sqref="K10:K49" type="list" allowBlank="1" errorStyle="stop" imeMode="noControl" operator="between" showDropDown="0" showErrorMessage="0" showInputMessage="0">
      <formula1>'Списки'!$A$2:$A$1002</formula1>
    </dataValidation>
  </dataValidations>
  <hyperlinks>
    <hyperlink r:id="rId1" ref="F13"/>
    <hyperlink r:id="rId1" ref="F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2D0083-004A-466E-BD4A-00CD00F10054}">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CF00D7-004C-4F3A-8CC9-00C7005C0025}">
            <xm:f>1</xm:f>
            <x14:dxf>
              <font>
                <color indexed="65"/>
              </font>
              <fill>
                <patternFill patternType="solid">
                  <fgColor rgb="FF434343"/>
                  <bgColor rgb="FF434343"/>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1" operator="equal" id="{000600B0-0079-466A-8C75-007200FD0098}">
            <xm:f>0.5</xm:f>
            <x14:dxf>
              <font>
                <color indexed="65"/>
              </font>
              <fill>
                <patternFill patternType="solid">
                  <fgColor rgb="FF999999"/>
                  <bgColor rgb="FF999999"/>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0" operator="equal" id="{00E800BB-00F2-4D94-9B0C-002000210001}">
            <xm:f>0.2</xm:f>
            <x14:dxf>
              <font/>
              <fill>
                <patternFill patternType="solid">
                  <fgColor rgb="FFCCCCCC"/>
                  <bgColor rgb="FFCCCCCC"/>
                </patternFill>
              </fill>
              <border>
                <left style="none"/>
                <right style="none"/>
                <top style="none"/>
                <bottom style="none"/>
                <diagonal style="none"/>
              </border>
            </x14:dxf>
          </x14:cfRule>
          <xm:sqref>G10:G49</xm:sqref>
        </x14:conditionalFormatting>
        <x14:conditionalFormatting xmlns:xm="http://schemas.microsoft.com/office/excel/2006/main">
          <x14:cfRule type="containsText" priority="9" operator="containsText" text="ПД" id="{00F7007F-0043-44D2-BB58-00C0008800E3}">
            <xm:f>NOT(ISERROR(SEARCH(("ПД"),(K3))))</xm:f>
            <x14:dxf>
              <font/>
              <fill>
                <patternFill patternType="solid">
                  <fgColor rgb="FFF9CB9C"/>
                  <bgColor rgb="FFF9CB9C"/>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8" operator="containsText" text="отменено" id="{002A00A9-009B-4892-953B-00C3004600A0}">
            <xm:f>NOT(ISERROR(SEARCH(("отменено"),(K3))))</xm:f>
            <x14:dxf>
              <font/>
              <fill>
                <patternFill patternType="solid">
                  <fgColor rgb="FFD9EAD3"/>
                  <bgColor rgb="FFD9EAD3"/>
                </patternFill>
              </fill>
              <border>
                <left style="none"/>
                <right style="none"/>
                <top style="none"/>
                <bottom style="none"/>
                <diagonal style="none"/>
              </border>
            </x14:dxf>
          </x14:cfRule>
          <xm:sqref>K3 K5:K49</xm:sqref>
        </x14:conditionalFormatting>
        <x14:conditionalFormatting xmlns:xm="http://schemas.microsoft.com/office/excel/2006/main">
          <x14:cfRule type="cellIs" priority="7" operator="equal" id="{00960009-0049-4A95-A371-0099001B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6" operator="equal" id="{00FF00E7-0027-481C-B9EA-006C0029006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5" operator="equal" id="{008B007A-00D0-40EB-9711-005100A800B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4" operator="equal" id="{007100D2-000E-45D8-99D6-0065003D001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3" operator="equal" id="{001F0055-007C-4DB5-89F1-0073006B002A}">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ontainsText" priority="2" operator="containsText" text="повторно" id="{009900C1-0006-48E9-A1B4-001E00C200A6}">
            <xm:f>NOT(ISERROR(SEARCH(("повторно"),(K3))))</xm:f>
            <x14:dxf>
              <font/>
              <fill>
                <patternFill patternType="solid">
                  <fgColor rgb="FFEA9999"/>
                  <bgColor rgb="FFEA9999"/>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1" operator="containsText" text="снято" id="{00FA0025-0096-4EE3-B7D8-001C001300AE}">
            <xm:f>NOT(ISERROR(SEARCH(("снято"),(K3))))</xm:f>
            <x14:dxf>
              <font/>
              <fill>
                <patternFill patternType="solid">
                  <fgColor rgb="FF93C47D"/>
                  <bgColor rgb="FF93C47D"/>
                </patternFill>
              </fill>
              <border>
                <left style="none"/>
                <right style="none"/>
                <top style="none"/>
                <bottom style="none"/>
                <diagonal style="none"/>
              </border>
            </x14:dxf>
          </x14:cfRule>
          <xm:sqref>K3 K5:K49</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9.75"/>
    <col customWidth="1" min="3" max="3" width="9.3800000000000008"/>
    <col customWidth="1" min="4" max="4" width="61.5"/>
    <col customWidth="1" min="5" max="5" width="66.75"/>
    <col collapsed="1" customWidth="1" min="6" max="6" width="17.129999999999999"/>
    <col customWidth="1" hidden="1" min="7" max="7" outlineLevel="1" width="10.25"/>
    <col customWidth="1" hidden="1" min="8" max="8" outlineLevel="1" width="14.5"/>
    <col customWidth="1" min="10" max="10" width="10.130000000000001"/>
    <col customWidth="1" min="11" max="11" width="11"/>
    <col customWidth="1" min="12" max="12" width="34.630000000000003"/>
    <col customWidth="1" min="13" max="13" width="10.380000000000001"/>
    <col customWidth="1" min="14" max="14" width="39.880000000000003"/>
    <col customWidth="1" min="15" max="15" width="24.379999999999999"/>
    <col customWidth="1" min="16" max="16" width="11.5"/>
    <col customWidth="1" min="17" max="17" width="35.25"/>
    <col customWidth="1" min="18" max="18" width="22"/>
    <col customWidth="1" min="19" max="19" width="11.5"/>
    <col customWidth="1" min="20" max="20" width="26.879999999999999"/>
    <col customWidth="1" min="21" max="21" width="25.629999999999999"/>
    <col customWidth="1" hidden="1" min="22"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COUNTIF($H10:$H48,"1 - Несоответствие продуктовым требованиям ПИК-Стандарт")</f>
        <v>11</v>
      </c>
      <c r="I3" s="352">
        <f>COUNTIF($H10:$H48,"2 - Несоответствие Бренд-листам ПИК")</f>
        <v>0</v>
      </c>
      <c r="J3" s="352">
        <f>COUNTIF($H16:$H48,"3 - Несоответствие Каталогу отделки")</f>
        <v>0</v>
      </c>
      <c r="K3" s="352">
        <f>COUNTIF($H10:$H48,"5 - Ошибка в применении СТМ")</f>
        <v>0</v>
      </c>
      <c r="L3" s="352">
        <f>COUNTIF($H10:$H48,"4 - Несоответствие Каталогу оборудования")</f>
        <v>0</v>
      </c>
      <c r="M3" s="352">
        <f>COUNTIF($H10:$H48,"6 - Ошибка в применении сборных ЛМ")</f>
        <v>0</v>
      </c>
      <c r="N3" s="352">
        <f>COUNTIF($H10:$H48,"7 - Ошибка в применении шкаф-пакетов")</f>
        <v>0</v>
      </c>
      <c r="O3" s="352">
        <f>COUNTIF($H10:$H48,"8 - Ошибка в применении шахт-пакетов")</f>
        <v>0</v>
      </c>
      <c r="P3" s="352">
        <f>COUNTIF($H10:$H48,"9 - Несоответствие типологическим требованиям ПИК-Стандарт")</f>
        <v>0</v>
      </c>
      <c r="Q3" s="352">
        <f>COUNTIF($H10:$H48,"10 - Несоответствие НТД РФ")</f>
        <v>0</v>
      </c>
      <c r="R3" s="352">
        <f>COUNTIF($H10:$H48,"11 - Несоответствие ИРД (кроме ТУ, СТУ), АПР, ПД")</f>
        <v>0</v>
      </c>
      <c r="S3" s="352">
        <f>COUNTIF($H10:$H48,"12 - Несоответствие требованиям ТУ, СТУ")</f>
        <v>0</v>
      </c>
      <c r="T3" s="352">
        <f>COUNTIF($H10:$H48,"13 - Ошибка в технических решениях")</f>
        <v>0</v>
      </c>
      <c r="U3" s="352">
        <f>COUNTIF($H10:$H48,"14 - Неувязка м/у собой комплектов РД")</f>
        <v>0</v>
      </c>
      <c r="V3" s="352">
        <f>COUNTIF($H10:$H48,"15 - Недостаточность информации влияющей на СМР")</f>
        <v>11</v>
      </c>
      <c r="W3" s="352">
        <f>COUNTIF($H10:$H48,"16 - Нерациональное решение")</f>
        <v>0</v>
      </c>
      <c r="X3" s="352">
        <f>COUNTIF($H10:$H48,"17 - Оформление")</f>
        <v>1</v>
      </c>
    </row>
    <row r="4" hidden="1" outlineLevel="1">
      <c r="A4" s="125" t="s">
        <v>264</v>
      </c>
      <c r="B4" s="353">
        <v>5</v>
      </c>
      <c r="C4" s="353">
        <v>4</v>
      </c>
      <c r="D4" s="354">
        <f>C4/B4</f>
        <v>0.80000000000000004</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266"/>
      <c r="T5" s="248"/>
      <c r="U5" s="248"/>
      <c r="V5" s="360"/>
      <c r="W5" s="360"/>
      <c r="X5" s="360"/>
    </row>
    <row r="6" hidden="1" outlineLevel="1">
      <c r="A6" s="18">
        <v>0.20000000000000001</v>
      </c>
      <c r="B6" s="18">
        <v>0.5</v>
      </c>
      <c r="C6" s="18">
        <v>1</v>
      </c>
      <c r="D6" s="18" t="s">
        <v>38</v>
      </c>
      <c r="E6" s="18"/>
      <c r="F6" s="18" t="s">
        <v>268</v>
      </c>
      <c r="G6" s="362">
        <f>COUNTIFS(G10:G48,"0,2")</f>
        <v>0</v>
      </c>
      <c r="H6" s="531"/>
      <c r="I6" s="292"/>
      <c r="J6" s="267"/>
      <c r="K6" s="292"/>
      <c r="L6" s="267"/>
      <c r="M6" s="267"/>
      <c r="N6" s="292"/>
      <c r="O6" s="267"/>
      <c r="P6" s="267"/>
      <c r="Q6" s="292"/>
      <c r="R6" s="267"/>
      <c r="S6" s="267"/>
      <c r="T6" s="292"/>
      <c r="U6" s="292"/>
      <c r="V6" s="364"/>
      <c r="W6" s="364"/>
      <c r="X6" s="364"/>
    </row>
    <row r="7" hidden="1" outlineLevel="1">
      <c r="A7" s="365">
        <f>G6*0.2/B4</f>
        <v>0</v>
      </c>
      <c r="B7" s="365">
        <f>G7*0.5/B4</f>
        <v>2.2000000000000002</v>
      </c>
      <c r="C7" s="365">
        <f>G8*1/B4</f>
        <v>0.20000000000000001</v>
      </c>
      <c r="D7" s="366">
        <f>(G6*A6+G7*B6+G8*C6)/SUM(G6:G8)</f>
        <v>0.52173913039999997</v>
      </c>
      <c r="E7" s="367"/>
      <c r="F7" s="143" t="s">
        <v>269</v>
      </c>
      <c r="G7" s="368">
        <f>COUNTIFS(G10:G48,"0,5")</f>
        <v>22</v>
      </c>
      <c r="H7" s="530"/>
      <c r="I7" s="369"/>
      <c r="J7" s="369"/>
      <c r="K7" s="369"/>
      <c r="L7" s="369"/>
      <c r="M7" s="369"/>
      <c r="N7" s="369"/>
      <c r="O7" s="369"/>
      <c r="P7" s="369"/>
      <c r="Q7" s="369"/>
      <c r="R7" s="369"/>
      <c r="S7" s="369"/>
      <c r="T7" s="369"/>
      <c r="U7" s="369"/>
      <c r="V7" s="370"/>
      <c r="W7" s="370"/>
      <c r="X7" s="370"/>
    </row>
    <row r="8" hidden="1" outlineLevel="1">
      <c r="A8" s="126" t="s">
        <v>53</v>
      </c>
      <c r="B8" s="126" t="s">
        <v>53</v>
      </c>
      <c r="C8" s="126" t="s">
        <v>53</v>
      </c>
      <c r="D8" s="126" t="s">
        <v>53</v>
      </c>
      <c r="E8" s="126"/>
      <c r="F8" s="18" t="s">
        <v>270</v>
      </c>
      <c r="G8" s="362">
        <f>COUNTIFS(G10:G48,"1")</f>
        <v>1</v>
      </c>
      <c r="H8" s="531"/>
      <c r="I8" s="292"/>
      <c r="J8" s="267"/>
      <c r="K8" s="292"/>
      <c r="L8" s="267"/>
      <c r="M8" s="267"/>
      <c r="N8" s="292"/>
      <c r="O8" s="267"/>
      <c r="P8" s="267"/>
      <c r="Q8" s="292"/>
      <c r="R8" s="267"/>
      <c r="S8" s="267"/>
      <c r="T8" s="292"/>
      <c r="U8" s="292"/>
      <c r="V8" s="364"/>
      <c r="W8" s="364"/>
      <c r="X8" s="364"/>
    </row>
    <row r="9">
      <c r="A9" s="145"/>
      <c r="B9" s="145"/>
      <c r="C9" s="145"/>
      <c r="D9" s="145"/>
      <c r="E9" s="145"/>
      <c r="F9" s="145"/>
      <c r="G9" s="145"/>
      <c r="H9" s="145"/>
      <c r="I9" s="243"/>
      <c r="J9" s="244"/>
      <c r="K9" s="243"/>
      <c r="L9" s="244"/>
      <c r="M9" s="244"/>
      <c r="N9" s="243"/>
      <c r="O9" s="244"/>
      <c r="P9" s="244"/>
      <c r="Q9" s="243"/>
      <c r="R9" s="244"/>
      <c r="S9" s="244"/>
      <c r="T9" s="243"/>
      <c r="U9" s="243"/>
      <c r="V9" s="146"/>
      <c r="W9" s="146"/>
      <c r="X9" s="146"/>
    </row>
    <row r="10" ht="331.5">
      <c r="A10" s="292">
        <v>1</v>
      </c>
      <c r="B10" s="315" t="s">
        <v>1264</v>
      </c>
      <c r="C10" s="292">
        <v>1</v>
      </c>
      <c r="D10" s="294" t="s">
        <v>1210</v>
      </c>
      <c r="E10" s="292"/>
      <c r="F10" s="292"/>
      <c r="G10" s="295">
        <v>0.5</v>
      </c>
      <c r="H10" s="296" t="s">
        <v>28</v>
      </c>
      <c r="I10" s="292" t="s">
        <v>1211</v>
      </c>
      <c r="J10" s="267">
        <v>45140</v>
      </c>
      <c r="K10" s="292" t="s">
        <v>275</v>
      </c>
      <c r="L10" s="329" t="s">
        <v>1212</v>
      </c>
      <c r="M10" s="267">
        <v>45300</v>
      </c>
      <c r="N10" s="532" t="s">
        <v>1214</v>
      </c>
      <c r="O10" s="292" t="s">
        <v>1215</v>
      </c>
      <c r="P10" s="267">
        <v>45317</v>
      </c>
      <c r="Q10" s="292" t="s">
        <v>343</v>
      </c>
      <c r="R10" s="267"/>
      <c r="S10" s="267"/>
      <c r="T10" s="292"/>
      <c r="U10" s="292"/>
      <c r="V10" s="364"/>
      <c r="W10" s="364"/>
      <c r="X10" s="364"/>
    </row>
    <row r="11" ht="71.25">
      <c r="A11" s="248">
        <v>2</v>
      </c>
      <c r="B11" s="309" t="s">
        <v>1264</v>
      </c>
      <c r="C11" s="248">
        <v>1</v>
      </c>
      <c r="D11" s="247" t="s">
        <v>1265</v>
      </c>
      <c r="E11" s="248"/>
      <c r="F11" s="248"/>
      <c r="G11" s="289">
        <v>0.5</v>
      </c>
      <c r="H11" s="290" t="s">
        <v>265</v>
      </c>
      <c r="I11" s="248" t="s">
        <v>1211</v>
      </c>
      <c r="J11" s="266">
        <v>45140</v>
      </c>
      <c r="K11" s="248" t="s">
        <v>275</v>
      </c>
      <c r="L11" s="321" t="s">
        <v>1217</v>
      </c>
      <c r="M11" s="266">
        <v>45300</v>
      </c>
      <c r="N11" s="248" t="s">
        <v>385</v>
      </c>
      <c r="O11" s="266"/>
      <c r="P11" s="266"/>
      <c r="Q11" s="248"/>
      <c r="R11" s="266"/>
      <c r="S11" s="266"/>
      <c r="T11" s="248"/>
      <c r="U11" s="248"/>
      <c r="V11" s="360"/>
      <c r="W11" s="360"/>
      <c r="X11" s="360"/>
    </row>
    <row r="12" ht="114.75">
      <c r="A12" s="292">
        <v>3</v>
      </c>
      <c r="B12" s="315" t="s">
        <v>1264</v>
      </c>
      <c r="C12" s="292">
        <v>1</v>
      </c>
      <c r="D12" s="294" t="s">
        <v>1218</v>
      </c>
      <c r="E12" s="292"/>
      <c r="F12" s="292"/>
      <c r="G12" s="295">
        <v>0.5</v>
      </c>
      <c r="H12" s="296" t="s">
        <v>28</v>
      </c>
      <c r="I12" s="292" t="s">
        <v>1211</v>
      </c>
      <c r="J12" s="267">
        <v>45140</v>
      </c>
      <c r="K12" s="292" t="s">
        <v>275</v>
      </c>
      <c r="L12" s="329" t="s">
        <v>1212</v>
      </c>
      <c r="M12" s="267">
        <v>45300</v>
      </c>
      <c r="N12" s="292" t="s">
        <v>385</v>
      </c>
      <c r="O12" s="267"/>
      <c r="P12" s="267"/>
      <c r="Q12" s="292"/>
      <c r="R12" s="267"/>
      <c r="S12" s="267"/>
      <c r="T12" s="292"/>
      <c r="U12" s="292"/>
      <c r="V12" s="364"/>
      <c r="W12" s="364"/>
      <c r="X12" s="364"/>
    </row>
    <row r="13" ht="63.75">
      <c r="A13" s="248">
        <v>4</v>
      </c>
      <c r="B13" s="309" t="s">
        <v>1264</v>
      </c>
      <c r="C13" s="248">
        <v>1</v>
      </c>
      <c r="D13" s="247" t="s">
        <v>1219</v>
      </c>
      <c r="E13" s="248"/>
      <c r="F13" s="416" t="s">
        <v>1220</v>
      </c>
      <c r="G13" s="289">
        <v>0.5</v>
      </c>
      <c r="H13" s="290" t="s">
        <v>28</v>
      </c>
      <c r="I13" s="248" t="s">
        <v>1211</v>
      </c>
      <c r="J13" s="266">
        <v>45140</v>
      </c>
      <c r="K13" s="248" t="s">
        <v>275</v>
      </c>
      <c r="L13" s="321" t="s">
        <v>470</v>
      </c>
      <c r="M13" s="266">
        <v>45300</v>
      </c>
      <c r="N13" s="248" t="s">
        <v>385</v>
      </c>
      <c r="O13" s="266"/>
      <c r="P13" s="266"/>
      <c r="Q13" s="248"/>
      <c r="R13" s="266"/>
      <c r="S13" s="266"/>
      <c r="T13" s="248"/>
      <c r="U13" s="248"/>
      <c r="V13" s="360"/>
      <c r="W13" s="360"/>
      <c r="X13" s="360"/>
    </row>
    <row r="14" ht="135">
      <c r="A14" s="292">
        <v>5</v>
      </c>
      <c r="B14" s="315" t="s">
        <v>1264</v>
      </c>
      <c r="C14" s="292">
        <v>1</v>
      </c>
      <c r="D14" s="294" t="s">
        <v>1221</v>
      </c>
      <c r="E14" s="292"/>
      <c r="F14" s="292"/>
      <c r="G14" s="295">
        <v>0.5</v>
      </c>
      <c r="H14" s="296" t="s">
        <v>28</v>
      </c>
      <c r="I14" s="292" t="s">
        <v>1211</v>
      </c>
      <c r="J14" s="267">
        <v>45140</v>
      </c>
      <c r="K14" s="292" t="s">
        <v>275</v>
      </c>
      <c r="L14" s="329" t="s">
        <v>878</v>
      </c>
      <c r="M14" s="267">
        <v>45300</v>
      </c>
      <c r="N14" s="377" t="s">
        <v>1266</v>
      </c>
      <c r="O14" s="292" t="s">
        <v>1223</v>
      </c>
      <c r="P14" s="267">
        <v>45317</v>
      </c>
      <c r="Q14" s="292" t="s">
        <v>343</v>
      </c>
      <c r="R14" s="267"/>
      <c r="S14" s="267"/>
      <c r="T14" s="292"/>
      <c r="U14" s="292"/>
      <c r="V14" s="364"/>
      <c r="W14" s="364"/>
      <c r="X14" s="364"/>
    </row>
    <row r="15" ht="89.25">
      <c r="A15" s="248">
        <v>6</v>
      </c>
      <c r="B15" s="309" t="s">
        <v>1264</v>
      </c>
      <c r="C15" s="248" t="s">
        <v>1224</v>
      </c>
      <c r="D15" s="247" t="s">
        <v>1225</v>
      </c>
      <c r="E15" s="248"/>
      <c r="F15" s="247"/>
      <c r="G15" s="289">
        <v>1</v>
      </c>
      <c r="H15" s="290" t="s">
        <v>265</v>
      </c>
      <c r="I15" s="248" t="s">
        <v>1211</v>
      </c>
      <c r="J15" s="266">
        <v>45140</v>
      </c>
      <c r="K15" s="533" t="s">
        <v>320</v>
      </c>
      <c r="L15" s="248" t="s">
        <v>1267</v>
      </c>
      <c r="M15" s="266"/>
      <c r="N15" s="247" t="s">
        <v>1227</v>
      </c>
      <c r="O15" s="266"/>
      <c r="P15" s="266"/>
      <c r="Q15" s="248"/>
      <c r="R15" s="266"/>
      <c r="S15" s="266"/>
      <c r="T15" s="248"/>
      <c r="U15" s="248"/>
      <c r="V15" s="360"/>
      <c r="W15" s="360"/>
      <c r="X15" s="360"/>
    </row>
    <row r="16" ht="127.5">
      <c r="A16" s="292">
        <v>7</v>
      </c>
      <c r="B16" s="315" t="s">
        <v>1264</v>
      </c>
      <c r="C16" s="292" t="s">
        <v>1224</v>
      </c>
      <c r="D16" s="294" t="s">
        <v>1268</v>
      </c>
      <c r="E16" s="292"/>
      <c r="F16" s="294"/>
      <c r="G16" s="295">
        <v>0.5</v>
      </c>
      <c r="H16" s="296" t="s">
        <v>265</v>
      </c>
      <c r="I16" s="292" t="s">
        <v>1211</v>
      </c>
      <c r="J16" s="267">
        <v>45140</v>
      </c>
      <c r="K16" s="292" t="s">
        <v>275</v>
      </c>
      <c r="L16" s="292" t="s">
        <v>853</v>
      </c>
      <c r="M16" s="267">
        <v>45300</v>
      </c>
      <c r="N16" s="292" t="s">
        <v>385</v>
      </c>
      <c r="O16" s="267"/>
      <c r="P16" s="267"/>
      <c r="Q16" s="292"/>
      <c r="R16" s="267"/>
      <c r="S16" s="267"/>
      <c r="T16" s="292"/>
      <c r="U16" s="292"/>
      <c r="V16" s="364"/>
      <c r="W16" s="364"/>
      <c r="X16" s="364"/>
    </row>
    <row r="17" ht="174.75" customHeight="1">
      <c r="A17" s="248">
        <v>8</v>
      </c>
      <c r="B17" s="309" t="s">
        <v>1264</v>
      </c>
      <c r="C17" s="248" t="s">
        <v>1229</v>
      </c>
      <c r="D17" s="247" t="s">
        <v>1230</v>
      </c>
      <c r="E17" s="248"/>
      <c r="F17" s="380" t="s">
        <v>1231</v>
      </c>
      <c r="G17" s="289">
        <v>0.5</v>
      </c>
      <c r="H17" s="290" t="s">
        <v>28</v>
      </c>
      <c r="I17" s="248" t="s">
        <v>1211</v>
      </c>
      <c r="J17" s="266">
        <v>45140</v>
      </c>
      <c r="K17" s="248" t="s">
        <v>275</v>
      </c>
      <c r="L17" s="321" t="s">
        <v>1232</v>
      </c>
      <c r="M17" s="266">
        <v>45300</v>
      </c>
      <c r="N17" s="247"/>
      <c r="O17" s="321" t="s">
        <v>1233</v>
      </c>
      <c r="P17" s="266">
        <v>45317</v>
      </c>
      <c r="Q17" s="248" t="s">
        <v>619</v>
      </c>
      <c r="R17" s="248"/>
      <c r="S17" s="248"/>
      <c r="T17" s="248"/>
      <c r="U17" s="248"/>
      <c r="V17" s="360"/>
      <c r="W17" s="360"/>
      <c r="X17" s="360"/>
    </row>
    <row r="18" ht="42">
      <c r="A18" s="292">
        <v>9</v>
      </c>
      <c r="B18" s="315" t="s">
        <v>1264</v>
      </c>
      <c r="C18" s="292" t="s">
        <v>1229</v>
      </c>
      <c r="D18" s="294" t="s">
        <v>1237</v>
      </c>
      <c r="E18" s="294"/>
      <c r="F18" s="294"/>
      <c r="G18" s="295">
        <v>0.5</v>
      </c>
      <c r="H18" s="296" t="s">
        <v>28</v>
      </c>
      <c r="I18" s="292" t="s">
        <v>1211</v>
      </c>
      <c r="J18" s="267">
        <v>45140</v>
      </c>
      <c r="K18" s="292" t="s">
        <v>275</v>
      </c>
      <c r="L18" s="329" t="s">
        <v>1238</v>
      </c>
      <c r="M18" s="267">
        <v>45300</v>
      </c>
      <c r="N18" s="292" t="s">
        <v>385</v>
      </c>
      <c r="O18" s="292"/>
      <c r="P18" s="292"/>
      <c r="Q18" s="292"/>
      <c r="R18" s="292"/>
      <c r="S18" s="292"/>
      <c r="T18" s="292"/>
      <c r="U18" s="292"/>
      <c r="V18" s="364"/>
      <c r="W18" s="364"/>
      <c r="X18" s="364"/>
    </row>
    <row r="19" ht="177" customHeight="1">
      <c r="A19" s="248">
        <v>10</v>
      </c>
      <c r="B19" s="309" t="s">
        <v>1264</v>
      </c>
      <c r="C19" s="248" t="s">
        <v>1229</v>
      </c>
      <c r="D19" s="247" t="s">
        <v>1239</v>
      </c>
      <c r="E19" s="248"/>
      <c r="F19" s="248"/>
      <c r="G19" s="289">
        <v>0.5</v>
      </c>
      <c r="H19" s="290" t="s">
        <v>265</v>
      </c>
      <c r="I19" s="248" t="s">
        <v>1211</v>
      </c>
      <c r="J19" s="266">
        <v>45140</v>
      </c>
      <c r="K19" s="533" t="s">
        <v>320</v>
      </c>
      <c r="L19" s="321" t="s">
        <v>1240</v>
      </c>
      <c r="M19" s="266">
        <v>45300</v>
      </c>
      <c r="N19" s="248" t="s">
        <v>1241</v>
      </c>
      <c r="O19" s="248"/>
      <c r="P19" s="266">
        <v>45317</v>
      </c>
      <c r="Q19" s="248" t="s">
        <v>1242</v>
      </c>
      <c r="R19" s="248"/>
      <c r="S19" s="248"/>
      <c r="T19" s="248"/>
      <c r="U19" s="248"/>
      <c r="V19" s="360"/>
      <c r="W19" s="360"/>
      <c r="X19" s="360"/>
    </row>
    <row r="20" ht="203.25" customHeight="1">
      <c r="A20" s="292">
        <v>11</v>
      </c>
      <c r="B20" s="315" t="s">
        <v>1264</v>
      </c>
      <c r="C20" s="292">
        <v>2</v>
      </c>
      <c r="D20" s="294" t="s">
        <v>1243</v>
      </c>
      <c r="E20" s="292"/>
      <c r="F20" s="294"/>
      <c r="G20" s="295">
        <v>0.5</v>
      </c>
      <c r="H20" s="296" t="s">
        <v>265</v>
      </c>
      <c r="I20" s="292" t="s">
        <v>1211</v>
      </c>
      <c r="J20" s="267">
        <v>45140</v>
      </c>
      <c r="K20" s="292" t="s">
        <v>275</v>
      </c>
      <c r="L20" s="292" t="s">
        <v>1269</v>
      </c>
      <c r="M20" s="267">
        <v>45300</v>
      </c>
      <c r="N20" s="292" t="s">
        <v>385</v>
      </c>
      <c r="O20" s="292"/>
      <c r="P20" s="292"/>
      <c r="Q20" s="292"/>
      <c r="R20" s="292"/>
      <c r="S20" s="292"/>
      <c r="T20" s="292"/>
      <c r="U20" s="292"/>
      <c r="V20" s="364"/>
      <c r="W20" s="364"/>
      <c r="X20" s="364"/>
    </row>
    <row r="21" ht="99.75" customHeight="1">
      <c r="A21" s="248">
        <v>12</v>
      </c>
      <c r="B21" s="309" t="s">
        <v>1264</v>
      </c>
      <c r="C21" s="248">
        <v>2</v>
      </c>
      <c r="D21" s="247" t="s">
        <v>1270</v>
      </c>
      <c r="E21" s="248"/>
      <c r="F21" s="247"/>
      <c r="G21" s="289">
        <v>0.5</v>
      </c>
      <c r="H21" s="290" t="s">
        <v>265</v>
      </c>
      <c r="I21" s="248" t="s">
        <v>1211</v>
      </c>
      <c r="J21" s="266">
        <v>45140</v>
      </c>
      <c r="K21" s="533" t="s">
        <v>320</v>
      </c>
      <c r="L21" s="248" t="s">
        <v>1271</v>
      </c>
      <c r="M21" s="266">
        <v>45300</v>
      </c>
      <c r="N21" s="248" t="s">
        <v>1272</v>
      </c>
      <c r="O21" s="248" t="s">
        <v>1273</v>
      </c>
      <c r="P21" s="266">
        <v>45317</v>
      </c>
      <c r="Q21" s="248" t="s">
        <v>1274</v>
      </c>
      <c r="R21" s="248"/>
      <c r="S21" s="248"/>
      <c r="T21" s="248"/>
      <c r="U21" s="248"/>
      <c r="V21" s="360"/>
      <c r="W21" s="360"/>
      <c r="X21" s="360"/>
    </row>
    <row r="22" ht="99.75" customHeight="1">
      <c r="A22" s="292">
        <v>13</v>
      </c>
      <c r="B22" s="315" t="s">
        <v>1264</v>
      </c>
      <c r="C22" s="292">
        <v>4</v>
      </c>
      <c r="D22" s="294" t="s">
        <v>1275</v>
      </c>
      <c r="E22" s="292"/>
      <c r="F22" s="294"/>
      <c r="G22" s="295">
        <v>0.5</v>
      </c>
      <c r="H22" s="296" t="s">
        <v>265</v>
      </c>
      <c r="I22" s="292" t="s">
        <v>1211</v>
      </c>
      <c r="J22" s="267">
        <v>45140</v>
      </c>
      <c r="K22" s="533" t="s">
        <v>320</v>
      </c>
      <c r="L22" s="292" t="s">
        <v>1276</v>
      </c>
      <c r="M22" s="267">
        <v>45300</v>
      </c>
      <c r="N22" s="292" t="s">
        <v>1272</v>
      </c>
      <c r="O22" s="292" t="s">
        <v>1273</v>
      </c>
      <c r="P22" s="267">
        <v>45317</v>
      </c>
      <c r="Q22" s="292" t="s">
        <v>1274</v>
      </c>
      <c r="R22" s="292"/>
      <c r="S22" s="292"/>
      <c r="T22" s="292"/>
      <c r="U22" s="292"/>
      <c r="V22" s="364"/>
      <c r="W22" s="364"/>
      <c r="X22" s="364"/>
    </row>
    <row r="23" ht="99.75" customHeight="1">
      <c r="A23" s="248">
        <v>14</v>
      </c>
      <c r="B23" s="309" t="s">
        <v>1264</v>
      </c>
      <c r="C23" s="248">
        <v>4</v>
      </c>
      <c r="D23" s="247" t="s">
        <v>1277</v>
      </c>
      <c r="E23" s="248"/>
      <c r="F23" s="247"/>
      <c r="G23" s="289">
        <v>0.5</v>
      </c>
      <c r="H23" s="290" t="s">
        <v>31</v>
      </c>
      <c r="I23" s="248" t="s">
        <v>1211</v>
      </c>
      <c r="J23" s="266">
        <v>45140</v>
      </c>
      <c r="K23" s="248" t="s">
        <v>275</v>
      </c>
      <c r="L23" s="248" t="s">
        <v>853</v>
      </c>
      <c r="M23" s="266">
        <v>45574</v>
      </c>
      <c r="N23" s="248" t="s">
        <v>385</v>
      </c>
      <c r="O23" s="248"/>
      <c r="P23" s="248"/>
      <c r="Q23" s="248"/>
      <c r="R23" s="248"/>
      <c r="S23" s="248"/>
      <c r="T23" s="248"/>
      <c r="U23" s="248"/>
      <c r="V23" s="360"/>
      <c r="W23" s="360"/>
      <c r="X23" s="360"/>
    </row>
    <row r="24" ht="102">
      <c r="A24" s="292">
        <v>15</v>
      </c>
      <c r="B24" s="315" t="s">
        <v>1264</v>
      </c>
      <c r="C24" s="292"/>
      <c r="D24" s="294" t="s">
        <v>1245</v>
      </c>
      <c r="E24" s="294"/>
      <c r="F24" s="294"/>
      <c r="G24" s="295">
        <v>0.5</v>
      </c>
      <c r="H24" s="296" t="s">
        <v>28</v>
      </c>
      <c r="I24" s="292" t="s">
        <v>1211</v>
      </c>
      <c r="J24" s="267">
        <v>45140</v>
      </c>
      <c r="K24" s="292" t="s">
        <v>275</v>
      </c>
      <c r="L24" s="292" t="s">
        <v>853</v>
      </c>
      <c r="M24" s="267">
        <v>45574</v>
      </c>
      <c r="N24" s="292" t="s">
        <v>385</v>
      </c>
      <c r="O24" s="292"/>
      <c r="P24" s="292"/>
      <c r="Q24" s="292"/>
      <c r="R24" s="292"/>
      <c r="S24" s="292"/>
      <c r="T24" s="292"/>
      <c r="U24" s="292"/>
      <c r="V24" s="364"/>
      <c r="W24" s="364"/>
      <c r="X24" s="364"/>
    </row>
    <row r="25" ht="113.25" customHeight="1">
      <c r="A25" s="248">
        <v>16</v>
      </c>
      <c r="B25" s="309" t="s">
        <v>1264</v>
      </c>
      <c r="C25" s="248"/>
      <c r="D25" s="247" t="s">
        <v>1246</v>
      </c>
      <c r="E25" s="248"/>
      <c r="F25" s="247"/>
      <c r="G25" s="289">
        <v>0.5</v>
      </c>
      <c r="H25" s="290" t="s">
        <v>28</v>
      </c>
      <c r="I25" s="248" t="s">
        <v>1211</v>
      </c>
      <c r="J25" s="266">
        <v>45140</v>
      </c>
      <c r="K25" s="248" t="s">
        <v>275</v>
      </c>
      <c r="L25" s="248" t="s">
        <v>1247</v>
      </c>
      <c r="M25" s="266">
        <v>45300</v>
      </c>
      <c r="N25" s="248" t="s">
        <v>385</v>
      </c>
      <c r="O25" s="248"/>
      <c r="P25" s="248"/>
      <c r="Q25" s="248"/>
      <c r="R25" s="248"/>
      <c r="S25" s="248"/>
      <c r="T25" s="248"/>
      <c r="U25" s="248"/>
      <c r="V25" s="360"/>
      <c r="W25" s="360"/>
      <c r="X25" s="360"/>
    </row>
    <row r="26" ht="160.5" customHeight="1">
      <c r="A26" s="292">
        <v>17</v>
      </c>
      <c r="B26" s="315" t="s">
        <v>1278</v>
      </c>
      <c r="C26" s="292" t="s">
        <v>1229</v>
      </c>
      <c r="D26" s="294" t="s">
        <v>1249</v>
      </c>
      <c r="E26" s="292"/>
      <c r="G26" s="295">
        <v>0.5</v>
      </c>
      <c r="H26" s="296" t="s">
        <v>28</v>
      </c>
      <c r="I26" s="292" t="s">
        <v>1211</v>
      </c>
      <c r="J26" s="267">
        <v>45300</v>
      </c>
      <c r="K26" s="533" t="s">
        <v>320</v>
      </c>
      <c r="L26" s="534" t="s">
        <v>1250</v>
      </c>
      <c r="M26" s="292"/>
      <c r="N26" s="292"/>
      <c r="O26" s="292"/>
      <c r="P26" s="267">
        <v>45317</v>
      </c>
      <c r="Q26" s="292" t="s">
        <v>1251</v>
      </c>
      <c r="R26" s="292"/>
      <c r="S26" s="292"/>
      <c r="T26" s="292"/>
      <c r="U26" s="292"/>
      <c r="V26" s="364"/>
      <c r="W26" s="364"/>
      <c r="X26" s="364"/>
    </row>
    <row r="27" ht="153">
      <c r="A27" s="248">
        <v>18</v>
      </c>
      <c r="B27" s="309" t="s">
        <v>1278</v>
      </c>
      <c r="C27" s="248" t="s">
        <v>1229</v>
      </c>
      <c r="D27" s="247" t="s">
        <v>1252</v>
      </c>
      <c r="E27" s="248"/>
      <c r="F27" s="247"/>
      <c r="G27" s="289">
        <v>0.5</v>
      </c>
      <c r="H27" s="290" t="s">
        <v>28</v>
      </c>
      <c r="I27" s="248" t="s">
        <v>1211</v>
      </c>
      <c r="J27" s="266">
        <v>45300</v>
      </c>
      <c r="K27" s="248" t="s">
        <v>275</v>
      </c>
      <c r="L27" s="248" t="s">
        <v>1279</v>
      </c>
      <c r="M27" s="248"/>
      <c r="N27" s="248"/>
      <c r="O27" s="248"/>
      <c r="P27" s="266">
        <v>45317</v>
      </c>
      <c r="Q27" s="248" t="s">
        <v>1254</v>
      </c>
      <c r="R27" s="321" t="s">
        <v>1280</v>
      </c>
      <c r="S27" s="266">
        <v>45323</v>
      </c>
      <c r="T27" s="248" t="s">
        <v>366</v>
      </c>
      <c r="U27" s="248"/>
      <c r="V27" s="360"/>
      <c r="W27" s="360"/>
      <c r="X27" s="360"/>
    </row>
    <row r="28" ht="157.5" customHeight="1">
      <c r="A28" s="292">
        <v>19</v>
      </c>
      <c r="B28" s="315" t="s">
        <v>1278</v>
      </c>
      <c r="C28" s="292">
        <v>6</v>
      </c>
      <c r="D28" s="294" t="s">
        <v>1256</v>
      </c>
      <c r="E28" s="292"/>
      <c r="F28" s="294"/>
      <c r="G28" s="295">
        <v>0.5</v>
      </c>
      <c r="H28" s="296" t="s">
        <v>265</v>
      </c>
      <c r="I28" s="292" t="s">
        <v>1211</v>
      </c>
      <c r="J28" s="267">
        <v>45300</v>
      </c>
      <c r="K28" s="292" t="s">
        <v>275</v>
      </c>
      <c r="L28" s="292" t="s">
        <v>1257</v>
      </c>
      <c r="M28" s="292"/>
      <c r="N28" s="292"/>
      <c r="O28" s="292"/>
      <c r="P28" s="267">
        <v>45317</v>
      </c>
      <c r="Q28" s="292" t="s">
        <v>385</v>
      </c>
      <c r="R28" s="292"/>
      <c r="S28" s="292"/>
      <c r="T28" s="292"/>
      <c r="U28" s="292"/>
      <c r="V28" s="364"/>
      <c r="W28" s="364"/>
      <c r="X28" s="364"/>
    </row>
    <row r="29" ht="151.5" customHeight="1">
      <c r="A29" s="248">
        <v>20</v>
      </c>
      <c r="B29" s="309" t="s">
        <v>1278</v>
      </c>
      <c r="C29" s="248">
        <v>6</v>
      </c>
      <c r="D29" s="247" t="s">
        <v>1258</v>
      </c>
      <c r="E29" s="248"/>
      <c r="F29" s="247"/>
      <c r="G29" s="289">
        <v>0.5</v>
      </c>
      <c r="H29" s="290" t="s">
        <v>265</v>
      </c>
      <c r="I29" s="248" t="s">
        <v>1211</v>
      </c>
      <c r="J29" s="266">
        <v>45300</v>
      </c>
      <c r="K29" s="248" t="s">
        <v>275</v>
      </c>
      <c r="L29" s="248" t="s">
        <v>1259</v>
      </c>
      <c r="M29" s="248"/>
      <c r="N29" s="248"/>
      <c r="O29" s="248"/>
      <c r="P29" s="266">
        <v>45317</v>
      </c>
      <c r="Q29" s="248" t="s">
        <v>385</v>
      </c>
      <c r="R29" s="248"/>
      <c r="S29" s="248"/>
      <c r="T29" s="248"/>
      <c r="U29" s="248"/>
      <c r="V29" s="360"/>
      <c r="W29" s="360"/>
      <c r="X29" s="360"/>
    </row>
    <row r="30" ht="51">
      <c r="A30" s="292">
        <v>21</v>
      </c>
      <c r="B30" s="315" t="s">
        <v>1278</v>
      </c>
      <c r="C30" s="292">
        <v>6</v>
      </c>
      <c r="D30" s="294" t="s">
        <v>1260</v>
      </c>
      <c r="E30" s="294"/>
      <c r="F30" s="294"/>
      <c r="G30" s="295">
        <v>0.5</v>
      </c>
      <c r="H30" s="296" t="s">
        <v>28</v>
      </c>
      <c r="I30" s="292" t="s">
        <v>1211</v>
      </c>
      <c r="J30" s="267">
        <v>45300</v>
      </c>
      <c r="K30" s="292" t="s">
        <v>275</v>
      </c>
      <c r="L30" s="292" t="s">
        <v>1261</v>
      </c>
      <c r="M30" s="292"/>
      <c r="N30" s="292"/>
      <c r="O30" s="292"/>
      <c r="P30" s="267">
        <v>45317</v>
      </c>
      <c r="Q30" s="292" t="s">
        <v>385</v>
      </c>
      <c r="R30" s="292"/>
      <c r="S30" s="292"/>
      <c r="T30" s="292"/>
      <c r="U30" s="292"/>
      <c r="V30" s="364"/>
      <c r="W30" s="364"/>
      <c r="X30" s="364"/>
    </row>
    <row r="31" ht="52.5">
      <c r="A31" s="248">
        <v>22</v>
      </c>
      <c r="B31" s="309" t="s">
        <v>1278</v>
      </c>
      <c r="C31" s="248">
        <v>6</v>
      </c>
      <c r="D31" s="247" t="s">
        <v>1262</v>
      </c>
      <c r="E31" s="247"/>
      <c r="F31" s="247"/>
      <c r="G31" s="289">
        <v>0.5</v>
      </c>
      <c r="H31" s="290" t="s">
        <v>265</v>
      </c>
      <c r="I31" s="248" t="s">
        <v>1211</v>
      </c>
      <c r="J31" s="266">
        <v>45300</v>
      </c>
      <c r="K31" s="248" t="s">
        <v>275</v>
      </c>
      <c r="L31" s="248" t="s">
        <v>1281</v>
      </c>
      <c r="M31" s="248"/>
      <c r="N31" s="248"/>
      <c r="O31" s="248"/>
      <c r="P31" s="266">
        <v>45317</v>
      </c>
      <c r="Q31" s="248" t="s">
        <v>385</v>
      </c>
      <c r="R31" s="248"/>
      <c r="S31" s="248"/>
      <c r="T31" s="248"/>
      <c r="U31" s="248"/>
      <c r="V31" s="360"/>
      <c r="W31" s="360"/>
      <c r="X31" s="360"/>
    </row>
    <row r="32" ht="194.25" customHeight="1">
      <c r="A32" s="292">
        <v>23</v>
      </c>
      <c r="B32" s="315" t="s">
        <v>1278</v>
      </c>
      <c r="C32" s="292">
        <v>6</v>
      </c>
      <c r="D32" s="294" t="s">
        <v>1282</v>
      </c>
      <c r="E32" s="292"/>
      <c r="F32" s="294"/>
      <c r="G32" s="295">
        <v>0.5</v>
      </c>
      <c r="H32" s="296" t="s">
        <v>265</v>
      </c>
      <c r="I32" s="292" t="s">
        <v>1211</v>
      </c>
      <c r="J32" s="267">
        <v>45300</v>
      </c>
      <c r="K32" s="533" t="s">
        <v>320</v>
      </c>
      <c r="L32" s="292" t="s">
        <v>1283</v>
      </c>
      <c r="M32" s="292"/>
      <c r="N32" s="292"/>
      <c r="O32" s="292"/>
      <c r="P32" s="267">
        <v>45317</v>
      </c>
      <c r="Q32" s="292" t="s">
        <v>1274</v>
      </c>
      <c r="R32" s="292"/>
      <c r="S32" s="292"/>
      <c r="T32" s="292"/>
      <c r="U32" s="292"/>
      <c r="V32" s="364"/>
      <c r="W32" s="364"/>
      <c r="X32" s="364"/>
    </row>
    <row r="33">
      <c r="A33" s="248"/>
      <c r="B33" s="248"/>
      <c r="C33" s="248"/>
      <c r="D33" s="247"/>
      <c r="E33" s="247"/>
      <c r="F33" s="247"/>
      <c r="G33" s="289"/>
      <c r="H33" s="290"/>
      <c r="I33" s="248"/>
      <c r="J33" s="248"/>
      <c r="K33" s="248"/>
      <c r="L33" s="248"/>
      <c r="M33" s="248"/>
      <c r="N33" s="248"/>
      <c r="O33" s="248"/>
      <c r="P33" s="248"/>
      <c r="Q33" s="248"/>
      <c r="R33" s="248"/>
      <c r="S33" s="248"/>
      <c r="T33" s="248"/>
      <c r="U33" s="248"/>
      <c r="V33" s="360"/>
      <c r="W33" s="360"/>
      <c r="X33" s="360"/>
    </row>
    <row r="34">
      <c r="A34" s="292"/>
      <c r="B34" s="292"/>
      <c r="C34" s="292"/>
      <c r="D34" s="294"/>
      <c r="E34" s="294"/>
      <c r="F34" s="294"/>
      <c r="G34" s="295"/>
      <c r="H34" s="296"/>
      <c r="I34" s="292"/>
      <c r="J34" s="292"/>
      <c r="K34" s="292"/>
      <c r="L34" s="292"/>
      <c r="M34" s="422"/>
      <c r="N34" s="292"/>
      <c r="O34" s="292"/>
      <c r="P34" s="292"/>
      <c r="Q34" s="292"/>
      <c r="R34" s="292"/>
      <c r="S34" s="292"/>
      <c r="T34" s="292"/>
      <c r="U34" s="292"/>
      <c r="V34" s="364"/>
      <c r="W34" s="364"/>
      <c r="X34" s="364"/>
    </row>
    <row r="35">
      <c r="A35" s="248"/>
      <c r="B35" s="248"/>
      <c r="C35" s="248"/>
      <c r="D35" s="247"/>
      <c r="E35" s="247"/>
      <c r="F35" s="247"/>
      <c r="G35" s="289"/>
      <c r="H35" s="290"/>
      <c r="I35" s="248"/>
      <c r="J35" s="248"/>
      <c r="K35" s="248"/>
      <c r="L35" s="248"/>
      <c r="M35" s="248"/>
      <c r="N35" s="248"/>
      <c r="O35" s="248"/>
      <c r="P35" s="248"/>
      <c r="Q35" s="248"/>
      <c r="R35" s="248"/>
      <c r="S35" s="248"/>
      <c r="T35" s="248"/>
      <c r="U35" s="248"/>
      <c r="V35" s="360"/>
      <c r="W35" s="360"/>
      <c r="X35" s="360"/>
    </row>
    <row r="36">
      <c r="A36" s="292"/>
      <c r="B36" s="292"/>
      <c r="C36" s="292"/>
      <c r="D36" s="294"/>
      <c r="E36" s="294"/>
      <c r="F36" s="294"/>
      <c r="G36" s="295"/>
      <c r="H36" s="296"/>
      <c r="I36" s="292"/>
      <c r="J36" s="292"/>
      <c r="K36" s="292"/>
      <c r="L36" s="292"/>
      <c r="M36" s="292"/>
      <c r="N36" s="292"/>
      <c r="O36" s="292"/>
      <c r="P36" s="292"/>
      <c r="Q36" s="292"/>
      <c r="R36" s="292"/>
      <c r="S36" s="292"/>
      <c r="T36" s="292"/>
      <c r="U36" s="292"/>
      <c r="V36" s="364"/>
      <c r="W36" s="364"/>
      <c r="X36" s="364"/>
    </row>
    <row r="37">
      <c r="A37" s="248"/>
      <c r="B37" s="248"/>
      <c r="C37" s="248"/>
      <c r="D37" s="247"/>
      <c r="E37" s="247"/>
      <c r="F37" s="247"/>
      <c r="G37" s="289"/>
      <c r="H37" s="290"/>
      <c r="I37" s="248"/>
      <c r="J37" s="248"/>
      <c r="K37" s="248"/>
      <c r="L37" s="248"/>
      <c r="M37" s="248"/>
      <c r="N37" s="248"/>
      <c r="O37" s="248"/>
      <c r="P37" s="248"/>
      <c r="Q37" s="248"/>
      <c r="R37" s="248"/>
      <c r="S37" s="248"/>
      <c r="T37" s="248"/>
      <c r="U37" s="248"/>
      <c r="V37" s="360"/>
      <c r="W37" s="360"/>
      <c r="X37" s="360"/>
    </row>
    <row r="38">
      <c r="A38" s="292"/>
      <c r="B38" s="292"/>
      <c r="C38" s="292"/>
      <c r="D38" s="294"/>
      <c r="E38" s="294"/>
      <c r="F38" s="294"/>
      <c r="G38" s="295"/>
      <c r="H38" s="296"/>
      <c r="I38" s="292"/>
      <c r="J38" s="292"/>
      <c r="K38" s="292"/>
      <c r="L38" s="292"/>
      <c r="M38" s="292"/>
      <c r="N38" s="292"/>
      <c r="O38" s="292"/>
      <c r="P38" s="292"/>
      <c r="Q38" s="292"/>
      <c r="R38" s="292"/>
      <c r="S38" s="292"/>
      <c r="T38" s="292"/>
      <c r="U38" s="292"/>
      <c r="V38" s="364"/>
      <c r="W38" s="364"/>
      <c r="X38" s="364"/>
    </row>
    <row r="39">
      <c r="A39" s="248"/>
      <c r="B39" s="248"/>
      <c r="C39" s="248"/>
      <c r="D39" s="247"/>
      <c r="E39" s="247"/>
      <c r="F39" s="247"/>
      <c r="G39" s="289"/>
      <c r="H39" s="290"/>
      <c r="I39" s="248"/>
      <c r="J39" s="248"/>
      <c r="K39" s="248"/>
      <c r="L39" s="248"/>
      <c r="M39" s="248"/>
      <c r="N39" s="248"/>
      <c r="O39" s="248"/>
      <c r="P39" s="248"/>
      <c r="Q39" s="248"/>
      <c r="R39" s="248"/>
      <c r="S39" s="248"/>
      <c r="T39" s="248"/>
      <c r="U39" s="248"/>
      <c r="V39" s="360"/>
      <c r="W39" s="360"/>
      <c r="X39" s="360"/>
    </row>
    <row r="40">
      <c r="A40" s="292"/>
      <c r="B40" s="292"/>
      <c r="C40" s="292"/>
      <c r="D40" s="294"/>
      <c r="E40" s="294"/>
      <c r="F40" s="294"/>
      <c r="G40" s="295"/>
      <c r="H40" s="296"/>
      <c r="I40" s="292"/>
      <c r="J40" s="292"/>
      <c r="K40" s="292"/>
      <c r="L40" s="292"/>
      <c r="M40" s="292"/>
      <c r="N40" s="292"/>
      <c r="O40" s="292"/>
      <c r="P40" s="292"/>
      <c r="Q40" s="292"/>
      <c r="R40" s="292"/>
      <c r="S40" s="292"/>
      <c r="T40" s="292"/>
      <c r="U40" s="292"/>
      <c r="V40" s="364"/>
      <c r="W40" s="364"/>
      <c r="X40" s="364"/>
    </row>
    <row r="41">
      <c r="A41" s="248"/>
      <c r="B41" s="248"/>
      <c r="C41" s="248"/>
      <c r="D41" s="247"/>
      <c r="E41" s="247"/>
      <c r="F41" s="247"/>
      <c r="G41" s="289"/>
      <c r="H41" s="290"/>
      <c r="I41" s="248"/>
      <c r="J41" s="248"/>
      <c r="K41" s="248"/>
      <c r="L41" s="248"/>
      <c r="M41" s="248"/>
      <c r="N41" s="248"/>
      <c r="O41" s="248"/>
      <c r="P41" s="248"/>
      <c r="Q41" s="248"/>
      <c r="R41" s="248"/>
      <c r="S41" s="248"/>
      <c r="T41" s="248"/>
      <c r="U41" s="248"/>
      <c r="V41" s="360"/>
      <c r="W41" s="360"/>
      <c r="X41" s="360"/>
    </row>
    <row r="42">
      <c r="A42" s="292"/>
      <c r="B42" s="292"/>
      <c r="C42" s="292"/>
      <c r="D42" s="294"/>
      <c r="E42" s="294"/>
      <c r="F42" s="294"/>
      <c r="G42" s="295"/>
      <c r="H42" s="296"/>
      <c r="I42" s="292"/>
      <c r="J42" s="292"/>
      <c r="K42" s="292"/>
      <c r="L42" s="292"/>
      <c r="M42" s="292"/>
      <c r="N42" s="292"/>
      <c r="O42" s="292"/>
      <c r="P42" s="292"/>
      <c r="Q42" s="292"/>
      <c r="R42" s="292"/>
      <c r="S42" s="292"/>
      <c r="T42" s="292"/>
      <c r="U42" s="292"/>
      <c r="V42" s="364"/>
      <c r="W42" s="364"/>
      <c r="X42" s="364"/>
    </row>
    <row r="43">
      <c r="A43" s="248"/>
      <c r="B43" s="248"/>
      <c r="C43" s="248"/>
      <c r="D43" s="247"/>
      <c r="E43" s="247"/>
      <c r="F43" s="247"/>
      <c r="G43" s="289"/>
      <c r="H43" s="290"/>
      <c r="I43" s="248"/>
      <c r="J43" s="248"/>
      <c r="K43" s="248"/>
      <c r="L43" s="248"/>
      <c r="M43" s="248"/>
      <c r="N43" s="248"/>
      <c r="O43" s="248"/>
      <c r="P43" s="248"/>
      <c r="Q43" s="248"/>
      <c r="R43" s="248"/>
      <c r="S43" s="248"/>
      <c r="T43" s="248"/>
      <c r="U43" s="248"/>
      <c r="V43" s="360"/>
      <c r="W43" s="360"/>
      <c r="X43" s="360"/>
    </row>
    <row r="44">
      <c r="A44" s="292"/>
      <c r="B44" s="292"/>
      <c r="C44" s="292"/>
      <c r="D44" s="294"/>
      <c r="E44" s="294"/>
      <c r="F44" s="294"/>
      <c r="G44" s="295"/>
      <c r="H44" s="296"/>
      <c r="I44" s="292"/>
      <c r="J44" s="292"/>
      <c r="K44" s="292"/>
      <c r="L44" s="292"/>
      <c r="M44" s="292"/>
      <c r="N44" s="292"/>
      <c r="O44" s="292"/>
      <c r="P44" s="292"/>
      <c r="Q44" s="292"/>
      <c r="R44" s="292"/>
      <c r="S44" s="292"/>
      <c r="T44" s="292"/>
      <c r="U44" s="292"/>
      <c r="V44" s="364"/>
      <c r="W44" s="364"/>
      <c r="X44" s="364"/>
    </row>
    <row r="45">
      <c r="A45" s="248"/>
      <c r="B45" s="248"/>
      <c r="C45" s="248"/>
      <c r="D45" s="247"/>
      <c r="E45" s="247"/>
      <c r="F45" s="247"/>
      <c r="G45" s="289"/>
      <c r="H45" s="290"/>
      <c r="I45" s="248"/>
      <c r="J45" s="248"/>
      <c r="K45" s="248"/>
      <c r="L45" s="248"/>
      <c r="M45" s="248"/>
      <c r="N45" s="248"/>
      <c r="O45" s="248"/>
      <c r="P45" s="248"/>
      <c r="Q45" s="248"/>
      <c r="R45" s="248"/>
      <c r="S45" s="248"/>
      <c r="T45" s="248"/>
      <c r="U45" s="248"/>
      <c r="V45" s="360"/>
      <c r="W45" s="360"/>
      <c r="X45" s="360"/>
    </row>
    <row r="46">
      <c r="A46" s="292"/>
      <c r="B46" s="292"/>
      <c r="C46" s="292"/>
      <c r="D46" s="294"/>
      <c r="E46" s="294"/>
      <c r="F46" s="294"/>
      <c r="G46" s="295"/>
      <c r="H46" s="296"/>
      <c r="I46" s="292"/>
      <c r="J46" s="292"/>
      <c r="K46" s="292"/>
      <c r="L46" s="292"/>
      <c r="M46" s="292"/>
      <c r="N46" s="292"/>
      <c r="O46" s="292"/>
      <c r="P46" s="292"/>
      <c r="Q46" s="292"/>
      <c r="R46" s="292"/>
      <c r="S46" s="292"/>
      <c r="T46" s="292"/>
      <c r="U46" s="292"/>
      <c r="V46" s="364"/>
      <c r="W46" s="364"/>
      <c r="X46" s="364"/>
    </row>
    <row r="47">
      <c r="A47" s="248"/>
      <c r="B47" s="248"/>
      <c r="C47" s="248"/>
      <c r="D47" s="247"/>
      <c r="E47" s="247"/>
      <c r="F47" s="247"/>
      <c r="G47" s="289"/>
      <c r="H47" s="290"/>
      <c r="I47" s="248"/>
      <c r="J47" s="248"/>
      <c r="K47" s="248"/>
      <c r="L47" s="248"/>
      <c r="M47" s="248"/>
      <c r="N47" s="248"/>
      <c r="O47" s="248"/>
      <c r="P47" s="248"/>
      <c r="Q47" s="248"/>
      <c r="R47" s="248"/>
      <c r="S47" s="248"/>
      <c r="T47" s="248"/>
      <c r="U47" s="248"/>
      <c r="V47" s="360"/>
      <c r="W47" s="360"/>
      <c r="X47" s="360"/>
    </row>
    <row r="48">
      <c r="A48" s="292"/>
      <c r="B48" s="292"/>
      <c r="C48" s="292"/>
      <c r="D48" s="294"/>
      <c r="E48" s="294"/>
      <c r="F48" s="294"/>
      <c r="G48" s="295"/>
      <c r="H48" s="296"/>
      <c r="I48" s="292"/>
      <c r="J48" s="292"/>
      <c r="K48" s="292"/>
      <c r="L48" s="292"/>
      <c r="M48" s="292"/>
      <c r="N48" s="292"/>
      <c r="O48" s="292"/>
      <c r="P48" s="292"/>
      <c r="Q48" s="292"/>
      <c r="R48" s="292"/>
      <c r="S48" s="292"/>
      <c r="T48" s="292"/>
      <c r="U48" s="292"/>
      <c r="V48" s="364"/>
      <c r="W48" s="364"/>
      <c r="X48" s="364"/>
    </row>
  </sheetData>
  <mergeCells count="1">
    <mergeCell ref="E26:F26"/>
  </mergeCells>
  <dataValidations count="4" disablePrompts="0">
    <dataValidation sqref="G10:G4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8" type="list" allowBlank="1" errorStyle="stop" imeMode="noControl" operator="between" showDropDown="0" showErrorMessage="0" showInputMessage="0">
      <formula1>'Списки'!$E$2:$E$1002</formula1>
    </dataValidation>
    <dataValidation sqref="K10:K48" type="list" allowBlank="1" errorStyle="stop" imeMode="noControl" operator="between" showDropDown="0" showErrorMessage="0" showInputMessage="0">
      <formula1>'Списки'!$A$2:$A$1002</formula1>
    </dataValidation>
  </dataValidations>
  <hyperlinks>
    <hyperlink r:id="rId1" ref="F13"/>
    <hyperlink r:id="rId1" ref="F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C3001D-0075-4399-84EC-00A2008A00D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300B5-00D7-440D-BB40-0082009000E0}">
            <xm:f>1</xm:f>
            <x14:dxf>
              <font>
                <color indexed="65"/>
              </font>
              <fill>
                <patternFill patternType="solid">
                  <fgColor rgb="FF434343"/>
                  <bgColor rgb="FF434343"/>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1" operator="equal" id="{0087001C-0036-41D9-A1B5-007500D30099}">
            <xm:f>0.5</xm:f>
            <x14:dxf>
              <font>
                <color indexed="65"/>
              </font>
              <fill>
                <patternFill patternType="solid">
                  <fgColor rgb="FF999999"/>
                  <bgColor rgb="FF999999"/>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0" operator="equal" id="{00A20027-0046-41CE-946E-002100380049}">
            <xm:f>0.2</xm:f>
            <x14:dxf>
              <font/>
              <fill>
                <patternFill patternType="solid">
                  <fgColor rgb="FFCCCCCC"/>
                  <bgColor rgb="FFCCCCCC"/>
                </patternFill>
              </fill>
              <border>
                <left style="none"/>
                <right style="none"/>
                <top style="none"/>
                <bottom style="none"/>
                <diagonal style="none"/>
              </border>
            </x14:dxf>
          </x14:cfRule>
          <xm:sqref>G10:G48</xm:sqref>
        </x14:conditionalFormatting>
        <x14:conditionalFormatting xmlns:xm="http://schemas.microsoft.com/office/excel/2006/main">
          <x14:cfRule type="containsText" priority="9" operator="containsText" text="ПД" id="{001F002C-006B-4F3E-AC59-004E00C900D0}">
            <xm:f>NOT(ISERROR(SEARCH(("ПД"),(K3))))</xm:f>
            <x14:dxf>
              <font/>
              <fill>
                <patternFill patternType="solid">
                  <fgColor rgb="FFF9CB9C"/>
                  <bgColor rgb="FFF9CB9C"/>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8" operator="containsText" text="отменено" id="{001F00BB-0069-4C86-B900-00B400AE00FB}">
            <xm:f>NOT(ISERROR(SEARCH(("отменено"),(K3))))</xm:f>
            <x14:dxf>
              <font/>
              <fill>
                <patternFill patternType="solid">
                  <fgColor rgb="FFD9EAD3"/>
                  <bgColor rgb="FFD9EAD3"/>
                </patternFill>
              </fill>
              <border>
                <left style="none"/>
                <right style="none"/>
                <top style="none"/>
                <bottom style="none"/>
                <diagonal style="none"/>
              </border>
            </x14:dxf>
          </x14:cfRule>
          <xm:sqref>K3 K5:K48</xm:sqref>
        </x14:conditionalFormatting>
        <x14:conditionalFormatting xmlns:xm="http://schemas.microsoft.com/office/excel/2006/main">
          <x14:cfRule type="cellIs" priority="7" operator="equal" id="{00B0009E-00BF-4967-85DA-00A20030003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6" operator="equal" id="{00D50068-0004-4505-A380-00DD00BF00F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5" operator="equal" id="{001C002B-006B-4121-8C30-003F00B6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4" operator="equal" id="{008600BF-00E0-4D49-9EE2-002500E0001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3" operator="equal" id="{00180028-003B-4F21-BF54-009D00620011}">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ontainsText" priority="2" operator="containsText" text="повторно" id="{00D800D4-0046-410A-80FD-00DE000600FA}">
            <xm:f>NOT(ISERROR(SEARCH(("повторно"),(K3))))</xm:f>
            <x14:dxf>
              <font/>
              <fill>
                <patternFill patternType="solid">
                  <fgColor rgb="FFEA9999"/>
                  <bgColor rgb="FFEA9999"/>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1" operator="containsText" text="снято" id="{0099003A-0010-4D7F-80F3-00E5001300FC}">
            <xm:f>NOT(ISERROR(SEARCH(("снято"),(K3))))</xm:f>
            <x14:dxf>
              <font/>
              <fill>
                <patternFill patternType="solid">
                  <fgColor rgb="FF93C47D"/>
                  <bgColor rgb="FF93C47D"/>
                </patternFill>
              </fill>
              <border>
                <left style="none"/>
                <right style="none"/>
                <top style="none"/>
                <bottom style="none"/>
                <diagonal style="none"/>
              </border>
            </x14:dxf>
          </x14:cfRule>
          <xm:sqref>K3 K5:K48</xm:sqref>
        </x14:conditionalFormatting>
      </x14:conditionalFormatting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6FA8DC"/>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75" customHeight="1" outlineLevelRow="1" outlineLevelCol="1"/>
  <cols>
    <col customWidth="1" min="1" max="1" width="10"/>
    <col customWidth="1" min="2" max="2" width="19.629999999999999"/>
    <col customWidth="1" min="3" max="3" width="9.3800000000000008"/>
    <col customWidth="1" min="4" max="4" width="59.130000000000003"/>
    <col customWidth="1" min="5" max="5" width="67.629999999999995"/>
    <col collapsed="1" customWidth="1" min="6" max="6" width="17.629999999999999"/>
    <col customWidth="1" hidden="1" min="7" max="7" outlineLevel="1" width="10.25"/>
    <col customWidth="1" hidden="1" min="8" max="8" outlineLevel="1" width="16.25"/>
    <col customWidth="1" min="10" max="10" width="10.130000000000001"/>
    <col customWidth="1" min="11" max="11" width="11"/>
    <col customWidth="1" min="12" max="12" width="35.380000000000003"/>
    <col customWidth="1" min="13" max="13" width="11.880000000000001"/>
    <col customWidth="1" min="14" max="14" width="54.380000000000003"/>
    <col customWidth="1" min="15" max="15" width="39.130000000000003"/>
    <col customWidth="1" min="16" max="16" width="12.130000000000001"/>
    <col customWidth="1" min="17" max="17" width="40.380000000000003"/>
    <col customWidth="1" min="18" max="18" width="22"/>
    <col customWidth="1" min="19" max="19" width="11.630000000000001"/>
    <col customWidth="1" min="20" max="20" width="26.879999999999999"/>
    <col customWidth="1" min="21" max="21" width="24.379999999999999"/>
    <col customWidth="1" hidden="1" min="22"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COUNTIF($H10:$H46,"1 - Несоответствие продуктовым требованиям ПИК-Стандарт")</f>
        <v>11</v>
      </c>
      <c r="I3" s="352">
        <f>COUNTIF($H10:$H46,"2 - Несоответствие Бренд-листам ПИК")</f>
        <v>0</v>
      </c>
      <c r="J3" s="352">
        <f>COUNTIF($H16:$H46,"3 - Несоответствие Каталогу отделки")</f>
        <v>0</v>
      </c>
      <c r="K3" s="352">
        <f>COUNTIF($H10:$H46,"5 - Ошибка в применении СТМ")</f>
        <v>0</v>
      </c>
      <c r="L3" s="352">
        <f>COUNTIF($H10:$H46,"4 - Несоответствие Каталогу оборудования")</f>
        <v>0</v>
      </c>
      <c r="M3" s="352">
        <f>COUNTIF($H10:$H46,"6 - Ошибка в применении сборных ЛМ")</f>
        <v>0</v>
      </c>
      <c r="N3" s="352">
        <f>COUNTIF($H10:$H46,"7 - Ошибка в применении шкаф-пакетов")</f>
        <v>0</v>
      </c>
      <c r="O3" s="352">
        <f>COUNTIF($H10:$H46,"8 - Ошибка в применении шахт-пакетов")</f>
        <v>0</v>
      </c>
      <c r="P3" s="352">
        <f>COUNTIF($H10:$H46,"9 - Несоответствие типологическим требованиям ПИК-Стандарт")</f>
        <v>0</v>
      </c>
      <c r="Q3" s="352">
        <f>COUNTIF($H10:$H46,"10 - Несоответствие НТД РФ")</f>
        <v>0</v>
      </c>
      <c r="R3" s="352">
        <f>COUNTIF($H10:$H46,"11 - Несоответствие ИРД (кроме ТУ, СТУ), АПР, ПД")</f>
        <v>0</v>
      </c>
      <c r="S3" s="352">
        <f>COUNTIF($H10:$H46,"12 - Несоответствие требованиям ТУ, СТУ")</f>
        <v>0</v>
      </c>
      <c r="T3" s="352">
        <f>COUNTIF($H10:$H46,"13 - Ошибка в технических решениях")</f>
        <v>0</v>
      </c>
      <c r="U3" s="352">
        <f>COUNTIF($H10:$H46,"14 - Неувязка м/у собой комплектов РД")</f>
        <v>0</v>
      </c>
      <c r="V3" s="352">
        <f>COUNTIF($H10:$H46,"15 - Недостаточность информации влияющей на СМР")</f>
        <v>11</v>
      </c>
      <c r="W3" s="352">
        <f>COUNTIF($H10:$H46,"16 - Нерациональное решение")</f>
        <v>0</v>
      </c>
      <c r="X3" s="352">
        <f>COUNTIF($H10:$H46,"17 - Оформление")</f>
        <v>0</v>
      </c>
    </row>
    <row r="4" hidden="1" outlineLevel="1">
      <c r="A4" s="125" t="s">
        <v>264</v>
      </c>
      <c r="B4" s="353">
        <v>7</v>
      </c>
      <c r="C4" s="353">
        <v>6</v>
      </c>
      <c r="D4" s="354">
        <f>C4/B4</f>
        <v>0.85714285710000004</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266"/>
      <c r="T5" s="248"/>
      <c r="U5" s="248"/>
      <c r="V5" s="360"/>
      <c r="W5" s="360"/>
      <c r="X5" s="360"/>
    </row>
    <row r="6" hidden="1" outlineLevel="1">
      <c r="A6" s="18">
        <v>0.20000000000000001</v>
      </c>
      <c r="B6" s="18">
        <v>0.5</v>
      </c>
      <c r="C6" s="18">
        <v>1</v>
      </c>
      <c r="D6" s="18" t="s">
        <v>38</v>
      </c>
      <c r="E6" s="18"/>
      <c r="F6" s="18" t="s">
        <v>268</v>
      </c>
      <c r="G6" s="362">
        <f>COUNTIFS(G10:G46,"0,2")</f>
        <v>0</v>
      </c>
      <c r="H6" s="531"/>
      <c r="I6" s="292"/>
      <c r="J6" s="267"/>
      <c r="K6" s="292"/>
      <c r="L6" s="267"/>
      <c r="M6" s="267"/>
      <c r="N6" s="292"/>
      <c r="O6" s="267"/>
      <c r="P6" s="267"/>
      <c r="Q6" s="292"/>
      <c r="R6" s="267"/>
      <c r="S6" s="267"/>
      <c r="T6" s="292"/>
      <c r="U6" s="292"/>
      <c r="V6" s="364"/>
      <c r="W6" s="364"/>
      <c r="X6" s="364"/>
    </row>
    <row r="7" hidden="1" outlineLevel="1">
      <c r="A7" s="365">
        <f>G6*0.2/B4</f>
        <v>0</v>
      </c>
      <c r="B7" s="365">
        <f>G7*0.5/B4</f>
        <v>1.3571428569999999</v>
      </c>
      <c r="C7" s="365">
        <f>G8*1/B4</f>
        <v>0.42857142860000003</v>
      </c>
      <c r="D7" s="366">
        <f>(G6*A6+G7*B6+G8*C6)/SUM(G6:G8)</f>
        <v>0.56818181820000002</v>
      </c>
      <c r="E7" s="367"/>
      <c r="F7" s="143" t="s">
        <v>269</v>
      </c>
      <c r="G7" s="368">
        <f>COUNTIFS(G10:G46,"0,5")</f>
        <v>19</v>
      </c>
      <c r="H7" s="530"/>
      <c r="I7" s="369"/>
      <c r="J7" s="369"/>
      <c r="K7" s="369"/>
      <c r="L7" s="369"/>
      <c r="M7" s="369"/>
      <c r="N7" s="369"/>
      <c r="O7" s="369"/>
      <c r="P7" s="369"/>
      <c r="Q7" s="369"/>
      <c r="R7" s="369"/>
      <c r="S7" s="369"/>
      <c r="T7" s="369"/>
      <c r="U7" s="369"/>
      <c r="V7" s="370"/>
      <c r="W7" s="370"/>
      <c r="X7" s="370"/>
    </row>
    <row r="8" hidden="1" outlineLevel="1">
      <c r="A8" s="126" t="s">
        <v>53</v>
      </c>
      <c r="B8" s="126" t="s">
        <v>53</v>
      </c>
      <c r="C8" s="126" t="s">
        <v>53</v>
      </c>
      <c r="D8" s="126" t="s">
        <v>53</v>
      </c>
      <c r="E8" s="126"/>
      <c r="F8" s="18" t="s">
        <v>270</v>
      </c>
      <c r="G8" s="362">
        <f>COUNTIFS(G10:G46,"1")</f>
        <v>3</v>
      </c>
      <c r="H8" s="531"/>
      <c r="I8" s="292"/>
      <c r="J8" s="267"/>
      <c r="K8" s="292"/>
      <c r="L8" s="267"/>
      <c r="M8" s="267"/>
      <c r="N8" s="292"/>
      <c r="O8" s="267"/>
      <c r="P8" s="267"/>
      <c r="Q8" s="292"/>
      <c r="R8" s="267"/>
      <c r="S8" s="267"/>
      <c r="T8" s="292"/>
      <c r="U8" s="292"/>
      <c r="V8" s="364"/>
      <c r="W8" s="364"/>
      <c r="X8" s="364"/>
    </row>
    <row r="9">
      <c r="A9" s="145"/>
      <c r="B9" s="145"/>
      <c r="C9" s="145"/>
      <c r="D9" s="145"/>
      <c r="E9" s="145"/>
      <c r="F9" s="145"/>
      <c r="G9" s="145"/>
      <c r="H9" s="145"/>
      <c r="I9" s="243"/>
      <c r="J9" s="244"/>
      <c r="K9" s="243"/>
      <c r="L9" s="244"/>
      <c r="M9" s="244"/>
      <c r="N9" s="243"/>
      <c r="O9" s="244"/>
      <c r="P9" s="244"/>
      <c r="Q9" s="243"/>
      <c r="R9" s="244"/>
      <c r="S9" s="244"/>
      <c r="T9" s="243"/>
      <c r="U9" s="243"/>
      <c r="V9" s="146"/>
      <c r="W9" s="146"/>
      <c r="X9" s="146"/>
    </row>
    <row r="10" ht="242.25">
      <c r="A10" s="292">
        <v>1</v>
      </c>
      <c r="B10" s="315" t="s">
        <v>1284</v>
      </c>
      <c r="C10" s="292">
        <v>1</v>
      </c>
      <c r="D10" s="294" t="s">
        <v>1210</v>
      </c>
      <c r="E10" s="292"/>
      <c r="F10" s="292"/>
      <c r="G10" s="295">
        <v>0.5</v>
      </c>
      <c r="H10" s="296" t="s">
        <v>28</v>
      </c>
      <c r="I10" s="292" t="s">
        <v>1211</v>
      </c>
      <c r="J10" s="267">
        <v>45135</v>
      </c>
      <c r="K10" s="292" t="s">
        <v>275</v>
      </c>
      <c r="L10" s="329" t="s">
        <v>1212</v>
      </c>
      <c r="M10" s="267">
        <v>45301</v>
      </c>
      <c r="N10" s="532" t="s">
        <v>1214</v>
      </c>
      <c r="O10" s="292" t="s">
        <v>1215</v>
      </c>
      <c r="P10" s="267">
        <v>45317</v>
      </c>
      <c r="Q10" s="292" t="s">
        <v>343</v>
      </c>
      <c r="R10" s="267"/>
      <c r="S10" s="267"/>
      <c r="T10" s="292"/>
      <c r="U10" s="292"/>
      <c r="V10" s="364"/>
      <c r="W10" s="364"/>
      <c r="X10" s="364"/>
    </row>
    <row r="11" ht="71.25">
      <c r="A11" s="248">
        <v>2</v>
      </c>
      <c r="B11" s="309" t="s">
        <v>1284</v>
      </c>
      <c r="C11" s="248">
        <v>1</v>
      </c>
      <c r="D11" s="247" t="s">
        <v>1265</v>
      </c>
      <c r="E11" s="248"/>
      <c r="F11" s="248"/>
      <c r="G11" s="289">
        <v>0.5</v>
      </c>
      <c r="H11" s="290" t="s">
        <v>265</v>
      </c>
      <c r="I11" s="248" t="s">
        <v>1211</v>
      </c>
      <c r="J11" s="266">
        <v>45135</v>
      </c>
      <c r="K11" s="248" t="s">
        <v>275</v>
      </c>
      <c r="L11" s="321" t="s">
        <v>1217</v>
      </c>
      <c r="M11" s="266">
        <v>45301</v>
      </c>
      <c r="N11" s="248" t="s">
        <v>385</v>
      </c>
      <c r="O11" s="266"/>
      <c r="P11" s="266"/>
      <c r="Q11" s="248"/>
      <c r="R11" s="266"/>
      <c r="S11" s="266"/>
      <c r="T11" s="248"/>
      <c r="U11" s="248"/>
      <c r="V11" s="360"/>
      <c r="W11" s="360"/>
      <c r="X11" s="360"/>
    </row>
    <row r="12" ht="153">
      <c r="A12" s="292">
        <v>3</v>
      </c>
      <c r="B12" s="315" t="s">
        <v>1284</v>
      </c>
      <c r="C12" s="292">
        <v>1</v>
      </c>
      <c r="D12" s="294" t="s">
        <v>1218</v>
      </c>
      <c r="E12" s="292"/>
      <c r="F12" s="292"/>
      <c r="G12" s="295">
        <v>0.5</v>
      </c>
      <c r="H12" s="296" t="s">
        <v>28</v>
      </c>
      <c r="I12" s="292" t="s">
        <v>1211</v>
      </c>
      <c r="J12" s="267">
        <v>45135</v>
      </c>
      <c r="K12" s="292" t="s">
        <v>275</v>
      </c>
      <c r="L12" s="329" t="s">
        <v>1212</v>
      </c>
      <c r="M12" s="267">
        <v>45301</v>
      </c>
      <c r="N12" s="292" t="s">
        <v>385</v>
      </c>
      <c r="O12" s="267"/>
      <c r="P12" s="267"/>
      <c r="Q12" s="292"/>
      <c r="R12" s="267"/>
      <c r="S12" s="267"/>
      <c r="T12" s="292"/>
      <c r="U12" s="292"/>
      <c r="V12" s="364"/>
      <c r="W12" s="364"/>
      <c r="X12" s="364"/>
    </row>
    <row r="13" ht="63.75">
      <c r="A13" s="248">
        <v>4</v>
      </c>
      <c r="B13" s="309" t="s">
        <v>1284</v>
      </c>
      <c r="C13" s="248">
        <v>1</v>
      </c>
      <c r="D13" s="247" t="s">
        <v>1219</v>
      </c>
      <c r="E13" s="248"/>
      <c r="F13" s="416" t="s">
        <v>1220</v>
      </c>
      <c r="G13" s="289">
        <v>0.5</v>
      </c>
      <c r="H13" s="290" t="s">
        <v>28</v>
      </c>
      <c r="I13" s="248" t="s">
        <v>1211</v>
      </c>
      <c r="J13" s="266">
        <v>45135</v>
      </c>
      <c r="K13" s="248" t="s">
        <v>275</v>
      </c>
      <c r="L13" s="321" t="s">
        <v>470</v>
      </c>
      <c r="M13" s="266">
        <v>45301</v>
      </c>
      <c r="N13" s="248" t="s">
        <v>385</v>
      </c>
      <c r="O13" s="266"/>
      <c r="P13" s="266"/>
      <c r="Q13" s="248"/>
      <c r="R13" s="266"/>
      <c r="S13" s="266"/>
      <c r="T13" s="248"/>
      <c r="U13" s="248"/>
      <c r="V13" s="360"/>
      <c r="W13" s="360"/>
      <c r="X13" s="360"/>
    </row>
    <row r="14" ht="101.25">
      <c r="A14" s="292">
        <v>5</v>
      </c>
      <c r="B14" s="315" t="s">
        <v>1284</v>
      </c>
      <c r="C14" s="292">
        <v>1</v>
      </c>
      <c r="D14" s="294" t="s">
        <v>1221</v>
      </c>
      <c r="E14" s="292"/>
      <c r="F14" s="292"/>
      <c r="G14" s="295">
        <v>0.5</v>
      </c>
      <c r="H14" s="296" t="s">
        <v>28</v>
      </c>
      <c r="I14" s="292" t="s">
        <v>1211</v>
      </c>
      <c r="J14" s="267">
        <v>45135</v>
      </c>
      <c r="K14" s="292" t="s">
        <v>275</v>
      </c>
      <c r="L14" s="329" t="s">
        <v>878</v>
      </c>
      <c r="M14" s="267">
        <v>45301</v>
      </c>
      <c r="N14" s="377" t="s">
        <v>1266</v>
      </c>
      <c r="O14" s="292" t="s">
        <v>1285</v>
      </c>
      <c r="P14" s="267">
        <v>45317</v>
      </c>
      <c r="Q14" s="292" t="s">
        <v>343</v>
      </c>
      <c r="R14" s="267"/>
      <c r="S14" s="267"/>
      <c r="T14" s="292"/>
      <c r="U14" s="292"/>
      <c r="V14" s="364"/>
      <c r="W14" s="364"/>
      <c r="X14" s="364"/>
    </row>
    <row r="15" ht="76.5">
      <c r="A15" s="248">
        <v>6</v>
      </c>
      <c r="B15" s="309" t="s">
        <v>1284</v>
      </c>
      <c r="C15" s="248" t="s">
        <v>1286</v>
      </c>
      <c r="D15" s="247" t="s">
        <v>1225</v>
      </c>
      <c r="E15" s="248"/>
      <c r="F15" s="247"/>
      <c r="G15" s="289">
        <v>1</v>
      </c>
      <c r="H15" s="290" t="s">
        <v>265</v>
      </c>
      <c r="I15" s="248" t="s">
        <v>1211</v>
      </c>
      <c r="J15" s="266">
        <v>45135</v>
      </c>
      <c r="K15" s="533" t="s">
        <v>320</v>
      </c>
      <c r="L15" s="248" t="s">
        <v>1267</v>
      </c>
      <c r="M15" s="266"/>
      <c r="N15" s="411" t="s">
        <v>1227</v>
      </c>
      <c r="O15" s="266"/>
      <c r="P15" s="266"/>
      <c r="Q15" s="248"/>
      <c r="R15" s="266"/>
      <c r="S15" s="266"/>
      <c r="T15" s="248"/>
      <c r="U15" s="248"/>
      <c r="V15" s="360"/>
      <c r="W15" s="360"/>
      <c r="X15" s="360"/>
    </row>
    <row r="16" ht="127.5">
      <c r="A16" s="292">
        <v>7</v>
      </c>
      <c r="B16" s="315" t="s">
        <v>1284</v>
      </c>
      <c r="C16" s="292" t="s">
        <v>1286</v>
      </c>
      <c r="D16" s="294" t="s">
        <v>1287</v>
      </c>
      <c r="E16" s="292"/>
      <c r="F16" s="294"/>
      <c r="G16" s="295">
        <v>0.5</v>
      </c>
      <c r="H16" s="296" t="s">
        <v>265</v>
      </c>
      <c r="I16" s="292" t="s">
        <v>1211</v>
      </c>
      <c r="J16" s="267">
        <v>45135</v>
      </c>
      <c r="K16" s="292" t="s">
        <v>275</v>
      </c>
      <c r="L16" s="292" t="s">
        <v>853</v>
      </c>
      <c r="M16" s="267">
        <v>45301</v>
      </c>
      <c r="N16" s="292" t="s">
        <v>385</v>
      </c>
      <c r="O16" s="267"/>
      <c r="P16" s="267"/>
      <c r="Q16" s="292"/>
      <c r="R16" s="267"/>
      <c r="S16" s="267"/>
      <c r="T16" s="292"/>
      <c r="U16" s="292"/>
      <c r="V16" s="364"/>
      <c r="W16" s="364"/>
      <c r="X16" s="364"/>
    </row>
    <row r="17" ht="174.75" customHeight="1">
      <c r="A17" s="248">
        <v>8</v>
      </c>
      <c r="B17" s="309" t="s">
        <v>1284</v>
      </c>
      <c r="C17" s="248" t="s">
        <v>1286</v>
      </c>
      <c r="D17" s="247" t="s">
        <v>1230</v>
      </c>
      <c r="E17" s="248"/>
      <c r="F17" s="380" t="s">
        <v>1231</v>
      </c>
      <c r="G17" s="289">
        <v>0.5</v>
      </c>
      <c r="H17" s="290" t="s">
        <v>28</v>
      </c>
      <c r="I17" s="248" t="s">
        <v>1211</v>
      </c>
      <c r="J17" s="266">
        <v>45135</v>
      </c>
      <c r="K17" s="248" t="s">
        <v>275</v>
      </c>
      <c r="L17" s="321" t="s">
        <v>1232</v>
      </c>
      <c r="M17" s="266">
        <v>45301</v>
      </c>
      <c r="N17" s="247"/>
      <c r="O17" s="321" t="s">
        <v>1288</v>
      </c>
      <c r="P17" s="266">
        <v>45317</v>
      </c>
      <c r="Q17" s="248" t="s">
        <v>318</v>
      </c>
      <c r="R17" s="248"/>
      <c r="S17" s="248"/>
      <c r="T17" s="248"/>
      <c r="U17" s="248"/>
      <c r="V17" s="360"/>
      <c r="W17" s="360"/>
      <c r="X17" s="360"/>
    </row>
    <row r="18" ht="42">
      <c r="A18" s="292">
        <v>9</v>
      </c>
      <c r="B18" s="315" t="s">
        <v>1284</v>
      </c>
      <c r="C18" s="292" t="s">
        <v>1286</v>
      </c>
      <c r="D18" s="294" t="s">
        <v>1237</v>
      </c>
      <c r="E18" s="294"/>
      <c r="F18" s="294"/>
      <c r="G18" s="295">
        <v>0.5</v>
      </c>
      <c r="H18" s="296" t="s">
        <v>28</v>
      </c>
      <c r="I18" s="292" t="s">
        <v>1211</v>
      </c>
      <c r="J18" s="267">
        <v>45135</v>
      </c>
      <c r="K18" s="292" t="s">
        <v>275</v>
      </c>
      <c r="L18" s="329" t="s">
        <v>1238</v>
      </c>
      <c r="M18" s="267">
        <v>45301</v>
      </c>
      <c r="N18" s="292" t="s">
        <v>385</v>
      </c>
      <c r="O18" s="292"/>
      <c r="P18" s="292"/>
      <c r="Q18" s="292"/>
      <c r="R18" s="292"/>
      <c r="S18" s="292"/>
      <c r="T18" s="292"/>
      <c r="U18" s="292"/>
      <c r="V18" s="364"/>
      <c r="W18" s="364"/>
      <c r="X18" s="364"/>
    </row>
    <row r="19" ht="177" customHeight="1">
      <c r="A19" s="248">
        <v>10</v>
      </c>
      <c r="B19" s="309" t="s">
        <v>1284</v>
      </c>
      <c r="C19" s="248" t="s">
        <v>1286</v>
      </c>
      <c r="D19" s="247" t="s">
        <v>1239</v>
      </c>
      <c r="E19" s="248"/>
      <c r="F19" s="248"/>
      <c r="G19" s="289">
        <v>0.5</v>
      </c>
      <c r="H19" s="290" t="s">
        <v>265</v>
      </c>
      <c r="I19" s="248" t="s">
        <v>1211</v>
      </c>
      <c r="J19" s="266">
        <v>45135</v>
      </c>
      <c r="K19" s="533" t="s">
        <v>320</v>
      </c>
      <c r="L19" s="321" t="s">
        <v>1240</v>
      </c>
      <c r="M19" s="266">
        <v>45301</v>
      </c>
      <c r="N19" s="248" t="s">
        <v>1241</v>
      </c>
      <c r="O19" s="248"/>
      <c r="P19" s="266">
        <v>45317</v>
      </c>
      <c r="Q19" s="248" t="s">
        <v>1242</v>
      </c>
      <c r="R19" s="248"/>
      <c r="S19" s="248"/>
      <c r="T19" s="248"/>
      <c r="U19" s="248"/>
      <c r="V19" s="360"/>
      <c r="W19" s="360"/>
      <c r="X19" s="360"/>
    </row>
    <row r="20" ht="110.25" customHeight="1">
      <c r="A20" s="292">
        <v>11</v>
      </c>
      <c r="B20" s="315" t="s">
        <v>1284</v>
      </c>
      <c r="C20" s="292">
        <v>2</v>
      </c>
      <c r="D20" s="294" t="s">
        <v>1289</v>
      </c>
      <c r="E20" s="292"/>
      <c r="G20" s="295">
        <v>0.5</v>
      </c>
      <c r="H20" s="296" t="s">
        <v>265</v>
      </c>
      <c r="I20" s="292" t="s">
        <v>1211</v>
      </c>
      <c r="J20" s="267">
        <v>45135</v>
      </c>
      <c r="K20" s="533" t="s">
        <v>320</v>
      </c>
      <c r="L20" s="292" t="s">
        <v>1290</v>
      </c>
      <c r="M20" s="267">
        <v>45301</v>
      </c>
      <c r="N20" s="292" t="s">
        <v>1291</v>
      </c>
      <c r="O20" s="329" t="s">
        <v>1292</v>
      </c>
      <c r="P20" s="267">
        <v>45317</v>
      </c>
      <c r="Q20" s="292" t="s">
        <v>1274</v>
      </c>
      <c r="R20" s="292"/>
      <c r="S20" s="292"/>
      <c r="T20" s="292"/>
      <c r="U20" s="292"/>
      <c r="V20" s="364"/>
      <c r="W20" s="364"/>
      <c r="X20" s="364"/>
    </row>
    <row r="21" ht="139.5" customHeight="1">
      <c r="A21" s="248">
        <v>12</v>
      </c>
      <c r="B21" s="309" t="s">
        <v>1284</v>
      </c>
      <c r="C21" s="248" t="s">
        <v>1293</v>
      </c>
      <c r="D21" s="247" t="s">
        <v>1294</v>
      </c>
      <c r="E21" s="248"/>
      <c r="G21" s="289">
        <v>0.5</v>
      </c>
      <c r="H21" s="290" t="s">
        <v>265</v>
      </c>
      <c r="I21" s="248" t="s">
        <v>1211</v>
      </c>
      <c r="J21" s="266">
        <v>45135</v>
      </c>
      <c r="K21" s="533" t="s">
        <v>320</v>
      </c>
      <c r="L21" s="248" t="s">
        <v>1295</v>
      </c>
      <c r="M21" s="266">
        <v>45301</v>
      </c>
      <c r="N21" s="248" t="s">
        <v>1272</v>
      </c>
      <c r="O21" s="321" t="s">
        <v>1292</v>
      </c>
      <c r="P21" s="266">
        <v>45317</v>
      </c>
      <c r="Q21" s="248" t="s">
        <v>1274</v>
      </c>
      <c r="R21" s="248"/>
      <c r="S21" s="248"/>
      <c r="T21" s="248"/>
      <c r="U21" s="248"/>
      <c r="V21" s="360"/>
      <c r="W21" s="360"/>
      <c r="X21" s="360"/>
    </row>
    <row r="22" ht="102">
      <c r="A22" s="292">
        <v>13</v>
      </c>
      <c r="B22" s="315" t="s">
        <v>1284</v>
      </c>
      <c r="C22" s="292"/>
      <c r="D22" s="294" t="s">
        <v>1245</v>
      </c>
      <c r="E22" s="294"/>
      <c r="F22" s="294"/>
      <c r="G22" s="295">
        <v>0.5</v>
      </c>
      <c r="H22" s="296" t="s">
        <v>28</v>
      </c>
      <c r="I22" s="292" t="s">
        <v>1211</v>
      </c>
      <c r="J22" s="267">
        <v>45135</v>
      </c>
      <c r="K22" s="292" t="s">
        <v>275</v>
      </c>
      <c r="L22" s="292" t="s">
        <v>853</v>
      </c>
      <c r="M22" s="267">
        <v>45301</v>
      </c>
      <c r="N22" s="292" t="s">
        <v>385</v>
      </c>
      <c r="O22" s="292"/>
      <c r="P22" s="292"/>
      <c r="Q22" s="292"/>
      <c r="R22" s="292"/>
      <c r="S22" s="292"/>
      <c r="T22" s="292"/>
      <c r="U22" s="292"/>
      <c r="V22" s="364"/>
      <c r="W22" s="364"/>
      <c r="X22" s="364"/>
    </row>
    <row r="23" ht="151.5" customHeight="1">
      <c r="A23" s="248">
        <v>14</v>
      </c>
      <c r="B23" s="309" t="s">
        <v>1284</v>
      </c>
      <c r="C23" s="248"/>
      <c r="D23" s="247" t="s">
        <v>1296</v>
      </c>
      <c r="E23" s="248"/>
      <c r="F23" s="247"/>
      <c r="G23" s="289">
        <v>0.5</v>
      </c>
      <c r="H23" s="290" t="s">
        <v>28</v>
      </c>
      <c r="I23" s="248" t="s">
        <v>1211</v>
      </c>
      <c r="J23" s="266">
        <v>45135</v>
      </c>
      <c r="K23" s="248" t="s">
        <v>275</v>
      </c>
      <c r="L23" s="248" t="s">
        <v>1297</v>
      </c>
      <c r="M23" s="266">
        <v>45301</v>
      </c>
      <c r="N23" s="248" t="s">
        <v>385</v>
      </c>
      <c r="O23" s="248"/>
      <c r="P23" s="248"/>
      <c r="Q23" s="248"/>
      <c r="R23" s="248"/>
      <c r="S23" s="248"/>
      <c r="T23" s="248"/>
      <c r="U23" s="248"/>
      <c r="V23" s="360"/>
      <c r="W23" s="360"/>
      <c r="X23" s="360"/>
    </row>
    <row r="24" ht="159" customHeight="1">
      <c r="A24" s="292">
        <v>15</v>
      </c>
      <c r="B24" s="315" t="s">
        <v>1298</v>
      </c>
      <c r="C24" s="292" t="s">
        <v>1286</v>
      </c>
      <c r="D24" s="294" t="s">
        <v>1249</v>
      </c>
      <c r="E24" s="292"/>
      <c r="G24" s="295">
        <v>0.5</v>
      </c>
      <c r="H24" s="296" t="s">
        <v>28</v>
      </c>
      <c r="I24" s="292" t="s">
        <v>1211</v>
      </c>
      <c r="J24" s="378">
        <v>45289</v>
      </c>
      <c r="K24" s="533" t="s">
        <v>320</v>
      </c>
      <c r="L24" s="329" t="s">
        <v>1250</v>
      </c>
      <c r="M24" s="292"/>
      <c r="N24" s="292"/>
      <c r="O24" s="292"/>
      <c r="P24" s="267">
        <v>45317</v>
      </c>
      <c r="Q24" s="292" t="s">
        <v>1251</v>
      </c>
      <c r="R24" s="292"/>
      <c r="S24" s="292"/>
      <c r="T24" s="292"/>
      <c r="U24" s="292"/>
      <c r="V24" s="364"/>
      <c r="W24" s="364"/>
      <c r="X24" s="364"/>
    </row>
    <row r="25" ht="127.5">
      <c r="A25" s="248">
        <v>16</v>
      </c>
      <c r="B25" s="309" t="s">
        <v>1298</v>
      </c>
      <c r="C25" s="248" t="s">
        <v>1286</v>
      </c>
      <c r="D25" s="247" t="s">
        <v>1252</v>
      </c>
      <c r="E25" s="248"/>
      <c r="F25" s="247"/>
      <c r="G25" s="289">
        <v>0.5</v>
      </c>
      <c r="H25" s="290" t="s">
        <v>28</v>
      </c>
      <c r="I25" s="248" t="s">
        <v>1211</v>
      </c>
      <c r="J25" s="320">
        <v>45289</v>
      </c>
      <c r="K25" s="248" t="s">
        <v>275</v>
      </c>
      <c r="L25" s="248" t="s">
        <v>1299</v>
      </c>
      <c r="M25" s="248"/>
      <c r="N25" s="248"/>
      <c r="O25" s="248"/>
      <c r="P25" s="266">
        <v>45317</v>
      </c>
      <c r="Q25" s="248" t="s">
        <v>1254</v>
      </c>
      <c r="R25" s="321" t="s">
        <v>1300</v>
      </c>
      <c r="S25" s="266">
        <v>45329</v>
      </c>
      <c r="T25" s="248" t="s">
        <v>366</v>
      </c>
      <c r="U25" s="248"/>
      <c r="V25" s="360"/>
      <c r="W25" s="360"/>
      <c r="X25" s="360"/>
    </row>
    <row r="26" ht="145.5" customHeight="1">
      <c r="A26" s="292">
        <v>17</v>
      </c>
      <c r="B26" s="315" t="s">
        <v>1298</v>
      </c>
      <c r="C26" s="292" t="s">
        <v>1301</v>
      </c>
      <c r="D26" s="294" t="s">
        <v>1302</v>
      </c>
      <c r="E26" s="292"/>
      <c r="F26" s="294"/>
      <c r="G26" s="295">
        <v>1</v>
      </c>
      <c r="H26" s="296" t="s">
        <v>265</v>
      </c>
      <c r="I26" s="292" t="s">
        <v>1211</v>
      </c>
      <c r="J26" s="267">
        <v>45301</v>
      </c>
      <c r="K26" s="292" t="s">
        <v>275</v>
      </c>
      <c r="L26" s="292" t="s">
        <v>1303</v>
      </c>
      <c r="M26" s="292"/>
      <c r="N26" s="292"/>
      <c r="O26" s="292"/>
      <c r="P26" s="267">
        <v>45317</v>
      </c>
      <c r="Q26" s="292"/>
      <c r="R26" s="292" t="s">
        <v>1304</v>
      </c>
      <c r="S26" s="267">
        <v>45329</v>
      </c>
      <c r="T26" s="292" t="s">
        <v>366</v>
      </c>
      <c r="U26" s="292"/>
      <c r="V26" s="364"/>
      <c r="W26" s="364"/>
      <c r="X26" s="364"/>
    </row>
    <row r="27" ht="164.25" customHeight="1">
      <c r="A27" s="248">
        <v>18</v>
      </c>
      <c r="B27" s="309" t="s">
        <v>1298</v>
      </c>
      <c r="C27" s="248">
        <v>6</v>
      </c>
      <c r="D27" s="247" t="s">
        <v>1305</v>
      </c>
      <c r="E27" s="248"/>
      <c r="F27" s="247"/>
      <c r="G27" s="289">
        <v>1</v>
      </c>
      <c r="H27" s="290" t="s">
        <v>265</v>
      </c>
      <c r="I27" s="248" t="s">
        <v>1211</v>
      </c>
      <c r="J27" s="266">
        <v>45301</v>
      </c>
      <c r="K27" s="248" t="s">
        <v>275</v>
      </c>
      <c r="L27" s="248" t="s">
        <v>1303</v>
      </c>
      <c r="M27" s="248"/>
      <c r="N27" s="248"/>
      <c r="O27" s="248"/>
      <c r="P27" s="266">
        <v>45317</v>
      </c>
      <c r="Q27" s="248"/>
      <c r="R27" s="248" t="s">
        <v>1306</v>
      </c>
      <c r="S27" s="266">
        <v>45329</v>
      </c>
      <c r="T27" s="248" t="s">
        <v>366</v>
      </c>
      <c r="U27" s="248"/>
      <c r="V27" s="360"/>
      <c r="W27" s="360"/>
      <c r="X27" s="360"/>
    </row>
    <row r="28" ht="169.5" customHeight="1">
      <c r="A28" s="292">
        <v>19</v>
      </c>
      <c r="B28" s="315" t="s">
        <v>1298</v>
      </c>
      <c r="C28" s="292">
        <v>8</v>
      </c>
      <c r="D28" s="294" t="s">
        <v>1256</v>
      </c>
      <c r="E28" s="292"/>
      <c r="F28" s="294"/>
      <c r="G28" s="295">
        <v>0.5</v>
      </c>
      <c r="H28" s="296" t="s">
        <v>265</v>
      </c>
      <c r="I28" s="292" t="s">
        <v>1211</v>
      </c>
      <c r="J28" s="267">
        <v>45301</v>
      </c>
      <c r="K28" s="292" t="s">
        <v>275</v>
      </c>
      <c r="L28" s="329" t="s">
        <v>1307</v>
      </c>
      <c r="M28" s="292"/>
      <c r="N28" s="292"/>
      <c r="O28" s="292"/>
      <c r="P28" s="267">
        <v>45317</v>
      </c>
      <c r="Q28" s="292" t="s">
        <v>385</v>
      </c>
      <c r="R28" s="292"/>
      <c r="S28" s="292"/>
      <c r="T28" s="292"/>
      <c r="U28" s="292"/>
      <c r="V28" s="364"/>
      <c r="W28" s="364"/>
      <c r="X28" s="364"/>
    </row>
    <row r="29" ht="129.75" customHeight="1">
      <c r="A29" s="248">
        <v>20</v>
      </c>
      <c r="B29" s="309" t="s">
        <v>1298</v>
      </c>
      <c r="C29" s="248">
        <v>8</v>
      </c>
      <c r="D29" s="247" t="s">
        <v>1258</v>
      </c>
      <c r="E29" s="248"/>
      <c r="F29" s="247"/>
      <c r="G29" s="289">
        <v>0.5</v>
      </c>
      <c r="H29" s="290" t="s">
        <v>265</v>
      </c>
      <c r="I29" s="248" t="s">
        <v>1211</v>
      </c>
      <c r="J29" s="266">
        <v>45301</v>
      </c>
      <c r="K29" s="248" t="s">
        <v>275</v>
      </c>
      <c r="L29" s="321" t="s">
        <v>1308</v>
      </c>
      <c r="M29" s="248"/>
      <c r="N29" s="248"/>
      <c r="O29" s="248"/>
      <c r="P29" s="266">
        <v>45317</v>
      </c>
      <c r="Q29" s="248" t="s">
        <v>385</v>
      </c>
      <c r="R29" s="248"/>
      <c r="S29" s="248"/>
      <c r="T29" s="248"/>
      <c r="U29" s="248"/>
      <c r="V29" s="360"/>
      <c r="W29" s="360"/>
      <c r="X29" s="360"/>
    </row>
    <row r="30" ht="63.75">
      <c r="A30" s="292">
        <v>21</v>
      </c>
      <c r="B30" s="315" t="s">
        <v>1298</v>
      </c>
      <c r="C30" s="292">
        <v>8</v>
      </c>
      <c r="D30" s="294" t="s">
        <v>1260</v>
      </c>
      <c r="E30" s="294"/>
      <c r="F30" s="294"/>
      <c r="G30" s="295">
        <v>0.5</v>
      </c>
      <c r="H30" s="296" t="s">
        <v>28</v>
      </c>
      <c r="I30" s="292" t="s">
        <v>1211</v>
      </c>
      <c r="J30" s="267">
        <v>45301</v>
      </c>
      <c r="K30" s="292" t="s">
        <v>275</v>
      </c>
      <c r="L30" s="329" t="s">
        <v>1309</v>
      </c>
      <c r="M30" s="292"/>
      <c r="N30" s="292"/>
      <c r="O30" s="292"/>
      <c r="P30" s="267">
        <v>45317</v>
      </c>
      <c r="Q30" s="292" t="s">
        <v>385</v>
      </c>
      <c r="R30" s="292"/>
      <c r="S30" s="292"/>
      <c r="T30" s="292"/>
      <c r="U30" s="292"/>
      <c r="V30" s="364"/>
      <c r="W30" s="364"/>
      <c r="X30" s="364"/>
    </row>
    <row r="31" ht="42">
      <c r="A31" s="248">
        <v>22</v>
      </c>
      <c r="B31" s="309" t="s">
        <v>1298</v>
      </c>
      <c r="C31" s="248">
        <v>8</v>
      </c>
      <c r="D31" s="247" t="s">
        <v>1262</v>
      </c>
      <c r="E31" s="247"/>
      <c r="F31" s="247"/>
      <c r="G31" s="289">
        <v>0.5</v>
      </c>
      <c r="H31" s="290" t="s">
        <v>265</v>
      </c>
      <c r="I31" s="248" t="s">
        <v>1211</v>
      </c>
      <c r="J31" s="266">
        <v>45301</v>
      </c>
      <c r="K31" s="248" t="s">
        <v>275</v>
      </c>
      <c r="L31" s="321" t="s">
        <v>1310</v>
      </c>
      <c r="M31" s="248"/>
      <c r="N31" s="248"/>
      <c r="O31" s="248"/>
      <c r="P31" s="266">
        <v>45317</v>
      </c>
      <c r="Q31" s="248" t="s">
        <v>385</v>
      </c>
      <c r="R31" s="248"/>
      <c r="S31" s="248"/>
      <c r="T31" s="248"/>
      <c r="U31" s="248"/>
      <c r="V31" s="360"/>
      <c r="W31" s="360"/>
      <c r="X31" s="360"/>
    </row>
    <row r="32">
      <c r="A32" s="292"/>
      <c r="B32" s="315"/>
      <c r="C32" s="292"/>
      <c r="D32" s="294"/>
      <c r="E32" s="294"/>
      <c r="F32" s="294"/>
      <c r="G32" s="295"/>
      <c r="H32" s="296"/>
      <c r="I32" s="292"/>
      <c r="J32" s="292"/>
      <c r="K32" s="292"/>
      <c r="L32" s="292"/>
      <c r="M32" s="422"/>
      <c r="N32" s="292"/>
      <c r="O32" s="292"/>
      <c r="P32" s="292"/>
      <c r="Q32" s="292"/>
      <c r="R32" s="292"/>
      <c r="S32" s="292"/>
      <c r="T32" s="292"/>
      <c r="U32" s="292"/>
      <c r="V32" s="364"/>
      <c r="W32" s="364"/>
      <c r="X32" s="364"/>
    </row>
    <row r="33">
      <c r="A33" s="248"/>
      <c r="B33" s="309"/>
      <c r="C33" s="248"/>
      <c r="D33" s="247"/>
      <c r="E33" s="247"/>
      <c r="F33" s="247"/>
      <c r="G33" s="289"/>
      <c r="H33" s="290"/>
      <c r="I33" s="248"/>
      <c r="J33" s="248"/>
      <c r="K33" s="248"/>
      <c r="L33" s="248"/>
      <c r="M33" s="248"/>
      <c r="N33" s="248"/>
      <c r="O33" s="248"/>
      <c r="P33" s="248"/>
      <c r="Q33" s="248"/>
      <c r="R33" s="248"/>
      <c r="S33" s="248"/>
      <c r="T33" s="248"/>
      <c r="U33" s="248"/>
      <c r="V33" s="360"/>
      <c r="W33" s="360"/>
      <c r="X33" s="360"/>
    </row>
    <row r="34">
      <c r="A34" s="292"/>
      <c r="B34" s="315"/>
      <c r="C34" s="292"/>
      <c r="D34" s="294"/>
      <c r="E34" s="294"/>
      <c r="F34" s="294"/>
      <c r="G34" s="295"/>
      <c r="H34" s="296"/>
      <c r="I34" s="292"/>
      <c r="J34" s="292"/>
      <c r="K34" s="292"/>
      <c r="L34" s="292"/>
      <c r="M34" s="292"/>
      <c r="N34" s="292"/>
      <c r="O34" s="292"/>
      <c r="P34" s="292"/>
      <c r="Q34" s="292"/>
      <c r="R34" s="292"/>
      <c r="S34" s="292"/>
      <c r="T34" s="292"/>
      <c r="U34" s="292"/>
      <c r="V34" s="364"/>
      <c r="W34" s="364"/>
      <c r="X34" s="364"/>
    </row>
    <row r="35">
      <c r="A35" s="248"/>
      <c r="B35" s="248"/>
      <c r="C35" s="248"/>
      <c r="D35" s="247"/>
      <c r="E35" s="247"/>
      <c r="F35" s="247"/>
      <c r="G35" s="289"/>
      <c r="H35" s="290"/>
      <c r="I35" s="248"/>
      <c r="J35" s="248"/>
      <c r="K35" s="248"/>
      <c r="L35" s="248"/>
      <c r="M35" s="248"/>
      <c r="N35" s="248"/>
      <c r="O35" s="248"/>
      <c r="P35" s="248"/>
      <c r="Q35" s="248"/>
      <c r="R35" s="248"/>
      <c r="S35" s="248"/>
      <c r="T35" s="248"/>
      <c r="U35" s="248"/>
      <c r="V35" s="360"/>
      <c r="W35" s="360"/>
      <c r="X35" s="360"/>
    </row>
    <row r="36">
      <c r="A36" s="292"/>
      <c r="B36" s="292"/>
      <c r="C36" s="292"/>
      <c r="D36" s="294"/>
      <c r="E36" s="294"/>
      <c r="F36" s="294"/>
      <c r="G36" s="295"/>
      <c r="H36" s="296"/>
      <c r="I36" s="292"/>
      <c r="J36" s="292"/>
      <c r="K36" s="292"/>
      <c r="L36" s="292"/>
      <c r="M36" s="292"/>
      <c r="N36" s="292"/>
      <c r="O36" s="292"/>
      <c r="P36" s="292"/>
      <c r="Q36" s="292"/>
      <c r="R36" s="292"/>
      <c r="S36" s="292"/>
      <c r="T36" s="292"/>
      <c r="U36" s="292"/>
      <c r="V36" s="364"/>
      <c r="W36" s="364"/>
      <c r="X36" s="364"/>
    </row>
    <row r="37">
      <c r="A37" s="248"/>
      <c r="B37" s="248"/>
      <c r="C37" s="248"/>
      <c r="D37" s="247"/>
      <c r="E37" s="247"/>
      <c r="F37" s="247"/>
      <c r="G37" s="289"/>
      <c r="H37" s="290"/>
      <c r="I37" s="248"/>
      <c r="J37" s="248"/>
      <c r="K37" s="248"/>
      <c r="L37" s="248"/>
      <c r="M37" s="248"/>
      <c r="N37" s="248"/>
      <c r="O37" s="248"/>
      <c r="P37" s="248"/>
      <c r="Q37" s="248"/>
      <c r="R37" s="248"/>
      <c r="S37" s="248"/>
      <c r="T37" s="248"/>
      <c r="U37" s="248"/>
      <c r="V37" s="360"/>
      <c r="W37" s="360"/>
      <c r="X37" s="360"/>
    </row>
    <row r="38">
      <c r="A38" s="292"/>
      <c r="B38" s="292"/>
      <c r="C38" s="292"/>
      <c r="D38" s="294"/>
      <c r="E38" s="294"/>
      <c r="F38" s="294"/>
      <c r="G38" s="295"/>
      <c r="H38" s="296"/>
      <c r="I38" s="292"/>
      <c r="J38" s="292"/>
      <c r="K38" s="292"/>
      <c r="L38" s="292"/>
      <c r="M38" s="292"/>
      <c r="N38" s="292"/>
      <c r="O38" s="292"/>
      <c r="P38" s="292"/>
      <c r="Q38" s="292"/>
      <c r="R38" s="292"/>
      <c r="S38" s="292"/>
      <c r="T38" s="292"/>
      <c r="U38" s="292"/>
      <c r="V38" s="364"/>
      <c r="W38" s="364"/>
      <c r="X38" s="364"/>
    </row>
    <row r="39">
      <c r="A39" s="248"/>
      <c r="B39" s="248"/>
      <c r="C39" s="248"/>
      <c r="D39" s="247"/>
      <c r="E39" s="247"/>
      <c r="F39" s="247"/>
      <c r="G39" s="289"/>
      <c r="H39" s="290"/>
      <c r="I39" s="248"/>
      <c r="J39" s="248"/>
      <c r="K39" s="248"/>
      <c r="L39" s="248"/>
      <c r="M39" s="248"/>
      <c r="N39" s="248"/>
      <c r="O39" s="248"/>
      <c r="P39" s="248"/>
      <c r="Q39" s="248"/>
      <c r="R39" s="248"/>
      <c r="S39" s="248"/>
      <c r="T39" s="248"/>
      <c r="U39" s="248"/>
      <c r="V39" s="360"/>
      <c r="W39" s="360"/>
      <c r="X39" s="360"/>
    </row>
    <row r="40">
      <c r="A40" s="292"/>
      <c r="B40" s="292"/>
      <c r="C40" s="292"/>
      <c r="D40" s="294"/>
      <c r="E40" s="294"/>
      <c r="F40" s="294"/>
      <c r="G40" s="295"/>
      <c r="H40" s="296"/>
      <c r="I40" s="292"/>
      <c r="J40" s="292"/>
      <c r="K40" s="292"/>
      <c r="L40" s="292"/>
      <c r="M40" s="292"/>
      <c r="N40" s="292"/>
      <c r="O40" s="292"/>
      <c r="P40" s="292"/>
      <c r="Q40" s="292"/>
      <c r="R40" s="292"/>
      <c r="S40" s="292"/>
      <c r="T40" s="292"/>
      <c r="U40" s="292"/>
      <c r="V40" s="364"/>
      <c r="W40" s="364"/>
      <c r="X40" s="364"/>
    </row>
    <row r="41">
      <c r="A41" s="248"/>
      <c r="B41" s="248"/>
      <c r="C41" s="248"/>
      <c r="D41" s="247"/>
      <c r="E41" s="247"/>
      <c r="F41" s="247"/>
      <c r="G41" s="289"/>
      <c r="H41" s="290"/>
      <c r="I41" s="248"/>
      <c r="J41" s="248"/>
      <c r="K41" s="248"/>
      <c r="L41" s="248"/>
      <c r="M41" s="248"/>
      <c r="N41" s="248"/>
      <c r="O41" s="248"/>
      <c r="P41" s="248"/>
      <c r="Q41" s="248"/>
      <c r="R41" s="248"/>
      <c r="S41" s="248"/>
      <c r="T41" s="248"/>
      <c r="U41" s="248"/>
      <c r="V41" s="360"/>
      <c r="W41" s="360"/>
      <c r="X41" s="360"/>
    </row>
    <row r="42">
      <c r="A42" s="292"/>
      <c r="B42" s="292"/>
      <c r="C42" s="292"/>
      <c r="D42" s="294"/>
      <c r="E42" s="294"/>
      <c r="F42" s="294"/>
      <c r="G42" s="295"/>
      <c r="H42" s="296"/>
      <c r="I42" s="292"/>
      <c r="J42" s="292"/>
      <c r="K42" s="292"/>
      <c r="L42" s="292"/>
      <c r="M42" s="292"/>
      <c r="N42" s="292"/>
      <c r="O42" s="292"/>
      <c r="P42" s="292"/>
      <c r="Q42" s="292"/>
      <c r="R42" s="292"/>
      <c r="S42" s="292"/>
      <c r="T42" s="292"/>
      <c r="U42" s="292"/>
      <c r="V42" s="364"/>
      <c r="W42" s="364"/>
      <c r="X42" s="364"/>
    </row>
    <row r="43">
      <c r="A43" s="248"/>
      <c r="B43" s="248"/>
      <c r="C43" s="248"/>
      <c r="D43" s="247"/>
      <c r="E43" s="247"/>
      <c r="F43" s="247"/>
      <c r="G43" s="289"/>
      <c r="H43" s="290"/>
      <c r="I43" s="248"/>
      <c r="J43" s="248"/>
      <c r="K43" s="248"/>
      <c r="L43" s="248"/>
      <c r="M43" s="248"/>
      <c r="N43" s="248"/>
      <c r="O43" s="248"/>
      <c r="P43" s="248"/>
      <c r="Q43" s="248"/>
      <c r="R43" s="248"/>
      <c r="S43" s="248"/>
      <c r="T43" s="248"/>
      <c r="U43" s="248"/>
      <c r="V43" s="360"/>
      <c r="W43" s="360"/>
      <c r="X43" s="360"/>
    </row>
    <row r="44">
      <c r="A44" s="292"/>
      <c r="B44" s="292"/>
      <c r="C44" s="292"/>
      <c r="D44" s="294"/>
      <c r="E44" s="294"/>
      <c r="F44" s="294"/>
      <c r="G44" s="295"/>
      <c r="H44" s="296"/>
      <c r="I44" s="292"/>
      <c r="J44" s="292"/>
      <c r="K44" s="292"/>
      <c r="L44" s="292"/>
      <c r="M44" s="292"/>
      <c r="N44" s="292"/>
      <c r="O44" s="292"/>
      <c r="P44" s="292"/>
      <c r="Q44" s="292"/>
      <c r="R44" s="292"/>
      <c r="S44" s="292"/>
      <c r="T44" s="292"/>
      <c r="U44" s="292"/>
      <c r="V44" s="364"/>
      <c r="W44" s="364"/>
      <c r="X44" s="364"/>
    </row>
    <row r="45">
      <c r="A45" s="248"/>
      <c r="B45" s="248"/>
      <c r="C45" s="248"/>
      <c r="D45" s="247"/>
      <c r="E45" s="247"/>
      <c r="F45" s="247"/>
      <c r="G45" s="289"/>
      <c r="H45" s="290"/>
      <c r="I45" s="248"/>
      <c r="J45" s="248"/>
      <c r="K45" s="248"/>
      <c r="L45" s="248"/>
      <c r="M45" s="248"/>
      <c r="N45" s="248"/>
      <c r="O45" s="248"/>
      <c r="P45" s="248"/>
      <c r="Q45" s="248"/>
      <c r="R45" s="248"/>
      <c r="S45" s="248"/>
      <c r="T45" s="248"/>
      <c r="U45" s="248"/>
      <c r="V45" s="360"/>
      <c r="W45" s="360"/>
      <c r="X45" s="360"/>
    </row>
    <row r="46">
      <c r="A46" s="292"/>
      <c r="B46" s="292"/>
      <c r="C46" s="292"/>
      <c r="D46" s="294"/>
      <c r="E46" s="294"/>
      <c r="F46" s="294"/>
      <c r="G46" s="295"/>
      <c r="H46" s="296"/>
      <c r="I46" s="292"/>
      <c r="J46" s="292"/>
      <c r="K46" s="292"/>
      <c r="L46" s="292"/>
      <c r="M46" s="292"/>
      <c r="N46" s="292"/>
      <c r="O46" s="292"/>
      <c r="P46" s="292"/>
      <c r="Q46" s="292"/>
      <c r="R46" s="292"/>
      <c r="S46" s="292"/>
      <c r="T46" s="292"/>
      <c r="U46" s="292"/>
      <c r="V46" s="364"/>
      <c r="W46" s="364"/>
      <c r="X46" s="364"/>
    </row>
  </sheetData>
  <mergeCells count="3">
    <mergeCell ref="E20:F20"/>
    <mergeCell ref="E21:F21"/>
    <mergeCell ref="E24:F24"/>
  </mergeCells>
  <dataValidations count="4" disablePrompts="0">
    <dataValidation sqref="G10:G46"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6" type="list" allowBlank="1" errorStyle="stop" imeMode="noControl" operator="between" showDropDown="0" showErrorMessage="0" showInputMessage="0">
      <formula1>'Списки'!$E$2:$E$1002</formula1>
    </dataValidation>
    <dataValidation sqref="K10:K46" type="list" allowBlank="1" errorStyle="stop" imeMode="noControl" operator="between" showDropDown="0" showErrorMessage="0" showInputMessage="0">
      <formula1>'Списки'!$A$2:$A$1002</formula1>
    </dataValidation>
  </dataValidations>
  <hyperlinks>
    <hyperlink r:id="rId1" ref="F13"/>
    <hyperlink r:id="rId1" ref="F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000C0-00F8-4C3F-9D09-0039005F00F0}">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920094-00F1-4D98-AF3E-00C8005D005A}">
            <xm:f>1</xm:f>
            <x14:dxf>
              <font>
                <color indexed="65"/>
              </font>
              <fill>
                <patternFill patternType="solid">
                  <fgColor rgb="FF434343"/>
                  <bgColor rgb="FF434343"/>
                </patternFill>
              </fill>
              <border>
                <left style="none"/>
                <right style="none"/>
                <top style="none"/>
                <bottom style="none"/>
                <diagonal style="none"/>
              </border>
            </x14:dxf>
          </x14:cfRule>
          <xm:sqref>G10:G46</xm:sqref>
        </x14:conditionalFormatting>
        <x14:conditionalFormatting xmlns:xm="http://schemas.microsoft.com/office/excel/2006/main">
          <x14:cfRule type="cellIs" priority="11" operator="equal" id="{00B500DA-0066-48B9-8AC9-0091007200F7}">
            <xm:f>0.5</xm:f>
            <x14:dxf>
              <font>
                <color indexed="65"/>
              </font>
              <fill>
                <patternFill patternType="solid">
                  <fgColor rgb="FF999999"/>
                  <bgColor rgb="FF999999"/>
                </patternFill>
              </fill>
              <border>
                <left style="none"/>
                <right style="none"/>
                <top style="none"/>
                <bottom style="none"/>
                <diagonal style="none"/>
              </border>
            </x14:dxf>
          </x14:cfRule>
          <xm:sqref>G10:G46</xm:sqref>
        </x14:conditionalFormatting>
        <x14:conditionalFormatting xmlns:xm="http://schemas.microsoft.com/office/excel/2006/main">
          <x14:cfRule type="cellIs" priority="10" operator="equal" id="{00C00091-000D-41CF-B062-00D300BF0079}">
            <xm:f>0.2</xm:f>
            <x14:dxf>
              <font/>
              <fill>
                <patternFill patternType="solid">
                  <fgColor rgb="FFCCCCCC"/>
                  <bgColor rgb="FFCCCCCC"/>
                </patternFill>
              </fill>
              <border>
                <left style="none"/>
                <right style="none"/>
                <top style="none"/>
                <bottom style="none"/>
                <diagonal style="none"/>
              </border>
            </x14:dxf>
          </x14:cfRule>
          <xm:sqref>G10:G46</xm:sqref>
        </x14:conditionalFormatting>
        <x14:conditionalFormatting xmlns:xm="http://schemas.microsoft.com/office/excel/2006/main">
          <x14:cfRule type="containsText" priority="9" operator="containsText" text="ПД" id="{001D00FC-00BA-4CC3-BBEC-00FA00CA006C}">
            <xm:f>NOT(ISERROR(SEARCH(("ПД"),(K3))))</xm:f>
            <x14:dxf>
              <font/>
              <fill>
                <patternFill patternType="solid">
                  <fgColor rgb="FFF9CB9C"/>
                  <bgColor rgb="FFF9CB9C"/>
                </patternFill>
              </fill>
              <border>
                <left style="none"/>
                <right style="none"/>
                <top style="none"/>
                <bottom style="none"/>
                <diagonal style="none"/>
              </border>
            </x14:dxf>
          </x14:cfRule>
          <xm:sqref>K3 K5:K46</xm:sqref>
        </x14:conditionalFormatting>
        <x14:conditionalFormatting xmlns:xm="http://schemas.microsoft.com/office/excel/2006/main">
          <x14:cfRule type="containsText" priority="8" operator="containsText" text="отменено" id="{00AC0043-002D-4FB5-A9CE-009900C40018}">
            <xm:f>NOT(ISERROR(SEARCH(("отменено"),(K3))))</xm:f>
            <x14:dxf>
              <font/>
              <fill>
                <patternFill patternType="solid">
                  <fgColor rgb="FFD9EAD3"/>
                  <bgColor rgb="FFD9EAD3"/>
                </patternFill>
              </fill>
              <border>
                <left style="none"/>
                <right style="none"/>
                <top style="none"/>
                <bottom style="none"/>
                <diagonal style="none"/>
              </border>
            </x14:dxf>
          </x14:cfRule>
          <xm:sqref>K3 K5:K46</xm:sqref>
        </x14:conditionalFormatting>
        <x14:conditionalFormatting xmlns:xm="http://schemas.microsoft.com/office/excel/2006/main">
          <x14:cfRule type="cellIs" priority="7" operator="equal" id="{00B4000E-0088-483A-856A-00AE00D4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H5:H46 A9:G9</xm:sqref>
        </x14:conditionalFormatting>
        <x14:conditionalFormatting xmlns:xm="http://schemas.microsoft.com/office/excel/2006/main">
          <x14:cfRule type="cellIs" priority="6" operator="equal" id="{005A00D6-003E-48EE-962B-00AC00E1004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H5:H46 A9:G9</xm:sqref>
        </x14:conditionalFormatting>
        <x14:conditionalFormatting xmlns:xm="http://schemas.microsoft.com/office/excel/2006/main">
          <x14:cfRule type="cellIs" priority="5" operator="equal" id="{00A300E9-0001-468B-9D1D-000500D0000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H5:H46 A9:G9</xm:sqref>
        </x14:conditionalFormatting>
        <x14:conditionalFormatting xmlns:xm="http://schemas.microsoft.com/office/excel/2006/main">
          <x14:cfRule type="cellIs" priority="4" operator="equal" id="{004E0028-0096-4DAF-A61E-00530082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H5:H46 A9:G9</xm:sqref>
        </x14:conditionalFormatting>
        <x14:conditionalFormatting xmlns:xm="http://schemas.microsoft.com/office/excel/2006/main">
          <x14:cfRule type="cellIs" priority="3" operator="equal" id="{00A50059-00B5-435E-913C-00A700D6006B}">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H5:H46 A9:G9</xm:sqref>
        </x14:conditionalFormatting>
        <x14:conditionalFormatting xmlns:xm="http://schemas.microsoft.com/office/excel/2006/main">
          <x14:cfRule type="containsText" priority="2" operator="containsText" text="повторно" id="{004C00DE-0092-4844-B76E-00BB00060096}">
            <xm:f>NOT(ISERROR(SEARCH(("повторно"),(K3))))</xm:f>
            <x14:dxf>
              <font/>
              <fill>
                <patternFill patternType="solid">
                  <fgColor rgb="FFEA9999"/>
                  <bgColor rgb="FFEA9999"/>
                </patternFill>
              </fill>
              <border>
                <left style="none"/>
                <right style="none"/>
                <top style="none"/>
                <bottom style="none"/>
                <diagonal style="none"/>
              </border>
            </x14:dxf>
          </x14:cfRule>
          <xm:sqref>K3 K5:K46</xm:sqref>
        </x14:conditionalFormatting>
        <x14:conditionalFormatting xmlns:xm="http://schemas.microsoft.com/office/excel/2006/main">
          <x14:cfRule type="containsText" priority="1" operator="containsText" text="снято" id="{00AB0090-0001-42E5-AA6B-001800E30062}">
            <xm:f>NOT(ISERROR(SEARCH(("снято"),(K3))))</xm:f>
            <x14:dxf>
              <font/>
              <fill>
                <patternFill patternType="solid">
                  <fgColor rgb="FF93C47D"/>
                  <bgColor rgb="FF93C47D"/>
                </patternFill>
              </fill>
              <border>
                <left style="none"/>
                <right style="none"/>
                <top style="none"/>
                <bottom style="none"/>
                <diagonal style="none"/>
              </border>
            </x14:dxf>
          </x14:cfRule>
          <xm:sqref>K3 K5:K46</xm:sqref>
        </x14:conditionalFormatting>
      </x14:conditionalFormatting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9.5"/>
    <col customWidth="1" min="2" max="2" width="18.629999999999999"/>
    <col customWidth="1" min="3" max="3" width="9.5"/>
    <col customWidth="1" min="4" max="4" width="53.380000000000003"/>
    <col customWidth="1" min="5" max="5" width="50.130000000000003"/>
    <col collapsed="1" customWidth="1" min="6" max="6" width="21.379999999999999"/>
    <col customWidth="1" hidden="1" min="7" max="8" outlineLevel="1" width="14.130000000000001"/>
    <col customWidth="1" min="10" max="10" width="9.5"/>
    <col customWidth="1" min="12" max="12" width="31.879999999999999"/>
    <col customWidth="1" min="13" max="13" width="9.5"/>
    <col customWidth="1" min="14" max="14" outlineLevel="1" width="25"/>
    <col customWidth="1" min="15" max="15" outlineLevel="1" width="31.379999999999999"/>
    <col customWidth="1" min="16" max="16" outlineLevel="1" width="30.879999999999999"/>
    <col customWidth="1" min="17" max="17" width="9.5"/>
    <col customWidth="1" min="18" max="18" width="26.879999999999999"/>
    <col customWidth="1" min="19" max="19" width="22"/>
    <col customWidth="1" min="20" max="20" width="9.5"/>
    <col customWidth="1" min="21" max="21" width="26.879999999999999"/>
    <col customWidth="1" min="22" max="22" width="25.629999999999999"/>
    <col customWidth="1" min="23" max="23" width="9.5"/>
    <col customWidth="1" min="24" max="25"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1" t="s">
        <v>420</v>
      </c>
      <c r="P1" s="120" t="s">
        <v>260</v>
      </c>
      <c r="Q1" s="122" t="s">
        <v>261</v>
      </c>
      <c r="R1" s="122" t="s">
        <v>262</v>
      </c>
      <c r="S1" s="121" t="s">
        <v>263</v>
      </c>
      <c r="T1" s="123" t="s">
        <v>261</v>
      </c>
      <c r="U1" s="123" t="s">
        <v>262</v>
      </c>
      <c r="V1" s="121" t="s">
        <v>263</v>
      </c>
      <c r="W1" s="123" t="s">
        <v>261</v>
      </c>
      <c r="X1" s="123" t="s">
        <v>262</v>
      </c>
      <c r="Y1" s="121" t="s">
        <v>263</v>
      </c>
    </row>
    <row r="2" hidden="1" outlineLevel="1">
      <c r="A2" s="124"/>
      <c r="B2" s="125" t="s">
        <v>264</v>
      </c>
      <c r="C2" s="125" t="s">
        <v>264</v>
      </c>
      <c r="D2" s="126" t="s">
        <v>53</v>
      </c>
      <c r="E2" s="127"/>
      <c r="F2" s="124"/>
      <c r="G2" s="129"/>
      <c r="H2" s="130" t="s">
        <v>265</v>
      </c>
      <c r="I2" s="130" t="s">
        <v>12</v>
      </c>
      <c r="J2" s="130" t="s">
        <v>13</v>
      </c>
      <c r="K2" s="130" t="s">
        <v>15</v>
      </c>
      <c r="L2" s="130" t="s">
        <v>14</v>
      </c>
      <c r="M2" s="130" t="s">
        <v>16</v>
      </c>
      <c r="N2" s="130" t="s">
        <v>17</v>
      </c>
      <c r="O2" s="130"/>
      <c r="P2" s="130" t="s">
        <v>18</v>
      </c>
      <c r="Q2" s="130" t="s">
        <v>20</v>
      </c>
      <c r="R2" s="130" t="s">
        <v>22</v>
      </c>
      <c r="S2" s="130" t="s">
        <v>23</v>
      </c>
      <c r="T2" s="130" t="s">
        <v>24</v>
      </c>
      <c r="U2" s="130" t="s">
        <v>26</v>
      </c>
      <c r="V2" s="130" t="s">
        <v>27</v>
      </c>
      <c r="W2" s="130" t="s">
        <v>28</v>
      </c>
      <c r="X2" s="130" t="s">
        <v>29</v>
      </c>
      <c r="Y2" s="130" t="s">
        <v>31</v>
      </c>
    </row>
    <row r="3" hidden="1" outlineLevel="1">
      <c r="A3" s="1"/>
      <c r="B3" s="18" t="s">
        <v>266</v>
      </c>
      <c r="C3" s="18" t="s">
        <v>267</v>
      </c>
      <c r="D3" s="18" t="s">
        <v>34</v>
      </c>
      <c r="E3" s="18"/>
      <c r="F3" s="18"/>
      <c r="G3" s="129"/>
      <c r="H3" s="520">
        <f>COUNTIF($H10:$H174,"1 - Несоответствие продуктовым требованиям ПИК-Стандарт")</f>
        <v>1</v>
      </c>
      <c r="I3" s="520">
        <f>COUNTIF($H10:$H174,"2 - Несоответствие Бренд-листам ПИК")</f>
        <v>0</v>
      </c>
      <c r="J3" s="520">
        <f>COUNTIF($H10:$H174,"3 - Несоответствие Каталогу отделки")</f>
        <v>0</v>
      </c>
      <c r="K3" s="520">
        <f>COUNTIF($H10:$H174,"5 - Ошибка в применении СТМ")</f>
        <v>0</v>
      </c>
      <c r="L3" s="520">
        <f>COUNTIF($H10:$H174,"4 - Несоответствие Каталогу оборудования")</f>
        <v>0</v>
      </c>
      <c r="M3" s="520">
        <f>COUNTIF($H10:$H174,"6 - Ошибка в применении сборных ЛМ")</f>
        <v>0</v>
      </c>
      <c r="N3" s="520">
        <f>COUNTIF($H10:$H174,"7 - Ошибка в применении шкаф-пакетов")</f>
        <v>0</v>
      </c>
      <c r="O3" s="520"/>
      <c r="P3" s="520">
        <f>COUNTIF($H10:$H174,"8 - Ошибка в применении шахт-пакетов")</f>
        <v>0</v>
      </c>
      <c r="Q3" s="520">
        <f>COUNTIF($H10:$H174,"9 - Несоответствие типологическим требованиям ПИК-Стандарт")</f>
        <v>6</v>
      </c>
      <c r="R3" s="520">
        <f>COUNTIF($H10:$H174,"10 - Несоответствие НТД РФ")</f>
        <v>0</v>
      </c>
      <c r="S3" s="520">
        <f>COUNTIF($H10:$H174,"11 - Несоответствие ИРД (кроме ТУ, СТУ), АПР, ПД")</f>
        <v>0</v>
      </c>
      <c r="T3" s="520">
        <f>COUNTIF($H10:$H174,"12 - Несоответствие требованиям ТУ, СТУ")</f>
        <v>0</v>
      </c>
      <c r="U3" s="520">
        <f>COUNTIF($H10:$H174,"13 - Ошибка в технических решениях")</f>
        <v>0</v>
      </c>
      <c r="V3" s="520">
        <f>COUNTIF($H10:$H174,"14 - Неувязка м/у собой комплектов РД")</f>
        <v>0</v>
      </c>
      <c r="W3" s="520">
        <f>COUNTIF($H10:$H174,"15 - Недостаточность информации влияющей на СМР")</f>
        <v>9</v>
      </c>
      <c r="X3" s="520">
        <f>COUNTIF($H10:$H174,"16 - Нерациональное решение")</f>
        <v>0</v>
      </c>
      <c r="Y3" s="520">
        <f>COUNTIF($H10:$H174,"17 - Оформление")</f>
        <v>0</v>
      </c>
    </row>
    <row r="4" hidden="1" outlineLevel="1">
      <c r="A4" s="125" t="s">
        <v>264</v>
      </c>
      <c r="B4" s="133">
        <v>5</v>
      </c>
      <c r="C4" s="133">
        <v>5</v>
      </c>
      <c r="D4" s="134">
        <f>C4/B4</f>
        <v>1</v>
      </c>
      <c r="E4" s="235"/>
      <c r="F4" s="116"/>
      <c r="G4" s="129"/>
      <c r="H4" s="126" t="s">
        <v>53</v>
      </c>
      <c r="I4" s="126" t="s">
        <v>53</v>
      </c>
      <c r="J4" s="126" t="s">
        <v>53</v>
      </c>
      <c r="K4" s="126" t="s">
        <v>53</v>
      </c>
      <c r="L4" s="126" t="s">
        <v>53</v>
      </c>
      <c r="M4" s="126" t="s">
        <v>53</v>
      </c>
      <c r="N4" s="126" t="s">
        <v>53</v>
      </c>
      <c r="O4" s="126"/>
      <c r="P4" s="126" t="s">
        <v>53</v>
      </c>
      <c r="Q4" s="126" t="s">
        <v>53</v>
      </c>
      <c r="R4" s="126" t="s">
        <v>53</v>
      </c>
      <c r="S4" s="126" t="s">
        <v>53</v>
      </c>
      <c r="T4" s="126" t="s">
        <v>53</v>
      </c>
      <c r="U4" s="126" t="s">
        <v>53</v>
      </c>
      <c r="V4" s="126" t="s">
        <v>53</v>
      </c>
      <c r="W4" s="126" t="s">
        <v>53</v>
      </c>
      <c r="X4" s="126" t="s">
        <v>53</v>
      </c>
      <c r="Y4" s="126" t="s">
        <v>53</v>
      </c>
    </row>
    <row r="5" hidden="1" outlineLevel="1">
      <c r="A5" s="535"/>
      <c r="B5" s="535"/>
      <c r="C5" s="535"/>
      <c r="D5" s="238"/>
      <c r="E5" s="116"/>
      <c r="F5" s="116"/>
      <c r="G5" s="126" t="s">
        <v>53</v>
      </c>
      <c r="H5" s="521"/>
      <c r="I5" s="116"/>
      <c r="J5" s="240"/>
      <c r="K5" s="116"/>
      <c r="L5" s="240"/>
      <c r="M5" s="240"/>
      <c r="N5" s="116"/>
      <c r="O5" s="116"/>
      <c r="P5" s="240"/>
      <c r="Q5" s="240"/>
      <c r="R5" s="116"/>
      <c r="S5" s="240"/>
      <c r="T5" s="280"/>
      <c r="U5" s="116"/>
      <c r="V5" s="116"/>
      <c r="W5" s="116"/>
      <c r="X5" s="116"/>
      <c r="Y5" s="116"/>
    </row>
    <row r="6" hidden="1" outlineLevel="1">
      <c r="A6" s="18">
        <v>0.20000000000000001</v>
      </c>
      <c r="B6" s="18">
        <v>0.5</v>
      </c>
      <c r="C6" s="18">
        <v>1</v>
      </c>
      <c r="D6" s="18" t="s">
        <v>38</v>
      </c>
      <c r="E6" s="18"/>
      <c r="F6" s="18" t="s">
        <v>268</v>
      </c>
      <c r="G6" s="139">
        <f>COUNTIFS(G10:G141,"0,2")</f>
        <v>0</v>
      </c>
      <c r="H6" s="521"/>
      <c r="I6" s="116"/>
      <c r="J6" s="240"/>
      <c r="K6" s="116"/>
      <c r="L6" s="240"/>
      <c r="M6" s="240"/>
      <c r="N6" s="116"/>
      <c r="O6" s="116"/>
      <c r="P6" s="240"/>
      <c r="Q6" s="240"/>
      <c r="R6" s="116"/>
      <c r="S6" s="240"/>
      <c r="T6" s="280"/>
      <c r="U6" s="116"/>
      <c r="V6" s="116"/>
      <c r="W6" s="116"/>
      <c r="X6" s="116"/>
      <c r="Y6" s="116"/>
    </row>
    <row r="7" hidden="1" outlineLevel="1">
      <c r="A7" s="140">
        <f>G6*0.2/B4</f>
        <v>0</v>
      </c>
      <c r="B7" s="140">
        <f>G7*0.5/B4</f>
        <v>1</v>
      </c>
      <c r="C7" s="140">
        <f>G8*1/B4</f>
        <v>1.2</v>
      </c>
      <c r="D7" s="141">
        <f>(G6*A6+G7*B6+G8*C6)/SUM(G6:G8)</f>
        <v>0.6875</v>
      </c>
      <c r="E7" s="241"/>
      <c r="F7" s="143" t="s">
        <v>269</v>
      </c>
      <c r="G7" s="139">
        <f>COUNTIFS(G10:G141,"0,5")</f>
        <v>10</v>
      </c>
      <c r="H7" s="521"/>
      <c r="I7" s="242"/>
      <c r="J7" s="242"/>
      <c r="K7" s="242"/>
      <c r="L7" s="242"/>
      <c r="M7" s="242"/>
      <c r="N7" s="242"/>
      <c r="O7" s="242"/>
      <c r="P7" s="242"/>
      <c r="Q7" s="242"/>
      <c r="R7" s="242"/>
      <c r="S7" s="242"/>
      <c r="T7" s="282"/>
      <c r="U7" s="242"/>
      <c r="V7" s="242"/>
      <c r="W7" s="242"/>
      <c r="X7" s="242"/>
      <c r="Y7" s="242"/>
    </row>
    <row r="8" hidden="1" outlineLevel="1">
      <c r="A8" s="126" t="s">
        <v>53</v>
      </c>
      <c r="B8" s="126" t="s">
        <v>53</v>
      </c>
      <c r="C8" s="126" t="s">
        <v>53</v>
      </c>
      <c r="D8" s="126" t="s">
        <v>53</v>
      </c>
      <c r="E8" s="126"/>
      <c r="F8" s="18" t="s">
        <v>270</v>
      </c>
      <c r="G8" s="139">
        <f>COUNTIFS(G10:G141,"1")</f>
        <v>6</v>
      </c>
      <c r="H8" s="521"/>
      <c r="I8" s="116"/>
      <c r="J8" s="240"/>
      <c r="K8" s="116"/>
      <c r="L8" s="240"/>
      <c r="M8" s="240"/>
      <c r="N8" s="116"/>
      <c r="O8" s="116"/>
      <c r="P8" s="240"/>
      <c r="Q8" s="240"/>
      <c r="R8" s="116"/>
      <c r="S8" s="240"/>
      <c r="T8" s="280"/>
      <c r="U8" s="116"/>
      <c r="V8" s="116"/>
      <c r="W8" s="116"/>
      <c r="X8" s="116"/>
      <c r="Y8" s="116"/>
    </row>
    <row r="9">
      <c r="A9" s="145"/>
      <c r="B9" s="145"/>
      <c r="C9" s="145"/>
      <c r="D9" s="145"/>
      <c r="E9" s="145"/>
      <c r="F9" s="145"/>
      <c r="G9" s="145"/>
      <c r="H9" s="145"/>
      <c r="I9" s="243"/>
      <c r="J9" s="244"/>
      <c r="K9" s="243"/>
      <c r="L9" s="244"/>
      <c r="M9" s="244"/>
      <c r="N9" s="243"/>
      <c r="O9" s="243"/>
      <c r="P9" s="244"/>
      <c r="Q9" s="244"/>
      <c r="R9" s="243"/>
      <c r="S9" s="244"/>
      <c r="T9" s="285"/>
      <c r="U9" s="243"/>
      <c r="V9" s="243"/>
      <c r="W9" s="243"/>
      <c r="X9" s="243"/>
      <c r="Y9" s="243"/>
    </row>
    <row r="10" ht="116.25" customHeight="1">
      <c r="A10" s="116">
        <v>1</v>
      </c>
      <c r="B10" s="149" t="s">
        <v>1311</v>
      </c>
      <c r="C10" s="116">
        <v>1</v>
      </c>
      <c r="D10" s="238" t="s">
        <v>1312</v>
      </c>
      <c r="E10" s="116"/>
      <c r="F10" s="116"/>
      <c r="G10" s="129">
        <v>0.5</v>
      </c>
      <c r="H10" s="149" t="s">
        <v>28</v>
      </c>
      <c r="I10" s="116" t="s">
        <v>74</v>
      </c>
      <c r="J10" s="240">
        <v>45139</v>
      </c>
      <c r="K10" s="116" t="s">
        <v>275</v>
      </c>
      <c r="L10" s="116" t="s">
        <v>878</v>
      </c>
      <c r="M10" s="240">
        <v>45307</v>
      </c>
      <c r="N10" s="116"/>
      <c r="O10" s="116"/>
      <c r="P10" s="240"/>
      <c r="Q10" s="240"/>
      <c r="R10" s="116"/>
      <c r="S10" s="240"/>
      <c r="T10" s="280"/>
      <c r="U10" s="116"/>
      <c r="V10" s="116"/>
      <c r="W10" s="116"/>
      <c r="X10" s="116"/>
      <c r="Y10" s="116"/>
    </row>
    <row r="11" ht="174" customHeight="1">
      <c r="A11" s="116">
        <v>2</v>
      </c>
      <c r="B11" s="149" t="s">
        <v>1311</v>
      </c>
      <c r="C11" s="536">
        <v>45018</v>
      </c>
      <c r="D11" s="238" t="s">
        <v>1313</v>
      </c>
      <c r="E11" s="116"/>
      <c r="F11" s="116"/>
      <c r="G11" s="129">
        <v>0.5</v>
      </c>
      <c r="H11" s="149" t="s">
        <v>28</v>
      </c>
      <c r="I11" s="116" t="s">
        <v>74</v>
      </c>
      <c r="J11" s="240">
        <v>45139</v>
      </c>
      <c r="K11" s="116" t="s">
        <v>275</v>
      </c>
      <c r="L11" s="116" t="s">
        <v>878</v>
      </c>
      <c r="M11" s="240">
        <v>45307</v>
      </c>
      <c r="N11" s="116"/>
      <c r="O11" s="116"/>
      <c r="P11" s="116"/>
      <c r="Q11" s="116"/>
      <c r="R11" s="116"/>
      <c r="S11" s="116"/>
      <c r="T11" s="281"/>
      <c r="U11" s="116"/>
      <c r="V11" s="116"/>
      <c r="W11" s="116"/>
      <c r="X11" s="116"/>
      <c r="Y11" s="116"/>
    </row>
    <row r="12" ht="229.5">
      <c r="A12" s="116">
        <v>3</v>
      </c>
      <c r="B12" s="149" t="s">
        <v>1314</v>
      </c>
      <c r="C12" s="536">
        <v>45018</v>
      </c>
      <c r="D12" s="238" t="s">
        <v>1315</v>
      </c>
      <c r="E12" s="116"/>
      <c r="F12" s="245" t="s">
        <v>1316</v>
      </c>
      <c r="G12" s="129">
        <v>0.5</v>
      </c>
      <c r="H12" s="149" t="s">
        <v>28</v>
      </c>
      <c r="I12" s="116" t="s">
        <v>74</v>
      </c>
      <c r="J12" s="240">
        <v>45139</v>
      </c>
      <c r="K12" s="537" t="s">
        <v>377</v>
      </c>
      <c r="L12" s="538" t="s">
        <v>1317</v>
      </c>
      <c r="M12" s="240">
        <v>45307</v>
      </c>
      <c r="N12" s="301" t="s">
        <v>1318</v>
      </c>
      <c r="O12" s="292"/>
      <c r="P12" s="116"/>
      <c r="Q12" s="240">
        <v>45320</v>
      </c>
      <c r="R12" s="238" t="s">
        <v>1319</v>
      </c>
      <c r="S12" s="252" t="s">
        <v>1255</v>
      </c>
      <c r="T12" s="280">
        <v>45329</v>
      </c>
      <c r="U12" s="539" t="s">
        <v>1320</v>
      </c>
      <c r="V12" s="116"/>
      <c r="W12" s="116"/>
      <c r="X12" s="116"/>
      <c r="Y12" s="116"/>
    </row>
    <row r="13" ht="229.5" customHeight="1">
      <c r="A13" s="116">
        <v>4</v>
      </c>
      <c r="B13" s="149" t="s">
        <v>1311</v>
      </c>
      <c r="C13" s="536">
        <v>45018</v>
      </c>
      <c r="D13" s="238" t="s">
        <v>1321</v>
      </c>
      <c r="E13" s="116"/>
      <c r="F13" s="245" t="s">
        <v>1322</v>
      </c>
      <c r="G13" s="129">
        <v>1</v>
      </c>
      <c r="H13" s="149" t="s">
        <v>20</v>
      </c>
      <c r="I13" s="116" t="s">
        <v>74</v>
      </c>
      <c r="J13" s="240">
        <v>45139</v>
      </c>
      <c r="K13" s="537" t="s">
        <v>377</v>
      </c>
      <c r="L13" s="137" t="s">
        <v>1244</v>
      </c>
      <c r="M13" s="240">
        <v>45307</v>
      </c>
      <c r="N13" s="116" t="s">
        <v>1323</v>
      </c>
      <c r="O13" s="116"/>
      <c r="P13" s="116"/>
      <c r="Q13" s="116"/>
      <c r="R13" s="116"/>
      <c r="S13" s="116"/>
      <c r="T13" s="281"/>
      <c r="U13" s="116"/>
      <c r="V13" s="116"/>
      <c r="W13" s="116"/>
      <c r="X13" s="116"/>
      <c r="Y13" s="116"/>
    </row>
    <row r="14" ht="150.75" customHeight="1">
      <c r="A14" s="116">
        <v>5</v>
      </c>
      <c r="B14" s="149" t="s">
        <v>1324</v>
      </c>
      <c r="C14" s="536">
        <v>45018</v>
      </c>
      <c r="D14" s="238" t="s">
        <v>1325</v>
      </c>
      <c r="E14" s="116"/>
      <c r="F14" s="245" t="s">
        <v>1326</v>
      </c>
      <c r="G14" s="129">
        <v>1</v>
      </c>
      <c r="H14" s="149" t="s">
        <v>20</v>
      </c>
      <c r="I14" s="116" t="s">
        <v>74</v>
      </c>
      <c r="J14" s="240">
        <v>45139</v>
      </c>
      <c r="K14" s="537" t="s">
        <v>377</v>
      </c>
      <c r="L14" s="137" t="s">
        <v>1244</v>
      </c>
      <c r="M14" s="240">
        <v>45307</v>
      </c>
      <c r="N14" s="116" t="s">
        <v>1327</v>
      </c>
      <c r="O14" s="116"/>
      <c r="P14" s="116" t="s">
        <v>1273</v>
      </c>
      <c r="Q14" s="240">
        <v>45320</v>
      </c>
      <c r="R14" s="116" t="s">
        <v>1328</v>
      </c>
      <c r="S14" s="116"/>
      <c r="T14" s="281"/>
      <c r="U14" s="116"/>
      <c r="V14" s="116"/>
      <c r="W14" s="116"/>
      <c r="X14" s="116"/>
      <c r="Y14" s="116"/>
    </row>
    <row r="15" ht="84" customHeight="1">
      <c r="A15" s="116">
        <v>6</v>
      </c>
      <c r="B15" s="149" t="s">
        <v>1311</v>
      </c>
      <c r="C15" s="536">
        <v>45018</v>
      </c>
      <c r="D15" s="238" t="s">
        <v>1329</v>
      </c>
      <c r="E15" s="116"/>
      <c r="F15" s="245" t="s">
        <v>1316</v>
      </c>
      <c r="G15" s="129">
        <v>0.5</v>
      </c>
      <c r="H15" s="149" t="s">
        <v>28</v>
      </c>
      <c r="I15" s="116" t="s">
        <v>74</v>
      </c>
      <c r="J15" s="240">
        <v>45139</v>
      </c>
      <c r="K15" s="116" t="s">
        <v>275</v>
      </c>
      <c r="L15" s="116" t="s">
        <v>878</v>
      </c>
      <c r="M15" s="240">
        <v>45307</v>
      </c>
      <c r="N15" s="116"/>
      <c r="O15" s="116"/>
      <c r="P15" s="116"/>
      <c r="Q15" s="116"/>
      <c r="R15" s="116"/>
      <c r="S15" s="116"/>
      <c r="T15" s="281"/>
      <c r="U15" s="116"/>
      <c r="V15" s="116"/>
      <c r="W15" s="116"/>
      <c r="X15" s="116"/>
      <c r="Y15" s="116"/>
    </row>
    <row r="16" ht="101.25" customHeight="1">
      <c r="A16" s="116">
        <v>7</v>
      </c>
      <c r="B16" s="149" t="s">
        <v>1311</v>
      </c>
      <c r="C16" s="536">
        <v>45018</v>
      </c>
      <c r="D16" s="238" t="s">
        <v>1330</v>
      </c>
      <c r="E16" s="116"/>
      <c r="F16" s="116"/>
      <c r="G16" s="129">
        <v>0.5</v>
      </c>
      <c r="H16" s="149" t="s">
        <v>28</v>
      </c>
      <c r="I16" s="116" t="s">
        <v>74</v>
      </c>
      <c r="J16" s="240">
        <v>45139</v>
      </c>
      <c r="K16" s="116" t="s">
        <v>275</v>
      </c>
      <c r="L16" s="116" t="s">
        <v>878</v>
      </c>
      <c r="M16" s="240">
        <v>45307</v>
      </c>
      <c r="N16" s="116"/>
      <c r="O16" s="116"/>
      <c r="P16" s="116"/>
      <c r="Q16" s="116"/>
      <c r="R16" s="116"/>
      <c r="S16" s="116"/>
      <c r="T16" s="281"/>
      <c r="U16" s="116"/>
      <c r="V16" s="116"/>
      <c r="W16" s="116"/>
      <c r="X16" s="116"/>
      <c r="Y16" s="116"/>
    </row>
    <row r="17" ht="76.5">
      <c r="A17" s="116">
        <v>8</v>
      </c>
      <c r="B17" s="149" t="s">
        <v>1311</v>
      </c>
      <c r="C17" s="536">
        <v>45018</v>
      </c>
      <c r="D17" s="238" t="s">
        <v>1331</v>
      </c>
      <c r="E17" s="116"/>
      <c r="F17" s="245" t="s">
        <v>876</v>
      </c>
      <c r="G17" s="129">
        <v>1</v>
      </c>
      <c r="H17" s="149" t="s">
        <v>20</v>
      </c>
      <c r="I17" s="116" t="s">
        <v>74</v>
      </c>
      <c r="J17" s="240">
        <v>45139</v>
      </c>
      <c r="K17" s="537" t="s">
        <v>377</v>
      </c>
      <c r="L17" s="116" t="s">
        <v>1332</v>
      </c>
      <c r="M17" s="240">
        <v>45307</v>
      </c>
      <c r="N17" s="116" t="s">
        <v>1333</v>
      </c>
      <c r="O17" s="116"/>
      <c r="P17" s="116"/>
      <c r="Q17" s="116"/>
      <c r="R17" s="116"/>
      <c r="S17" s="116"/>
      <c r="T17" s="281"/>
      <c r="U17" s="116"/>
      <c r="V17" s="116"/>
      <c r="W17" s="116"/>
      <c r="X17" s="116"/>
      <c r="Y17" s="116"/>
    </row>
    <row r="18" ht="190.5" customHeight="1">
      <c r="A18" s="116">
        <v>9</v>
      </c>
      <c r="B18" s="149" t="s">
        <v>1324</v>
      </c>
      <c r="C18" s="536">
        <v>45018</v>
      </c>
      <c r="D18" s="238" t="s">
        <v>1334</v>
      </c>
      <c r="E18" s="116"/>
      <c r="F18" s="245" t="s">
        <v>876</v>
      </c>
      <c r="G18" s="129">
        <v>1</v>
      </c>
      <c r="H18" s="149" t="s">
        <v>20</v>
      </c>
      <c r="I18" s="116" t="s">
        <v>74</v>
      </c>
      <c r="J18" s="240">
        <v>45139</v>
      </c>
      <c r="K18" s="116" t="s">
        <v>275</v>
      </c>
      <c r="L18" s="116" t="s">
        <v>878</v>
      </c>
      <c r="M18" s="240">
        <v>45307</v>
      </c>
      <c r="N18" s="116" t="s">
        <v>1335</v>
      </c>
      <c r="O18" s="116"/>
      <c r="P18" s="116" t="s">
        <v>1336</v>
      </c>
      <c r="Q18" s="240">
        <v>45320</v>
      </c>
      <c r="R18" s="116"/>
      <c r="S18" s="116"/>
      <c r="T18" s="281"/>
      <c r="U18" s="116"/>
      <c r="V18" s="116"/>
      <c r="W18" s="116"/>
      <c r="X18" s="116"/>
      <c r="Y18" s="116"/>
    </row>
    <row r="19" ht="52.5">
      <c r="A19" s="116">
        <v>10</v>
      </c>
      <c r="B19" s="149" t="s">
        <v>1311</v>
      </c>
      <c r="C19" s="536">
        <v>45018</v>
      </c>
      <c r="D19" s="238" t="s">
        <v>1337</v>
      </c>
      <c r="E19" s="116"/>
      <c r="F19" s="245" t="s">
        <v>876</v>
      </c>
      <c r="G19" s="129">
        <v>0.5</v>
      </c>
      <c r="H19" s="149" t="s">
        <v>28</v>
      </c>
      <c r="I19" s="116" t="s">
        <v>74</v>
      </c>
      <c r="J19" s="240">
        <v>45139</v>
      </c>
      <c r="K19" s="116" t="s">
        <v>275</v>
      </c>
      <c r="L19" s="116" t="s">
        <v>878</v>
      </c>
      <c r="M19" s="240">
        <v>45307</v>
      </c>
      <c r="N19" s="116"/>
      <c r="O19" s="116"/>
      <c r="P19" s="116"/>
      <c r="Q19" s="116"/>
      <c r="R19" s="116"/>
      <c r="S19" s="116"/>
      <c r="T19" s="281"/>
      <c r="U19" s="116"/>
      <c r="V19" s="116"/>
      <c r="W19" s="116"/>
      <c r="X19" s="116"/>
      <c r="Y19" s="116"/>
    </row>
    <row r="20" ht="77.25" customHeight="1">
      <c r="A20" s="116">
        <v>11</v>
      </c>
      <c r="B20" s="149" t="s">
        <v>1311</v>
      </c>
      <c r="C20" s="116">
        <v>4</v>
      </c>
      <c r="D20" s="238" t="s">
        <v>1338</v>
      </c>
      <c r="E20" s="116"/>
      <c r="F20" s="245" t="s">
        <v>1326</v>
      </c>
      <c r="G20" s="129">
        <v>1</v>
      </c>
      <c r="H20" s="149" t="s">
        <v>20</v>
      </c>
      <c r="I20" s="116" t="s">
        <v>74</v>
      </c>
      <c r="J20" s="240">
        <v>45139</v>
      </c>
      <c r="K20" s="116" t="s">
        <v>275</v>
      </c>
      <c r="L20" s="116" t="s">
        <v>878</v>
      </c>
      <c r="M20" s="240">
        <v>45307</v>
      </c>
      <c r="N20" s="116"/>
      <c r="O20" s="116"/>
      <c r="P20" s="116"/>
      <c r="Q20" s="116"/>
      <c r="R20" s="116"/>
      <c r="S20" s="116"/>
      <c r="T20" s="281"/>
      <c r="U20" s="116"/>
      <c r="V20" s="116"/>
      <c r="W20" s="116"/>
      <c r="X20" s="116"/>
      <c r="Y20" s="116"/>
    </row>
    <row r="21" ht="93" customHeight="1">
      <c r="A21" s="116">
        <v>12</v>
      </c>
      <c r="B21" s="149" t="s">
        <v>1311</v>
      </c>
      <c r="C21" s="116"/>
      <c r="D21" s="238" t="s">
        <v>1339</v>
      </c>
      <c r="E21" s="116"/>
      <c r="F21" s="245" t="s">
        <v>1322</v>
      </c>
      <c r="G21" s="129">
        <v>0.5</v>
      </c>
      <c r="H21" s="149" t="s">
        <v>28</v>
      </c>
      <c r="I21" s="116" t="s">
        <v>74</v>
      </c>
      <c r="J21" s="240">
        <v>45139</v>
      </c>
      <c r="K21" s="537" t="s">
        <v>377</v>
      </c>
      <c r="L21" s="116" t="s">
        <v>1340</v>
      </c>
      <c r="M21" s="240">
        <v>45307</v>
      </c>
      <c r="N21" s="116" t="s">
        <v>1341</v>
      </c>
      <c r="O21" s="116"/>
      <c r="P21" s="116"/>
      <c r="Q21" s="116"/>
      <c r="R21" s="116"/>
      <c r="S21" s="116"/>
      <c r="T21" s="281"/>
      <c r="U21" s="116"/>
      <c r="V21" s="116"/>
      <c r="W21" s="116"/>
      <c r="X21" s="116"/>
      <c r="Y21" s="116"/>
    </row>
    <row r="22" ht="52.5">
      <c r="A22" s="116">
        <v>13</v>
      </c>
      <c r="B22" s="149" t="s">
        <v>1311</v>
      </c>
      <c r="C22" s="116">
        <v>1</v>
      </c>
      <c r="D22" s="238" t="s">
        <v>1342</v>
      </c>
      <c r="E22" s="116"/>
      <c r="F22" s="116"/>
      <c r="G22" s="129">
        <v>0.5</v>
      </c>
      <c r="H22" s="149" t="s">
        <v>28</v>
      </c>
      <c r="I22" s="116" t="s">
        <v>74</v>
      </c>
      <c r="J22" s="240">
        <v>45139</v>
      </c>
      <c r="K22" s="116" t="s">
        <v>275</v>
      </c>
      <c r="L22" s="116" t="s">
        <v>1340</v>
      </c>
      <c r="M22" s="240">
        <v>45307</v>
      </c>
      <c r="N22" s="116" t="s">
        <v>1343</v>
      </c>
      <c r="O22" s="116"/>
      <c r="P22" s="116"/>
      <c r="Q22" s="116"/>
      <c r="R22" s="116"/>
      <c r="S22" s="116"/>
      <c r="T22" s="281"/>
      <c r="U22" s="116"/>
      <c r="V22" s="116"/>
      <c r="W22" s="116"/>
      <c r="X22" s="116"/>
      <c r="Y22" s="116"/>
    </row>
    <row r="23" ht="193.5" customHeight="1">
      <c r="A23" s="540">
        <v>14</v>
      </c>
      <c r="B23" s="541" t="s">
        <v>1344</v>
      </c>
      <c r="C23" s="540">
        <v>4</v>
      </c>
      <c r="D23" s="542" t="s">
        <v>1345</v>
      </c>
      <c r="E23" s="540"/>
      <c r="F23" s="540" t="s">
        <v>1346</v>
      </c>
      <c r="G23" s="543">
        <v>0.5</v>
      </c>
      <c r="H23" s="541" t="s">
        <v>28</v>
      </c>
      <c r="I23" s="540" t="s">
        <v>74</v>
      </c>
      <c r="J23" s="544">
        <v>45307</v>
      </c>
      <c r="K23" s="537" t="s">
        <v>377</v>
      </c>
      <c r="L23" s="540" t="s">
        <v>1347</v>
      </c>
      <c r="M23" s="540"/>
      <c r="N23" s="540"/>
      <c r="O23" s="540"/>
      <c r="P23" s="540"/>
      <c r="Q23" s="544">
        <v>45320</v>
      </c>
      <c r="R23" s="540" t="s">
        <v>1328</v>
      </c>
      <c r="S23" s="540"/>
      <c r="T23" s="545"/>
      <c r="U23" s="540"/>
      <c r="V23" s="540"/>
      <c r="W23" s="540"/>
      <c r="X23" s="540"/>
      <c r="Y23" s="540"/>
    </row>
    <row r="24" ht="114.75">
      <c r="A24" s="116">
        <v>14</v>
      </c>
      <c r="B24" s="149" t="s">
        <v>1344</v>
      </c>
      <c r="C24" s="536"/>
      <c r="D24" s="238" t="s">
        <v>1348</v>
      </c>
      <c r="E24" s="116"/>
      <c r="F24" s="116"/>
      <c r="G24" s="129">
        <v>0.5</v>
      </c>
      <c r="H24" s="149" t="s">
        <v>265</v>
      </c>
      <c r="I24" s="116" t="s">
        <v>74</v>
      </c>
      <c r="J24" s="240">
        <v>45307</v>
      </c>
      <c r="K24" s="116" t="s">
        <v>275</v>
      </c>
      <c r="L24" s="116" t="s">
        <v>1349</v>
      </c>
      <c r="M24" s="116"/>
      <c r="N24" s="116"/>
      <c r="O24" s="116"/>
      <c r="P24" s="116"/>
      <c r="Q24" s="240">
        <v>45320</v>
      </c>
      <c r="R24" s="116"/>
      <c r="S24" s="116"/>
      <c r="T24" s="281"/>
      <c r="U24" s="116"/>
      <c r="V24" s="116"/>
      <c r="W24" s="116"/>
      <c r="X24" s="116"/>
      <c r="Y24" s="116"/>
    </row>
    <row r="25" ht="153">
      <c r="A25" s="540">
        <v>15</v>
      </c>
      <c r="B25" s="541" t="s">
        <v>1350</v>
      </c>
      <c r="C25" s="546"/>
      <c r="D25" s="542" t="s">
        <v>1351</v>
      </c>
      <c r="E25" s="540"/>
      <c r="F25" s="540"/>
      <c r="G25" s="543">
        <v>1</v>
      </c>
      <c r="H25" s="541" t="s">
        <v>20</v>
      </c>
      <c r="I25" s="540" t="s">
        <v>74</v>
      </c>
      <c r="J25" s="544">
        <v>45320</v>
      </c>
      <c r="K25" s="540" t="s">
        <v>275</v>
      </c>
      <c r="L25" s="547" t="s">
        <v>1352</v>
      </c>
      <c r="M25" s="540"/>
      <c r="N25" s="540"/>
      <c r="O25" s="540"/>
      <c r="P25" s="540"/>
      <c r="Q25" s="540"/>
      <c r="R25" s="540"/>
      <c r="S25" s="540"/>
      <c r="T25" s="548">
        <v>45329</v>
      </c>
      <c r="U25" s="542" t="s">
        <v>1353</v>
      </c>
      <c r="V25" s="540" t="s">
        <v>1354</v>
      </c>
      <c r="W25" s="544">
        <v>45330</v>
      </c>
      <c r="X25" s="540"/>
      <c r="Y25" s="540"/>
    </row>
    <row r="26">
      <c r="A26" s="116"/>
      <c r="B26" s="116"/>
      <c r="C26" s="116"/>
      <c r="D26" s="238"/>
      <c r="E26" s="116"/>
      <c r="F26" s="116"/>
      <c r="G26" s="129"/>
      <c r="H26" s="149"/>
      <c r="I26" s="116"/>
      <c r="J26" s="116"/>
      <c r="K26" s="116"/>
      <c r="L26" s="116"/>
      <c r="M26" s="116"/>
      <c r="N26" s="116"/>
      <c r="O26" s="116"/>
      <c r="P26" s="116"/>
      <c r="Q26" s="116"/>
      <c r="R26" s="116"/>
      <c r="S26" s="116"/>
      <c r="T26" s="281"/>
      <c r="U26" s="116"/>
      <c r="V26" s="116"/>
      <c r="W26" s="116"/>
      <c r="X26" s="116"/>
      <c r="Y26" s="116"/>
    </row>
    <row r="27" hidden="1">
      <c r="A27" s="116"/>
      <c r="B27" s="116"/>
      <c r="C27" s="116"/>
      <c r="D27" s="238"/>
      <c r="E27" s="116"/>
      <c r="F27" s="116"/>
      <c r="G27" s="129"/>
      <c r="H27" s="149"/>
      <c r="I27" s="116"/>
      <c r="J27" s="116"/>
      <c r="K27" s="116"/>
      <c r="L27" s="116"/>
      <c r="M27" s="116"/>
      <c r="N27" s="116"/>
      <c r="O27" s="116"/>
      <c r="P27" s="116"/>
      <c r="Q27" s="116"/>
      <c r="R27" s="116"/>
      <c r="S27" s="116"/>
      <c r="T27" s="281"/>
      <c r="U27" s="116"/>
      <c r="V27" s="116"/>
      <c r="W27" s="116"/>
      <c r="X27" s="116"/>
      <c r="Y27" s="116"/>
    </row>
    <row r="28" hidden="1">
      <c r="A28" s="116"/>
      <c r="B28" s="116"/>
      <c r="C28" s="116"/>
      <c r="D28" s="238"/>
      <c r="E28" s="116"/>
      <c r="F28" s="116"/>
      <c r="G28" s="129"/>
      <c r="H28" s="149"/>
      <c r="I28" s="116"/>
      <c r="J28" s="116"/>
      <c r="K28" s="116"/>
      <c r="L28" s="116"/>
      <c r="M28" s="116"/>
      <c r="N28" s="116"/>
      <c r="O28" s="116"/>
      <c r="P28" s="116"/>
      <c r="Q28" s="116"/>
      <c r="R28" s="116"/>
      <c r="S28" s="116"/>
      <c r="T28" s="281"/>
      <c r="U28" s="116"/>
      <c r="V28" s="116"/>
      <c r="W28" s="116"/>
      <c r="X28" s="116"/>
      <c r="Y28" s="116"/>
    </row>
    <row r="29" hidden="1">
      <c r="A29" s="116"/>
      <c r="B29" s="116"/>
      <c r="C29" s="116"/>
      <c r="D29" s="238"/>
      <c r="E29" s="116"/>
      <c r="F29" s="116"/>
      <c r="G29" s="129"/>
      <c r="H29" s="149"/>
      <c r="I29" s="116"/>
      <c r="J29" s="116"/>
      <c r="K29" s="116"/>
      <c r="L29" s="116"/>
      <c r="M29" s="116"/>
      <c r="N29" s="116"/>
      <c r="O29" s="116"/>
      <c r="P29" s="116"/>
      <c r="Q29" s="116"/>
      <c r="R29" s="116"/>
      <c r="S29" s="116"/>
      <c r="T29" s="281"/>
      <c r="U29" s="116"/>
      <c r="V29" s="116"/>
      <c r="W29" s="116"/>
      <c r="X29" s="116"/>
      <c r="Y29" s="116"/>
    </row>
    <row r="30" hidden="1">
      <c r="A30" s="116"/>
      <c r="B30" s="116"/>
      <c r="C30" s="116"/>
      <c r="D30" s="238"/>
      <c r="E30" s="116"/>
      <c r="F30" s="116"/>
      <c r="G30" s="129"/>
      <c r="H30" s="149"/>
      <c r="I30" s="116"/>
      <c r="J30" s="116"/>
      <c r="K30" s="116"/>
      <c r="L30" s="116"/>
      <c r="M30" s="116"/>
      <c r="N30" s="116"/>
      <c r="O30" s="116"/>
      <c r="P30" s="116"/>
      <c r="Q30" s="116"/>
      <c r="R30" s="116"/>
      <c r="S30" s="116"/>
      <c r="T30" s="281"/>
      <c r="U30" s="116"/>
      <c r="V30" s="116"/>
      <c r="W30" s="116"/>
      <c r="X30" s="116"/>
      <c r="Y30" s="116"/>
    </row>
    <row r="31" hidden="1">
      <c r="A31" s="116"/>
      <c r="B31" s="116"/>
      <c r="C31" s="116"/>
      <c r="D31" s="238"/>
      <c r="E31" s="116"/>
      <c r="F31" s="116"/>
      <c r="G31" s="129"/>
      <c r="H31" s="149"/>
      <c r="I31" s="116"/>
      <c r="J31" s="116"/>
      <c r="K31" s="116"/>
      <c r="L31" s="116"/>
      <c r="M31" s="150"/>
      <c r="N31" s="116"/>
      <c r="O31" s="116"/>
      <c r="P31" s="116"/>
      <c r="Q31" s="116"/>
      <c r="R31" s="116"/>
      <c r="S31" s="116"/>
      <c r="T31" s="281"/>
      <c r="U31" s="116"/>
      <c r="V31" s="116"/>
      <c r="W31" s="116"/>
      <c r="X31" s="116"/>
      <c r="Y31" s="116"/>
    </row>
    <row r="32" hidden="1">
      <c r="A32" s="116"/>
      <c r="B32" s="116"/>
      <c r="C32" s="116"/>
      <c r="D32" s="238"/>
      <c r="E32" s="116"/>
      <c r="F32" s="116"/>
      <c r="G32" s="129"/>
      <c r="H32" s="149"/>
      <c r="I32" s="116"/>
      <c r="J32" s="240"/>
      <c r="K32" s="116"/>
      <c r="L32" s="116"/>
      <c r="M32" s="116"/>
      <c r="N32" s="116"/>
      <c r="O32" s="116"/>
      <c r="P32" s="116"/>
      <c r="Q32" s="116"/>
      <c r="R32" s="116"/>
      <c r="S32" s="116"/>
      <c r="T32" s="281"/>
      <c r="U32" s="116"/>
      <c r="V32" s="116"/>
      <c r="W32" s="116"/>
      <c r="X32" s="116"/>
      <c r="Y32" s="116"/>
    </row>
    <row r="33" hidden="1">
      <c r="A33" s="116"/>
      <c r="B33" s="116"/>
      <c r="C33" s="116"/>
      <c r="D33" s="238"/>
      <c r="E33" s="116"/>
      <c r="F33" s="116"/>
      <c r="G33" s="129"/>
      <c r="H33" s="149"/>
      <c r="I33" s="116"/>
      <c r="J33" s="116"/>
      <c r="K33" s="116"/>
      <c r="L33" s="116"/>
      <c r="M33" s="116"/>
      <c r="N33" s="116"/>
      <c r="O33" s="116"/>
      <c r="P33" s="116"/>
      <c r="Q33" s="116"/>
      <c r="R33" s="116"/>
      <c r="S33" s="116"/>
      <c r="T33" s="281"/>
      <c r="U33" s="116"/>
      <c r="V33" s="116"/>
      <c r="W33" s="116"/>
      <c r="X33" s="116"/>
      <c r="Y33" s="116"/>
    </row>
    <row r="34" hidden="1">
      <c r="A34" s="116"/>
      <c r="B34" s="116"/>
      <c r="C34" s="116"/>
      <c r="D34" s="238"/>
      <c r="E34" s="116"/>
      <c r="F34" s="116"/>
      <c r="G34" s="129"/>
      <c r="H34" s="149"/>
      <c r="I34" s="116"/>
      <c r="J34" s="116"/>
      <c r="K34" s="116"/>
      <c r="L34" s="116"/>
      <c r="M34" s="116"/>
      <c r="N34" s="116"/>
      <c r="O34" s="116"/>
      <c r="P34" s="116"/>
      <c r="Q34" s="116"/>
      <c r="R34" s="116"/>
      <c r="S34" s="116"/>
      <c r="T34" s="281"/>
      <c r="U34" s="116"/>
      <c r="V34" s="116"/>
      <c r="W34" s="116"/>
      <c r="X34" s="116"/>
      <c r="Y34" s="116"/>
    </row>
    <row r="35" hidden="1">
      <c r="A35" s="116"/>
      <c r="B35" s="116"/>
      <c r="C35" s="116"/>
      <c r="D35" s="238"/>
      <c r="E35" s="116"/>
      <c r="F35" s="116"/>
      <c r="G35" s="129"/>
      <c r="H35" s="149"/>
      <c r="I35" s="116"/>
      <c r="J35" s="116"/>
      <c r="K35" s="116"/>
      <c r="L35" s="116"/>
      <c r="M35" s="116"/>
      <c r="N35" s="116"/>
      <c r="O35" s="116"/>
      <c r="P35" s="116"/>
      <c r="Q35" s="116"/>
      <c r="R35" s="116"/>
      <c r="S35" s="116"/>
      <c r="T35" s="281"/>
      <c r="U35" s="116"/>
      <c r="V35" s="116"/>
      <c r="W35" s="116"/>
      <c r="X35" s="116"/>
      <c r="Y35" s="116"/>
    </row>
    <row r="36" hidden="1">
      <c r="A36" s="116"/>
      <c r="B36" s="116"/>
      <c r="C36" s="116"/>
      <c r="D36" s="238"/>
      <c r="E36" s="116"/>
      <c r="F36" s="116"/>
      <c r="G36" s="129"/>
      <c r="H36" s="149"/>
      <c r="I36" s="116"/>
      <c r="J36" s="116"/>
      <c r="K36" s="116"/>
      <c r="L36" s="116"/>
      <c r="M36" s="116"/>
      <c r="N36" s="116"/>
      <c r="O36" s="116"/>
      <c r="P36" s="116"/>
      <c r="Q36" s="116"/>
      <c r="R36" s="116"/>
      <c r="S36" s="116"/>
      <c r="T36" s="281"/>
      <c r="U36" s="116"/>
      <c r="V36" s="116"/>
      <c r="W36" s="116"/>
      <c r="X36" s="116"/>
      <c r="Y36" s="116"/>
    </row>
    <row r="37" hidden="1">
      <c r="A37" s="116"/>
      <c r="B37" s="116"/>
      <c r="C37" s="116"/>
      <c r="D37" s="238"/>
      <c r="E37" s="116"/>
      <c r="F37" s="116"/>
      <c r="G37" s="129"/>
      <c r="H37" s="149"/>
      <c r="I37" s="116"/>
      <c r="J37" s="116"/>
      <c r="K37" s="116"/>
      <c r="L37" s="116"/>
      <c r="M37" s="116"/>
      <c r="N37" s="116"/>
      <c r="O37" s="116"/>
      <c r="P37" s="116"/>
      <c r="Q37" s="116"/>
      <c r="R37" s="116"/>
      <c r="S37" s="116"/>
      <c r="T37" s="281"/>
      <c r="U37" s="116"/>
      <c r="V37" s="116"/>
      <c r="W37" s="116"/>
      <c r="X37" s="116"/>
      <c r="Y37" s="116"/>
    </row>
    <row r="38" hidden="1">
      <c r="A38" s="116"/>
      <c r="B38" s="116"/>
      <c r="C38" s="116"/>
      <c r="D38" s="238"/>
      <c r="E38" s="116"/>
      <c r="F38" s="116"/>
      <c r="G38" s="129"/>
      <c r="H38" s="149"/>
      <c r="I38" s="116"/>
      <c r="J38" s="116"/>
      <c r="K38" s="116"/>
      <c r="L38" s="116"/>
      <c r="M38" s="116"/>
      <c r="N38" s="116"/>
      <c r="O38" s="116"/>
      <c r="P38" s="116"/>
      <c r="Q38" s="116"/>
      <c r="R38" s="116"/>
      <c r="S38" s="116"/>
      <c r="T38" s="281"/>
      <c r="U38" s="116"/>
      <c r="V38" s="116"/>
      <c r="W38" s="116"/>
      <c r="X38" s="116"/>
      <c r="Y38" s="116"/>
    </row>
    <row r="39" hidden="1">
      <c r="A39" s="116"/>
      <c r="B39" s="116"/>
      <c r="C39" s="116"/>
      <c r="D39" s="238"/>
      <c r="E39" s="116"/>
      <c r="F39" s="116"/>
      <c r="G39" s="129"/>
      <c r="H39" s="149"/>
      <c r="I39" s="116"/>
      <c r="J39" s="116"/>
      <c r="K39" s="116"/>
      <c r="L39" s="116"/>
      <c r="M39" s="116"/>
      <c r="N39" s="116"/>
      <c r="O39" s="116"/>
      <c r="P39" s="116"/>
      <c r="Q39" s="116"/>
      <c r="R39" s="116"/>
      <c r="S39" s="116"/>
      <c r="T39" s="281"/>
      <c r="U39" s="116"/>
      <c r="V39" s="116"/>
      <c r="W39" s="116"/>
      <c r="X39" s="116"/>
      <c r="Y39" s="116"/>
    </row>
    <row r="40" hidden="1">
      <c r="A40" s="116"/>
      <c r="B40" s="116"/>
      <c r="C40" s="116"/>
      <c r="D40" s="238"/>
      <c r="E40" s="116"/>
      <c r="F40" s="116"/>
      <c r="G40" s="129"/>
      <c r="H40" s="149"/>
      <c r="I40" s="116"/>
      <c r="J40" s="116"/>
      <c r="K40" s="116"/>
      <c r="L40" s="116"/>
      <c r="M40" s="116"/>
      <c r="N40" s="116"/>
      <c r="O40" s="116"/>
      <c r="P40" s="116"/>
      <c r="Q40" s="116"/>
      <c r="R40" s="116"/>
      <c r="S40" s="116"/>
      <c r="T40" s="281"/>
      <c r="U40" s="116"/>
      <c r="V40" s="116"/>
      <c r="W40" s="116"/>
      <c r="X40" s="116"/>
      <c r="Y40" s="116"/>
    </row>
    <row r="41" hidden="1">
      <c r="A41" s="116"/>
      <c r="B41" s="116"/>
      <c r="C41" s="116"/>
      <c r="D41" s="238"/>
      <c r="E41" s="116"/>
      <c r="F41" s="116"/>
      <c r="G41" s="129"/>
      <c r="H41" s="149"/>
      <c r="I41" s="116"/>
      <c r="J41" s="116"/>
      <c r="K41" s="116"/>
      <c r="L41" s="116"/>
      <c r="M41" s="116"/>
      <c r="N41" s="116"/>
      <c r="O41" s="116"/>
      <c r="P41" s="116"/>
      <c r="Q41" s="116"/>
      <c r="R41" s="116"/>
      <c r="S41" s="116"/>
      <c r="T41" s="281"/>
      <c r="U41" s="116"/>
      <c r="V41" s="116"/>
      <c r="W41" s="116"/>
      <c r="X41" s="116"/>
      <c r="Y41" s="116"/>
    </row>
    <row r="42" hidden="1">
      <c r="A42" s="116"/>
      <c r="B42" s="116"/>
      <c r="C42" s="116"/>
      <c r="D42" s="238"/>
      <c r="E42" s="116"/>
      <c r="F42" s="116"/>
      <c r="G42" s="129"/>
      <c r="H42" s="149"/>
      <c r="I42" s="116"/>
      <c r="J42" s="116"/>
      <c r="K42" s="116"/>
      <c r="L42" s="116"/>
      <c r="M42" s="116"/>
      <c r="N42" s="116"/>
      <c r="O42" s="116"/>
      <c r="P42" s="116"/>
      <c r="Q42" s="116"/>
      <c r="R42" s="116"/>
      <c r="S42" s="116"/>
      <c r="T42" s="281"/>
      <c r="U42" s="116"/>
      <c r="V42" s="116"/>
      <c r="W42" s="116"/>
      <c r="X42" s="116"/>
      <c r="Y42" s="116"/>
    </row>
    <row r="43" hidden="1">
      <c r="A43" s="116"/>
      <c r="B43" s="116"/>
      <c r="C43" s="116"/>
      <c r="D43" s="238"/>
      <c r="E43" s="116"/>
      <c r="F43" s="116"/>
      <c r="G43" s="129"/>
      <c r="H43" s="149"/>
      <c r="I43" s="116"/>
      <c r="J43" s="116"/>
      <c r="K43" s="116"/>
      <c r="L43" s="116"/>
      <c r="M43" s="116"/>
      <c r="N43" s="116"/>
      <c r="O43" s="116"/>
      <c r="P43" s="116"/>
      <c r="Q43" s="116"/>
      <c r="R43" s="116"/>
      <c r="S43" s="116"/>
      <c r="T43" s="281"/>
      <c r="U43" s="116"/>
      <c r="V43" s="116"/>
      <c r="W43" s="116"/>
      <c r="X43" s="116"/>
      <c r="Y43" s="116"/>
    </row>
    <row r="44" hidden="1">
      <c r="A44" s="116"/>
      <c r="B44" s="116"/>
      <c r="C44" s="116"/>
      <c r="D44" s="238"/>
      <c r="E44" s="116"/>
      <c r="F44" s="116"/>
      <c r="G44" s="129"/>
      <c r="H44" s="149"/>
      <c r="I44" s="116"/>
      <c r="J44" s="116"/>
      <c r="K44" s="116"/>
      <c r="L44" s="116"/>
      <c r="M44" s="116"/>
      <c r="N44" s="116"/>
      <c r="O44" s="116"/>
      <c r="P44" s="116"/>
      <c r="Q44" s="116"/>
      <c r="R44" s="116"/>
      <c r="S44" s="116"/>
      <c r="T44" s="281"/>
      <c r="U44" s="116"/>
      <c r="V44" s="116"/>
      <c r="W44" s="116"/>
      <c r="X44" s="116"/>
      <c r="Y44" s="116"/>
    </row>
    <row r="45" hidden="1">
      <c r="A45" s="116"/>
      <c r="B45" s="116"/>
      <c r="C45" s="116"/>
      <c r="D45" s="238"/>
      <c r="E45" s="116"/>
      <c r="F45" s="116"/>
      <c r="G45" s="129"/>
      <c r="H45" s="149"/>
      <c r="I45" s="116"/>
      <c r="J45" s="116"/>
      <c r="K45" s="116"/>
      <c r="L45" s="116"/>
      <c r="M45" s="116"/>
      <c r="N45" s="116"/>
      <c r="O45" s="116"/>
      <c r="P45" s="116"/>
      <c r="Q45" s="116"/>
      <c r="R45" s="116"/>
      <c r="S45" s="116"/>
      <c r="T45" s="281"/>
      <c r="U45" s="116"/>
      <c r="V45" s="116"/>
      <c r="W45" s="116"/>
      <c r="X45" s="116"/>
      <c r="Y45" s="116"/>
    </row>
    <row r="46" hidden="1">
      <c r="A46" s="116"/>
      <c r="B46" s="116"/>
      <c r="C46" s="116"/>
      <c r="D46" s="238"/>
      <c r="E46" s="116"/>
      <c r="F46" s="116"/>
      <c r="G46" s="129"/>
      <c r="H46" s="149"/>
      <c r="I46" s="116"/>
      <c r="J46" s="116"/>
      <c r="K46" s="116"/>
      <c r="L46" s="116"/>
      <c r="M46" s="116"/>
      <c r="N46" s="116"/>
      <c r="O46" s="116"/>
      <c r="P46" s="116"/>
      <c r="Q46" s="116"/>
      <c r="R46" s="116"/>
      <c r="S46" s="116"/>
      <c r="T46" s="281"/>
      <c r="U46" s="116"/>
      <c r="V46" s="116"/>
      <c r="W46" s="116"/>
      <c r="X46" s="116"/>
      <c r="Y46" s="116"/>
    </row>
    <row r="47" hidden="1">
      <c r="A47" s="116"/>
      <c r="B47" s="116"/>
      <c r="C47" s="116"/>
      <c r="D47" s="238"/>
      <c r="E47" s="116"/>
      <c r="F47" s="116"/>
      <c r="G47" s="129"/>
      <c r="H47" s="149"/>
      <c r="I47" s="116"/>
      <c r="J47" s="116"/>
      <c r="K47" s="116"/>
      <c r="L47" s="116"/>
      <c r="M47" s="116"/>
      <c r="N47" s="116"/>
      <c r="O47" s="116"/>
      <c r="P47" s="116"/>
      <c r="Q47" s="116"/>
      <c r="R47" s="116"/>
      <c r="S47" s="116"/>
      <c r="T47" s="281"/>
      <c r="U47" s="116"/>
      <c r="V47" s="116"/>
      <c r="W47" s="116"/>
      <c r="X47" s="116"/>
      <c r="Y47" s="116"/>
    </row>
    <row r="48" hidden="1">
      <c r="A48" s="116"/>
      <c r="B48" s="116"/>
      <c r="C48" s="116"/>
      <c r="D48" s="238"/>
      <c r="E48" s="116"/>
      <c r="F48" s="116"/>
      <c r="G48" s="129"/>
      <c r="H48" s="149"/>
      <c r="I48" s="116"/>
      <c r="J48" s="116"/>
      <c r="K48" s="116"/>
      <c r="L48" s="116"/>
      <c r="M48" s="116"/>
      <c r="N48" s="116"/>
      <c r="O48" s="116"/>
      <c r="P48" s="116"/>
      <c r="Q48" s="116"/>
      <c r="R48" s="116"/>
      <c r="S48" s="116"/>
      <c r="T48" s="281"/>
      <c r="U48" s="116"/>
      <c r="V48" s="116"/>
      <c r="W48" s="116"/>
      <c r="X48" s="116"/>
      <c r="Y48" s="116"/>
    </row>
    <row r="49" hidden="1">
      <c r="A49" s="116"/>
      <c r="B49" s="116"/>
      <c r="C49" s="116"/>
      <c r="D49" s="238"/>
      <c r="E49" s="116"/>
      <c r="F49" s="116"/>
      <c r="G49" s="129"/>
      <c r="H49" s="149"/>
      <c r="I49" s="116"/>
      <c r="J49" s="116"/>
      <c r="K49" s="116"/>
      <c r="L49" s="116"/>
      <c r="M49" s="116"/>
      <c r="N49" s="116"/>
      <c r="O49" s="116"/>
      <c r="P49" s="116"/>
      <c r="Q49" s="116"/>
      <c r="R49" s="116"/>
      <c r="S49" s="116"/>
      <c r="T49" s="281"/>
      <c r="U49" s="116"/>
      <c r="V49" s="116"/>
      <c r="W49" s="116"/>
      <c r="X49" s="116"/>
      <c r="Y49" s="116"/>
    </row>
    <row r="50" hidden="1">
      <c r="A50" s="116"/>
      <c r="B50" s="116"/>
      <c r="C50" s="116"/>
      <c r="D50" s="238"/>
      <c r="E50" s="116"/>
      <c r="F50" s="116"/>
      <c r="G50" s="129"/>
      <c r="H50" s="149"/>
      <c r="I50" s="116"/>
      <c r="J50" s="116"/>
      <c r="K50" s="116"/>
      <c r="L50" s="116"/>
      <c r="M50" s="116"/>
      <c r="N50" s="116"/>
      <c r="O50" s="116"/>
      <c r="P50" s="116"/>
      <c r="Q50" s="116"/>
      <c r="R50" s="116"/>
      <c r="S50" s="116"/>
      <c r="T50" s="281"/>
      <c r="U50" s="116"/>
      <c r="V50" s="116"/>
      <c r="W50" s="116"/>
      <c r="X50" s="116"/>
      <c r="Y50" s="116"/>
    </row>
    <row r="51" hidden="1">
      <c r="A51" s="116"/>
      <c r="B51" s="116"/>
      <c r="C51" s="116"/>
      <c r="D51" s="238"/>
      <c r="E51" s="116"/>
      <c r="F51" s="116"/>
      <c r="G51" s="129"/>
      <c r="H51" s="149"/>
      <c r="I51" s="116"/>
      <c r="J51" s="116"/>
      <c r="K51" s="116"/>
      <c r="L51" s="116"/>
      <c r="M51" s="116"/>
      <c r="N51" s="116"/>
      <c r="O51" s="116"/>
      <c r="P51" s="116"/>
      <c r="Q51" s="116"/>
      <c r="R51" s="116"/>
      <c r="S51" s="116"/>
      <c r="T51" s="281"/>
      <c r="U51" s="116"/>
      <c r="V51" s="116"/>
      <c r="W51" s="116"/>
      <c r="X51" s="116"/>
      <c r="Y51" s="116"/>
    </row>
    <row r="52" hidden="1">
      <c r="A52" s="116"/>
      <c r="B52" s="116"/>
      <c r="C52" s="116"/>
      <c r="D52" s="238"/>
      <c r="E52" s="116"/>
      <c r="F52" s="116"/>
      <c r="G52" s="129"/>
      <c r="H52" s="149"/>
      <c r="I52" s="116"/>
      <c r="J52" s="116"/>
      <c r="K52" s="116"/>
      <c r="L52" s="116"/>
      <c r="M52" s="116"/>
      <c r="N52" s="116"/>
      <c r="O52" s="116"/>
      <c r="P52" s="116"/>
      <c r="Q52" s="116"/>
      <c r="R52" s="116"/>
      <c r="S52" s="116"/>
      <c r="T52" s="281"/>
      <c r="U52" s="116"/>
      <c r="V52" s="116"/>
      <c r="W52" s="116"/>
      <c r="X52" s="116"/>
      <c r="Y52" s="116"/>
    </row>
    <row r="53" hidden="1">
      <c r="A53" s="116"/>
      <c r="B53" s="116"/>
      <c r="C53" s="116"/>
      <c r="D53" s="238"/>
      <c r="E53" s="116"/>
      <c r="F53" s="116"/>
      <c r="G53" s="129"/>
      <c r="H53" s="149"/>
      <c r="I53" s="116"/>
      <c r="J53" s="116"/>
      <c r="K53" s="116"/>
      <c r="L53" s="116"/>
      <c r="M53" s="116"/>
      <c r="N53" s="116"/>
      <c r="O53" s="116"/>
      <c r="P53" s="116"/>
      <c r="Q53" s="116"/>
      <c r="R53" s="116"/>
      <c r="S53" s="116"/>
      <c r="T53" s="281"/>
      <c r="U53" s="116"/>
      <c r="V53" s="116"/>
      <c r="W53" s="116"/>
      <c r="X53" s="116"/>
      <c r="Y53" s="116"/>
    </row>
    <row r="54" hidden="1">
      <c r="A54" s="116"/>
      <c r="B54" s="116"/>
      <c r="C54" s="116"/>
      <c r="D54" s="238"/>
      <c r="E54" s="116"/>
      <c r="F54" s="116"/>
      <c r="G54" s="129"/>
      <c r="H54" s="149"/>
      <c r="I54" s="116"/>
      <c r="J54" s="116"/>
      <c r="K54" s="116"/>
      <c r="L54" s="116"/>
      <c r="M54" s="116"/>
      <c r="N54" s="116"/>
      <c r="O54" s="116"/>
      <c r="P54" s="116"/>
      <c r="Q54" s="116"/>
      <c r="R54" s="116"/>
      <c r="S54" s="116"/>
      <c r="T54" s="281"/>
      <c r="U54" s="116"/>
      <c r="V54" s="116"/>
      <c r="W54" s="116"/>
      <c r="X54" s="116"/>
      <c r="Y54" s="116"/>
    </row>
    <row r="55" hidden="1">
      <c r="A55" s="116"/>
      <c r="B55" s="116"/>
      <c r="C55" s="116"/>
      <c r="D55" s="238"/>
      <c r="E55" s="116"/>
      <c r="F55" s="116"/>
      <c r="G55" s="129"/>
      <c r="H55" s="149"/>
      <c r="I55" s="116"/>
      <c r="J55" s="116"/>
      <c r="K55" s="116"/>
      <c r="L55" s="116"/>
      <c r="M55" s="116"/>
      <c r="N55" s="116"/>
      <c r="O55" s="116"/>
      <c r="P55" s="116"/>
      <c r="Q55" s="116"/>
      <c r="R55" s="116"/>
      <c r="S55" s="116"/>
      <c r="T55" s="281"/>
      <c r="U55" s="116"/>
      <c r="V55" s="116"/>
      <c r="W55" s="116"/>
      <c r="X55" s="116"/>
      <c r="Y55" s="116"/>
    </row>
    <row r="56" hidden="1">
      <c r="A56" s="116"/>
      <c r="B56" s="116"/>
      <c r="C56" s="116"/>
      <c r="D56" s="238"/>
      <c r="E56" s="116"/>
      <c r="F56" s="116"/>
      <c r="G56" s="129"/>
      <c r="H56" s="149"/>
      <c r="I56" s="116"/>
      <c r="J56" s="116"/>
      <c r="K56" s="116"/>
      <c r="L56" s="116"/>
      <c r="M56" s="116"/>
      <c r="N56" s="116"/>
      <c r="O56" s="116"/>
      <c r="P56" s="116"/>
      <c r="Q56" s="116"/>
      <c r="R56" s="116"/>
      <c r="S56" s="116"/>
      <c r="T56" s="281"/>
      <c r="U56" s="116"/>
      <c r="V56" s="116"/>
      <c r="W56" s="116"/>
      <c r="X56" s="116"/>
      <c r="Y56" s="116"/>
    </row>
    <row r="57" hidden="1">
      <c r="A57" s="116"/>
      <c r="B57" s="116"/>
      <c r="C57" s="116"/>
      <c r="D57" s="238"/>
      <c r="E57" s="116"/>
      <c r="F57" s="116"/>
      <c r="G57" s="129"/>
      <c r="H57" s="149"/>
      <c r="I57" s="116"/>
      <c r="J57" s="116"/>
      <c r="K57" s="116"/>
      <c r="L57" s="116"/>
      <c r="M57" s="116"/>
      <c r="N57" s="116"/>
      <c r="O57" s="116"/>
      <c r="P57" s="116"/>
      <c r="Q57" s="116"/>
      <c r="R57" s="116"/>
      <c r="S57" s="116"/>
      <c r="T57" s="281"/>
      <c r="U57" s="116"/>
      <c r="V57" s="116"/>
      <c r="W57" s="116"/>
      <c r="X57" s="116"/>
      <c r="Y57" s="116"/>
    </row>
    <row r="58" hidden="1">
      <c r="A58" s="116"/>
      <c r="B58" s="116"/>
      <c r="C58" s="116"/>
      <c r="D58" s="238"/>
      <c r="E58" s="116"/>
      <c r="F58" s="116"/>
      <c r="G58" s="129"/>
      <c r="H58" s="149"/>
      <c r="I58" s="116"/>
      <c r="J58" s="116"/>
      <c r="K58" s="116"/>
      <c r="L58" s="116"/>
      <c r="M58" s="116"/>
      <c r="N58" s="116"/>
      <c r="O58" s="116"/>
      <c r="P58" s="116"/>
      <c r="Q58" s="116"/>
      <c r="R58" s="116"/>
      <c r="S58" s="116"/>
      <c r="T58" s="281"/>
      <c r="U58" s="116"/>
      <c r="V58" s="116"/>
      <c r="W58" s="116"/>
      <c r="X58" s="116"/>
      <c r="Y58" s="116"/>
    </row>
    <row r="59" hidden="1">
      <c r="A59" s="116"/>
      <c r="B59" s="116"/>
      <c r="C59" s="116"/>
      <c r="D59" s="238"/>
      <c r="E59" s="116"/>
      <c r="F59" s="116"/>
      <c r="G59" s="129"/>
      <c r="H59" s="149"/>
      <c r="I59" s="116"/>
      <c r="J59" s="116"/>
      <c r="K59" s="116"/>
      <c r="L59" s="116"/>
      <c r="M59" s="116"/>
      <c r="N59" s="116"/>
      <c r="O59" s="116"/>
      <c r="P59" s="116"/>
      <c r="Q59" s="116"/>
      <c r="R59" s="116"/>
      <c r="S59" s="116"/>
      <c r="T59" s="281"/>
      <c r="U59" s="116"/>
      <c r="V59" s="116"/>
      <c r="W59" s="116"/>
      <c r="X59" s="116"/>
      <c r="Y59" s="116"/>
    </row>
    <row r="60" hidden="1">
      <c r="A60" s="116"/>
      <c r="B60" s="116"/>
      <c r="C60" s="116"/>
      <c r="D60" s="238"/>
      <c r="E60" s="116"/>
      <c r="F60" s="116"/>
      <c r="G60" s="129"/>
      <c r="H60" s="149"/>
      <c r="I60" s="116"/>
      <c r="J60" s="116"/>
      <c r="K60" s="116"/>
      <c r="L60" s="116"/>
      <c r="M60" s="116"/>
      <c r="N60" s="116"/>
      <c r="O60" s="116"/>
      <c r="P60" s="116"/>
      <c r="Q60" s="116"/>
      <c r="R60" s="116"/>
      <c r="S60" s="116"/>
      <c r="T60" s="281"/>
      <c r="U60" s="116"/>
      <c r="V60" s="116"/>
      <c r="W60" s="116"/>
      <c r="X60" s="116"/>
      <c r="Y60" s="116"/>
    </row>
    <row r="61" hidden="1">
      <c r="A61" s="116"/>
      <c r="B61" s="116"/>
      <c r="C61" s="116"/>
      <c r="D61" s="238"/>
      <c r="E61" s="116"/>
      <c r="F61" s="116"/>
      <c r="G61" s="129"/>
      <c r="H61" s="149"/>
      <c r="I61" s="116"/>
      <c r="J61" s="116"/>
      <c r="K61" s="116"/>
      <c r="L61" s="116"/>
      <c r="M61" s="116"/>
      <c r="N61" s="116"/>
      <c r="O61" s="116"/>
      <c r="P61" s="116"/>
      <c r="Q61" s="116"/>
      <c r="R61" s="116"/>
      <c r="S61" s="116"/>
      <c r="T61" s="281"/>
      <c r="U61" s="116"/>
      <c r="V61" s="116"/>
      <c r="W61" s="116"/>
      <c r="X61" s="116"/>
      <c r="Y61" s="116"/>
    </row>
    <row r="62" hidden="1">
      <c r="A62" s="116"/>
      <c r="B62" s="116"/>
      <c r="C62" s="116"/>
      <c r="D62" s="238"/>
      <c r="E62" s="116"/>
      <c r="F62" s="116"/>
      <c r="G62" s="129"/>
      <c r="H62" s="149"/>
      <c r="I62" s="116"/>
      <c r="J62" s="116"/>
      <c r="K62" s="116"/>
      <c r="L62" s="116"/>
      <c r="M62" s="116"/>
      <c r="N62" s="116"/>
      <c r="O62" s="116"/>
      <c r="P62" s="116"/>
      <c r="Q62" s="116"/>
      <c r="R62" s="116"/>
      <c r="S62" s="116"/>
      <c r="T62" s="281"/>
      <c r="U62" s="116"/>
      <c r="V62" s="116"/>
      <c r="W62" s="116"/>
      <c r="X62" s="116"/>
      <c r="Y62" s="116"/>
    </row>
    <row r="63" hidden="1">
      <c r="A63" s="116"/>
      <c r="B63" s="116"/>
      <c r="C63" s="116"/>
      <c r="D63" s="238"/>
      <c r="E63" s="116"/>
      <c r="F63" s="116"/>
      <c r="G63" s="129"/>
      <c r="H63" s="149"/>
      <c r="I63" s="116"/>
      <c r="J63" s="116"/>
      <c r="K63" s="116"/>
      <c r="L63" s="116"/>
      <c r="M63" s="116"/>
      <c r="N63" s="116"/>
      <c r="O63" s="116"/>
      <c r="P63" s="116"/>
      <c r="Q63" s="116"/>
      <c r="R63" s="116"/>
      <c r="S63" s="116"/>
      <c r="T63" s="281"/>
      <c r="U63" s="116"/>
      <c r="V63" s="116"/>
      <c r="W63" s="116"/>
      <c r="X63" s="116"/>
      <c r="Y63" s="116"/>
    </row>
    <row r="64" hidden="1">
      <c r="A64" s="116"/>
      <c r="B64" s="116"/>
      <c r="C64" s="116"/>
      <c r="D64" s="238"/>
      <c r="E64" s="116"/>
      <c r="F64" s="116"/>
      <c r="G64" s="129"/>
      <c r="H64" s="149"/>
      <c r="I64" s="116"/>
      <c r="J64" s="116"/>
      <c r="K64" s="116"/>
      <c r="L64" s="116"/>
      <c r="M64" s="116"/>
      <c r="N64" s="116"/>
      <c r="O64" s="116"/>
      <c r="P64" s="116"/>
      <c r="Q64" s="116"/>
      <c r="R64" s="116"/>
      <c r="S64" s="116"/>
      <c r="T64" s="281"/>
      <c r="U64" s="116"/>
      <c r="V64" s="116"/>
      <c r="W64" s="116"/>
      <c r="X64" s="116"/>
      <c r="Y64" s="116"/>
    </row>
    <row r="65" hidden="1">
      <c r="A65" s="116"/>
      <c r="B65" s="116"/>
      <c r="C65" s="116"/>
      <c r="D65" s="238"/>
      <c r="E65" s="116"/>
      <c r="F65" s="116"/>
      <c r="G65" s="129"/>
      <c r="H65" s="149"/>
      <c r="I65" s="116"/>
      <c r="J65" s="116"/>
      <c r="K65" s="116"/>
      <c r="L65" s="116"/>
      <c r="M65" s="116"/>
      <c r="N65" s="116"/>
      <c r="O65" s="116"/>
      <c r="P65" s="116"/>
      <c r="Q65" s="116"/>
      <c r="R65" s="116"/>
      <c r="S65" s="116"/>
      <c r="T65" s="281"/>
      <c r="U65" s="116"/>
      <c r="V65" s="116"/>
      <c r="W65" s="116"/>
      <c r="X65" s="116"/>
      <c r="Y65" s="116"/>
    </row>
    <row r="66" hidden="1">
      <c r="A66" s="116"/>
      <c r="B66" s="116"/>
      <c r="C66" s="116"/>
      <c r="D66" s="238"/>
      <c r="E66" s="116"/>
      <c r="F66" s="116"/>
      <c r="G66" s="129"/>
      <c r="H66" s="149"/>
      <c r="I66" s="116"/>
      <c r="J66" s="116"/>
      <c r="K66" s="116"/>
      <c r="L66" s="116"/>
      <c r="M66" s="116"/>
      <c r="N66" s="116"/>
      <c r="O66" s="116"/>
      <c r="P66" s="116"/>
      <c r="Q66" s="116"/>
      <c r="R66" s="116"/>
      <c r="S66" s="116"/>
      <c r="T66" s="281"/>
      <c r="U66" s="116"/>
      <c r="V66" s="116"/>
      <c r="W66" s="116"/>
      <c r="X66" s="116"/>
      <c r="Y66" s="116"/>
    </row>
    <row r="67" hidden="1">
      <c r="A67" s="116"/>
      <c r="B67" s="116"/>
      <c r="C67" s="116"/>
      <c r="D67" s="238"/>
      <c r="E67" s="116"/>
      <c r="F67" s="116"/>
      <c r="G67" s="129"/>
      <c r="H67" s="149"/>
      <c r="I67" s="116"/>
      <c r="J67" s="116"/>
      <c r="K67" s="116"/>
      <c r="L67" s="116"/>
      <c r="M67" s="116"/>
      <c r="N67" s="116"/>
      <c r="O67" s="116"/>
      <c r="P67" s="116"/>
      <c r="Q67" s="116"/>
      <c r="R67" s="116"/>
      <c r="S67" s="116"/>
      <c r="T67" s="281"/>
      <c r="U67" s="116"/>
      <c r="V67" s="116"/>
      <c r="W67" s="116"/>
      <c r="X67" s="116"/>
      <c r="Y67" s="116"/>
    </row>
    <row r="68" hidden="1">
      <c r="A68" s="116"/>
      <c r="B68" s="116"/>
      <c r="C68" s="116"/>
      <c r="D68" s="238"/>
      <c r="E68" s="116"/>
      <c r="F68" s="116"/>
      <c r="G68" s="129"/>
      <c r="H68" s="149"/>
      <c r="I68" s="116"/>
      <c r="J68" s="116"/>
      <c r="K68" s="116"/>
      <c r="L68" s="116"/>
      <c r="M68" s="116"/>
      <c r="N68" s="116"/>
      <c r="O68" s="116"/>
      <c r="P68" s="116"/>
      <c r="Q68" s="116"/>
      <c r="R68" s="116"/>
      <c r="S68" s="116"/>
      <c r="T68" s="281"/>
      <c r="U68" s="116"/>
      <c r="V68" s="116"/>
      <c r="W68" s="116"/>
      <c r="X68" s="116"/>
      <c r="Y68" s="116"/>
    </row>
    <row r="69" hidden="1">
      <c r="A69" s="116"/>
      <c r="B69" s="116"/>
      <c r="C69" s="116"/>
      <c r="D69" s="238"/>
      <c r="E69" s="116"/>
      <c r="F69" s="116"/>
      <c r="G69" s="129"/>
      <c r="H69" s="149"/>
      <c r="I69" s="116"/>
      <c r="J69" s="116"/>
      <c r="K69" s="116"/>
      <c r="L69" s="116"/>
      <c r="M69" s="116"/>
      <c r="N69" s="116"/>
      <c r="O69" s="116"/>
      <c r="P69" s="116"/>
      <c r="Q69" s="116"/>
      <c r="R69" s="116"/>
      <c r="S69" s="116"/>
      <c r="T69" s="281"/>
      <c r="U69" s="116"/>
      <c r="V69" s="116"/>
      <c r="W69" s="116"/>
      <c r="X69" s="116"/>
      <c r="Y69" s="116"/>
    </row>
    <row r="70" hidden="1">
      <c r="A70" s="116"/>
      <c r="B70" s="116"/>
      <c r="C70" s="116"/>
      <c r="D70" s="238"/>
      <c r="E70" s="116"/>
      <c r="F70" s="116"/>
      <c r="G70" s="129"/>
      <c r="H70" s="149"/>
      <c r="I70" s="116"/>
      <c r="J70" s="116"/>
      <c r="K70" s="116"/>
      <c r="L70" s="116"/>
      <c r="M70" s="116"/>
      <c r="N70" s="116"/>
      <c r="O70" s="116"/>
      <c r="P70" s="116"/>
      <c r="Q70" s="116"/>
      <c r="R70" s="116"/>
      <c r="S70" s="116"/>
      <c r="T70" s="281"/>
      <c r="U70" s="116"/>
      <c r="V70" s="116"/>
      <c r="W70" s="116"/>
      <c r="X70" s="116"/>
      <c r="Y70" s="116"/>
    </row>
    <row r="71" hidden="1">
      <c r="A71" s="116"/>
      <c r="B71" s="116"/>
      <c r="C71" s="116"/>
      <c r="D71" s="238"/>
      <c r="E71" s="116"/>
      <c r="F71" s="116"/>
      <c r="G71" s="129"/>
      <c r="H71" s="149"/>
      <c r="I71" s="116"/>
      <c r="J71" s="116"/>
      <c r="K71" s="116"/>
      <c r="L71" s="116"/>
      <c r="M71" s="116"/>
      <c r="N71" s="116"/>
      <c r="O71" s="116"/>
      <c r="P71" s="116"/>
      <c r="Q71" s="116"/>
      <c r="R71" s="116"/>
      <c r="S71" s="116"/>
      <c r="T71" s="281"/>
      <c r="U71" s="116"/>
      <c r="V71" s="116"/>
      <c r="W71" s="116"/>
      <c r="X71" s="116"/>
      <c r="Y71" s="116"/>
    </row>
    <row r="72" hidden="1">
      <c r="A72" s="116"/>
      <c r="B72" s="116"/>
      <c r="C72" s="116"/>
      <c r="D72" s="238"/>
      <c r="E72" s="116"/>
      <c r="F72" s="116"/>
      <c r="G72" s="129"/>
      <c r="H72" s="149"/>
      <c r="I72" s="116"/>
      <c r="J72" s="116"/>
      <c r="K72" s="116"/>
      <c r="L72" s="116"/>
      <c r="M72" s="116"/>
      <c r="N72" s="116"/>
      <c r="O72" s="116"/>
      <c r="P72" s="116"/>
      <c r="Q72" s="116"/>
      <c r="R72" s="116"/>
      <c r="S72" s="116"/>
      <c r="T72" s="281"/>
      <c r="U72" s="116"/>
      <c r="V72" s="116"/>
      <c r="W72" s="116"/>
      <c r="X72" s="116"/>
      <c r="Y72" s="116"/>
    </row>
    <row r="73" hidden="1">
      <c r="A73" s="116"/>
      <c r="B73" s="116"/>
      <c r="C73" s="116"/>
      <c r="D73" s="238"/>
      <c r="E73" s="116"/>
      <c r="F73" s="116"/>
      <c r="G73" s="129"/>
      <c r="H73" s="149"/>
      <c r="I73" s="116"/>
      <c r="J73" s="116"/>
      <c r="K73" s="116"/>
      <c r="L73" s="116"/>
      <c r="M73" s="116"/>
      <c r="N73" s="116"/>
      <c r="O73" s="116"/>
      <c r="P73" s="116"/>
      <c r="Q73" s="116"/>
      <c r="R73" s="116"/>
      <c r="S73" s="116"/>
      <c r="T73" s="281"/>
      <c r="U73" s="116"/>
      <c r="V73" s="116"/>
      <c r="W73" s="116"/>
      <c r="X73" s="116"/>
      <c r="Y73" s="116"/>
    </row>
    <row r="74" hidden="1">
      <c r="A74" s="116"/>
      <c r="B74" s="116"/>
      <c r="C74" s="116"/>
      <c r="D74" s="238"/>
      <c r="E74" s="116"/>
      <c r="F74" s="116"/>
      <c r="G74" s="129"/>
      <c r="H74" s="149"/>
      <c r="I74" s="116"/>
      <c r="J74" s="116"/>
      <c r="K74" s="116"/>
      <c r="L74" s="116"/>
      <c r="M74" s="116"/>
      <c r="N74" s="116"/>
      <c r="O74" s="116"/>
      <c r="P74" s="116"/>
      <c r="Q74" s="116"/>
      <c r="R74" s="116"/>
      <c r="S74" s="116"/>
      <c r="T74" s="281"/>
      <c r="U74" s="116"/>
      <c r="V74" s="116"/>
      <c r="W74" s="116"/>
      <c r="X74" s="116"/>
      <c r="Y74" s="116"/>
    </row>
    <row r="75" hidden="1">
      <c r="A75" s="116"/>
      <c r="B75" s="116"/>
      <c r="C75" s="116"/>
      <c r="D75" s="238"/>
      <c r="E75" s="116"/>
      <c r="F75" s="116"/>
      <c r="G75" s="129"/>
      <c r="H75" s="149"/>
      <c r="I75" s="116"/>
      <c r="J75" s="116"/>
      <c r="K75" s="116"/>
      <c r="L75" s="116"/>
      <c r="M75" s="116"/>
      <c r="N75" s="116"/>
      <c r="O75" s="116"/>
      <c r="P75" s="116"/>
      <c r="Q75" s="116"/>
      <c r="R75" s="116"/>
      <c r="S75" s="116"/>
      <c r="T75" s="281"/>
      <c r="U75" s="116"/>
      <c r="V75" s="116"/>
      <c r="W75" s="116"/>
      <c r="X75" s="116"/>
      <c r="Y75" s="116"/>
    </row>
    <row r="76" hidden="1">
      <c r="A76" s="116"/>
      <c r="B76" s="116"/>
      <c r="C76" s="116"/>
      <c r="D76" s="238"/>
      <c r="E76" s="116"/>
      <c r="F76" s="116"/>
      <c r="G76" s="129"/>
      <c r="H76" s="149"/>
      <c r="I76" s="116"/>
      <c r="J76" s="116"/>
      <c r="K76" s="116"/>
      <c r="L76" s="116"/>
      <c r="M76" s="116"/>
      <c r="N76" s="116"/>
      <c r="O76" s="116"/>
      <c r="P76" s="116"/>
      <c r="Q76" s="116"/>
      <c r="R76" s="116"/>
      <c r="S76" s="116"/>
      <c r="T76" s="281"/>
      <c r="U76" s="116"/>
      <c r="V76" s="116"/>
      <c r="W76" s="116"/>
      <c r="X76" s="116"/>
      <c r="Y76" s="116"/>
    </row>
    <row r="77" hidden="1">
      <c r="A77" s="116"/>
      <c r="B77" s="116"/>
      <c r="C77" s="116"/>
      <c r="D77" s="238"/>
      <c r="E77" s="116"/>
      <c r="F77" s="116"/>
      <c r="G77" s="129"/>
      <c r="H77" s="149"/>
      <c r="I77" s="116"/>
      <c r="J77" s="116"/>
      <c r="K77" s="116"/>
      <c r="L77" s="116"/>
      <c r="M77" s="116"/>
      <c r="N77" s="116"/>
      <c r="O77" s="116"/>
      <c r="P77" s="116"/>
      <c r="Q77" s="116"/>
      <c r="R77" s="116"/>
      <c r="S77" s="116"/>
      <c r="T77" s="281"/>
      <c r="U77" s="116"/>
      <c r="V77" s="116"/>
      <c r="W77" s="116"/>
      <c r="X77" s="116"/>
      <c r="Y77" s="116"/>
    </row>
    <row r="78" hidden="1">
      <c r="A78" s="116"/>
      <c r="B78" s="116"/>
      <c r="C78" s="116"/>
      <c r="D78" s="238"/>
      <c r="E78" s="116"/>
      <c r="F78" s="116"/>
      <c r="G78" s="129"/>
      <c r="H78" s="149"/>
      <c r="I78" s="116"/>
      <c r="J78" s="116"/>
      <c r="K78" s="116"/>
      <c r="L78" s="116"/>
      <c r="M78" s="116"/>
      <c r="N78" s="116"/>
      <c r="O78" s="116"/>
      <c r="P78" s="116"/>
      <c r="Q78" s="116"/>
      <c r="R78" s="116"/>
      <c r="S78" s="116"/>
      <c r="T78" s="281"/>
      <c r="U78" s="116"/>
      <c r="V78" s="116"/>
      <c r="W78" s="116"/>
      <c r="X78" s="116"/>
      <c r="Y78" s="116"/>
    </row>
    <row r="79" hidden="1">
      <c r="A79" s="116"/>
      <c r="B79" s="116"/>
      <c r="C79" s="116"/>
      <c r="D79" s="238"/>
      <c r="E79" s="116"/>
      <c r="F79" s="116"/>
      <c r="G79" s="129"/>
      <c r="H79" s="149"/>
      <c r="I79" s="116"/>
      <c r="J79" s="116"/>
      <c r="K79" s="116"/>
      <c r="L79" s="116"/>
      <c r="M79" s="116"/>
      <c r="N79" s="116"/>
      <c r="O79" s="116"/>
      <c r="P79" s="116"/>
      <c r="Q79" s="116"/>
      <c r="R79" s="116"/>
      <c r="S79" s="116"/>
      <c r="T79" s="281"/>
      <c r="U79" s="116"/>
      <c r="V79" s="116"/>
      <c r="W79" s="116"/>
      <c r="X79" s="116"/>
      <c r="Y79" s="116"/>
    </row>
    <row r="80" hidden="1">
      <c r="A80" s="116"/>
      <c r="B80" s="116"/>
      <c r="C80" s="116"/>
      <c r="D80" s="238"/>
      <c r="E80" s="116"/>
      <c r="F80" s="116"/>
      <c r="G80" s="129"/>
      <c r="H80" s="149"/>
      <c r="I80" s="116"/>
      <c r="J80" s="116"/>
      <c r="K80" s="116"/>
      <c r="L80" s="116"/>
      <c r="M80" s="116"/>
      <c r="N80" s="116"/>
      <c r="O80" s="116"/>
      <c r="P80" s="116"/>
      <c r="Q80" s="116"/>
      <c r="R80" s="116"/>
      <c r="S80" s="116"/>
      <c r="T80" s="281"/>
      <c r="U80" s="116"/>
      <c r="V80" s="116"/>
      <c r="W80" s="116"/>
      <c r="X80" s="116"/>
      <c r="Y80" s="116"/>
    </row>
    <row r="81" hidden="1">
      <c r="A81" s="116"/>
      <c r="B81" s="116"/>
      <c r="C81" s="116"/>
      <c r="D81" s="238"/>
      <c r="E81" s="116"/>
      <c r="F81" s="116"/>
      <c r="G81" s="129"/>
      <c r="H81" s="149"/>
      <c r="I81" s="116"/>
      <c r="J81" s="116"/>
      <c r="K81" s="116"/>
      <c r="L81" s="116"/>
      <c r="M81" s="116"/>
      <c r="N81" s="116"/>
      <c r="O81" s="116"/>
      <c r="P81" s="116"/>
      <c r="Q81" s="116"/>
      <c r="R81" s="116"/>
      <c r="S81" s="116"/>
      <c r="T81" s="281"/>
      <c r="U81" s="116"/>
      <c r="V81" s="116"/>
      <c r="W81" s="116"/>
      <c r="X81" s="116"/>
      <c r="Y81" s="116"/>
    </row>
    <row r="82" hidden="1">
      <c r="A82" s="116"/>
      <c r="B82" s="116"/>
      <c r="C82" s="116"/>
      <c r="D82" s="238"/>
      <c r="E82" s="116"/>
      <c r="F82" s="116"/>
      <c r="G82" s="129"/>
      <c r="H82" s="149"/>
      <c r="I82" s="116"/>
      <c r="J82" s="116"/>
      <c r="K82" s="116"/>
      <c r="L82" s="116"/>
      <c r="M82" s="116"/>
      <c r="N82" s="116"/>
      <c r="O82" s="116"/>
      <c r="P82" s="116"/>
      <c r="Q82" s="116"/>
      <c r="R82" s="116"/>
      <c r="S82" s="116"/>
      <c r="T82" s="281"/>
      <c r="U82" s="116"/>
      <c r="V82" s="116"/>
      <c r="W82" s="116"/>
      <c r="X82" s="116"/>
      <c r="Y82" s="116"/>
    </row>
    <row r="83" hidden="1">
      <c r="A83" s="116"/>
      <c r="B83" s="116"/>
      <c r="C83" s="116"/>
      <c r="D83" s="238"/>
      <c r="E83" s="116"/>
      <c r="F83" s="116"/>
      <c r="G83" s="129"/>
      <c r="H83" s="149"/>
      <c r="I83" s="116"/>
      <c r="J83" s="116"/>
      <c r="K83" s="116"/>
      <c r="L83" s="116"/>
      <c r="M83" s="116"/>
      <c r="N83" s="116"/>
      <c r="O83" s="116"/>
      <c r="P83" s="116"/>
      <c r="Q83" s="116"/>
      <c r="R83" s="116"/>
      <c r="S83" s="116"/>
      <c r="T83" s="281"/>
      <c r="U83" s="116"/>
      <c r="V83" s="116"/>
      <c r="W83" s="116"/>
      <c r="X83" s="116"/>
      <c r="Y83" s="116"/>
    </row>
    <row r="84" hidden="1">
      <c r="A84" s="116"/>
      <c r="B84" s="116"/>
      <c r="C84" s="116"/>
      <c r="D84" s="238"/>
      <c r="E84" s="116"/>
      <c r="F84" s="116"/>
      <c r="G84" s="129"/>
      <c r="H84" s="149"/>
      <c r="I84" s="116"/>
      <c r="J84" s="116"/>
      <c r="K84" s="116"/>
      <c r="L84" s="116"/>
      <c r="M84" s="116"/>
      <c r="N84" s="116"/>
      <c r="O84" s="116"/>
      <c r="P84" s="116"/>
      <c r="Q84" s="116"/>
      <c r="R84" s="116"/>
      <c r="S84" s="116"/>
      <c r="T84" s="281"/>
      <c r="U84" s="116"/>
      <c r="V84" s="116"/>
      <c r="W84" s="116"/>
      <c r="X84" s="116"/>
      <c r="Y84" s="116"/>
    </row>
    <row r="85" hidden="1">
      <c r="A85" s="116"/>
      <c r="B85" s="116"/>
      <c r="C85" s="116"/>
      <c r="D85" s="238"/>
      <c r="E85" s="116"/>
      <c r="F85" s="116"/>
      <c r="G85" s="129"/>
      <c r="H85" s="149"/>
      <c r="I85" s="116"/>
      <c r="J85" s="116"/>
      <c r="K85" s="116"/>
      <c r="L85" s="116"/>
      <c r="M85" s="116"/>
      <c r="N85" s="116"/>
      <c r="O85" s="116"/>
      <c r="P85" s="116"/>
      <c r="Q85" s="116"/>
      <c r="R85" s="116"/>
      <c r="S85" s="116"/>
      <c r="T85" s="281"/>
      <c r="U85" s="116"/>
      <c r="V85" s="116"/>
      <c r="W85" s="116"/>
      <c r="X85" s="116"/>
      <c r="Y85" s="116"/>
    </row>
    <row r="86" hidden="1">
      <c r="A86" s="116"/>
      <c r="B86" s="116"/>
      <c r="C86" s="116"/>
      <c r="D86" s="238"/>
      <c r="E86" s="116"/>
      <c r="F86" s="116"/>
      <c r="G86" s="129"/>
      <c r="H86" s="149"/>
      <c r="I86" s="116"/>
      <c r="J86" s="116"/>
      <c r="K86" s="116"/>
      <c r="L86" s="116"/>
      <c r="M86" s="116"/>
      <c r="N86" s="116"/>
      <c r="O86" s="116"/>
      <c r="P86" s="116"/>
      <c r="Q86" s="116"/>
      <c r="R86" s="116"/>
      <c r="S86" s="116"/>
      <c r="T86" s="281"/>
      <c r="U86" s="116"/>
      <c r="V86" s="116"/>
      <c r="W86" s="116"/>
      <c r="X86" s="116"/>
      <c r="Y86" s="116"/>
    </row>
    <row r="87" hidden="1">
      <c r="A87" s="116"/>
      <c r="B87" s="116"/>
      <c r="C87" s="116"/>
      <c r="D87" s="238"/>
      <c r="E87" s="116"/>
      <c r="F87" s="116"/>
      <c r="G87" s="129"/>
      <c r="H87" s="149"/>
      <c r="I87" s="116"/>
      <c r="J87" s="116"/>
      <c r="K87" s="116"/>
      <c r="L87" s="116"/>
      <c r="M87" s="116"/>
      <c r="N87" s="116"/>
      <c r="O87" s="116"/>
      <c r="P87" s="116"/>
      <c r="Q87" s="116"/>
      <c r="R87" s="116"/>
      <c r="S87" s="116"/>
      <c r="T87" s="281"/>
      <c r="U87" s="116"/>
      <c r="V87" s="116"/>
      <c r="W87" s="116"/>
      <c r="X87" s="116"/>
      <c r="Y87" s="116"/>
    </row>
    <row r="88" hidden="1">
      <c r="A88" s="116"/>
      <c r="B88" s="116"/>
      <c r="C88" s="116"/>
      <c r="D88" s="238"/>
      <c r="E88" s="116"/>
      <c r="F88" s="116"/>
      <c r="G88" s="129"/>
      <c r="H88" s="149"/>
      <c r="I88" s="116"/>
      <c r="J88" s="116"/>
      <c r="K88" s="116"/>
      <c r="L88" s="116"/>
      <c r="M88" s="116"/>
      <c r="N88" s="116"/>
      <c r="O88" s="116"/>
      <c r="P88" s="116"/>
      <c r="Q88" s="116"/>
      <c r="R88" s="116"/>
      <c r="S88" s="116"/>
      <c r="T88" s="281"/>
      <c r="U88" s="116"/>
      <c r="V88" s="116"/>
      <c r="W88" s="116"/>
      <c r="X88" s="116"/>
      <c r="Y88" s="116"/>
    </row>
    <row r="89" hidden="1">
      <c r="A89" s="116"/>
      <c r="B89" s="116"/>
      <c r="C89" s="116"/>
      <c r="D89" s="238"/>
      <c r="E89" s="116"/>
      <c r="F89" s="116"/>
      <c r="G89" s="129"/>
      <c r="H89" s="149"/>
      <c r="I89" s="116"/>
      <c r="J89" s="116"/>
      <c r="K89" s="116"/>
      <c r="L89" s="116"/>
      <c r="M89" s="116"/>
      <c r="N89" s="116"/>
      <c r="O89" s="116"/>
      <c r="P89" s="116"/>
      <c r="Q89" s="116"/>
      <c r="R89" s="116"/>
      <c r="S89" s="116"/>
      <c r="T89" s="281"/>
      <c r="U89" s="116"/>
      <c r="V89" s="116"/>
      <c r="W89" s="116"/>
      <c r="X89" s="116"/>
      <c r="Y89" s="116"/>
    </row>
    <row r="90" hidden="1">
      <c r="A90" s="116"/>
      <c r="B90" s="116"/>
      <c r="C90" s="116"/>
      <c r="D90" s="238"/>
      <c r="E90" s="116"/>
      <c r="F90" s="116"/>
      <c r="G90" s="129"/>
      <c r="H90" s="149"/>
      <c r="I90" s="116"/>
      <c r="J90" s="116"/>
      <c r="K90" s="116"/>
      <c r="L90" s="116"/>
      <c r="M90" s="116"/>
      <c r="N90" s="116"/>
      <c r="O90" s="116"/>
      <c r="P90" s="116"/>
      <c r="Q90" s="116"/>
      <c r="R90" s="116"/>
      <c r="S90" s="116"/>
      <c r="T90" s="281"/>
      <c r="U90" s="116"/>
      <c r="V90" s="116"/>
      <c r="W90" s="116"/>
      <c r="X90" s="116"/>
      <c r="Y90" s="116"/>
    </row>
    <row r="91" hidden="1">
      <c r="A91" s="116"/>
      <c r="B91" s="116"/>
      <c r="C91" s="116"/>
      <c r="D91" s="238"/>
      <c r="E91" s="116"/>
      <c r="F91" s="116"/>
      <c r="G91" s="129"/>
      <c r="H91" s="149"/>
      <c r="I91" s="116"/>
      <c r="J91" s="116"/>
      <c r="K91" s="116"/>
      <c r="L91" s="116"/>
      <c r="M91" s="116"/>
      <c r="N91" s="116"/>
      <c r="O91" s="116"/>
      <c r="P91" s="116"/>
      <c r="Q91" s="116"/>
      <c r="R91" s="116"/>
      <c r="S91" s="116"/>
      <c r="T91" s="281"/>
      <c r="U91" s="116"/>
      <c r="V91" s="116"/>
      <c r="W91" s="116"/>
      <c r="X91" s="116"/>
      <c r="Y91" s="116"/>
    </row>
    <row r="92" hidden="1">
      <c r="A92" s="116"/>
      <c r="B92" s="116"/>
      <c r="C92" s="116"/>
      <c r="D92" s="238"/>
      <c r="E92" s="116"/>
      <c r="F92" s="116"/>
      <c r="G92" s="129"/>
      <c r="H92" s="149"/>
      <c r="I92" s="116"/>
      <c r="J92" s="116"/>
      <c r="K92" s="116"/>
      <c r="L92" s="116"/>
      <c r="M92" s="116"/>
      <c r="N92" s="116"/>
      <c r="O92" s="116"/>
      <c r="P92" s="116"/>
      <c r="Q92" s="116"/>
      <c r="R92" s="116"/>
      <c r="S92" s="116"/>
      <c r="T92" s="281"/>
      <c r="U92" s="116"/>
      <c r="V92" s="116"/>
      <c r="W92" s="116"/>
      <c r="X92" s="116"/>
      <c r="Y92" s="116"/>
    </row>
    <row r="93" hidden="1">
      <c r="A93" s="116"/>
      <c r="B93" s="116"/>
      <c r="C93" s="116"/>
      <c r="D93" s="238"/>
      <c r="E93" s="116"/>
      <c r="F93" s="116"/>
      <c r="G93" s="129"/>
      <c r="H93" s="149"/>
      <c r="I93" s="116"/>
      <c r="J93" s="116"/>
      <c r="K93" s="116"/>
      <c r="L93" s="116"/>
      <c r="M93" s="116"/>
      <c r="N93" s="116"/>
      <c r="O93" s="116"/>
      <c r="P93" s="116"/>
      <c r="Q93" s="116"/>
      <c r="R93" s="116"/>
      <c r="S93" s="116"/>
      <c r="T93" s="281"/>
      <c r="U93" s="116"/>
      <c r="V93" s="116"/>
      <c r="W93" s="116"/>
      <c r="X93" s="116"/>
      <c r="Y93" s="116"/>
    </row>
    <row r="94" hidden="1">
      <c r="A94" s="116"/>
      <c r="B94" s="116"/>
      <c r="C94" s="116"/>
      <c r="D94" s="238"/>
      <c r="E94" s="116"/>
      <c r="F94" s="116"/>
      <c r="G94" s="129"/>
      <c r="H94" s="149"/>
      <c r="I94" s="116"/>
      <c r="J94" s="116"/>
      <c r="K94" s="116"/>
      <c r="L94" s="116"/>
      <c r="M94" s="116"/>
      <c r="N94" s="116"/>
      <c r="O94" s="116"/>
      <c r="P94" s="116"/>
      <c r="Q94" s="116"/>
      <c r="R94" s="116"/>
      <c r="S94" s="116"/>
      <c r="T94" s="281"/>
      <c r="U94" s="116"/>
      <c r="V94" s="116"/>
      <c r="W94" s="116"/>
      <c r="X94" s="116"/>
      <c r="Y94" s="116"/>
    </row>
    <row r="95" hidden="1">
      <c r="A95" s="116"/>
      <c r="B95" s="116"/>
      <c r="C95" s="116"/>
      <c r="D95" s="238"/>
      <c r="E95" s="116"/>
      <c r="F95" s="116"/>
      <c r="G95" s="129"/>
      <c r="H95" s="149"/>
      <c r="I95" s="116"/>
      <c r="J95" s="116"/>
      <c r="K95" s="116"/>
      <c r="L95" s="116"/>
      <c r="M95" s="116"/>
      <c r="N95" s="116"/>
      <c r="O95" s="116"/>
      <c r="P95" s="116"/>
      <c r="Q95" s="116"/>
      <c r="R95" s="116"/>
      <c r="S95" s="116"/>
      <c r="T95" s="281"/>
      <c r="U95" s="116"/>
      <c r="V95" s="116"/>
      <c r="W95" s="116"/>
      <c r="X95" s="116"/>
      <c r="Y95" s="116"/>
    </row>
    <row r="96" hidden="1">
      <c r="A96" s="116"/>
      <c r="B96" s="116"/>
      <c r="C96" s="116"/>
      <c r="D96" s="238"/>
      <c r="E96" s="116"/>
      <c r="F96" s="116"/>
      <c r="G96" s="129"/>
      <c r="H96" s="149"/>
      <c r="I96" s="116"/>
      <c r="J96" s="116"/>
      <c r="K96" s="116"/>
      <c r="L96" s="116"/>
      <c r="M96" s="116"/>
      <c r="N96" s="116"/>
      <c r="O96" s="116"/>
      <c r="P96" s="116"/>
      <c r="Q96" s="116"/>
      <c r="R96" s="116"/>
      <c r="S96" s="116"/>
      <c r="T96" s="281"/>
      <c r="U96" s="116"/>
      <c r="V96" s="116"/>
      <c r="W96" s="116"/>
      <c r="X96" s="116"/>
      <c r="Y96" s="116"/>
    </row>
    <row r="97" hidden="1">
      <c r="A97" s="116"/>
      <c r="B97" s="116"/>
      <c r="C97" s="116"/>
      <c r="D97" s="238"/>
      <c r="E97" s="116"/>
      <c r="F97" s="116"/>
      <c r="G97" s="129"/>
      <c r="H97" s="149"/>
      <c r="I97" s="116"/>
      <c r="J97" s="116"/>
      <c r="K97" s="116"/>
      <c r="L97" s="116"/>
      <c r="M97" s="116"/>
      <c r="N97" s="116"/>
      <c r="O97" s="116"/>
      <c r="P97" s="116"/>
      <c r="Q97" s="116"/>
      <c r="R97" s="116"/>
      <c r="S97" s="116"/>
      <c r="T97" s="281"/>
      <c r="U97" s="116"/>
      <c r="V97" s="116"/>
      <c r="W97" s="116"/>
      <c r="X97" s="116"/>
      <c r="Y97" s="116"/>
    </row>
    <row r="98" hidden="1">
      <c r="A98" s="116"/>
      <c r="B98" s="116"/>
      <c r="C98" s="116"/>
      <c r="D98" s="238"/>
      <c r="E98" s="116"/>
      <c r="F98" s="116"/>
      <c r="G98" s="129"/>
      <c r="H98" s="149"/>
      <c r="I98" s="116"/>
      <c r="J98" s="116"/>
      <c r="K98" s="116"/>
      <c r="L98" s="116"/>
      <c r="M98" s="116"/>
      <c r="N98" s="116"/>
      <c r="O98" s="116"/>
      <c r="P98" s="116"/>
      <c r="Q98" s="116"/>
      <c r="R98" s="116"/>
      <c r="S98" s="116"/>
      <c r="T98" s="281"/>
      <c r="U98" s="116"/>
      <c r="V98" s="116"/>
      <c r="W98" s="116"/>
      <c r="X98" s="116"/>
      <c r="Y98" s="116"/>
    </row>
    <row r="99" hidden="1">
      <c r="A99" s="116"/>
      <c r="B99" s="116"/>
      <c r="C99" s="116"/>
      <c r="D99" s="238"/>
      <c r="E99" s="116"/>
      <c r="F99" s="116"/>
      <c r="G99" s="129"/>
      <c r="H99" s="149"/>
      <c r="I99" s="116"/>
      <c r="J99" s="116"/>
      <c r="K99" s="116"/>
      <c r="L99" s="116"/>
      <c r="M99" s="116"/>
      <c r="N99" s="116"/>
      <c r="O99" s="116"/>
      <c r="P99" s="116"/>
      <c r="Q99" s="116"/>
      <c r="R99" s="116"/>
      <c r="S99" s="116"/>
      <c r="T99" s="281"/>
      <c r="U99" s="116"/>
      <c r="V99" s="116"/>
      <c r="W99" s="116"/>
      <c r="X99" s="116"/>
      <c r="Y99" s="116"/>
    </row>
    <row r="100" hidden="1">
      <c r="A100" s="116"/>
      <c r="B100" s="116"/>
      <c r="C100" s="116"/>
      <c r="D100" s="238"/>
      <c r="E100" s="116"/>
      <c r="F100" s="116"/>
      <c r="G100" s="129"/>
      <c r="H100" s="149"/>
      <c r="I100" s="116"/>
      <c r="J100" s="116"/>
      <c r="K100" s="116"/>
      <c r="L100" s="116"/>
      <c r="M100" s="116"/>
      <c r="N100" s="116"/>
      <c r="O100" s="116"/>
      <c r="P100" s="116"/>
      <c r="Q100" s="116"/>
      <c r="R100" s="116"/>
      <c r="S100" s="116"/>
      <c r="T100" s="281"/>
      <c r="U100" s="116"/>
      <c r="V100" s="116"/>
      <c r="W100" s="116"/>
      <c r="X100" s="116"/>
      <c r="Y100" s="116"/>
    </row>
    <row r="101" hidden="1">
      <c r="A101" s="116"/>
      <c r="B101" s="116"/>
      <c r="C101" s="116"/>
      <c r="D101" s="238"/>
      <c r="E101" s="116"/>
      <c r="F101" s="116"/>
      <c r="G101" s="129"/>
      <c r="H101" s="149"/>
      <c r="I101" s="116"/>
      <c r="J101" s="116"/>
      <c r="K101" s="116"/>
      <c r="L101" s="116"/>
      <c r="M101" s="116"/>
      <c r="N101" s="116"/>
      <c r="O101" s="116"/>
      <c r="P101" s="116"/>
      <c r="Q101" s="116"/>
      <c r="R101" s="116"/>
      <c r="S101" s="116"/>
      <c r="T101" s="281"/>
      <c r="U101" s="116"/>
      <c r="V101" s="116"/>
      <c r="W101" s="116"/>
      <c r="X101" s="116"/>
      <c r="Y101" s="116"/>
    </row>
    <row r="102" hidden="1">
      <c r="A102" s="116"/>
      <c r="B102" s="116"/>
      <c r="C102" s="116"/>
      <c r="D102" s="238"/>
      <c r="E102" s="116"/>
      <c r="F102" s="116"/>
      <c r="G102" s="129"/>
      <c r="H102" s="149"/>
      <c r="I102" s="116"/>
      <c r="J102" s="116"/>
      <c r="K102" s="116"/>
      <c r="L102" s="116"/>
      <c r="M102" s="116"/>
      <c r="N102" s="116"/>
      <c r="O102" s="116"/>
      <c r="P102" s="116"/>
      <c r="Q102" s="116"/>
      <c r="R102" s="116"/>
      <c r="S102" s="116"/>
      <c r="T102" s="281"/>
      <c r="U102" s="116"/>
      <c r="V102" s="116"/>
      <c r="W102" s="116"/>
      <c r="X102" s="116"/>
      <c r="Y102" s="116"/>
    </row>
    <row r="103" hidden="1">
      <c r="A103" s="116"/>
      <c r="B103" s="116"/>
      <c r="C103" s="116"/>
      <c r="D103" s="238"/>
      <c r="E103" s="116"/>
      <c r="F103" s="116"/>
      <c r="G103" s="129"/>
      <c r="H103" s="149"/>
      <c r="I103" s="116"/>
      <c r="J103" s="116"/>
      <c r="K103" s="116"/>
      <c r="L103" s="116"/>
      <c r="M103" s="116"/>
      <c r="N103" s="116"/>
      <c r="O103" s="116"/>
      <c r="P103" s="116"/>
      <c r="Q103" s="116"/>
      <c r="R103" s="116"/>
      <c r="S103" s="116"/>
      <c r="T103" s="281"/>
      <c r="U103" s="116"/>
      <c r="V103" s="116"/>
      <c r="W103" s="116"/>
      <c r="X103" s="116"/>
      <c r="Y103" s="116"/>
    </row>
    <row r="104" hidden="1">
      <c r="A104" s="116"/>
      <c r="B104" s="116"/>
      <c r="C104" s="116"/>
      <c r="D104" s="238"/>
      <c r="E104" s="116"/>
      <c r="F104" s="116"/>
      <c r="G104" s="129"/>
      <c r="H104" s="149"/>
      <c r="I104" s="116"/>
      <c r="J104" s="116"/>
      <c r="K104" s="116"/>
      <c r="L104" s="116"/>
      <c r="M104" s="116"/>
      <c r="N104" s="116"/>
      <c r="O104" s="116"/>
      <c r="P104" s="116"/>
      <c r="Q104" s="116"/>
      <c r="R104" s="116"/>
      <c r="S104" s="116"/>
      <c r="T104" s="281"/>
      <c r="U104" s="116"/>
      <c r="V104" s="116"/>
      <c r="W104" s="116"/>
      <c r="X104" s="116"/>
      <c r="Y104" s="116"/>
    </row>
    <row r="105" hidden="1">
      <c r="A105" s="116"/>
      <c r="B105" s="116"/>
      <c r="C105" s="116"/>
      <c r="D105" s="238"/>
      <c r="E105" s="116"/>
      <c r="F105" s="116"/>
      <c r="G105" s="129"/>
      <c r="H105" s="149"/>
      <c r="I105" s="116"/>
      <c r="J105" s="116"/>
      <c r="K105" s="116"/>
      <c r="L105" s="116"/>
      <c r="M105" s="116"/>
      <c r="N105" s="116"/>
      <c r="O105" s="116"/>
      <c r="P105" s="116"/>
      <c r="Q105" s="116"/>
      <c r="R105" s="116"/>
      <c r="S105" s="116"/>
      <c r="T105" s="281"/>
      <c r="U105" s="116"/>
      <c r="V105" s="116"/>
      <c r="W105" s="116"/>
      <c r="X105" s="116"/>
      <c r="Y105" s="116"/>
    </row>
    <row r="106" hidden="1">
      <c r="A106" s="116"/>
      <c r="B106" s="116"/>
      <c r="C106" s="116"/>
      <c r="D106" s="238"/>
      <c r="E106" s="116"/>
      <c r="F106" s="116"/>
      <c r="G106" s="129"/>
      <c r="H106" s="149"/>
      <c r="I106" s="116"/>
      <c r="J106" s="116"/>
      <c r="K106" s="116"/>
      <c r="L106" s="116"/>
      <c r="M106" s="116"/>
      <c r="N106" s="116"/>
      <c r="O106" s="116"/>
      <c r="P106" s="116"/>
      <c r="Q106" s="116"/>
      <c r="R106" s="116"/>
      <c r="S106" s="116"/>
      <c r="T106" s="281"/>
      <c r="U106" s="116"/>
      <c r="V106" s="116"/>
      <c r="W106" s="116"/>
      <c r="X106" s="116"/>
      <c r="Y106" s="116"/>
    </row>
    <row r="107" hidden="1">
      <c r="A107" s="116"/>
      <c r="B107" s="116"/>
      <c r="C107" s="116"/>
      <c r="D107" s="238"/>
      <c r="E107" s="116"/>
      <c r="F107" s="116"/>
      <c r="G107" s="129"/>
      <c r="H107" s="149"/>
      <c r="I107" s="116"/>
      <c r="J107" s="116"/>
      <c r="K107" s="116"/>
      <c r="L107" s="116"/>
      <c r="M107" s="116"/>
      <c r="N107" s="116"/>
      <c r="O107" s="116"/>
      <c r="P107" s="116"/>
      <c r="Q107" s="116"/>
      <c r="R107" s="116"/>
      <c r="S107" s="116"/>
      <c r="T107" s="281"/>
      <c r="U107" s="116"/>
      <c r="V107" s="116"/>
      <c r="W107" s="116"/>
      <c r="X107" s="116"/>
      <c r="Y107" s="116"/>
    </row>
    <row r="108" hidden="1">
      <c r="A108" s="116"/>
      <c r="B108" s="116"/>
      <c r="C108" s="116"/>
      <c r="D108" s="238"/>
      <c r="E108" s="116"/>
      <c r="F108" s="116"/>
      <c r="G108" s="129"/>
      <c r="H108" s="149"/>
      <c r="I108" s="116"/>
      <c r="J108" s="116"/>
      <c r="K108" s="116"/>
      <c r="L108" s="116"/>
      <c r="M108" s="116"/>
      <c r="N108" s="116"/>
      <c r="O108" s="116"/>
      <c r="P108" s="116"/>
      <c r="Q108" s="116"/>
      <c r="R108" s="116"/>
      <c r="S108" s="116"/>
      <c r="T108" s="281"/>
      <c r="U108" s="116"/>
      <c r="V108" s="116"/>
      <c r="W108" s="116"/>
      <c r="X108" s="116"/>
      <c r="Y108" s="116"/>
    </row>
    <row r="109" hidden="1">
      <c r="A109" s="116"/>
      <c r="B109" s="116"/>
      <c r="C109" s="116"/>
      <c r="D109" s="238"/>
      <c r="E109" s="116"/>
      <c r="F109" s="116"/>
      <c r="G109" s="129"/>
      <c r="H109" s="149"/>
      <c r="I109" s="116"/>
      <c r="J109" s="116"/>
      <c r="K109" s="116"/>
      <c r="L109" s="116"/>
      <c r="M109" s="116"/>
      <c r="N109" s="116"/>
      <c r="O109" s="116"/>
      <c r="P109" s="116"/>
      <c r="Q109" s="116"/>
      <c r="R109" s="116"/>
      <c r="S109" s="116"/>
      <c r="T109" s="281"/>
      <c r="U109" s="116"/>
      <c r="V109" s="116"/>
      <c r="W109" s="116"/>
      <c r="X109" s="116"/>
      <c r="Y109" s="116"/>
    </row>
    <row r="110" hidden="1">
      <c r="A110" s="116"/>
      <c r="B110" s="116"/>
      <c r="C110" s="116"/>
      <c r="D110" s="238"/>
      <c r="E110" s="116"/>
      <c r="F110" s="116"/>
      <c r="G110" s="129"/>
      <c r="H110" s="149"/>
      <c r="I110" s="116"/>
      <c r="J110" s="116"/>
      <c r="K110" s="116"/>
      <c r="L110" s="116"/>
      <c r="M110" s="116"/>
      <c r="N110" s="116"/>
      <c r="O110" s="116"/>
      <c r="P110" s="116"/>
      <c r="Q110" s="116"/>
      <c r="R110" s="116"/>
      <c r="S110" s="116"/>
      <c r="T110" s="281"/>
      <c r="U110" s="116"/>
      <c r="V110" s="116"/>
      <c r="W110" s="116"/>
      <c r="X110" s="116"/>
      <c r="Y110" s="116"/>
    </row>
    <row r="111" hidden="1">
      <c r="A111" s="116"/>
      <c r="B111" s="116"/>
      <c r="C111" s="116"/>
      <c r="D111" s="238"/>
      <c r="E111" s="116"/>
      <c r="F111" s="116"/>
      <c r="G111" s="129"/>
      <c r="H111" s="149"/>
      <c r="I111" s="116"/>
      <c r="J111" s="116"/>
      <c r="K111" s="116"/>
      <c r="L111" s="116"/>
      <c r="M111" s="116"/>
      <c r="N111" s="116"/>
      <c r="O111" s="116"/>
      <c r="P111" s="116"/>
      <c r="Q111" s="116"/>
      <c r="R111" s="116"/>
      <c r="S111" s="116"/>
      <c r="T111" s="281"/>
      <c r="U111" s="116"/>
      <c r="V111" s="116"/>
      <c r="W111" s="116"/>
      <c r="X111" s="116"/>
      <c r="Y111" s="116"/>
    </row>
    <row r="112" hidden="1">
      <c r="A112" s="116"/>
      <c r="B112" s="116"/>
      <c r="C112" s="116"/>
      <c r="D112" s="238"/>
      <c r="E112" s="116"/>
      <c r="F112" s="116"/>
      <c r="G112" s="129"/>
      <c r="H112" s="149"/>
      <c r="I112" s="116"/>
      <c r="J112" s="116"/>
      <c r="K112" s="116"/>
      <c r="L112" s="116"/>
      <c r="M112" s="116"/>
      <c r="N112" s="116"/>
      <c r="O112" s="116"/>
      <c r="P112" s="116"/>
      <c r="Q112" s="116"/>
      <c r="R112" s="116"/>
      <c r="S112" s="116"/>
      <c r="T112" s="281"/>
      <c r="U112" s="116"/>
      <c r="V112" s="116"/>
      <c r="W112" s="116"/>
      <c r="X112" s="116"/>
      <c r="Y112" s="116"/>
    </row>
    <row r="113" hidden="1">
      <c r="A113" s="116"/>
      <c r="B113" s="116"/>
      <c r="C113" s="116"/>
      <c r="D113" s="238"/>
      <c r="E113" s="116"/>
      <c r="F113" s="116"/>
      <c r="G113" s="129"/>
      <c r="H113" s="149"/>
      <c r="I113" s="116"/>
      <c r="J113" s="116"/>
      <c r="K113" s="116"/>
      <c r="L113" s="116"/>
      <c r="M113" s="116"/>
      <c r="N113" s="116"/>
      <c r="O113" s="116"/>
      <c r="P113" s="116"/>
      <c r="Q113" s="116"/>
      <c r="R113" s="116"/>
      <c r="S113" s="116"/>
      <c r="T113" s="281"/>
      <c r="U113" s="116"/>
      <c r="V113" s="116"/>
      <c r="W113" s="116"/>
      <c r="X113" s="116"/>
      <c r="Y113" s="116"/>
    </row>
    <row r="114" hidden="1">
      <c r="A114" s="116"/>
      <c r="B114" s="116"/>
      <c r="C114" s="116"/>
      <c r="D114" s="238"/>
      <c r="E114" s="116"/>
      <c r="F114" s="116"/>
      <c r="G114" s="129"/>
      <c r="H114" s="149"/>
      <c r="I114" s="116"/>
      <c r="J114" s="116"/>
      <c r="K114" s="116"/>
      <c r="L114" s="116"/>
      <c r="M114" s="116"/>
      <c r="N114" s="116"/>
      <c r="O114" s="116"/>
      <c r="P114" s="116"/>
      <c r="Q114" s="116"/>
      <c r="R114" s="116"/>
      <c r="S114" s="116"/>
      <c r="T114" s="281"/>
      <c r="U114" s="116"/>
      <c r="V114" s="116"/>
      <c r="W114" s="116"/>
      <c r="X114" s="116"/>
      <c r="Y114" s="116"/>
    </row>
    <row r="115" hidden="1">
      <c r="A115" s="116"/>
      <c r="B115" s="116"/>
      <c r="C115" s="116"/>
      <c r="D115" s="238"/>
      <c r="E115" s="116"/>
      <c r="F115" s="116"/>
      <c r="G115" s="129"/>
      <c r="H115" s="149"/>
      <c r="I115" s="116"/>
      <c r="J115" s="116"/>
      <c r="K115" s="116"/>
      <c r="L115" s="116"/>
      <c r="M115" s="116"/>
      <c r="N115" s="116"/>
      <c r="O115" s="116"/>
      <c r="P115" s="116"/>
      <c r="Q115" s="116"/>
      <c r="R115" s="116"/>
      <c r="S115" s="116"/>
      <c r="T115" s="281"/>
      <c r="U115" s="116"/>
      <c r="V115" s="116"/>
      <c r="W115" s="116"/>
      <c r="X115" s="116"/>
      <c r="Y115" s="116"/>
    </row>
    <row r="116" hidden="1">
      <c r="A116" s="116"/>
      <c r="B116" s="116"/>
      <c r="C116" s="116"/>
      <c r="D116" s="238"/>
      <c r="E116" s="116"/>
      <c r="F116" s="116"/>
      <c r="G116" s="129"/>
      <c r="H116" s="149"/>
      <c r="I116" s="116"/>
      <c r="J116" s="116"/>
      <c r="K116" s="116"/>
      <c r="L116" s="116"/>
      <c r="M116" s="116"/>
      <c r="N116" s="116"/>
      <c r="O116" s="116"/>
      <c r="P116" s="116"/>
      <c r="Q116" s="116"/>
      <c r="R116" s="116"/>
      <c r="S116" s="116"/>
      <c r="T116" s="281"/>
      <c r="U116" s="116"/>
      <c r="V116" s="116"/>
      <c r="W116" s="116"/>
      <c r="X116" s="116"/>
      <c r="Y116" s="116"/>
    </row>
    <row r="117" hidden="1">
      <c r="A117" s="116"/>
      <c r="B117" s="116"/>
      <c r="C117" s="116"/>
      <c r="D117" s="238"/>
      <c r="E117" s="116"/>
      <c r="F117" s="116"/>
      <c r="G117" s="129"/>
      <c r="H117" s="149"/>
      <c r="I117" s="116"/>
      <c r="J117" s="116"/>
      <c r="K117" s="116"/>
      <c r="L117" s="116"/>
      <c r="M117" s="116"/>
      <c r="N117" s="116"/>
      <c r="O117" s="116"/>
      <c r="P117" s="116"/>
      <c r="Q117" s="116"/>
      <c r="R117" s="116"/>
      <c r="S117" s="116"/>
      <c r="T117" s="281"/>
      <c r="U117" s="116"/>
      <c r="V117" s="116"/>
      <c r="W117" s="116"/>
      <c r="X117" s="116"/>
      <c r="Y117" s="116"/>
    </row>
    <row r="118" hidden="1">
      <c r="A118" s="116"/>
      <c r="B118" s="116"/>
      <c r="C118" s="116"/>
      <c r="D118" s="238"/>
      <c r="E118" s="116"/>
      <c r="F118" s="116"/>
      <c r="G118" s="129"/>
      <c r="H118" s="149"/>
      <c r="I118" s="116"/>
      <c r="J118" s="116"/>
      <c r="K118" s="116"/>
      <c r="L118" s="116"/>
      <c r="M118" s="116"/>
      <c r="N118" s="116"/>
      <c r="O118" s="116"/>
      <c r="P118" s="116"/>
      <c r="Q118" s="116"/>
      <c r="R118" s="116"/>
      <c r="S118" s="116"/>
      <c r="T118" s="281"/>
      <c r="U118" s="116"/>
      <c r="V118" s="116"/>
      <c r="W118" s="116"/>
      <c r="X118" s="116"/>
      <c r="Y118" s="116"/>
    </row>
    <row r="119" hidden="1">
      <c r="A119" s="116"/>
      <c r="B119" s="116"/>
      <c r="C119" s="116"/>
      <c r="D119" s="238"/>
      <c r="E119" s="116"/>
      <c r="F119" s="116"/>
      <c r="G119" s="129"/>
      <c r="H119" s="149"/>
      <c r="I119" s="116"/>
      <c r="J119" s="116"/>
      <c r="K119" s="116"/>
      <c r="L119" s="116"/>
      <c r="M119" s="116"/>
      <c r="N119" s="116"/>
      <c r="O119" s="116"/>
      <c r="P119" s="116"/>
      <c r="Q119" s="116"/>
      <c r="R119" s="116"/>
      <c r="S119" s="116"/>
      <c r="T119" s="281"/>
      <c r="U119" s="116"/>
      <c r="V119" s="116"/>
      <c r="W119" s="116"/>
      <c r="X119" s="116"/>
      <c r="Y119" s="116"/>
    </row>
    <row r="120" hidden="1">
      <c r="A120" s="116"/>
      <c r="B120" s="116"/>
      <c r="C120" s="116"/>
      <c r="D120" s="238"/>
      <c r="E120" s="116"/>
      <c r="F120" s="116"/>
      <c r="G120" s="129"/>
      <c r="H120" s="149"/>
      <c r="I120" s="116"/>
      <c r="J120" s="116"/>
      <c r="K120" s="116"/>
      <c r="L120" s="116"/>
      <c r="M120" s="116"/>
      <c r="N120" s="116"/>
      <c r="O120" s="116"/>
      <c r="P120" s="116"/>
      <c r="Q120" s="116"/>
      <c r="R120" s="116"/>
      <c r="S120" s="116"/>
      <c r="T120" s="281"/>
      <c r="U120" s="116"/>
      <c r="V120" s="116"/>
      <c r="W120" s="116"/>
      <c r="X120" s="116"/>
      <c r="Y120" s="116"/>
    </row>
    <row r="121" hidden="1">
      <c r="A121" s="116"/>
      <c r="B121" s="116"/>
      <c r="C121" s="116"/>
      <c r="D121" s="238"/>
      <c r="E121" s="116"/>
      <c r="F121" s="116"/>
      <c r="G121" s="129"/>
      <c r="H121" s="149"/>
      <c r="I121" s="116"/>
      <c r="J121" s="116"/>
      <c r="K121" s="116"/>
      <c r="L121" s="116"/>
      <c r="M121" s="116"/>
      <c r="N121" s="116"/>
      <c r="O121" s="116"/>
      <c r="P121" s="116"/>
      <c r="Q121" s="116"/>
      <c r="R121" s="116"/>
      <c r="S121" s="116"/>
      <c r="T121" s="281"/>
      <c r="U121" s="116"/>
      <c r="V121" s="116"/>
      <c r="W121" s="116"/>
      <c r="X121" s="116"/>
      <c r="Y121" s="116"/>
    </row>
    <row r="122" hidden="1">
      <c r="A122" s="116"/>
      <c r="B122" s="116"/>
      <c r="C122" s="116"/>
      <c r="D122" s="238"/>
      <c r="E122" s="116"/>
      <c r="F122" s="116"/>
      <c r="G122" s="129"/>
      <c r="H122" s="149"/>
      <c r="I122" s="116"/>
      <c r="J122" s="116"/>
      <c r="K122" s="116"/>
      <c r="L122" s="116"/>
      <c r="M122" s="116"/>
      <c r="N122" s="116"/>
      <c r="O122" s="116"/>
      <c r="P122" s="116"/>
      <c r="Q122" s="116"/>
      <c r="R122" s="116"/>
      <c r="S122" s="116"/>
      <c r="T122" s="281"/>
      <c r="U122" s="116"/>
      <c r="V122" s="116"/>
      <c r="W122" s="116"/>
      <c r="X122" s="116"/>
      <c r="Y122" s="116"/>
    </row>
    <row r="123" hidden="1">
      <c r="A123" s="116"/>
      <c r="B123" s="116"/>
      <c r="C123" s="116"/>
      <c r="D123" s="238"/>
      <c r="E123" s="116"/>
      <c r="F123" s="116"/>
      <c r="G123" s="129"/>
      <c r="H123" s="149"/>
      <c r="I123" s="116"/>
      <c r="J123" s="116"/>
      <c r="K123" s="116"/>
      <c r="L123" s="116"/>
      <c r="M123" s="116"/>
      <c r="N123" s="116"/>
      <c r="O123" s="116"/>
      <c r="P123" s="116"/>
      <c r="Q123" s="116"/>
      <c r="R123" s="116"/>
      <c r="S123" s="116"/>
      <c r="T123" s="281"/>
      <c r="U123" s="116"/>
      <c r="V123" s="116"/>
      <c r="W123" s="116"/>
      <c r="X123" s="116"/>
      <c r="Y123" s="116"/>
    </row>
    <row r="124" hidden="1">
      <c r="A124" s="116"/>
      <c r="B124" s="116"/>
      <c r="C124" s="116"/>
      <c r="D124" s="238"/>
      <c r="E124" s="116"/>
      <c r="F124" s="116"/>
      <c r="G124" s="129"/>
      <c r="H124" s="149"/>
      <c r="I124" s="116"/>
      <c r="J124" s="116"/>
      <c r="K124" s="116"/>
      <c r="L124" s="116"/>
      <c r="M124" s="116"/>
      <c r="N124" s="116"/>
      <c r="O124" s="116"/>
      <c r="P124" s="116"/>
      <c r="Q124" s="116"/>
      <c r="R124" s="116"/>
      <c r="S124" s="116"/>
      <c r="T124" s="281"/>
      <c r="U124" s="116"/>
      <c r="V124" s="116"/>
      <c r="W124" s="116"/>
      <c r="X124" s="116"/>
      <c r="Y124" s="116"/>
    </row>
    <row r="125" hidden="1">
      <c r="A125" s="116"/>
      <c r="B125" s="116"/>
      <c r="C125" s="116"/>
      <c r="D125" s="238"/>
      <c r="E125" s="116"/>
      <c r="F125" s="116"/>
      <c r="G125" s="129"/>
      <c r="H125" s="149"/>
      <c r="I125" s="116"/>
      <c r="J125" s="116"/>
      <c r="K125" s="116"/>
      <c r="L125" s="116"/>
      <c r="M125" s="116"/>
      <c r="N125" s="116"/>
      <c r="O125" s="116"/>
      <c r="P125" s="116"/>
      <c r="Q125" s="116"/>
      <c r="R125" s="116"/>
      <c r="S125" s="116"/>
      <c r="T125" s="281"/>
      <c r="U125" s="116"/>
      <c r="V125" s="116"/>
      <c r="W125" s="116"/>
      <c r="X125" s="116"/>
      <c r="Y125" s="116"/>
    </row>
    <row r="126" hidden="1">
      <c r="A126" s="116"/>
      <c r="B126" s="116"/>
      <c r="C126" s="116"/>
      <c r="D126" s="238"/>
      <c r="E126" s="116"/>
      <c r="F126" s="116"/>
      <c r="G126" s="129"/>
      <c r="H126" s="149"/>
      <c r="I126" s="116"/>
      <c r="J126" s="116"/>
      <c r="K126" s="116"/>
      <c r="L126" s="116"/>
      <c r="M126" s="116"/>
      <c r="N126" s="116"/>
      <c r="O126" s="116"/>
      <c r="P126" s="116"/>
      <c r="Q126" s="116"/>
      <c r="R126" s="116"/>
      <c r="S126" s="116"/>
      <c r="T126" s="281"/>
      <c r="U126" s="116"/>
      <c r="V126" s="116"/>
      <c r="W126" s="116"/>
      <c r="X126" s="116"/>
      <c r="Y126" s="116"/>
    </row>
    <row r="127" hidden="1">
      <c r="A127" s="116"/>
      <c r="B127" s="116"/>
      <c r="C127" s="116"/>
      <c r="D127" s="238"/>
      <c r="E127" s="116"/>
      <c r="F127" s="116"/>
      <c r="G127" s="129"/>
      <c r="H127" s="149"/>
      <c r="I127" s="116"/>
      <c r="J127" s="116"/>
      <c r="K127" s="116"/>
      <c r="L127" s="116"/>
      <c r="M127" s="116"/>
      <c r="N127" s="116"/>
      <c r="O127" s="116"/>
      <c r="P127" s="116"/>
      <c r="Q127" s="116"/>
      <c r="R127" s="116"/>
      <c r="S127" s="116"/>
      <c r="T127" s="281"/>
      <c r="U127" s="116"/>
      <c r="V127" s="116"/>
      <c r="W127" s="116"/>
      <c r="X127" s="116"/>
      <c r="Y127" s="116"/>
    </row>
    <row r="128" hidden="1">
      <c r="A128" s="116"/>
      <c r="B128" s="116"/>
      <c r="C128" s="116"/>
      <c r="D128" s="238"/>
      <c r="E128" s="116"/>
      <c r="F128" s="116"/>
      <c r="G128" s="129"/>
      <c r="H128" s="149"/>
      <c r="I128" s="116"/>
      <c r="J128" s="116"/>
      <c r="K128" s="116"/>
      <c r="L128" s="116"/>
      <c r="M128" s="116"/>
      <c r="N128" s="116"/>
      <c r="O128" s="116"/>
      <c r="P128" s="116"/>
      <c r="Q128" s="116"/>
      <c r="R128" s="116"/>
      <c r="S128" s="116"/>
      <c r="T128" s="281"/>
      <c r="U128" s="116"/>
      <c r="V128" s="116"/>
      <c r="W128" s="116"/>
      <c r="X128" s="116"/>
      <c r="Y128" s="116"/>
    </row>
    <row r="129" hidden="1">
      <c r="A129" s="116"/>
      <c r="B129" s="116"/>
      <c r="C129" s="116"/>
      <c r="D129" s="238"/>
      <c r="E129" s="116"/>
      <c r="F129" s="116"/>
      <c r="G129" s="129"/>
      <c r="H129" s="149"/>
      <c r="I129" s="116"/>
      <c r="J129" s="116"/>
      <c r="K129" s="116"/>
      <c r="L129" s="116"/>
      <c r="M129" s="116"/>
      <c r="N129" s="116"/>
      <c r="O129" s="116"/>
      <c r="P129" s="116"/>
      <c r="Q129" s="116"/>
      <c r="R129" s="116"/>
      <c r="S129" s="116"/>
      <c r="T129" s="281"/>
      <c r="U129" s="116"/>
      <c r="V129" s="116"/>
      <c r="W129" s="116"/>
      <c r="X129" s="116"/>
      <c r="Y129" s="116"/>
    </row>
    <row r="130" hidden="1">
      <c r="A130" s="116"/>
      <c r="B130" s="116"/>
      <c r="C130" s="116"/>
      <c r="D130" s="238"/>
      <c r="E130" s="116"/>
      <c r="F130" s="116"/>
      <c r="G130" s="129"/>
      <c r="H130" s="149"/>
      <c r="I130" s="116"/>
      <c r="J130" s="116"/>
      <c r="K130" s="116"/>
      <c r="L130" s="116"/>
      <c r="M130" s="116"/>
      <c r="N130" s="116"/>
      <c r="O130" s="116"/>
      <c r="P130" s="116"/>
      <c r="Q130" s="116"/>
      <c r="R130" s="116"/>
      <c r="S130" s="116"/>
      <c r="T130" s="281"/>
      <c r="U130" s="116"/>
      <c r="V130" s="116"/>
      <c r="W130" s="116"/>
      <c r="X130" s="116"/>
      <c r="Y130" s="116"/>
    </row>
    <row r="131" hidden="1">
      <c r="A131" s="116"/>
      <c r="B131" s="116"/>
      <c r="C131" s="116"/>
      <c r="D131" s="238"/>
      <c r="E131" s="116"/>
      <c r="F131" s="116"/>
      <c r="G131" s="129"/>
      <c r="H131" s="149"/>
      <c r="I131" s="116"/>
      <c r="J131" s="116"/>
      <c r="K131" s="116"/>
      <c r="L131" s="116"/>
      <c r="M131" s="116"/>
      <c r="N131" s="116"/>
      <c r="O131" s="116"/>
      <c r="P131" s="116"/>
      <c r="Q131" s="116"/>
      <c r="R131" s="116"/>
      <c r="S131" s="116"/>
      <c r="T131" s="281"/>
      <c r="U131" s="116"/>
      <c r="V131" s="116"/>
      <c r="W131" s="116"/>
      <c r="X131" s="116"/>
      <c r="Y131" s="116"/>
    </row>
    <row r="132" hidden="1">
      <c r="A132" s="116"/>
      <c r="B132" s="116"/>
      <c r="C132" s="116"/>
      <c r="D132" s="238"/>
      <c r="E132" s="116"/>
      <c r="F132" s="116"/>
      <c r="G132" s="129"/>
      <c r="H132" s="149"/>
      <c r="I132" s="116"/>
      <c r="J132" s="116"/>
      <c r="K132" s="116"/>
      <c r="L132" s="116"/>
      <c r="M132" s="116"/>
      <c r="N132" s="116"/>
      <c r="O132" s="116"/>
      <c r="P132" s="116"/>
      <c r="Q132" s="116"/>
      <c r="R132" s="116"/>
      <c r="S132" s="116"/>
      <c r="T132" s="281"/>
      <c r="U132" s="116"/>
      <c r="V132" s="116"/>
      <c r="W132" s="116"/>
      <c r="X132" s="116"/>
      <c r="Y132" s="116"/>
    </row>
    <row r="133" hidden="1">
      <c r="A133" s="116"/>
      <c r="B133" s="116"/>
      <c r="C133" s="116"/>
      <c r="D133" s="238"/>
      <c r="E133" s="116"/>
      <c r="F133" s="116"/>
      <c r="G133" s="129"/>
      <c r="H133" s="149"/>
      <c r="I133" s="116"/>
      <c r="J133" s="116"/>
      <c r="K133" s="116"/>
      <c r="L133" s="116"/>
      <c r="M133" s="116"/>
      <c r="N133" s="116"/>
      <c r="O133" s="116"/>
      <c r="P133" s="116"/>
      <c r="Q133" s="116"/>
      <c r="R133" s="116"/>
      <c r="S133" s="116"/>
      <c r="T133" s="281"/>
      <c r="U133" s="116"/>
      <c r="V133" s="116"/>
      <c r="W133" s="116"/>
      <c r="X133" s="116"/>
      <c r="Y133" s="116"/>
    </row>
    <row r="134" hidden="1">
      <c r="A134" s="116"/>
      <c r="B134" s="116"/>
      <c r="C134" s="116"/>
      <c r="D134" s="238"/>
      <c r="E134" s="116"/>
      <c r="F134" s="116"/>
      <c r="G134" s="129"/>
      <c r="H134" s="149"/>
      <c r="I134" s="116"/>
      <c r="J134" s="116"/>
      <c r="K134" s="116"/>
      <c r="L134" s="116"/>
      <c r="M134" s="116"/>
      <c r="N134" s="116"/>
      <c r="O134" s="116"/>
      <c r="P134" s="116"/>
      <c r="Q134" s="116"/>
      <c r="R134" s="116"/>
      <c r="S134" s="116"/>
      <c r="T134" s="281"/>
      <c r="U134" s="116"/>
      <c r="V134" s="116"/>
      <c r="W134" s="116"/>
      <c r="X134" s="116"/>
      <c r="Y134" s="116"/>
    </row>
    <row r="135" hidden="1">
      <c r="A135" s="116"/>
      <c r="B135" s="116"/>
      <c r="C135" s="116"/>
      <c r="D135" s="238"/>
      <c r="E135" s="116"/>
      <c r="F135" s="116"/>
      <c r="G135" s="129"/>
      <c r="H135" s="149"/>
      <c r="I135" s="116"/>
      <c r="J135" s="116"/>
      <c r="K135" s="116"/>
      <c r="L135" s="116"/>
      <c r="M135" s="116"/>
      <c r="N135" s="116"/>
      <c r="O135" s="116"/>
      <c r="P135" s="116"/>
      <c r="Q135" s="116"/>
      <c r="R135" s="116"/>
      <c r="S135" s="116"/>
      <c r="T135" s="281"/>
      <c r="U135" s="116"/>
      <c r="V135" s="116"/>
      <c r="W135" s="116"/>
      <c r="X135" s="116"/>
      <c r="Y135" s="116"/>
    </row>
    <row r="136" hidden="1">
      <c r="A136" s="116"/>
      <c r="B136" s="116"/>
      <c r="C136" s="116"/>
      <c r="D136" s="238"/>
      <c r="E136" s="116"/>
      <c r="F136" s="116"/>
      <c r="G136" s="129"/>
      <c r="H136" s="149"/>
      <c r="I136" s="116"/>
      <c r="J136" s="116"/>
      <c r="K136" s="116"/>
      <c r="L136" s="116"/>
      <c r="M136" s="116"/>
      <c r="N136" s="116"/>
      <c r="O136" s="116"/>
      <c r="P136" s="116"/>
      <c r="Q136" s="116"/>
      <c r="R136" s="116"/>
      <c r="S136" s="116"/>
      <c r="T136" s="281"/>
      <c r="U136" s="116"/>
      <c r="V136" s="116"/>
      <c r="W136" s="116"/>
      <c r="X136" s="116"/>
      <c r="Y136" s="116"/>
    </row>
    <row r="137" hidden="1">
      <c r="A137" s="116"/>
      <c r="B137" s="116"/>
      <c r="C137" s="116"/>
      <c r="D137" s="238"/>
      <c r="E137" s="116"/>
      <c r="F137" s="116"/>
      <c r="G137" s="129"/>
      <c r="H137" s="149"/>
      <c r="I137" s="116"/>
      <c r="J137" s="116"/>
      <c r="K137" s="116"/>
      <c r="L137" s="116"/>
      <c r="M137" s="116"/>
      <c r="N137" s="116"/>
      <c r="O137" s="116"/>
      <c r="P137" s="116"/>
      <c r="Q137" s="116"/>
      <c r="R137" s="116"/>
      <c r="S137" s="116"/>
      <c r="T137" s="281"/>
      <c r="U137" s="116"/>
      <c r="V137" s="116"/>
      <c r="W137" s="116"/>
      <c r="X137" s="116"/>
      <c r="Y137" s="116"/>
    </row>
    <row r="138" hidden="1">
      <c r="A138" s="116"/>
      <c r="B138" s="116"/>
      <c r="C138" s="116"/>
      <c r="D138" s="238"/>
      <c r="E138" s="116"/>
      <c r="F138" s="116"/>
      <c r="G138" s="129"/>
      <c r="H138" s="149"/>
      <c r="I138" s="116"/>
      <c r="J138" s="116"/>
      <c r="K138" s="116"/>
      <c r="L138" s="116"/>
      <c r="M138" s="116"/>
      <c r="N138" s="116"/>
      <c r="O138" s="116"/>
      <c r="P138" s="116"/>
      <c r="Q138" s="116"/>
      <c r="R138" s="116"/>
      <c r="S138" s="116"/>
      <c r="T138" s="281"/>
      <c r="U138" s="116"/>
      <c r="V138" s="116"/>
      <c r="W138" s="116"/>
      <c r="X138" s="116"/>
      <c r="Y138" s="116"/>
    </row>
    <row r="139" hidden="1">
      <c r="A139" s="116"/>
      <c r="B139" s="116"/>
      <c r="C139" s="116"/>
      <c r="D139" s="238"/>
      <c r="E139" s="116"/>
      <c r="F139" s="116"/>
      <c r="G139" s="129"/>
      <c r="H139" s="149"/>
      <c r="I139" s="116"/>
      <c r="J139" s="116"/>
      <c r="K139" s="116"/>
      <c r="L139" s="116"/>
      <c r="M139" s="116"/>
      <c r="N139" s="116"/>
      <c r="O139" s="116"/>
      <c r="P139" s="116"/>
      <c r="Q139" s="116"/>
      <c r="R139" s="116"/>
      <c r="S139" s="116"/>
      <c r="T139" s="281"/>
      <c r="U139" s="116"/>
      <c r="V139" s="116"/>
      <c r="W139" s="116"/>
      <c r="X139" s="116"/>
      <c r="Y139" s="116"/>
    </row>
    <row r="140" hidden="1">
      <c r="A140" s="116"/>
      <c r="B140" s="116"/>
      <c r="C140" s="116"/>
      <c r="D140" s="238"/>
      <c r="E140" s="116"/>
      <c r="F140" s="116"/>
      <c r="G140" s="129"/>
      <c r="H140" s="149"/>
      <c r="I140" s="116"/>
      <c r="J140" s="116"/>
      <c r="K140" s="116"/>
      <c r="L140" s="116"/>
      <c r="M140" s="116"/>
      <c r="N140" s="116"/>
      <c r="O140" s="116"/>
      <c r="P140" s="116"/>
      <c r="Q140" s="116"/>
      <c r="R140" s="116"/>
      <c r="S140" s="116"/>
      <c r="T140" s="281"/>
      <c r="U140" s="116"/>
      <c r="V140" s="116"/>
      <c r="W140" s="116"/>
      <c r="X140" s="116"/>
      <c r="Y140" s="116"/>
    </row>
    <row r="141" hidden="1">
      <c r="A141" s="116"/>
      <c r="B141" s="116"/>
      <c r="C141" s="116"/>
      <c r="D141" s="238"/>
      <c r="E141" s="116"/>
      <c r="F141" s="116"/>
      <c r="G141" s="129"/>
      <c r="H141" s="149"/>
      <c r="I141" s="116"/>
      <c r="J141" s="116"/>
      <c r="K141" s="116"/>
      <c r="L141" s="116"/>
      <c r="M141" s="116"/>
      <c r="N141" s="116"/>
      <c r="O141" s="116"/>
      <c r="P141" s="116"/>
      <c r="Q141" s="116"/>
      <c r="R141" s="116"/>
      <c r="S141" s="116"/>
      <c r="T141" s="281"/>
      <c r="U141" s="116"/>
      <c r="V141" s="116"/>
      <c r="W141" s="116"/>
      <c r="X141" s="116"/>
      <c r="Y141" s="116"/>
    </row>
    <row r="142" hidden="1">
      <c r="A142" s="116"/>
      <c r="B142" s="116"/>
      <c r="C142" s="116"/>
      <c r="D142" s="238"/>
      <c r="E142" s="116"/>
      <c r="F142" s="116"/>
      <c r="G142" s="129"/>
      <c r="H142" s="149"/>
      <c r="I142" s="116"/>
      <c r="J142" s="116"/>
      <c r="K142" s="116"/>
      <c r="L142" s="116"/>
      <c r="M142" s="116"/>
      <c r="N142" s="116"/>
      <c r="O142" s="116"/>
      <c r="P142" s="116"/>
      <c r="Q142" s="116"/>
      <c r="R142" s="116"/>
      <c r="S142" s="116"/>
      <c r="T142" s="281"/>
      <c r="U142" s="116"/>
      <c r="V142" s="116"/>
      <c r="W142" s="116"/>
      <c r="X142" s="116"/>
      <c r="Y142" s="116"/>
    </row>
    <row r="143" hidden="1">
      <c r="A143" s="116"/>
      <c r="B143" s="116"/>
      <c r="C143" s="116"/>
      <c r="D143" s="238"/>
      <c r="E143" s="116"/>
      <c r="F143" s="116"/>
      <c r="G143" s="129"/>
      <c r="H143" s="149"/>
      <c r="I143" s="116"/>
      <c r="J143" s="116"/>
      <c r="K143" s="116"/>
      <c r="L143" s="116"/>
      <c r="M143" s="116"/>
      <c r="N143" s="116"/>
      <c r="O143" s="116"/>
      <c r="P143" s="116"/>
      <c r="Q143" s="116"/>
      <c r="R143" s="116"/>
      <c r="S143" s="116"/>
      <c r="T143" s="281"/>
      <c r="U143" s="116"/>
      <c r="V143" s="116"/>
      <c r="W143" s="116"/>
      <c r="X143" s="116"/>
      <c r="Y143" s="116"/>
    </row>
    <row r="144" hidden="1">
      <c r="A144" s="116"/>
      <c r="B144" s="116"/>
      <c r="C144" s="116"/>
      <c r="D144" s="238"/>
      <c r="E144" s="116"/>
      <c r="F144" s="116"/>
      <c r="G144" s="129"/>
      <c r="H144" s="149"/>
      <c r="I144" s="116"/>
      <c r="J144" s="116"/>
      <c r="K144" s="116"/>
      <c r="L144" s="116"/>
      <c r="M144" s="116"/>
      <c r="N144" s="116"/>
      <c r="O144" s="116"/>
      <c r="P144" s="116"/>
      <c r="Q144" s="116"/>
      <c r="R144" s="116"/>
      <c r="S144" s="116"/>
      <c r="T144" s="281"/>
      <c r="U144" s="116"/>
      <c r="V144" s="116"/>
      <c r="W144" s="116"/>
      <c r="X144" s="116"/>
      <c r="Y144" s="116"/>
    </row>
    <row r="145" hidden="1">
      <c r="A145" s="116"/>
      <c r="B145" s="116"/>
      <c r="C145" s="116"/>
      <c r="D145" s="238"/>
      <c r="E145" s="116"/>
      <c r="F145" s="116"/>
      <c r="G145" s="129"/>
      <c r="H145" s="149"/>
      <c r="I145" s="116"/>
      <c r="J145" s="116"/>
      <c r="K145" s="116"/>
      <c r="L145" s="116"/>
      <c r="M145" s="116"/>
      <c r="N145" s="116"/>
      <c r="O145" s="116"/>
      <c r="P145" s="116"/>
      <c r="Q145" s="116"/>
      <c r="R145" s="116"/>
      <c r="S145" s="116"/>
      <c r="T145" s="281"/>
      <c r="U145" s="116"/>
      <c r="V145" s="116"/>
      <c r="W145" s="116"/>
      <c r="X145" s="116"/>
      <c r="Y145" s="116"/>
    </row>
    <row r="146" hidden="1">
      <c r="A146" s="116"/>
      <c r="B146" s="116"/>
      <c r="C146" s="116"/>
      <c r="D146" s="238"/>
      <c r="E146" s="116"/>
      <c r="F146" s="116"/>
      <c r="G146" s="129"/>
      <c r="H146" s="149"/>
      <c r="I146" s="116"/>
      <c r="J146" s="116"/>
      <c r="K146" s="116"/>
      <c r="L146" s="116"/>
      <c r="M146" s="116"/>
      <c r="N146" s="116"/>
      <c r="O146" s="116"/>
      <c r="P146" s="116"/>
      <c r="Q146" s="116"/>
      <c r="R146" s="116"/>
      <c r="S146" s="116"/>
      <c r="T146" s="281"/>
      <c r="U146" s="116"/>
      <c r="V146" s="116"/>
      <c r="W146" s="116"/>
      <c r="X146" s="116"/>
      <c r="Y146" s="116"/>
    </row>
    <row r="147" hidden="1">
      <c r="A147" s="116"/>
      <c r="B147" s="116"/>
      <c r="C147" s="116"/>
      <c r="D147" s="238"/>
      <c r="E147" s="116"/>
      <c r="F147" s="116"/>
      <c r="G147" s="129"/>
      <c r="H147" s="149"/>
      <c r="I147" s="116"/>
      <c r="J147" s="116"/>
      <c r="K147" s="116"/>
      <c r="L147" s="116"/>
      <c r="M147" s="116"/>
      <c r="N147" s="116"/>
      <c r="O147" s="116"/>
      <c r="P147" s="116"/>
      <c r="Q147" s="116"/>
      <c r="R147" s="116"/>
      <c r="S147" s="116"/>
      <c r="T147" s="281"/>
      <c r="U147" s="116"/>
      <c r="V147" s="116"/>
      <c r="W147" s="116"/>
      <c r="X147" s="116"/>
      <c r="Y147" s="116"/>
    </row>
    <row r="148" hidden="1">
      <c r="A148" s="116"/>
      <c r="B148" s="116"/>
      <c r="C148" s="116"/>
      <c r="D148" s="238"/>
      <c r="E148" s="116"/>
      <c r="F148" s="116"/>
      <c r="G148" s="129"/>
      <c r="H148" s="149"/>
      <c r="I148" s="116"/>
      <c r="J148" s="116"/>
      <c r="K148" s="116"/>
      <c r="L148" s="116"/>
      <c r="M148" s="116"/>
      <c r="N148" s="116"/>
      <c r="O148" s="116"/>
      <c r="P148" s="116"/>
      <c r="Q148" s="116"/>
      <c r="R148" s="116"/>
      <c r="S148" s="116"/>
      <c r="T148" s="281"/>
      <c r="U148" s="116"/>
      <c r="V148" s="116"/>
      <c r="W148" s="116"/>
      <c r="X148" s="116"/>
      <c r="Y148" s="116"/>
    </row>
    <row r="149" hidden="1">
      <c r="A149" s="116"/>
      <c r="B149" s="116"/>
      <c r="C149" s="116"/>
      <c r="D149" s="238"/>
      <c r="E149" s="116"/>
      <c r="F149" s="116"/>
      <c r="G149" s="129"/>
      <c r="H149" s="149"/>
      <c r="I149" s="116"/>
      <c r="J149" s="116"/>
      <c r="K149" s="116"/>
      <c r="L149" s="116"/>
      <c r="M149" s="116"/>
      <c r="N149" s="116"/>
      <c r="O149" s="116"/>
      <c r="P149" s="116"/>
      <c r="Q149" s="116"/>
      <c r="R149" s="116"/>
      <c r="S149" s="116"/>
      <c r="T149" s="281"/>
      <c r="U149" s="116"/>
      <c r="V149" s="116"/>
      <c r="W149" s="116"/>
      <c r="X149" s="116"/>
      <c r="Y149" s="116"/>
    </row>
    <row r="150" hidden="1">
      <c r="A150" s="116"/>
      <c r="B150" s="116"/>
      <c r="C150" s="116"/>
      <c r="D150" s="238"/>
      <c r="E150" s="116"/>
      <c r="F150" s="116"/>
      <c r="G150" s="129"/>
      <c r="H150" s="149"/>
      <c r="I150" s="116"/>
      <c r="J150" s="116"/>
      <c r="K150" s="116"/>
      <c r="L150" s="116"/>
      <c r="M150" s="116"/>
      <c r="N150" s="116"/>
      <c r="O150" s="116"/>
      <c r="P150" s="116"/>
      <c r="Q150" s="116"/>
      <c r="R150" s="116"/>
      <c r="S150" s="116"/>
      <c r="T150" s="281"/>
      <c r="U150" s="116"/>
      <c r="V150" s="116"/>
      <c r="W150" s="116"/>
      <c r="X150" s="116"/>
      <c r="Y150" s="116"/>
    </row>
    <row r="151" hidden="1">
      <c r="A151" s="116"/>
      <c r="B151" s="116"/>
      <c r="C151" s="116"/>
      <c r="D151" s="238"/>
      <c r="E151" s="116"/>
      <c r="F151" s="116"/>
      <c r="G151" s="129"/>
      <c r="H151" s="149"/>
      <c r="I151" s="116"/>
      <c r="J151" s="116"/>
      <c r="K151" s="116"/>
      <c r="L151" s="116"/>
      <c r="M151" s="116"/>
      <c r="N151" s="116"/>
      <c r="O151" s="116"/>
      <c r="P151" s="116"/>
      <c r="Q151" s="116"/>
      <c r="R151" s="116"/>
      <c r="S151" s="116"/>
      <c r="T151" s="281"/>
      <c r="U151" s="116"/>
      <c r="V151" s="116"/>
      <c r="W151" s="116"/>
      <c r="X151" s="116"/>
      <c r="Y151" s="116"/>
    </row>
    <row r="152" hidden="1">
      <c r="A152" s="116"/>
      <c r="B152" s="116"/>
      <c r="C152" s="116"/>
      <c r="D152" s="238"/>
      <c r="E152" s="116"/>
      <c r="F152" s="116"/>
      <c r="G152" s="129"/>
      <c r="H152" s="149"/>
      <c r="I152" s="116"/>
      <c r="J152" s="116"/>
      <c r="K152" s="116"/>
      <c r="L152" s="116"/>
      <c r="M152" s="116"/>
      <c r="N152" s="116"/>
      <c r="O152" s="116"/>
      <c r="P152" s="116"/>
      <c r="Q152" s="116"/>
      <c r="R152" s="116"/>
      <c r="S152" s="116"/>
      <c r="T152" s="281"/>
      <c r="U152" s="116"/>
      <c r="V152" s="116"/>
      <c r="W152" s="116"/>
      <c r="X152" s="116"/>
      <c r="Y152" s="116"/>
    </row>
    <row r="153" hidden="1">
      <c r="A153" s="116"/>
      <c r="B153" s="116"/>
      <c r="C153" s="116"/>
      <c r="D153" s="238"/>
      <c r="E153" s="116"/>
      <c r="F153" s="116"/>
      <c r="G153" s="129"/>
      <c r="H153" s="149"/>
      <c r="I153" s="116"/>
      <c r="J153" s="116"/>
      <c r="K153" s="116"/>
      <c r="L153" s="116"/>
      <c r="M153" s="116"/>
      <c r="N153" s="116"/>
      <c r="O153" s="116"/>
      <c r="P153" s="116"/>
      <c r="Q153" s="116"/>
      <c r="R153" s="116"/>
      <c r="S153" s="116"/>
      <c r="T153" s="281"/>
      <c r="U153" s="116"/>
      <c r="V153" s="116"/>
      <c r="W153" s="116"/>
      <c r="X153" s="116"/>
      <c r="Y153" s="116"/>
    </row>
    <row r="154" hidden="1">
      <c r="A154" s="116"/>
      <c r="B154" s="116"/>
      <c r="C154" s="116"/>
      <c r="D154" s="238"/>
      <c r="E154" s="116"/>
      <c r="F154" s="116"/>
      <c r="G154" s="129"/>
      <c r="H154" s="149"/>
      <c r="I154" s="116"/>
      <c r="J154" s="116"/>
      <c r="K154" s="116"/>
      <c r="L154" s="116"/>
      <c r="M154" s="116"/>
      <c r="N154" s="116"/>
      <c r="O154" s="116"/>
      <c r="P154" s="116"/>
      <c r="Q154" s="116"/>
      <c r="R154" s="116"/>
      <c r="S154" s="116"/>
      <c r="T154" s="281"/>
      <c r="U154" s="116"/>
      <c r="V154" s="116"/>
      <c r="W154" s="116"/>
      <c r="X154" s="116"/>
      <c r="Y154" s="116"/>
    </row>
    <row r="155" hidden="1">
      <c r="A155" s="116"/>
      <c r="B155" s="116"/>
      <c r="C155" s="116"/>
      <c r="D155" s="238"/>
      <c r="E155" s="116"/>
      <c r="F155" s="116"/>
      <c r="G155" s="129"/>
      <c r="H155" s="149"/>
      <c r="I155" s="116"/>
      <c r="J155" s="116"/>
      <c r="K155" s="116"/>
      <c r="L155" s="116"/>
      <c r="M155" s="116"/>
      <c r="N155" s="116"/>
      <c r="O155" s="116"/>
      <c r="P155" s="116"/>
      <c r="Q155" s="116"/>
      <c r="R155" s="116"/>
      <c r="S155" s="116"/>
      <c r="T155" s="281"/>
      <c r="U155" s="116"/>
      <c r="V155" s="116"/>
      <c r="W155" s="116"/>
      <c r="X155" s="116"/>
      <c r="Y155" s="116"/>
    </row>
    <row r="156" hidden="1">
      <c r="A156" s="116"/>
      <c r="B156" s="116"/>
      <c r="C156" s="116"/>
      <c r="D156" s="238"/>
      <c r="E156" s="116"/>
      <c r="F156" s="116"/>
      <c r="G156" s="129"/>
      <c r="H156" s="149"/>
      <c r="I156" s="116"/>
      <c r="J156" s="116"/>
      <c r="K156" s="116"/>
      <c r="L156" s="116"/>
      <c r="M156" s="116"/>
      <c r="N156" s="116"/>
      <c r="O156" s="116"/>
      <c r="P156" s="116"/>
      <c r="Q156" s="116"/>
      <c r="R156" s="116"/>
      <c r="S156" s="116"/>
      <c r="T156" s="281"/>
      <c r="U156" s="116"/>
      <c r="V156" s="116"/>
      <c r="W156" s="116"/>
      <c r="X156" s="116"/>
      <c r="Y156" s="116"/>
    </row>
    <row r="157" hidden="1">
      <c r="A157" s="116"/>
      <c r="B157" s="116"/>
      <c r="C157" s="116"/>
      <c r="D157" s="238"/>
      <c r="E157" s="116"/>
      <c r="F157" s="116"/>
      <c r="G157" s="129"/>
      <c r="H157" s="149"/>
      <c r="I157" s="116"/>
      <c r="J157" s="116"/>
      <c r="K157" s="116"/>
      <c r="L157" s="116"/>
      <c r="M157" s="116"/>
      <c r="N157" s="116"/>
      <c r="O157" s="116"/>
      <c r="P157" s="116"/>
      <c r="Q157" s="116"/>
      <c r="R157" s="116"/>
      <c r="S157" s="116"/>
      <c r="T157" s="281"/>
      <c r="U157" s="116"/>
      <c r="V157" s="116"/>
      <c r="W157" s="116"/>
      <c r="X157" s="116"/>
      <c r="Y157" s="116"/>
    </row>
    <row r="158" hidden="1">
      <c r="A158" s="116"/>
      <c r="B158" s="116"/>
      <c r="C158" s="116"/>
      <c r="D158" s="238"/>
      <c r="E158" s="116"/>
      <c r="F158" s="116"/>
      <c r="G158" s="129"/>
      <c r="H158" s="149"/>
      <c r="I158" s="116"/>
      <c r="J158" s="116"/>
      <c r="K158" s="116"/>
      <c r="L158" s="116"/>
      <c r="M158" s="116"/>
      <c r="N158" s="116"/>
      <c r="O158" s="116"/>
      <c r="P158" s="116"/>
      <c r="Q158" s="116"/>
      <c r="R158" s="116"/>
      <c r="S158" s="116"/>
      <c r="T158" s="281"/>
      <c r="U158" s="116"/>
      <c r="V158" s="116"/>
      <c r="W158" s="116"/>
      <c r="X158" s="116"/>
      <c r="Y158" s="116"/>
    </row>
    <row r="159" hidden="1">
      <c r="A159" s="116"/>
      <c r="B159" s="116"/>
      <c r="C159" s="116"/>
      <c r="D159" s="238"/>
      <c r="E159" s="116"/>
      <c r="F159" s="116"/>
      <c r="G159" s="129"/>
      <c r="H159" s="149"/>
      <c r="I159" s="116"/>
      <c r="J159" s="116"/>
      <c r="K159" s="116"/>
      <c r="L159" s="116"/>
      <c r="M159" s="116"/>
      <c r="N159" s="116"/>
      <c r="O159" s="116"/>
      <c r="P159" s="116"/>
      <c r="Q159" s="116"/>
      <c r="R159" s="116"/>
      <c r="S159" s="116"/>
      <c r="T159" s="281"/>
      <c r="U159" s="116"/>
      <c r="V159" s="116"/>
      <c r="W159" s="116"/>
      <c r="X159" s="116"/>
      <c r="Y159" s="116"/>
    </row>
    <row r="160" hidden="1">
      <c r="A160" s="116"/>
      <c r="B160" s="116"/>
      <c r="C160" s="116"/>
      <c r="D160" s="238"/>
      <c r="E160" s="116"/>
      <c r="F160" s="116"/>
      <c r="G160" s="129"/>
      <c r="H160" s="149"/>
      <c r="I160" s="116"/>
      <c r="J160" s="116"/>
      <c r="K160" s="116"/>
      <c r="L160" s="116"/>
      <c r="M160" s="116"/>
      <c r="N160" s="116"/>
      <c r="O160" s="116"/>
      <c r="P160" s="116"/>
      <c r="Q160" s="116"/>
      <c r="R160" s="116"/>
      <c r="S160" s="116"/>
      <c r="T160" s="281"/>
      <c r="U160" s="116"/>
      <c r="V160" s="116"/>
      <c r="W160" s="116"/>
      <c r="X160" s="116"/>
      <c r="Y160" s="116"/>
    </row>
    <row r="161" hidden="1">
      <c r="A161" s="116"/>
      <c r="B161" s="116"/>
      <c r="C161" s="116"/>
      <c r="D161" s="238"/>
      <c r="E161" s="116"/>
      <c r="F161" s="116"/>
      <c r="G161" s="129"/>
      <c r="H161" s="149"/>
      <c r="I161" s="116"/>
      <c r="J161" s="116"/>
      <c r="K161" s="116"/>
      <c r="L161" s="116"/>
      <c r="M161" s="116"/>
      <c r="N161" s="116"/>
      <c r="O161" s="116"/>
      <c r="P161" s="116"/>
      <c r="Q161" s="116"/>
      <c r="R161" s="116"/>
      <c r="S161" s="116"/>
      <c r="T161" s="281"/>
      <c r="U161" s="116"/>
      <c r="V161" s="116"/>
      <c r="W161" s="116"/>
      <c r="X161" s="116"/>
      <c r="Y161" s="116"/>
    </row>
    <row r="162" hidden="1">
      <c r="A162" s="116"/>
      <c r="B162" s="116"/>
      <c r="C162" s="116"/>
      <c r="D162" s="238"/>
      <c r="E162" s="116"/>
      <c r="F162" s="116"/>
      <c r="G162" s="129"/>
      <c r="H162" s="149"/>
      <c r="I162" s="116"/>
      <c r="J162" s="116"/>
      <c r="K162" s="116"/>
      <c r="L162" s="116"/>
      <c r="M162" s="116"/>
      <c r="N162" s="116"/>
      <c r="O162" s="116"/>
      <c r="P162" s="116"/>
      <c r="Q162" s="116"/>
      <c r="R162" s="116"/>
      <c r="S162" s="116"/>
      <c r="T162" s="281"/>
      <c r="U162" s="116"/>
      <c r="V162" s="116"/>
      <c r="W162" s="116"/>
      <c r="X162" s="116"/>
      <c r="Y162" s="116"/>
    </row>
    <row r="163" hidden="1">
      <c r="A163" s="116"/>
      <c r="B163" s="116"/>
      <c r="C163" s="116"/>
      <c r="D163" s="238"/>
      <c r="E163" s="116"/>
      <c r="F163" s="116"/>
      <c r="G163" s="129"/>
      <c r="H163" s="149"/>
      <c r="I163" s="116"/>
      <c r="J163" s="116"/>
      <c r="K163" s="116"/>
      <c r="L163" s="116"/>
      <c r="M163" s="116"/>
      <c r="N163" s="116"/>
      <c r="O163" s="116"/>
      <c r="P163" s="116"/>
      <c r="Q163" s="116"/>
      <c r="R163" s="116"/>
      <c r="S163" s="116"/>
      <c r="T163" s="281"/>
      <c r="U163" s="116"/>
      <c r="V163" s="116"/>
      <c r="W163" s="116"/>
      <c r="X163" s="116"/>
      <c r="Y163" s="116"/>
    </row>
    <row r="164" hidden="1">
      <c r="A164" s="116"/>
      <c r="B164" s="116"/>
      <c r="C164" s="116"/>
      <c r="D164" s="238"/>
      <c r="E164" s="116"/>
      <c r="F164" s="116"/>
      <c r="G164" s="129"/>
      <c r="H164" s="149"/>
      <c r="I164" s="116"/>
      <c r="J164" s="116"/>
      <c r="K164" s="116"/>
      <c r="L164" s="116"/>
      <c r="M164" s="116"/>
      <c r="N164" s="116"/>
      <c r="O164" s="116"/>
      <c r="P164" s="116"/>
      <c r="Q164" s="116"/>
      <c r="R164" s="116"/>
      <c r="S164" s="116"/>
      <c r="T164" s="281"/>
      <c r="U164" s="116"/>
      <c r="V164" s="116"/>
      <c r="W164" s="116"/>
      <c r="X164" s="116"/>
      <c r="Y164" s="116"/>
    </row>
    <row r="165" hidden="1">
      <c r="A165" s="116"/>
      <c r="B165" s="116"/>
      <c r="C165" s="116"/>
      <c r="D165" s="238"/>
      <c r="E165" s="116"/>
      <c r="F165" s="116"/>
      <c r="G165" s="129"/>
      <c r="H165" s="149"/>
      <c r="I165" s="116"/>
      <c r="J165" s="116"/>
      <c r="K165" s="116"/>
      <c r="L165" s="116"/>
      <c r="M165" s="116"/>
      <c r="N165" s="116"/>
      <c r="O165" s="116"/>
      <c r="P165" s="116"/>
      <c r="Q165" s="116"/>
      <c r="R165" s="116"/>
      <c r="S165" s="116"/>
      <c r="T165" s="281"/>
      <c r="U165" s="116"/>
      <c r="V165" s="116"/>
      <c r="W165" s="116"/>
      <c r="X165" s="116"/>
      <c r="Y165" s="116"/>
    </row>
    <row r="166" hidden="1">
      <c r="A166" s="116"/>
      <c r="B166" s="116"/>
      <c r="C166" s="116"/>
      <c r="D166" s="238"/>
      <c r="E166" s="116"/>
      <c r="F166" s="116"/>
      <c r="G166" s="129"/>
      <c r="H166" s="149"/>
      <c r="I166" s="116"/>
      <c r="J166" s="116"/>
      <c r="K166" s="116"/>
      <c r="L166" s="116"/>
      <c r="M166" s="116"/>
      <c r="N166" s="116"/>
      <c r="O166" s="116"/>
      <c r="P166" s="116"/>
      <c r="Q166" s="116"/>
      <c r="R166" s="116"/>
      <c r="S166" s="116"/>
      <c r="T166" s="281"/>
      <c r="U166" s="116"/>
      <c r="V166" s="116"/>
      <c r="W166" s="116"/>
      <c r="X166" s="116"/>
      <c r="Y166" s="116"/>
    </row>
    <row r="167" hidden="1">
      <c r="A167" s="116"/>
      <c r="B167" s="116"/>
      <c r="C167" s="116"/>
      <c r="D167" s="238"/>
      <c r="E167" s="116"/>
      <c r="F167" s="116"/>
      <c r="G167" s="129"/>
      <c r="H167" s="149"/>
      <c r="I167" s="116"/>
      <c r="J167" s="116"/>
      <c r="K167" s="116"/>
      <c r="L167" s="116"/>
      <c r="M167" s="116"/>
      <c r="N167" s="116"/>
      <c r="O167" s="116"/>
      <c r="P167" s="116"/>
      <c r="Q167" s="116"/>
      <c r="R167" s="116"/>
      <c r="S167" s="116"/>
      <c r="T167" s="281"/>
      <c r="U167" s="116"/>
      <c r="V167" s="116"/>
      <c r="W167" s="116"/>
      <c r="X167" s="116"/>
      <c r="Y167" s="116"/>
    </row>
    <row r="168" hidden="1">
      <c r="A168" s="116"/>
      <c r="B168" s="116"/>
      <c r="C168" s="116"/>
      <c r="D168" s="238"/>
      <c r="E168" s="116"/>
      <c r="F168" s="116"/>
      <c r="G168" s="129"/>
      <c r="H168" s="149"/>
      <c r="I168" s="116"/>
      <c r="J168" s="116"/>
      <c r="K168" s="116"/>
      <c r="L168" s="116"/>
      <c r="M168" s="116"/>
      <c r="N168" s="116"/>
      <c r="O168" s="116"/>
      <c r="P168" s="116"/>
      <c r="Q168" s="116"/>
      <c r="R168" s="116"/>
      <c r="S168" s="116"/>
      <c r="T168" s="281"/>
      <c r="U168" s="116"/>
      <c r="V168" s="116"/>
      <c r="W168" s="116"/>
      <c r="X168" s="116"/>
      <c r="Y168" s="116"/>
    </row>
    <row r="169" hidden="1">
      <c r="A169" s="116"/>
      <c r="B169" s="116"/>
      <c r="C169" s="116"/>
      <c r="D169" s="238"/>
      <c r="E169" s="116"/>
      <c r="F169" s="116"/>
      <c r="G169" s="129"/>
      <c r="H169" s="149"/>
      <c r="I169" s="116"/>
      <c r="J169" s="116"/>
      <c r="K169" s="116"/>
      <c r="L169" s="116"/>
      <c r="M169" s="116"/>
      <c r="N169" s="116"/>
      <c r="O169" s="116"/>
      <c r="P169" s="116"/>
      <c r="Q169" s="116"/>
      <c r="R169" s="116"/>
      <c r="S169" s="116"/>
      <c r="T169" s="281"/>
      <c r="U169" s="116"/>
      <c r="V169" s="116"/>
      <c r="W169" s="116"/>
      <c r="X169" s="116"/>
      <c r="Y169" s="116"/>
    </row>
    <row r="170" hidden="1">
      <c r="A170" s="116"/>
      <c r="B170" s="116"/>
      <c r="C170" s="116"/>
      <c r="D170" s="238"/>
      <c r="E170" s="116"/>
      <c r="F170" s="116"/>
      <c r="G170" s="129"/>
      <c r="H170" s="149"/>
      <c r="I170" s="116"/>
      <c r="J170" s="116"/>
      <c r="K170" s="116"/>
      <c r="L170" s="116"/>
      <c r="M170" s="116"/>
      <c r="N170" s="116"/>
      <c r="O170" s="116"/>
      <c r="P170" s="116"/>
      <c r="Q170" s="116"/>
      <c r="R170" s="116"/>
      <c r="S170" s="116"/>
      <c r="T170" s="281"/>
      <c r="U170" s="116"/>
      <c r="V170" s="116"/>
      <c r="W170" s="116"/>
      <c r="X170" s="116"/>
      <c r="Y170" s="116"/>
    </row>
    <row r="171" hidden="1">
      <c r="A171" s="116"/>
      <c r="B171" s="116"/>
      <c r="C171" s="116"/>
      <c r="D171" s="238"/>
      <c r="E171" s="116"/>
      <c r="F171" s="116"/>
      <c r="G171" s="129"/>
      <c r="H171" s="149"/>
      <c r="I171" s="116"/>
      <c r="J171" s="116"/>
      <c r="K171" s="116"/>
      <c r="L171" s="116"/>
      <c r="M171" s="116"/>
      <c r="N171" s="116"/>
      <c r="O171" s="116"/>
      <c r="P171" s="116"/>
      <c r="Q171" s="116"/>
      <c r="R171" s="116"/>
      <c r="S171" s="116"/>
      <c r="T171" s="281"/>
      <c r="U171" s="116"/>
      <c r="V171" s="116"/>
      <c r="W171" s="116"/>
      <c r="X171" s="116"/>
      <c r="Y171" s="116"/>
    </row>
    <row r="172" hidden="1">
      <c r="A172" s="116"/>
      <c r="B172" s="116"/>
      <c r="C172" s="116"/>
      <c r="D172" s="238"/>
      <c r="E172" s="116"/>
      <c r="F172" s="116"/>
      <c r="G172" s="129"/>
      <c r="H172" s="149"/>
      <c r="I172" s="116"/>
      <c r="J172" s="116"/>
      <c r="K172" s="116"/>
      <c r="L172" s="116"/>
      <c r="M172" s="116"/>
      <c r="N172" s="116"/>
      <c r="O172" s="116"/>
      <c r="P172" s="116"/>
      <c r="Q172" s="116"/>
      <c r="R172" s="116"/>
      <c r="S172" s="116"/>
      <c r="T172" s="281"/>
      <c r="U172" s="116"/>
      <c r="V172" s="116"/>
      <c r="W172" s="116"/>
      <c r="X172" s="116"/>
      <c r="Y172" s="116"/>
    </row>
    <row r="173" hidden="1">
      <c r="A173" s="116"/>
      <c r="B173" s="116"/>
      <c r="C173" s="116"/>
      <c r="D173" s="238"/>
      <c r="E173" s="116"/>
      <c r="F173" s="116"/>
      <c r="G173" s="129"/>
      <c r="H173" s="149"/>
      <c r="I173" s="116"/>
      <c r="J173" s="116"/>
      <c r="K173" s="116"/>
      <c r="L173" s="116"/>
      <c r="M173" s="116"/>
      <c r="N173" s="116"/>
      <c r="O173" s="116"/>
      <c r="P173" s="116"/>
      <c r="Q173" s="116"/>
      <c r="R173" s="116"/>
      <c r="S173" s="116"/>
      <c r="T173" s="281"/>
      <c r="U173" s="116"/>
      <c r="V173" s="116"/>
      <c r="W173" s="116"/>
      <c r="X173" s="116"/>
      <c r="Y173" s="116"/>
    </row>
    <row r="174" hidden="1">
      <c r="A174" s="116"/>
      <c r="B174" s="116"/>
      <c r="C174" s="116"/>
      <c r="D174" s="238"/>
      <c r="E174" s="116"/>
      <c r="F174" s="116"/>
      <c r="G174" s="129"/>
      <c r="H174" s="149"/>
      <c r="I174" s="116"/>
      <c r="J174" s="116"/>
      <c r="K174" s="116"/>
      <c r="L174" s="116"/>
      <c r="M174" s="116"/>
      <c r="N174" s="116"/>
      <c r="O174" s="116"/>
      <c r="P174" s="116"/>
      <c r="Q174" s="116"/>
      <c r="R174" s="116"/>
      <c r="S174" s="116"/>
      <c r="T174" s="281"/>
      <c r="U174" s="116"/>
      <c r="V174" s="116"/>
      <c r="W174" s="116"/>
      <c r="X174" s="116"/>
      <c r="Y174" s="116"/>
    </row>
  </sheetData>
  <dataValidations count="4" disablePrompts="0">
    <dataValidation sqref="G10:G174"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174" type="list" allowBlank="1" errorStyle="stop" imeMode="noControl" operator="between" showDropDown="0" showErrorMessage="0" showInputMessage="0">
      <formula1>'Списки'!$E$2:$E$1002</formula1>
    </dataValidation>
    <dataValidation sqref="K10:K174" type="list" allowBlank="1" errorStyle="stop" imeMode="noControl" operator="between" showDropDown="0" showErrorMessage="0" showInputMessage="0">
      <formula1>'Списки'!$A$2:$A$1002</formula1>
    </dataValidation>
  </dataValidations>
  <hyperlinks>
    <hyperlink r:id="rId1" ref="F12"/>
    <hyperlink r:id="rId2" ref="F13"/>
    <hyperlink r:id="rId3" ref="F14"/>
    <hyperlink r:id="rId1" ref="F15"/>
    <hyperlink r:id="rId4" ref="F17"/>
    <hyperlink r:id="rId4" ref="F18"/>
    <hyperlink r:id="rId4" ref="F19"/>
    <hyperlink r:id="rId3" ref="F20"/>
    <hyperlink r:id="rId2" ref="F21"/>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5"/>
  <tableParts count="1">
    <tablePart r:id="rId6"/>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E50080-004E-467A-BC13-002600E4008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V1:Y1</xm:sqref>
        </x14:conditionalFormatting>
        <x14:conditionalFormatting xmlns:xm="http://schemas.microsoft.com/office/excel/2006/main">
          <x14:cfRule type="cellIs" priority="12" operator="equal" id="{00720027-00E4-41DC-92F2-008B00270024}">
            <xm:f>1</xm:f>
            <x14:dxf>
              <font>
                <color indexed="65"/>
              </font>
              <fill>
                <patternFill patternType="solid">
                  <fgColor rgb="FF434343"/>
                  <bgColor rgb="FF434343"/>
                </patternFill>
              </fill>
              <border>
                <left style="none"/>
                <right style="none"/>
                <top style="none"/>
                <bottom style="none"/>
                <diagonal style="none"/>
              </border>
            </x14:dxf>
          </x14:cfRule>
          <xm:sqref>G10:G174</xm:sqref>
        </x14:conditionalFormatting>
        <x14:conditionalFormatting xmlns:xm="http://schemas.microsoft.com/office/excel/2006/main">
          <x14:cfRule type="cellIs" priority="11" operator="equal" id="{00D7007B-00D4-4475-AE6D-00F600E300EA}">
            <xm:f>0.5</xm:f>
            <x14:dxf>
              <font>
                <color indexed="65"/>
              </font>
              <fill>
                <patternFill patternType="solid">
                  <fgColor rgb="FF999999"/>
                  <bgColor rgb="FF999999"/>
                </patternFill>
              </fill>
              <border>
                <left style="none"/>
                <right style="none"/>
                <top style="none"/>
                <bottom style="none"/>
                <diagonal style="none"/>
              </border>
            </x14:dxf>
          </x14:cfRule>
          <xm:sqref>G10:G174</xm:sqref>
        </x14:conditionalFormatting>
        <x14:conditionalFormatting xmlns:xm="http://schemas.microsoft.com/office/excel/2006/main">
          <x14:cfRule type="cellIs" priority="10" operator="equal" id="{00170048-0055-4594-8468-00C5009300B8}">
            <xm:f>0.2</xm:f>
            <x14:dxf>
              <font/>
              <fill>
                <patternFill patternType="solid">
                  <fgColor rgb="FFCCCCCC"/>
                  <bgColor rgb="FFCCCCCC"/>
                </patternFill>
              </fill>
              <border>
                <left style="none"/>
                <right style="none"/>
                <top style="none"/>
                <bottom style="none"/>
                <diagonal style="none"/>
              </border>
            </x14:dxf>
          </x14:cfRule>
          <xm:sqref>G10:G174</xm:sqref>
        </x14:conditionalFormatting>
        <x14:conditionalFormatting xmlns:xm="http://schemas.microsoft.com/office/excel/2006/main">
          <x14:cfRule type="containsText" priority="9" operator="containsText" text="ПД" id="{00E10099-00C9-45BD-AA75-0049006E0039}">
            <xm:f>NOT(ISERROR(SEARCH(("ПД"),(K3))))</xm:f>
            <x14:dxf>
              <font/>
              <fill>
                <patternFill patternType="solid">
                  <fgColor rgb="FFF9CB9C"/>
                  <bgColor rgb="FFF9CB9C"/>
                </patternFill>
              </fill>
              <border>
                <left style="none"/>
                <right style="none"/>
                <top style="none"/>
                <bottom style="none"/>
                <diagonal style="none"/>
              </border>
            </x14:dxf>
          </x14:cfRule>
          <xm:sqref>K3 K5:K174</xm:sqref>
        </x14:conditionalFormatting>
        <x14:conditionalFormatting xmlns:xm="http://schemas.microsoft.com/office/excel/2006/main">
          <x14:cfRule type="containsText" priority="8" operator="containsText" text="отменено" id="{00F30040-008B-4109-981F-0064002400F1}">
            <xm:f>NOT(ISERROR(SEARCH(("отменено"),(K3))))</xm:f>
            <x14:dxf>
              <font/>
              <fill>
                <patternFill patternType="solid">
                  <fgColor rgb="FFD9EAD3"/>
                  <bgColor rgb="FFD9EAD3"/>
                </patternFill>
              </fill>
              <border>
                <left style="none"/>
                <right style="none"/>
                <top style="none"/>
                <bottom style="none"/>
                <diagonal style="none"/>
              </border>
            </x14:dxf>
          </x14:cfRule>
          <xm:sqref>K3 K5:K174</xm:sqref>
        </x14:conditionalFormatting>
        <x14:conditionalFormatting xmlns:xm="http://schemas.microsoft.com/office/excel/2006/main">
          <x14:cfRule type="cellIs" priority="7" operator="equal" id="{00C300BB-009D-490B-BFF8-00220036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H5:H174 A9:G9</xm:sqref>
        </x14:conditionalFormatting>
        <x14:conditionalFormatting xmlns:xm="http://schemas.microsoft.com/office/excel/2006/main">
          <x14:cfRule type="cellIs" priority="6" operator="equal" id="{000F00DB-00A8-47D5-8A0B-00600080003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H5:H174 A9:G9</xm:sqref>
        </x14:conditionalFormatting>
        <x14:conditionalFormatting xmlns:xm="http://schemas.microsoft.com/office/excel/2006/main">
          <x14:cfRule type="cellIs" priority="5" operator="equal" id="{00DE00B5-005C-4BED-8D20-00C30024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H5:H174 A9:G9</xm:sqref>
        </x14:conditionalFormatting>
        <x14:conditionalFormatting xmlns:xm="http://schemas.microsoft.com/office/excel/2006/main">
          <x14:cfRule type="cellIs" priority="4" operator="equal" id="{0013007D-00EC-4FA4-96DD-00AC0019008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H5:H174 A9:G9</xm:sqref>
        </x14:conditionalFormatting>
        <x14:conditionalFormatting xmlns:xm="http://schemas.microsoft.com/office/excel/2006/main">
          <x14:cfRule type="cellIs" priority="3" operator="equal" id="{006C00F0-00B1-403C-ABD3-00F6009F002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H5:H174 A9:G9</xm:sqref>
        </x14:conditionalFormatting>
        <x14:conditionalFormatting xmlns:xm="http://schemas.microsoft.com/office/excel/2006/main">
          <x14:cfRule type="containsText" priority="2" operator="containsText" text="повторно" id="{000F0016-000B-41F8-AB26-003000500031}">
            <xm:f>NOT(ISERROR(SEARCH(("повторно"),(K3))))</xm:f>
            <x14:dxf>
              <font/>
              <fill>
                <patternFill patternType="solid">
                  <fgColor rgb="FFEA9999"/>
                  <bgColor rgb="FFEA9999"/>
                </patternFill>
              </fill>
              <border>
                <left style="none"/>
                <right style="none"/>
                <top style="none"/>
                <bottom style="none"/>
                <diagonal style="none"/>
              </border>
            </x14:dxf>
          </x14:cfRule>
          <xm:sqref>K3 K5:K174</xm:sqref>
        </x14:conditionalFormatting>
        <x14:conditionalFormatting xmlns:xm="http://schemas.microsoft.com/office/excel/2006/main">
          <x14:cfRule type="containsText" priority="1" operator="containsText" text="снято" id="{00B600FB-0097-4635-A314-00E200D9002F}">
            <xm:f>NOT(ISERROR(SEARCH(("снято"),(K3))))</xm:f>
            <x14:dxf>
              <font/>
              <fill>
                <patternFill patternType="solid">
                  <fgColor rgb="FF93C47D"/>
                  <bgColor rgb="FF93C47D"/>
                </patternFill>
              </fill>
              <border>
                <left style="none"/>
                <right style="none"/>
                <top style="none"/>
                <bottom style="none"/>
                <diagonal style="none"/>
              </border>
            </x14:dxf>
          </x14:cfRule>
          <xm:sqref>K3 K5:K174</xm:sqref>
        </x14:conditionalFormatting>
      </x14:conditionalFormatting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20.75"/>
    <col customWidth="1" min="3" max="3" width="9.3800000000000008"/>
    <col customWidth="1" min="4" max="4" width="57.380000000000003"/>
    <col customWidth="1" min="5" max="5" width="63.130000000000003"/>
    <col collapsed="1" customWidth="1" min="6" max="6" width="17.75"/>
    <col customWidth="1" hidden="1" min="7" max="7" outlineLevel="1" width="10.25"/>
    <col customWidth="1" hidden="1" min="8" max="8" outlineLevel="1" width="16.629999999999999"/>
    <col customWidth="1" min="10" max="10" width="10.130000000000001"/>
    <col customWidth="1" min="11" max="11" width="11"/>
    <col customWidth="1" min="12" max="12" width="31.75"/>
    <col customWidth="1" min="13" max="13" width="11"/>
    <col customWidth="1" min="14" max="14" width="51.130000000000003"/>
    <col customWidth="1" min="15" max="15" width="39.130000000000003"/>
    <col customWidth="1" min="16" max="16" width="11.130000000000001"/>
    <col customWidth="1" min="17" max="17" width="35.380000000000003"/>
    <col customWidth="1" min="18" max="18" width="22"/>
    <col customWidth="1" min="19" max="19" width="10.880000000000001"/>
    <col customWidth="1" min="20" max="20" width="26.879999999999999"/>
    <col customWidth="1" min="21" max="21" width="25.629999999999999"/>
    <col customWidth="1" hidden="1" min="22"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COUNTIF($H10:$H45,"1 - Несоответствие продуктовым требованиям ПИК-Стандарт")</f>
        <v>10</v>
      </c>
      <c r="I3" s="352">
        <f>COUNTIF($H10:$H45,"2 - Несоответствие Бренд-листам ПИК")</f>
        <v>0</v>
      </c>
      <c r="J3" s="352">
        <f>COUNTIF($H16:$H45,"3 - Несоответствие Каталогу отделки")</f>
        <v>0</v>
      </c>
      <c r="K3" s="352">
        <f>COUNTIF($H10:$H45,"5 - Ошибка в применении СТМ")</f>
        <v>0</v>
      </c>
      <c r="L3" s="352">
        <f>COUNTIF($H10:$H45,"4 - Несоответствие Каталогу оборудования")</f>
        <v>0</v>
      </c>
      <c r="M3" s="352">
        <f>COUNTIF($H10:$H45,"6 - Ошибка в применении сборных ЛМ")</f>
        <v>0</v>
      </c>
      <c r="N3" s="352">
        <f>COUNTIF($H10:$H45,"7 - Ошибка в применении шкаф-пакетов")</f>
        <v>0</v>
      </c>
      <c r="O3" s="352">
        <f>COUNTIF($H10:$H45,"8 - Ошибка в применении шахт-пакетов")</f>
        <v>0</v>
      </c>
      <c r="P3" s="352">
        <f>COUNTIF($H10:$H45,"9 - Несоответствие типологическим требованиям ПИК-Стандарт")</f>
        <v>0</v>
      </c>
      <c r="Q3" s="352">
        <f>COUNTIF($H10:$H45,"10 - Несоответствие НТД РФ")</f>
        <v>0</v>
      </c>
      <c r="R3" s="352">
        <f>COUNTIF($H10:$H45,"11 - Несоответствие ИРД (кроме ТУ, СТУ), АПР, ПД")</f>
        <v>0</v>
      </c>
      <c r="S3" s="352">
        <f>COUNTIF($H10:$H45,"12 - Несоответствие требованиям ТУ, СТУ")</f>
        <v>0</v>
      </c>
      <c r="T3" s="352">
        <f>COUNTIF($H10:$H45,"13 - Ошибка в технических решениях")</f>
        <v>0</v>
      </c>
      <c r="U3" s="352">
        <f>COUNTIF($H10:$H45,"14 - Неувязка м/у собой комплектов РД")</f>
        <v>0</v>
      </c>
      <c r="V3" s="352">
        <f>COUNTIF($H10:$H45,"15 - Недостаточность информации влияющей на СМР")</f>
        <v>11</v>
      </c>
      <c r="W3" s="352">
        <f>COUNTIF($H10:$H45,"16 - Нерациональное решение")</f>
        <v>0</v>
      </c>
      <c r="X3" s="352">
        <f>COUNTIF($H10:$H45,"17 - Оформление")</f>
        <v>0</v>
      </c>
    </row>
    <row r="4" hidden="1" outlineLevel="1">
      <c r="A4" s="125" t="s">
        <v>264</v>
      </c>
      <c r="B4" s="353">
        <v>5</v>
      </c>
      <c r="C4" s="353">
        <v>4</v>
      </c>
      <c r="D4" s="354">
        <f>C4/B4</f>
        <v>0.80000000000000004</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266"/>
      <c r="T5" s="248"/>
      <c r="U5" s="248"/>
      <c r="V5" s="360"/>
      <c r="W5" s="360"/>
      <c r="X5" s="360"/>
    </row>
    <row r="6" hidden="1" outlineLevel="1">
      <c r="A6" s="18">
        <v>0.20000000000000001</v>
      </c>
      <c r="B6" s="18">
        <v>0.5</v>
      </c>
      <c r="C6" s="18">
        <v>1</v>
      </c>
      <c r="D6" s="18" t="s">
        <v>38</v>
      </c>
      <c r="E6" s="18"/>
      <c r="F6" s="18" t="s">
        <v>268</v>
      </c>
      <c r="G6" s="362">
        <f>COUNTIFS(G10:G45,"0,2")</f>
        <v>0</v>
      </c>
      <c r="H6" s="531"/>
      <c r="I6" s="292"/>
      <c r="J6" s="267"/>
      <c r="K6" s="292"/>
      <c r="L6" s="267"/>
      <c r="M6" s="267"/>
      <c r="N6" s="292"/>
      <c r="O6" s="267"/>
      <c r="P6" s="267"/>
      <c r="Q6" s="292"/>
      <c r="R6" s="267"/>
      <c r="S6" s="267"/>
      <c r="T6" s="292"/>
      <c r="U6" s="292"/>
      <c r="V6" s="364"/>
      <c r="W6" s="364"/>
      <c r="X6" s="364"/>
    </row>
    <row r="7" hidden="1" outlineLevel="1">
      <c r="A7" s="365">
        <f>G6*0.2/B4</f>
        <v>0</v>
      </c>
      <c r="B7" s="365">
        <f>G7*0.5/B4</f>
        <v>0</v>
      </c>
      <c r="C7" s="365">
        <f>G8*1/B4</f>
        <v>0.20000000000000001</v>
      </c>
      <c r="D7" s="366">
        <f>(G6*A6+G7*B6+G8*C6)/SUM(G6:G8)</f>
        <v>1</v>
      </c>
      <c r="E7" s="367"/>
      <c r="F7" s="143" t="s">
        <v>269</v>
      </c>
      <c r="G7" s="368">
        <f>COUNTIFS(G10:G45,"0,5")</f>
        <v>0</v>
      </c>
      <c r="H7" s="530"/>
      <c r="I7" s="369"/>
      <c r="J7" s="369"/>
      <c r="K7" s="369"/>
      <c r="L7" s="369"/>
      <c r="M7" s="369"/>
      <c r="N7" s="369"/>
      <c r="O7" s="369"/>
      <c r="P7" s="369"/>
      <c r="Q7" s="369"/>
      <c r="R7" s="369"/>
      <c r="S7" s="369"/>
      <c r="T7" s="369"/>
      <c r="U7" s="369"/>
      <c r="V7" s="370"/>
      <c r="W7" s="370"/>
      <c r="X7" s="370"/>
    </row>
    <row r="8" hidden="1" outlineLevel="1">
      <c r="A8" s="126" t="s">
        <v>53</v>
      </c>
      <c r="B8" s="126" t="s">
        <v>53</v>
      </c>
      <c r="C8" s="126" t="s">
        <v>53</v>
      </c>
      <c r="D8" s="126" t="s">
        <v>53</v>
      </c>
      <c r="E8" s="126"/>
      <c r="F8" s="18" t="s">
        <v>270</v>
      </c>
      <c r="G8" s="362">
        <f>COUNTIFS(G10:G45,"1")</f>
        <v>1</v>
      </c>
      <c r="H8" s="531"/>
      <c r="I8" s="292"/>
      <c r="J8" s="267"/>
      <c r="K8" s="292"/>
      <c r="L8" s="267"/>
      <c r="M8" s="267"/>
      <c r="N8" s="292"/>
      <c r="O8" s="267"/>
      <c r="P8" s="267"/>
      <c r="Q8" s="292"/>
      <c r="R8" s="267"/>
      <c r="S8" s="267"/>
      <c r="T8" s="292"/>
      <c r="U8" s="292"/>
      <c r="V8" s="364"/>
      <c r="W8" s="364"/>
      <c r="X8" s="364"/>
    </row>
    <row r="9">
      <c r="A9" s="145"/>
      <c r="B9" s="145"/>
      <c r="C9" s="145"/>
      <c r="D9" s="145"/>
      <c r="E9" s="145"/>
      <c r="F9" s="145"/>
      <c r="G9" s="145"/>
      <c r="H9" s="145"/>
      <c r="I9" s="243"/>
      <c r="J9" s="244"/>
      <c r="K9" s="243"/>
      <c r="L9" s="244"/>
      <c r="M9" s="244"/>
      <c r="N9" s="243"/>
      <c r="O9" s="244"/>
      <c r="P9" s="244"/>
      <c r="Q9" s="243"/>
      <c r="R9" s="244"/>
      <c r="S9" s="244"/>
      <c r="T9" s="243"/>
      <c r="U9" s="243"/>
      <c r="V9" s="146"/>
      <c r="W9" s="146"/>
      <c r="X9" s="146"/>
    </row>
    <row r="10" ht="213.75">
      <c r="A10" s="292">
        <v>1</v>
      </c>
      <c r="B10" s="315" t="s">
        <v>1355</v>
      </c>
      <c r="C10" s="292">
        <v>1</v>
      </c>
      <c r="D10" s="294" t="s">
        <v>1210</v>
      </c>
      <c r="E10" s="292"/>
      <c r="F10" s="292"/>
      <c r="G10" s="295">
        <v>0.5</v>
      </c>
      <c r="H10" s="296" t="s">
        <v>28</v>
      </c>
      <c r="I10" s="292" t="s">
        <v>1211</v>
      </c>
      <c r="J10" s="267">
        <v>45140</v>
      </c>
      <c r="K10" s="292" t="s">
        <v>275</v>
      </c>
      <c r="L10" s="292" t="s">
        <v>1356</v>
      </c>
      <c r="M10" s="267">
        <v>45301</v>
      </c>
      <c r="N10" s="549" t="s">
        <v>1357</v>
      </c>
      <c r="O10" s="329" t="s">
        <v>1358</v>
      </c>
      <c r="P10" s="267">
        <v>45317</v>
      </c>
      <c r="Q10" s="292" t="s">
        <v>343</v>
      </c>
      <c r="R10" s="267"/>
      <c r="S10" s="267"/>
      <c r="T10" s="292"/>
      <c r="U10" s="292"/>
      <c r="V10" s="364"/>
      <c r="W10" s="364"/>
      <c r="X10" s="364"/>
    </row>
    <row r="11" ht="63.75">
      <c r="A11" s="248">
        <v>2</v>
      </c>
      <c r="B11" s="309" t="s">
        <v>1355</v>
      </c>
      <c r="C11" s="248">
        <v>1</v>
      </c>
      <c r="D11" s="247" t="s">
        <v>1265</v>
      </c>
      <c r="E11" s="248"/>
      <c r="F11" s="248"/>
      <c r="G11" s="289">
        <v>0.5</v>
      </c>
      <c r="H11" s="290" t="s">
        <v>265</v>
      </c>
      <c r="I11" s="248" t="s">
        <v>1211</v>
      </c>
      <c r="J11" s="266">
        <v>45140</v>
      </c>
      <c r="K11" s="248" t="s">
        <v>275</v>
      </c>
      <c r="L11" s="248" t="s">
        <v>1359</v>
      </c>
      <c r="M11" s="266">
        <v>45301</v>
      </c>
      <c r="N11" s="248" t="s">
        <v>385</v>
      </c>
      <c r="O11" s="266"/>
      <c r="P11" s="266"/>
      <c r="Q11" s="248"/>
      <c r="R11" s="266"/>
      <c r="S11" s="266"/>
      <c r="T11" s="248"/>
      <c r="U11" s="248"/>
      <c r="V11" s="360"/>
      <c r="W11" s="360"/>
      <c r="X11" s="360"/>
    </row>
    <row r="12" ht="153">
      <c r="A12" s="292">
        <v>3</v>
      </c>
      <c r="B12" s="315" t="s">
        <v>1355</v>
      </c>
      <c r="C12" s="292">
        <v>1</v>
      </c>
      <c r="D12" s="294" t="s">
        <v>1218</v>
      </c>
      <c r="E12" s="292"/>
      <c r="F12" s="292"/>
      <c r="G12" s="295">
        <v>0.5</v>
      </c>
      <c r="H12" s="296" t="s">
        <v>28</v>
      </c>
      <c r="I12" s="292" t="s">
        <v>1211</v>
      </c>
      <c r="J12" s="267">
        <v>45140</v>
      </c>
      <c r="K12" s="292" t="s">
        <v>275</v>
      </c>
      <c r="L12" s="550" t="s">
        <v>1356</v>
      </c>
      <c r="M12" s="267">
        <v>45301</v>
      </c>
      <c r="N12" s="292" t="s">
        <v>385</v>
      </c>
      <c r="O12" s="267"/>
      <c r="P12" s="267"/>
      <c r="Q12" s="292"/>
      <c r="R12" s="267"/>
      <c r="S12" s="267"/>
      <c r="T12" s="292"/>
      <c r="U12" s="292"/>
      <c r="V12" s="364"/>
      <c r="W12" s="364"/>
      <c r="X12" s="364"/>
    </row>
    <row r="13" ht="63.75">
      <c r="A13" s="248">
        <v>4</v>
      </c>
      <c r="B13" s="309" t="s">
        <v>1355</v>
      </c>
      <c r="C13" s="248">
        <v>1</v>
      </c>
      <c r="D13" s="247" t="s">
        <v>1219</v>
      </c>
      <c r="E13" s="248"/>
      <c r="F13" s="416" t="s">
        <v>1220</v>
      </c>
      <c r="G13" s="289">
        <v>0.5</v>
      </c>
      <c r="H13" s="290" t="s">
        <v>28</v>
      </c>
      <c r="I13" s="248" t="s">
        <v>1211</v>
      </c>
      <c r="J13" s="266">
        <v>45140</v>
      </c>
      <c r="K13" s="248" t="s">
        <v>275</v>
      </c>
      <c r="L13" s="248" t="s">
        <v>470</v>
      </c>
      <c r="M13" s="266">
        <v>45301</v>
      </c>
      <c r="N13" s="248" t="s">
        <v>385</v>
      </c>
      <c r="O13" s="266"/>
      <c r="P13" s="266"/>
      <c r="Q13" s="248"/>
      <c r="R13" s="266"/>
      <c r="S13" s="266"/>
      <c r="T13" s="248"/>
      <c r="U13" s="248"/>
      <c r="V13" s="360"/>
      <c r="W13" s="360"/>
      <c r="X13" s="360"/>
    </row>
    <row r="14" ht="112.5">
      <c r="A14" s="292">
        <v>5</v>
      </c>
      <c r="B14" s="315" t="s">
        <v>1355</v>
      </c>
      <c r="C14" s="292">
        <v>1</v>
      </c>
      <c r="D14" s="294" t="s">
        <v>1221</v>
      </c>
      <c r="E14" s="292"/>
      <c r="F14" s="292"/>
      <c r="G14" s="295">
        <v>0.5</v>
      </c>
      <c r="H14" s="296" t="s">
        <v>28</v>
      </c>
      <c r="I14" s="292" t="s">
        <v>1211</v>
      </c>
      <c r="J14" s="267">
        <v>45140</v>
      </c>
      <c r="K14" s="292" t="s">
        <v>275</v>
      </c>
      <c r="L14" s="292" t="s">
        <v>1360</v>
      </c>
      <c r="M14" s="267">
        <v>45301</v>
      </c>
      <c r="N14" s="377" t="s">
        <v>1266</v>
      </c>
      <c r="O14" s="329" t="s">
        <v>1361</v>
      </c>
      <c r="P14" s="267">
        <v>45317</v>
      </c>
      <c r="Q14" s="292" t="s">
        <v>343</v>
      </c>
      <c r="R14" s="267"/>
      <c r="S14" s="267"/>
      <c r="T14" s="292"/>
      <c r="U14" s="292"/>
      <c r="V14" s="364"/>
      <c r="W14" s="364"/>
      <c r="X14" s="364"/>
    </row>
    <row r="15" ht="76.5">
      <c r="A15" s="248">
        <v>6</v>
      </c>
      <c r="B15" s="309" t="s">
        <v>1355</v>
      </c>
      <c r="C15" s="248" t="s">
        <v>1224</v>
      </c>
      <c r="D15" s="247" t="s">
        <v>1225</v>
      </c>
      <c r="E15" s="248"/>
      <c r="F15" s="247"/>
      <c r="G15" s="289">
        <v>1</v>
      </c>
      <c r="H15" s="290" t="s">
        <v>265</v>
      </c>
      <c r="I15" s="248" t="s">
        <v>1211</v>
      </c>
      <c r="J15" s="266">
        <v>45140</v>
      </c>
      <c r="K15" s="533" t="s">
        <v>320</v>
      </c>
      <c r="L15" s="248" t="s">
        <v>1332</v>
      </c>
      <c r="M15" s="266"/>
      <c r="N15" s="411" t="s">
        <v>1227</v>
      </c>
      <c r="O15" s="266"/>
      <c r="P15" s="266"/>
      <c r="Q15" s="248"/>
      <c r="R15" s="266"/>
      <c r="S15" s="266"/>
      <c r="T15" s="248"/>
      <c r="U15" s="248"/>
      <c r="V15" s="360"/>
      <c r="W15" s="360"/>
      <c r="X15" s="360"/>
    </row>
    <row r="16" ht="140.25">
      <c r="A16" s="292">
        <v>7</v>
      </c>
      <c r="B16" s="315" t="s">
        <v>1355</v>
      </c>
      <c r="C16" s="292" t="s">
        <v>1224</v>
      </c>
      <c r="D16" s="294" t="s">
        <v>1362</v>
      </c>
      <c r="E16" s="292"/>
      <c r="F16" s="294"/>
      <c r="G16" s="295">
        <v>0.5</v>
      </c>
      <c r="H16" s="296" t="s">
        <v>265</v>
      </c>
      <c r="I16" s="292" t="s">
        <v>1211</v>
      </c>
      <c r="J16" s="267">
        <v>45140</v>
      </c>
      <c r="K16" s="292" t="s">
        <v>275</v>
      </c>
      <c r="L16" s="292" t="s">
        <v>878</v>
      </c>
      <c r="M16" s="267">
        <v>45301</v>
      </c>
      <c r="N16" s="292" t="s">
        <v>385</v>
      </c>
      <c r="O16" s="267"/>
      <c r="P16" s="267"/>
      <c r="Q16" s="292"/>
      <c r="R16" s="267"/>
      <c r="S16" s="267"/>
      <c r="T16" s="292"/>
      <c r="U16" s="292"/>
      <c r="V16" s="364"/>
      <c r="W16" s="364"/>
      <c r="X16" s="364"/>
    </row>
    <row r="17" ht="174.75" customHeight="1">
      <c r="A17" s="248">
        <v>8</v>
      </c>
      <c r="B17" s="309" t="s">
        <v>1355</v>
      </c>
      <c r="C17" s="248" t="s">
        <v>1224</v>
      </c>
      <c r="D17" s="247" t="s">
        <v>1230</v>
      </c>
      <c r="E17" s="248"/>
      <c r="F17" s="380" t="s">
        <v>1231</v>
      </c>
      <c r="G17" s="289">
        <v>0.5</v>
      </c>
      <c r="H17" s="290" t="s">
        <v>28</v>
      </c>
      <c r="I17" s="248" t="s">
        <v>1211</v>
      </c>
      <c r="J17" s="266">
        <v>45140</v>
      </c>
      <c r="K17" s="248" t="s">
        <v>275</v>
      </c>
      <c r="L17" s="248" t="s">
        <v>878</v>
      </c>
      <c r="M17" s="266">
        <v>45301</v>
      </c>
      <c r="N17" s="247"/>
      <c r="O17" s="321" t="s">
        <v>1363</v>
      </c>
      <c r="P17" s="266">
        <v>45317</v>
      </c>
      <c r="Q17" s="248" t="s">
        <v>318</v>
      </c>
      <c r="R17" s="248"/>
      <c r="S17" s="248"/>
      <c r="T17" s="248"/>
      <c r="U17" s="248"/>
      <c r="V17" s="360"/>
      <c r="W17" s="360"/>
      <c r="X17" s="360"/>
    </row>
    <row r="18" ht="42">
      <c r="A18" s="292">
        <v>9</v>
      </c>
      <c r="B18" s="315" t="s">
        <v>1355</v>
      </c>
      <c r="C18" s="292" t="s">
        <v>1224</v>
      </c>
      <c r="D18" s="294" t="s">
        <v>1237</v>
      </c>
      <c r="E18" s="294"/>
      <c r="F18" s="294"/>
      <c r="G18" s="295">
        <v>0.5</v>
      </c>
      <c r="H18" s="296" t="s">
        <v>28</v>
      </c>
      <c r="I18" s="292" t="s">
        <v>1211</v>
      </c>
      <c r="J18" s="267">
        <v>45140</v>
      </c>
      <c r="K18" s="292" t="s">
        <v>275</v>
      </c>
      <c r="L18" s="292" t="s">
        <v>1364</v>
      </c>
      <c r="M18" s="267">
        <v>45301</v>
      </c>
      <c r="N18" s="292" t="s">
        <v>385</v>
      </c>
      <c r="O18" s="292"/>
      <c r="P18" s="292"/>
      <c r="Q18" s="292"/>
      <c r="R18" s="292"/>
      <c r="S18" s="292"/>
      <c r="T18" s="292"/>
      <c r="U18" s="292"/>
      <c r="V18" s="364"/>
      <c r="W18" s="364"/>
      <c r="X18" s="364"/>
    </row>
    <row r="19" ht="177" customHeight="1">
      <c r="A19" s="248">
        <v>10</v>
      </c>
      <c r="B19" s="309" t="s">
        <v>1355</v>
      </c>
      <c r="C19" s="248" t="s">
        <v>1224</v>
      </c>
      <c r="D19" s="247" t="s">
        <v>1239</v>
      </c>
      <c r="E19" s="248"/>
      <c r="F19" s="248"/>
      <c r="G19" s="289">
        <v>0.5</v>
      </c>
      <c r="H19" s="290" t="s">
        <v>265</v>
      </c>
      <c r="I19" s="248" t="s">
        <v>1211</v>
      </c>
      <c r="J19" s="266">
        <v>45140</v>
      </c>
      <c r="K19" s="533" t="s">
        <v>320</v>
      </c>
      <c r="L19" s="321" t="s">
        <v>1317</v>
      </c>
      <c r="M19" s="266">
        <v>45301</v>
      </c>
      <c r="N19" s="248" t="s">
        <v>1241</v>
      </c>
      <c r="O19" s="248"/>
      <c r="P19" s="266">
        <v>45317</v>
      </c>
      <c r="Q19" s="248" t="s">
        <v>1242</v>
      </c>
      <c r="R19" s="248"/>
      <c r="S19" s="248"/>
      <c r="T19" s="248"/>
      <c r="U19" s="248"/>
      <c r="V19" s="360"/>
      <c r="W19" s="360"/>
      <c r="X19" s="360"/>
    </row>
    <row r="20" ht="110.25" customHeight="1">
      <c r="A20" s="292">
        <v>11</v>
      </c>
      <c r="B20" s="315" t="s">
        <v>1355</v>
      </c>
      <c r="C20" s="292">
        <v>3</v>
      </c>
      <c r="D20" s="294" t="s">
        <v>1365</v>
      </c>
      <c r="E20" s="292"/>
      <c r="F20" s="292"/>
      <c r="G20" s="295">
        <v>0.5</v>
      </c>
      <c r="H20" s="296" t="s">
        <v>265</v>
      </c>
      <c r="I20" s="292" t="s">
        <v>1211</v>
      </c>
      <c r="J20" s="267">
        <v>45140</v>
      </c>
      <c r="K20" s="292" t="s">
        <v>275</v>
      </c>
      <c r="L20" s="292" t="s">
        <v>878</v>
      </c>
      <c r="M20" s="267">
        <v>45301</v>
      </c>
      <c r="N20" s="292" t="s">
        <v>385</v>
      </c>
      <c r="O20" s="292"/>
      <c r="P20" s="292"/>
      <c r="Q20" s="292"/>
      <c r="R20" s="292"/>
      <c r="S20" s="292"/>
      <c r="T20" s="292"/>
      <c r="U20" s="292"/>
      <c r="V20" s="364"/>
      <c r="W20" s="364"/>
      <c r="X20" s="364"/>
    </row>
    <row r="21" ht="102">
      <c r="A21" s="248">
        <v>12</v>
      </c>
      <c r="B21" s="309" t="s">
        <v>1355</v>
      </c>
      <c r="C21" s="248"/>
      <c r="D21" s="247" t="s">
        <v>1245</v>
      </c>
      <c r="E21" s="247"/>
      <c r="F21" s="247"/>
      <c r="G21" s="289">
        <v>0.5</v>
      </c>
      <c r="H21" s="290" t="s">
        <v>28</v>
      </c>
      <c r="I21" s="248" t="s">
        <v>1211</v>
      </c>
      <c r="J21" s="266">
        <v>45140</v>
      </c>
      <c r="K21" s="248" t="s">
        <v>275</v>
      </c>
      <c r="L21" s="248" t="s">
        <v>1366</v>
      </c>
      <c r="M21" s="266">
        <v>45301</v>
      </c>
      <c r="N21" s="248" t="s">
        <v>385</v>
      </c>
      <c r="O21" s="248"/>
      <c r="P21" s="248"/>
      <c r="Q21" s="248"/>
      <c r="R21" s="248"/>
      <c r="S21" s="248"/>
      <c r="T21" s="248"/>
      <c r="U21" s="248"/>
      <c r="V21" s="360"/>
      <c r="W21" s="360"/>
      <c r="X21" s="360"/>
    </row>
    <row r="22" ht="151.5" customHeight="1">
      <c r="A22" s="292">
        <v>13</v>
      </c>
      <c r="B22" s="315" t="s">
        <v>1355</v>
      </c>
      <c r="C22" s="292"/>
      <c r="D22" s="294" t="s">
        <v>1246</v>
      </c>
      <c r="E22" s="292"/>
      <c r="F22" s="294"/>
      <c r="G22" s="295">
        <v>0.5</v>
      </c>
      <c r="H22" s="296" t="s">
        <v>28</v>
      </c>
      <c r="I22" s="292" t="s">
        <v>1211</v>
      </c>
      <c r="J22" s="267">
        <v>45140</v>
      </c>
      <c r="K22" s="292" t="s">
        <v>275</v>
      </c>
      <c r="L22" s="292" t="s">
        <v>1367</v>
      </c>
      <c r="M22" s="267">
        <v>45301</v>
      </c>
      <c r="N22" s="292" t="s">
        <v>385</v>
      </c>
      <c r="O22" s="292"/>
      <c r="P22" s="292"/>
      <c r="Q22" s="292"/>
      <c r="R22" s="292"/>
      <c r="S22" s="292"/>
      <c r="T22" s="292"/>
      <c r="U22" s="292"/>
      <c r="V22" s="364"/>
      <c r="W22" s="364"/>
      <c r="X22" s="364"/>
    </row>
    <row r="23" ht="163.5" customHeight="1">
      <c r="A23" s="248">
        <v>14</v>
      </c>
      <c r="B23" s="309" t="s">
        <v>1368</v>
      </c>
      <c r="C23" s="248" t="s">
        <v>1229</v>
      </c>
      <c r="D23" s="247" t="s">
        <v>1249</v>
      </c>
      <c r="E23" s="248"/>
      <c r="G23" s="289">
        <v>0.5</v>
      </c>
      <c r="H23" s="290" t="s">
        <v>28</v>
      </c>
      <c r="I23" s="248" t="s">
        <v>1211</v>
      </c>
      <c r="J23" s="266">
        <v>45301</v>
      </c>
      <c r="K23" s="533" t="s">
        <v>320</v>
      </c>
      <c r="L23" s="321" t="s">
        <v>1250</v>
      </c>
      <c r="M23" s="248"/>
      <c r="N23" s="248"/>
      <c r="O23" s="248"/>
      <c r="P23" s="266">
        <v>45317</v>
      </c>
      <c r="Q23" s="248" t="s">
        <v>1251</v>
      </c>
      <c r="R23" s="248"/>
      <c r="S23" s="248"/>
      <c r="T23" s="248"/>
      <c r="U23" s="248"/>
      <c r="V23" s="360"/>
      <c r="W23" s="360"/>
      <c r="X23" s="360"/>
    </row>
    <row r="24" ht="153">
      <c r="A24" s="292">
        <v>15</v>
      </c>
      <c r="B24" s="315" t="s">
        <v>1368</v>
      </c>
      <c r="C24" s="292" t="s">
        <v>1229</v>
      </c>
      <c r="D24" s="294" t="s">
        <v>1252</v>
      </c>
      <c r="E24" s="294"/>
      <c r="F24" s="294"/>
      <c r="G24" s="295">
        <v>0.5</v>
      </c>
      <c r="H24" s="296" t="s">
        <v>28</v>
      </c>
      <c r="I24" s="292" t="s">
        <v>1211</v>
      </c>
      <c r="J24" s="267">
        <v>45301</v>
      </c>
      <c r="K24" s="292" t="s">
        <v>275</v>
      </c>
      <c r="L24" s="292" t="s">
        <v>1299</v>
      </c>
      <c r="M24" s="292"/>
      <c r="N24" s="292"/>
      <c r="O24" s="292"/>
      <c r="P24" s="267">
        <v>45317</v>
      </c>
      <c r="Q24" s="292" t="s">
        <v>1254</v>
      </c>
      <c r="R24" s="329" t="s">
        <v>1255</v>
      </c>
      <c r="S24" s="267">
        <v>45323</v>
      </c>
      <c r="T24" s="292" t="s">
        <v>366</v>
      </c>
      <c r="U24" s="292"/>
      <c r="V24" s="364"/>
      <c r="W24" s="364"/>
      <c r="X24" s="364"/>
    </row>
    <row r="25" ht="139.5" customHeight="1">
      <c r="A25" s="248">
        <v>16</v>
      </c>
      <c r="B25" s="309" t="s">
        <v>1368</v>
      </c>
      <c r="C25" s="248">
        <v>2</v>
      </c>
      <c r="D25" s="247" t="s">
        <v>1369</v>
      </c>
      <c r="E25" s="248"/>
      <c r="F25" s="247"/>
      <c r="G25" s="289">
        <v>0.5</v>
      </c>
      <c r="H25" s="290" t="s">
        <v>265</v>
      </c>
      <c r="I25" s="248" t="s">
        <v>1211</v>
      </c>
      <c r="J25" s="266">
        <v>45301</v>
      </c>
      <c r="K25" s="248" t="s">
        <v>275</v>
      </c>
      <c r="L25" s="248" t="s">
        <v>1303</v>
      </c>
      <c r="M25" s="248"/>
      <c r="N25" s="248"/>
      <c r="O25" s="248"/>
      <c r="P25" s="266">
        <v>45317</v>
      </c>
      <c r="Q25" s="248" t="s">
        <v>343</v>
      </c>
      <c r="R25" s="248"/>
      <c r="S25" s="248"/>
      <c r="T25" s="248"/>
      <c r="U25" s="248"/>
      <c r="V25" s="360"/>
      <c r="W25" s="360"/>
      <c r="X25" s="360"/>
    </row>
    <row r="26" ht="123.75" customHeight="1">
      <c r="A26" s="292">
        <v>17</v>
      </c>
      <c r="B26" s="315" t="s">
        <v>1368</v>
      </c>
      <c r="C26" s="292">
        <v>4</v>
      </c>
      <c r="D26" s="294" t="s">
        <v>1370</v>
      </c>
      <c r="E26" s="292"/>
      <c r="F26" s="294"/>
      <c r="G26" s="295">
        <v>0.5</v>
      </c>
      <c r="H26" s="296" t="s">
        <v>265</v>
      </c>
      <c r="I26" s="292" t="s">
        <v>1211</v>
      </c>
      <c r="J26" s="267">
        <v>45301</v>
      </c>
      <c r="K26" s="292" t="s">
        <v>275</v>
      </c>
      <c r="L26" s="292" t="s">
        <v>1371</v>
      </c>
      <c r="M26" s="292"/>
      <c r="N26" s="292"/>
      <c r="O26" s="292"/>
      <c r="P26" s="267">
        <v>45317</v>
      </c>
      <c r="Q26" s="292" t="s">
        <v>343</v>
      </c>
      <c r="R26" s="292"/>
      <c r="S26" s="292"/>
      <c r="T26" s="292"/>
      <c r="U26" s="292"/>
      <c r="V26" s="364"/>
      <c r="W26" s="364"/>
      <c r="X26" s="364"/>
    </row>
    <row r="27" ht="174.75" customHeight="1">
      <c r="A27" s="248">
        <v>18</v>
      </c>
      <c r="B27" s="309" t="s">
        <v>1368</v>
      </c>
      <c r="C27" s="248">
        <v>6</v>
      </c>
      <c r="D27" s="247" t="s">
        <v>1256</v>
      </c>
      <c r="E27" s="248"/>
      <c r="F27" s="247"/>
      <c r="G27" s="289">
        <v>0.5</v>
      </c>
      <c r="H27" s="290" t="s">
        <v>265</v>
      </c>
      <c r="I27" s="248" t="s">
        <v>1211</v>
      </c>
      <c r="J27" s="266">
        <v>45301</v>
      </c>
      <c r="K27" s="248" t="s">
        <v>275</v>
      </c>
      <c r="L27" s="321" t="s">
        <v>1372</v>
      </c>
      <c r="M27" s="248"/>
      <c r="N27" s="248"/>
      <c r="O27" s="248"/>
      <c r="P27" s="266">
        <v>45317</v>
      </c>
      <c r="Q27" s="248" t="s">
        <v>343</v>
      </c>
      <c r="R27" s="248"/>
      <c r="S27" s="248"/>
      <c r="T27" s="248"/>
      <c r="U27" s="248"/>
      <c r="V27" s="360"/>
      <c r="W27" s="360"/>
      <c r="X27" s="360"/>
    </row>
    <row r="28" ht="127.5" customHeight="1">
      <c r="A28" s="292">
        <v>19</v>
      </c>
      <c r="B28" s="315" t="s">
        <v>1368</v>
      </c>
      <c r="C28" s="292">
        <v>6</v>
      </c>
      <c r="D28" s="294" t="s">
        <v>1258</v>
      </c>
      <c r="E28" s="292"/>
      <c r="F28" s="294"/>
      <c r="G28" s="295">
        <v>0.5</v>
      </c>
      <c r="H28" s="296" t="s">
        <v>265</v>
      </c>
      <c r="I28" s="292" t="s">
        <v>1211</v>
      </c>
      <c r="J28" s="267">
        <v>45301</v>
      </c>
      <c r="K28" s="292" t="s">
        <v>275</v>
      </c>
      <c r="L28" s="329" t="s">
        <v>1373</v>
      </c>
      <c r="M28" s="292"/>
      <c r="N28" s="292"/>
      <c r="O28" s="292"/>
      <c r="P28" s="267">
        <v>45317</v>
      </c>
      <c r="Q28" s="292" t="s">
        <v>343</v>
      </c>
      <c r="R28" s="292"/>
      <c r="S28" s="292"/>
      <c r="T28" s="292"/>
      <c r="U28" s="292"/>
      <c r="V28" s="364"/>
      <c r="W28" s="364"/>
      <c r="X28" s="364"/>
    </row>
    <row r="29" ht="63.75">
      <c r="A29" s="248">
        <v>20</v>
      </c>
      <c r="B29" s="309" t="s">
        <v>1368</v>
      </c>
      <c r="C29" s="248">
        <v>6</v>
      </c>
      <c r="D29" s="247" t="s">
        <v>1260</v>
      </c>
      <c r="E29" s="247"/>
      <c r="F29" s="247"/>
      <c r="G29" s="289">
        <v>0.5</v>
      </c>
      <c r="H29" s="290" t="s">
        <v>28</v>
      </c>
      <c r="I29" s="248" t="s">
        <v>1211</v>
      </c>
      <c r="J29" s="266">
        <v>45301</v>
      </c>
      <c r="K29" s="248" t="s">
        <v>275</v>
      </c>
      <c r="L29" s="248" t="s">
        <v>1374</v>
      </c>
      <c r="M29" s="248"/>
      <c r="N29" s="248"/>
      <c r="O29" s="248"/>
      <c r="P29" s="266">
        <v>45317</v>
      </c>
      <c r="Q29" s="248" t="s">
        <v>343</v>
      </c>
      <c r="R29" s="248"/>
      <c r="S29" s="248"/>
      <c r="T29" s="248"/>
      <c r="U29" s="248"/>
      <c r="V29" s="360"/>
      <c r="W29" s="360"/>
      <c r="X29" s="360"/>
    </row>
    <row r="30" ht="42">
      <c r="A30" s="292">
        <v>21</v>
      </c>
      <c r="B30" s="315" t="s">
        <v>1368</v>
      </c>
      <c r="C30" s="292">
        <v>6</v>
      </c>
      <c r="D30" s="294" t="s">
        <v>1262</v>
      </c>
      <c r="E30" s="294"/>
      <c r="F30" s="294"/>
      <c r="G30" s="295">
        <v>0.5</v>
      </c>
      <c r="H30" s="296" t="s">
        <v>265</v>
      </c>
      <c r="I30" s="292" t="s">
        <v>1211</v>
      </c>
      <c r="J30" s="267">
        <v>45301</v>
      </c>
      <c r="K30" s="292" t="s">
        <v>275</v>
      </c>
      <c r="L30" s="292" t="s">
        <v>1375</v>
      </c>
      <c r="M30" s="292"/>
      <c r="N30" s="292"/>
      <c r="O30" s="292"/>
      <c r="P30" s="267">
        <v>45317</v>
      </c>
      <c r="Q30" s="292" t="s">
        <v>343</v>
      </c>
      <c r="R30" s="292"/>
      <c r="S30" s="292"/>
      <c r="T30" s="292"/>
      <c r="U30" s="292"/>
      <c r="V30" s="364"/>
      <c r="W30" s="364"/>
      <c r="X30" s="364"/>
    </row>
    <row r="31">
      <c r="A31" s="248"/>
      <c r="B31" s="309"/>
      <c r="C31" s="248"/>
      <c r="D31" s="247"/>
      <c r="E31" s="247"/>
      <c r="F31" s="247"/>
      <c r="G31" s="289"/>
      <c r="H31" s="290"/>
      <c r="I31" s="248"/>
      <c r="J31" s="248"/>
      <c r="K31" s="248"/>
      <c r="L31" s="248"/>
      <c r="M31" s="529"/>
      <c r="N31" s="248"/>
      <c r="O31" s="248"/>
      <c r="P31" s="248"/>
      <c r="Q31" s="248"/>
      <c r="R31" s="248"/>
      <c r="S31" s="248"/>
      <c r="T31" s="248"/>
      <c r="U31" s="248"/>
      <c r="V31" s="360"/>
      <c r="W31" s="360"/>
      <c r="X31" s="360"/>
    </row>
    <row r="32">
      <c r="A32" s="292"/>
      <c r="B32" s="315"/>
      <c r="C32" s="292"/>
      <c r="D32" s="294"/>
      <c r="E32" s="294"/>
      <c r="F32" s="294"/>
      <c r="G32" s="295"/>
      <c r="H32" s="296"/>
      <c r="I32" s="292"/>
      <c r="J32" s="292"/>
      <c r="K32" s="292"/>
      <c r="L32" s="292"/>
      <c r="M32" s="292"/>
      <c r="N32" s="292"/>
      <c r="O32" s="292"/>
      <c r="P32" s="292"/>
      <c r="Q32" s="292"/>
      <c r="R32" s="292"/>
      <c r="S32" s="292"/>
      <c r="T32" s="292"/>
      <c r="U32" s="292"/>
      <c r="V32" s="364"/>
      <c r="W32" s="364"/>
      <c r="X32" s="364"/>
    </row>
    <row r="33">
      <c r="A33" s="248"/>
      <c r="B33" s="309"/>
      <c r="C33" s="248"/>
      <c r="D33" s="247"/>
      <c r="E33" s="247"/>
      <c r="F33" s="247"/>
      <c r="G33" s="289"/>
      <c r="H33" s="290"/>
      <c r="I33" s="248"/>
      <c r="J33" s="248"/>
      <c r="K33" s="248"/>
      <c r="L33" s="248"/>
      <c r="M33" s="248"/>
      <c r="N33" s="248"/>
      <c r="O33" s="248"/>
      <c r="P33" s="248"/>
      <c r="Q33" s="248"/>
      <c r="R33" s="248"/>
      <c r="S33" s="248"/>
      <c r="T33" s="248"/>
      <c r="U33" s="248"/>
      <c r="V33" s="360"/>
      <c r="W33" s="360"/>
      <c r="X33" s="360"/>
    </row>
    <row r="34">
      <c r="A34" s="292"/>
      <c r="B34" s="292"/>
      <c r="C34" s="292"/>
      <c r="D34" s="294"/>
      <c r="E34" s="294"/>
      <c r="F34" s="294"/>
      <c r="G34" s="295"/>
      <c r="H34" s="296"/>
      <c r="I34" s="292"/>
      <c r="J34" s="292"/>
      <c r="K34" s="292"/>
      <c r="L34" s="292"/>
      <c r="M34" s="292"/>
      <c r="N34" s="292"/>
      <c r="O34" s="292"/>
      <c r="P34" s="292"/>
      <c r="Q34" s="292"/>
      <c r="R34" s="292"/>
      <c r="S34" s="292"/>
      <c r="T34" s="292"/>
      <c r="U34" s="292"/>
      <c r="V34" s="364"/>
      <c r="W34" s="364"/>
      <c r="X34" s="364"/>
    </row>
    <row r="35">
      <c r="A35" s="248"/>
      <c r="B35" s="248"/>
      <c r="C35" s="248"/>
      <c r="D35" s="247"/>
      <c r="E35" s="247"/>
      <c r="F35" s="247"/>
      <c r="G35" s="289"/>
      <c r="H35" s="290"/>
      <c r="I35" s="248"/>
      <c r="J35" s="248"/>
      <c r="K35" s="248"/>
      <c r="L35" s="248"/>
      <c r="M35" s="248"/>
      <c r="N35" s="248"/>
      <c r="O35" s="248"/>
      <c r="P35" s="248"/>
      <c r="Q35" s="248"/>
      <c r="R35" s="248"/>
      <c r="S35" s="248"/>
      <c r="T35" s="248"/>
      <c r="U35" s="248"/>
      <c r="V35" s="360"/>
      <c r="W35" s="360"/>
      <c r="X35" s="360"/>
    </row>
    <row r="36">
      <c r="A36" s="292"/>
      <c r="B36" s="292"/>
      <c r="C36" s="292"/>
      <c r="D36" s="294"/>
      <c r="E36" s="294"/>
      <c r="F36" s="294"/>
      <c r="G36" s="295"/>
      <c r="H36" s="296"/>
      <c r="I36" s="292"/>
      <c r="J36" s="292"/>
      <c r="K36" s="292"/>
      <c r="L36" s="292"/>
      <c r="M36" s="292"/>
      <c r="N36" s="292"/>
      <c r="O36" s="292"/>
      <c r="P36" s="292"/>
      <c r="Q36" s="292"/>
      <c r="R36" s="292"/>
      <c r="S36" s="292"/>
      <c r="T36" s="292"/>
      <c r="U36" s="292"/>
      <c r="V36" s="364"/>
      <c r="W36" s="364"/>
      <c r="X36" s="364"/>
    </row>
    <row r="37">
      <c r="A37" s="248"/>
      <c r="B37" s="248"/>
      <c r="C37" s="248"/>
      <c r="D37" s="247"/>
      <c r="E37" s="247"/>
      <c r="F37" s="247"/>
      <c r="G37" s="289"/>
      <c r="H37" s="290"/>
      <c r="I37" s="248"/>
      <c r="J37" s="248"/>
      <c r="K37" s="248"/>
      <c r="L37" s="248"/>
      <c r="M37" s="248"/>
      <c r="N37" s="248"/>
      <c r="O37" s="248"/>
      <c r="P37" s="248"/>
      <c r="Q37" s="248"/>
      <c r="R37" s="248"/>
      <c r="S37" s="248"/>
      <c r="T37" s="248"/>
      <c r="U37" s="248"/>
      <c r="V37" s="360"/>
      <c r="W37" s="360"/>
      <c r="X37" s="360"/>
    </row>
    <row r="38">
      <c r="A38" s="292"/>
      <c r="B38" s="292"/>
      <c r="C38" s="292"/>
      <c r="D38" s="294"/>
      <c r="E38" s="294"/>
      <c r="F38" s="294"/>
      <c r="G38" s="295"/>
      <c r="H38" s="296"/>
      <c r="I38" s="292"/>
      <c r="J38" s="292"/>
      <c r="K38" s="292"/>
      <c r="L38" s="292"/>
      <c r="M38" s="292"/>
      <c r="N38" s="292"/>
      <c r="O38" s="292"/>
      <c r="P38" s="292"/>
      <c r="Q38" s="292"/>
      <c r="R38" s="292"/>
      <c r="S38" s="292"/>
      <c r="T38" s="292"/>
      <c r="U38" s="292"/>
      <c r="V38" s="364"/>
      <c r="W38" s="364"/>
      <c r="X38" s="364"/>
    </row>
    <row r="39">
      <c r="A39" s="248"/>
      <c r="B39" s="248"/>
      <c r="C39" s="248"/>
      <c r="D39" s="247"/>
      <c r="E39" s="247"/>
      <c r="F39" s="247"/>
      <c r="G39" s="289"/>
      <c r="H39" s="290"/>
      <c r="I39" s="248"/>
      <c r="J39" s="248"/>
      <c r="K39" s="248"/>
      <c r="L39" s="248"/>
      <c r="M39" s="248"/>
      <c r="N39" s="248"/>
      <c r="O39" s="248"/>
      <c r="P39" s="248"/>
      <c r="Q39" s="248"/>
      <c r="R39" s="248"/>
      <c r="S39" s="248"/>
      <c r="T39" s="248"/>
      <c r="U39" s="248"/>
      <c r="V39" s="360"/>
      <c r="W39" s="360"/>
      <c r="X39" s="360"/>
    </row>
    <row r="40">
      <c r="A40" s="292"/>
      <c r="B40" s="292"/>
      <c r="C40" s="292"/>
      <c r="D40" s="294"/>
      <c r="E40" s="294"/>
      <c r="F40" s="294"/>
      <c r="G40" s="295"/>
      <c r="H40" s="296"/>
      <c r="I40" s="292"/>
      <c r="J40" s="292"/>
      <c r="K40" s="292"/>
      <c r="L40" s="292"/>
      <c r="M40" s="292"/>
      <c r="N40" s="292"/>
      <c r="O40" s="292"/>
      <c r="P40" s="292"/>
      <c r="Q40" s="292"/>
      <c r="R40" s="292"/>
      <c r="S40" s="292"/>
      <c r="T40" s="292"/>
      <c r="U40" s="292"/>
      <c r="V40" s="364"/>
      <c r="W40" s="364"/>
      <c r="X40" s="364"/>
    </row>
    <row r="41">
      <c r="A41" s="248"/>
      <c r="B41" s="248"/>
      <c r="C41" s="248"/>
      <c r="D41" s="247"/>
      <c r="E41" s="247"/>
      <c r="F41" s="247"/>
      <c r="G41" s="289"/>
      <c r="H41" s="290"/>
      <c r="I41" s="248"/>
      <c r="J41" s="248"/>
      <c r="K41" s="248"/>
      <c r="L41" s="248"/>
      <c r="M41" s="248"/>
      <c r="N41" s="248"/>
      <c r="O41" s="248"/>
      <c r="P41" s="248"/>
      <c r="Q41" s="248"/>
      <c r="R41" s="248"/>
      <c r="S41" s="248"/>
      <c r="T41" s="248"/>
      <c r="U41" s="248"/>
      <c r="V41" s="360"/>
      <c r="W41" s="360"/>
      <c r="X41" s="360"/>
    </row>
    <row r="42">
      <c r="A42" s="292"/>
      <c r="B42" s="292"/>
      <c r="C42" s="292"/>
      <c r="D42" s="294"/>
      <c r="E42" s="294"/>
      <c r="F42" s="294"/>
      <c r="G42" s="295"/>
      <c r="H42" s="296"/>
      <c r="I42" s="292"/>
      <c r="J42" s="292"/>
      <c r="K42" s="292"/>
      <c r="L42" s="292"/>
      <c r="M42" s="292"/>
      <c r="N42" s="292"/>
      <c r="O42" s="292"/>
      <c r="P42" s="292"/>
      <c r="Q42" s="292"/>
      <c r="R42" s="292"/>
      <c r="S42" s="292"/>
      <c r="T42" s="292"/>
      <c r="U42" s="292"/>
      <c r="V42" s="364"/>
      <c r="W42" s="364"/>
      <c r="X42" s="364"/>
    </row>
    <row r="43">
      <c r="A43" s="248"/>
      <c r="B43" s="248"/>
      <c r="C43" s="248"/>
      <c r="D43" s="247"/>
      <c r="E43" s="247"/>
      <c r="F43" s="247"/>
      <c r="G43" s="289"/>
      <c r="H43" s="290"/>
      <c r="I43" s="248"/>
      <c r="J43" s="248"/>
      <c r="K43" s="248"/>
      <c r="L43" s="248"/>
      <c r="M43" s="248"/>
      <c r="N43" s="248"/>
      <c r="O43" s="248"/>
      <c r="P43" s="248"/>
      <c r="Q43" s="248"/>
      <c r="R43" s="248"/>
      <c r="S43" s="248"/>
      <c r="T43" s="248"/>
      <c r="U43" s="248"/>
      <c r="V43" s="360"/>
      <c r="W43" s="360"/>
      <c r="X43" s="360"/>
    </row>
    <row r="44">
      <c r="A44" s="292"/>
      <c r="B44" s="292"/>
      <c r="C44" s="292"/>
      <c r="D44" s="294"/>
      <c r="E44" s="294"/>
      <c r="F44" s="294"/>
      <c r="G44" s="295"/>
      <c r="H44" s="296"/>
      <c r="I44" s="292"/>
      <c r="J44" s="292"/>
      <c r="K44" s="292"/>
      <c r="L44" s="292"/>
      <c r="M44" s="292"/>
      <c r="N44" s="292"/>
      <c r="O44" s="292"/>
      <c r="P44" s="292"/>
      <c r="Q44" s="292"/>
      <c r="R44" s="292"/>
      <c r="S44" s="292"/>
      <c r="T44" s="292"/>
      <c r="U44" s="292"/>
      <c r="V44" s="364"/>
      <c r="W44" s="364"/>
      <c r="X44" s="364"/>
    </row>
    <row r="45">
      <c r="A45" s="248"/>
      <c r="B45" s="248"/>
      <c r="C45" s="248"/>
      <c r="D45" s="247"/>
      <c r="E45" s="247"/>
      <c r="F45" s="247"/>
      <c r="G45" s="289"/>
      <c r="H45" s="290"/>
      <c r="I45" s="248"/>
      <c r="J45" s="248"/>
      <c r="K45" s="248"/>
      <c r="L45" s="248"/>
      <c r="M45" s="248"/>
      <c r="N45" s="248"/>
      <c r="O45" s="248"/>
      <c r="P45" s="248"/>
      <c r="Q45" s="248"/>
      <c r="R45" s="248"/>
      <c r="S45" s="248"/>
      <c r="T45" s="248"/>
      <c r="U45" s="248"/>
      <c r="V45" s="360"/>
      <c r="W45" s="360"/>
      <c r="X45" s="360"/>
    </row>
  </sheetData>
  <mergeCells count="1">
    <mergeCell ref="E23:F23"/>
  </mergeCells>
  <dataValidations count="4" disablePrompts="0">
    <dataValidation sqref="G10:G45"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5" type="list" allowBlank="1" errorStyle="stop" imeMode="noControl" operator="between" showDropDown="0" showErrorMessage="0" showInputMessage="0">
      <formula1>'Списки'!$E$2:$E$1002</formula1>
    </dataValidation>
    <dataValidation sqref="K10:K45" type="list" allowBlank="1" errorStyle="stop" imeMode="noControl" operator="between" showDropDown="0" showErrorMessage="0" showInputMessage="0">
      <formula1>'Списки'!$A$2:$A$1002</formula1>
    </dataValidation>
  </dataValidations>
  <hyperlinks>
    <hyperlink r:id="rId1" ref="F13"/>
    <hyperlink r:id="rId1" ref="F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B60068-00BE-4893-A064-004000A700B0}">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410006-00D4-4610-B03E-00E3005E005D}">
            <xm:f>1</xm:f>
            <x14:dxf>
              <font>
                <color indexed="65"/>
              </font>
              <fill>
                <patternFill patternType="solid">
                  <fgColor rgb="FF434343"/>
                  <bgColor rgb="FF434343"/>
                </patternFill>
              </fill>
              <border>
                <left style="none"/>
                <right style="none"/>
                <top style="none"/>
                <bottom style="none"/>
                <diagonal style="none"/>
              </border>
            </x14:dxf>
          </x14:cfRule>
          <xm:sqref>G10:G45</xm:sqref>
        </x14:conditionalFormatting>
        <x14:conditionalFormatting xmlns:xm="http://schemas.microsoft.com/office/excel/2006/main">
          <x14:cfRule type="cellIs" priority="11" operator="equal" id="{0072002C-005E-4E42-A077-004800370024}">
            <xm:f>0.5</xm:f>
            <x14:dxf>
              <font>
                <color indexed="65"/>
              </font>
              <fill>
                <patternFill patternType="solid">
                  <fgColor rgb="FF999999"/>
                  <bgColor rgb="FF999999"/>
                </patternFill>
              </fill>
              <border>
                <left style="none"/>
                <right style="none"/>
                <top style="none"/>
                <bottom style="none"/>
                <diagonal style="none"/>
              </border>
            </x14:dxf>
          </x14:cfRule>
          <xm:sqref>G10:G45</xm:sqref>
        </x14:conditionalFormatting>
        <x14:conditionalFormatting xmlns:xm="http://schemas.microsoft.com/office/excel/2006/main">
          <x14:cfRule type="cellIs" priority="10" operator="equal" id="{00560023-008A-45A6-A542-008F000E0037}">
            <xm:f>0.2</xm:f>
            <x14:dxf>
              <font/>
              <fill>
                <patternFill patternType="solid">
                  <fgColor rgb="FFCCCCCC"/>
                  <bgColor rgb="FFCCCCCC"/>
                </patternFill>
              </fill>
              <border>
                <left style="none"/>
                <right style="none"/>
                <top style="none"/>
                <bottom style="none"/>
                <diagonal style="none"/>
              </border>
            </x14:dxf>
          </x14:cfRule>
          <xm:sqref>G10:G45</xm:sqref>
        </x14:conditionalFormatting>
        <x14:conditionalFormatting xmlns:xm="http://schemas.microsoft.com/office/excel/2006/main">
          <x14:cfRule type="containsText" priority="9" operator="containsText" text="ПД" id="{007F007B-0013-4422-B4FD-00AB00640032}">
            <xm:f>NOT(ISERROR(SEARCH(("ПД"),(K3))))</xm:f>
            <x14:dxf>
              <font/>
              <fill>
                <patternFill patternType="solid">
                  <fgColor rgb="FFF9CB9C"/>
                  <bgColor rgb="FFF9CB9C"/>
                </patternFill>
              </fill>
              <border>
                <left style="none"/>
                <right style="none"/>
                <top style="none"/>
                <bottom style="none"/>
                <diagonal style="none"/>
              </border>
            </x14:dxf>
          </x14:cfRule>
          <xm:sqref>K3 K5:K45</xm:sqref>
        </x14:conditionalFormatting>
        <x14:conditionalFormatting xmlns:xm="http://schemas.microsoft.com/office/excel/2006/main">
          <x14:cfRule type="containsText" priority="8" operator="containsText" text="отменено" id="{005700C3-0020-4F33-A4CF-0019005F0072}">
            <xm:f>NOT(ISERROR(SEARCH(("отменено"),(K3))))</xm:f>
            <x14:dxf>
              <font/>
              <fill>
                <patternFill patternType="solid">
                  <fgColor rgb="FFD9EAD3"/>
                  <bgColor rgb="FFD9EAD3"/>
                </patternFill>
              </fill>
              <border>
                <left style="none"/>
                <right style="none"/>
                <top style="none"/>
                <bottom style="none"/>
                <diagonal style="none"/>
              </border>
            </x14:dxf>
          </x14:cfRule>
          <xm:sqref>K3 K5:K45</xm:sqref>
        </x14:conditionalFormatting>
        <x14:conditionalFormatting xmlns:xm="http://schemas.microsoft.com/office/excel/2006/main">
          <x14:cfRule type="cellIs" priority="7" operator="equal" id="{00A2000B-00A0-446A-AD60-0074000C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6" operator="equal" id="{005700AB-0032-4825-BED4-000F009A00A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5" operator="equal" id="{00DC0038-0098-486A-8336-001C0057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4" operator="equal" id="{00C80081-0022-4071-9664-005E0051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3" operator="equal" id="{0045003A-006D-4996-BCAB-006200F6002E}">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ontainsText" priority="2" operator="containsText" text="повторно" id="{00120084-0046-427C-973F-009A00490008}">
            <xm:f>NOT(ISERROR(SEARCH(("повторно"),(K3))))</xm:f>
            <x14:dxf>
              <font/>
              <fill>
                <patternFill patternType="solid">
                  <fgColor rgb="FFEA9999"/>
                  <bgColor rgb="FFEA9999"/>
                </patternFill>
              </fill>
              <border>
                <left style="none"/>
                <right style="none"/>
                <top style="none"/>
                <bottom style="none"/>
                <diagonal style="none"/>
              </border>
            </x14:dxf>
          </x14:cfRule>
          <xm:sqref>K3 K5:K45</xm:sqref>
        </x14:conditionalFormatting>
        <x14:conditionalFormatting xmlns:xm="http://schemas.microsoft.com/office/excel/2006/main">
          <x14:cfRule type="containsText" priority="1" operator="containsText" text="снято" id="{002F00E4-0003-4638-A756-00CB00A0009D}">
            <xm:f>NOT(ISERROR(SEARCH(("снято"),(K3))))</xm:f>
            <x14:dxf>
              <font/>
              <fill>
                <patternFill patternType="solid">
                  <fgColor rgb="FF93C47D"/>
                  <bgColor rgb="FF93C47D"/>
                </patternFill>
              </fill>
              <border>
                <left style="none"/>
                <right style="none"/>
                <top style="none"/>
                <bottom style="none"/>
                <diagonal style="none"/>
              </border>
            </x14:dxf>
          </x14:cfRule>
          <xm:sqref>K3 K5:K45</xm:sqref>
        </x14:conditionalFormatting>
      </x14:conditionalFormattings>
    </ext>
  </extLs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7" tint="0.39997558519241921"/>
    <outlinePr applyStyles="0" summaryBelow="0" summaryRight="0" showOutlineSymbols="1"/>
    <pageSetUpPr autoPageBreaks="1" fitToPage="0"/>
  </sheetPr>
  <sheetViews>
    <sheetView topLeftCell="A1" zoomScale="100" workbookViewId="0">
      <pane ySplit="9" topLeftCell="A10" activePane="bottomLeft" state="frozen"/>
      <selection activeCell="B3" activeCellId="0" sqref="B3"/>
    </sheetView>
  </sheetViews>
  <sheetFormatPr defaultColWidth="12.630000000000001" defaultRowHeight="15.75" customHeight="1" outlineLevelRow="1" outlineLevelCol="1"/>
  <cols>
    <col customWidth="1" min="1" max="1" width="5.57421875"/>
    <col customWidth="1" min="2" max="2" width="20.379999999999999"/>
    <col customWidth="1" min="3" max="3" width="7.3799999999999999"/>
    <col customWidth="1" min="4" max="4" width="47.00390625"/>
    <col customWidth="1" min="5" max="5" width="61.7109375"/>
    <col collapsed="1" customWidth="1" min="6" max="6" width="21.25"/>
    <col customWidth="1" hidden="1" min="7" max="7" outlineLevel="1" width="14.130000000000001"/>
    <col customWidth="1" hidden="1" min="8" max="8" outlineLevel="1" width="8.8800000000000008"/>
    <col customWidth="1" min="9" max="9" width="10.8515625"/>
    <col customWidth="1" min="10" max="10" width="8.7109375"/>
    <col customWidth="1" min="11" max="11" width="16.140625"/>
    <col customWidth="1" min="12" max="12" style="152" width="26.8515625"/>
    <col customWidth="1" min="13" max="13" width="10.00390625"/>
    <col customWidth="1" min="14" max="14" width="30.7109375"/>
    <col customWidth="1" min="15" max="15" style="152" width="25.7109375"/>
    <col customWidth="1" min="16" max="16" style="551" width="16.379999999999999"/>
    <col customWidth="1" min="17" max="17" style="551" width="26.879999999999999"/>
    <col customWidth="1" min="18" max="18" style="552" width="22"/>
    <col customWidth="1" min="19" max="19" width="14.380000000000001"/>
    <col customWidth="1" min="20" max="20" width="26.879999999999999"/>
    <col customWidth="1" min="21" max="24" width="25.629999999999999"/>
  </cols>
  <sheetData>
    <row r="1" ht="90.75" customHeight="1" collapsed="1">
      <c r="A1" s="553" t="s">
        <v>250</v>
      </c>
      <c r="B1" s="553" t="s">
        <v>251</v>
      </c>
      <c r="C1" s="553" t="s">
        <v>252</v>
      </c>
      <c r="D1" s="553" t="s">
        <v>253</v>
      </c>
      <c r="E1" s="553" t="s">
        <v>254</v>
      </c>
      <c r="F1" s="553" t="s">
        <v>255</v>
      </c>
      <c r="G1" s="553" t="s">
        <v>256</v>
      </c>
      <c r="H1" s="553" t="s">
        <v>257</v>
      </c>
      <c r="I1" s="553" t="s">
        <v>4</v>
      </c>
      <c r="J1" s="553" t="s">
        <v>258</v>
      </c>
      <c r="K1" s="553" t="s">
        <v>259</v>
      </c>
      <c r="L1" s="554" t="s">
        <v>260</v>
      </c>
      <c r="M1" s="555" t="s">
        <v>261</v>
      </c>
      <c r="N1" s="555" t="s">
        <v>262</v>
      </c>
      <c r="O1" s="554" t="s">
        <v>260</v>
      </c>
      <c r="P1" s="556" t="s">
        <v>261</v>
      </c>
      <c r="Q1" s="556" t="s">
        <v>262</v>
      </c>
      <c r="R1" s="557" t="s">
        <v>263</v>
      </c>
      <c r="S1" s="558" t="s">
        <v>261</v>
      </c>
      <c r="T1" s="558" t="s">
        <v>262</v>
      </c>
      <c r="U1" s="555" t="s">
        <v>263</v>
      </c>
      <c r="V1" s="558" t="s">
        <v>261</v>
      </c>
      <c r="W1" s="558" t="s">
        <v>262</v>
      </c>
      <c r="X1" s="555" t="s">
        <v>263</v>
      </c>
    </row>
    <row r="2" hidden="1" outlineLevel="1">
      <c r="A2" s="124"/>
      <c r="B2" s="125" t="s">
        <v>264</v>
      </c>
      <c r="C2" s="125" t="s">
        <v>264</v>
      </c>
      <c r="D2" s="126" t="s">
        <v>53</v>
      </c>
      <c r="E2" s="127"/>
      <c r="F2" s="128"/>
      <c r="G2" s="129"/>
      <c r="H2" s="130" t="s">
        <v>265</v>
      </c>
      <c r="I2" s="130" t="s">
        <v>12</v>
      </c>
      <c r="J2" s="130" t="s">
        <v>13</v>
      </c>
      <c r="K2" s="130" t="s">
        <v>15</v>
      </c>
      <c r="L2" s="559" t="s">
        <v>14</v>
      </c>
      <c r="M2" s="130" t="s">
        <v>16</v>
      </c>
      <c r="N2" s="130" t="s">
        <v>17</v>
      </c>
      <c r="O2" s="559" t="s">
        <v>18</v>
      </c>
      <c r="P2" s="130" t="s">
        <v>20</v>
      </c>
      <c r="Q2" s="130" t="s">
        <v>22</v>
      </c>
      <c r="R2" s="559" t="s">
        <v>23</v>
      </c>
      <c r="S2" s="130" t="s">
        <v>24</v>
      </c>
      <c r="T2" s="130" t="s">
        <v>26</v>
      </c>
      <c r="U2" s="130" t="s">
        <v>27</v>
      </c>
      <c r="V2" s="130" t="s">
        <v>28</v>
      </c>
      <c r="W2" s="130" t="s">
        <v>29</v>
      </c>
      <c r="X2" s="130" t="s">
        <v>31</v>
      </c>
    </row>
    <row r="3" hidden="1" outlineLevel="1">
      <c r="A3" s="131"/>
      <c r="B3" s="18" t="s">
        <v>266</v>
      </c>
      <c r="C3" s="18" t="s">
        <v>267</v>
      </c>
      <c r="D3" s="18" t="s">
        <v>34</v>
      </c>
      <c r="E3" s="18"/>
      <c r="F3" s="18"/>
      <c r="G3" s="129"/>
      <c r="H3" s="132">
        <f>COUNTIF($H10:$H168,"1 - Несоответствие продуктовым требованиям ПИК-Стандарт")</f>
        <v>0</v>
      </c>
      <c r="I3" s="132">
        <f>COUNTIF($H10:$H168,"2 - Несоответствие Бренд-листам ПИК")</f>
        <v>0</v>
      </c>
      <c r="J3" s="132">
        <f>COUNTIF($H10:$H168,"3 - Несоответствие Каталогу отделки")</f>
        <v>0</v>
      </c>
      <c r="K3" s="132">
        <f>COUNTIF($H10:$H168,"5 - Ошибка в применении СТМ")</f>
        <v>0</v>
      </c>
      <c r="L3" s="560">
        <f>COUNTIF($H10:$H168,"4 - Несоответствие Каталогу оборудования")</f>
        <v>0</v>
      </c>
      <c r="M3" s="132">
        <f>COUNTIF($H10:$H168,"6 - Ошибка в применении сборных ЛМ")</f>
        <v>0</v>
      </c>
      <c r="N3" s="132">
        <f>COUNTIF($H10:$H168,"7 - Ошибка в применении шкаф-пакетов")</f>
        <v>0</v>
      </c>
      <c r="O3" s="560">
        <f>COUNTIF($H10:$H168,"8 - Ошибка в применении шахт-пакетов")</f>
        <v>0</v>
      </c>
      <c r="P3" s="520">
        <f>COUNTIF($H10:$H168,"9 - Несоответствие типологическим требованиям ПИК-Стандарт")</f>
        <v>0</v>
      </c>
      <c r="Q3" s="520">
        <f>COUNTIF($H10:$H168,"10 - Несоответствие НТД РФ")</f>
        <v>1</v>
      </c>
      <c r="R3" s="561">
        <f>COUNTIF($H10:$H168,"11 - Несоответствие ИРД (кроме ТУ, СТУ), АПР, ПД")</f>
        <v>1</v>
      </c>
      <c r="S3" s="132">
        <f>COUNTIF($H10:$H168,"12 - Несоответствие требованиям ТУ, СТУ")</f>
        <v>0</v>
      </c>
      <c r="T3" s="132">
        <f>COUNTIF($H10:$H168,"13 - Ошибка в технических решениях")</f>
        <v>0</v>
      </c>
      <c r="U3" s="132">
        <f>COUNTIF($H10:$H168,"14 - Неувязка м/у собой комплектов РД")</f>
        <v>5</v>
      </c>
      <c r="V3" s="132">
        <f>COUNTIF($H10:$H168,"15 - Недостаточность информации влияющей на СМР")</f>
        <v>8</v>
      </c>
      <c r="W3" s="132">
        <f>COUNTIF($H10:$H168,"16 - Нерациональное решение")</f>
        <v>0</v>
      </c>
      <c r="X3" s="132">
        <f>COUNTIF($H10:$H168,"17 - Оформление")</f>
        <v>0</v>
      </c>
    </row>
    <row r="4" hidden="1" outlineLevel="1">
      <c r="A4" s="125" t="s">
        <v>264</v>
      </c>
      <c r="B4" s="133">
        <v>10</v>
      </c>
      <c r="C4" s="133">
        <v>6</v>
      </c>
      <c r="D4" s="134">
        <f>C4/B4</f>
        <v>0.59999999999999998</v>
      </c>
      <c r="E4" s="134"/>
      <c r="G4" s="129"/>
      <c r="H4" s="126" t="s">
        <v>53</v>
      </c>
      <c r="I4" s="126" t="s">
        <v>53</v>
      </c>
      <c r="J4" s="126" t="s">
        <v>53</v>
      </c>
      <c r="K4" s="126" t="s">
        <v>53</v>
      </c>
      <c r="L4" s="562" t="s">
        <v>53</v>
      </c>
      <c r="M4" s="126" t="s">
        <v>53</v>
      </c>
      <c r="N4" s="126" t="s">
        <v>53</v>
      </c>
      <c r="O4" s="562" t="s">
        <v>53</v>
      </c>
      <c r="P4" s="126" t="s">
        <v>53</v>
      </c>
      <c r="Q4" s="126" t="s">
        <v>53</v>
      </c>
      <c r="R4" s="562" t="s">
        <v>53</v>
      </c>
      <c r="S4" s="126" t="s">
        <v>53</v>
      </c>
      <c r="T4" s="126" t="s">
        <v>53</v>
      </c>
      <c r="U4" s="126" t="s">
        <v>53</v>
      </c>
      <c r="V4" s="126" t="s">
        <v>53</v>
      </c>
      <c r="W4" s="126" t="s">
        <v>53</v>
      </c>
      <c r="X4" s="126" t="s">
        <v>53</v>
      </c>
    </row>
    <row r="5" hidden="1" outlineLevel="1">
      <c r="D5" s="135"/>
      <c r="E5" s="135"/>
      <c r="G5" s="126" t="s">
        <v>53</v>
      </c>
      <c r="H5" s="136"/>
      <c r="I5" s="137"/>
      <c r="J5" s="138"/>
      <c r="K5" s="137"/>
      <c r="L5" s="563"/>
      <c r="M5" s="138"/>
      <c r="N5" s="137"/>
      <c r="O5" s="563"/>
      <c r="P5" s="240"/>
      <c r="Q5" s="116"/>
      <c r="R5" s="564"/>
      <c r="S5" s="138"/>
      <c r="T5" s="137"/>
      <c r="U5" s="137"/>
      <c r="V5" s="137"/>
      <c r="W5" s="137"/>
      <c r="X5" s="137"/>
    </row>
    <row r="6" hidden="1" outlineLevel="1">
      <c r="A6" s="18">
        <v>0.20000000000000001</v>
      </c>
      <c r="B6" s="18">
        <v>0.5</v>
      </c>
      <c r="C6" s="18">
        <v>1</v>
      </c>
      <c r="D6" s="18" t="s">
        <v>38</v>
      </c>
      <c r="E6" s="18"/>
      <c r="F6" s="18" t="s">
        <v>268</v>
      </c>
      <c r="G6" s="139">
        <f>COUNTIFS(G10:G135,"0,2")</f>
        <v>0</v>
      </c>
      <c r="H6" s="136"/>
      <c r="I6" s="137"/>
      <c r="J6" s="138"/>
      <c r="K6" s="137"/>
      <c r="L6" s="563"/>
      <c r="M6" s="138"/>
      <c r="N6" s="137"/>
      <c r="O6" s="563"/>
      <c r="P6" s="240"/>
      <c r="Q6" s="116"/>
      <c r="R6" s="564"/>
      <c r="S6" s="138"/>
      <c r="T6" s="137"/>
      <c r="U6" s="137"/>
      <c r="V6" s="137"/>
      <c r="W6" s="137"/>
      <c r="X6" s="137"/>
    </row>
    <row r="7" hidden="1" outlineLevel="1">
      <c r="A7" s="140">
        <f>G6*0.2/B4</f>
        <v>0</v>
      </c>
      <c r="B7" s="140">
        <f>G7*0.5/B4</f>
        <v>0</v>
      </c>
      <c r="C7" s="140">
        <f>G8*1/B4</f>
        <v>0.69999999999999996</v>
      </c>
      <c r="D7" s="141">
        <f>(G6*A6+G7*B6+G8*C6)/SUM(G6:G8)</f>
        <v>1</v>
      </c>
      <c r="E7" s="142"/>
      <c r="F7" s="143" t="s">
        <v>269</v>
      </c>
      <c r="G7" s="139">
        <f>COUNTIFS(G10:G135,"0,5")</f>
        <v>0</v>
      </c>
      <c r="H7" s="136"/>
      <c r="I7" s="144"/>
      <c r="J7" s="144"/>
      <c r="K7" s="144"/>
      <c r="L7" s="565"/>
      <c r="M7" s="144"/>
      <c r="N7" s="144"/>
      <c r="O7" s="565"/>
      <c r="P7" s="242"/>
      <c r="Q7" s="242"/>
      <c r="R7" s="566"/>
      <c r="S7" s="144"/>
      <c r="T7" s="144"/>
      <c r="U7" s="144"/>
      <c r="V7" s="144"/>
      <c r="W7" s="144"/>
      <c r="X7" s="144"/>
    </row>
    <row r="8" hidden="1" outlineLevel="1">
      <c r="A8" s="126" t="s">
        <v>53</v>
      </c>
      <c r="B8" s="126" t="s">
        <v>53</v>
      </c>
      <c r="C8" s="126" t="s">
        <v>53</v>
      </c>
      <c r="D8" s="126" t="s">
        <v>53</v>
      </c>
      <c r="E8" s="126"/>
      <c r="F8" s="18" t="s">
        <v>270</v>
      </c>
      <c r="G8" s="139">
        <f>COUNTIFS(G10:G135,"1")</f>
        <v>7</v>
      </c>
      <c r="H8" s="136"/>
      <c r="I8" s="137"/>
      <c r="J8" s="138"/>
      <c r="K8" s="137"/>
      <c r="L8" s="563"/>
      <c r="M8" s="138"/>
      <c r="N8" s="137"/>
      <c r="O8" s="563"/>
      <c r="P8" s="240"/>
      <c r="Q8" s="116"/>
      <c r="R8" s="564"/>
      <c r="S8" s="138"/>
      <c r="T8" s="137"/>
      <c r="U8" s="137"/>
      <c r="V8" s="137"/>
      <c r="W8" s="137"/>
      <c r="X8" s="137"/>
    </row>
    <row r="9">
      <c r="A9" s="145"/>
      <c r="B9" s="145"/>
      <c r="C9" s="145"/>
      <c r="D9" s="145"/>
      <c r="E9" s="145"/>
      <c r="F9" s="145"/>
      <c r="G9" s="145"/>
      <c r="H9" s="145"/>
      <c r="I9" s="146"/>
      <c r="J9" s="147"/>
      <c r="K9" s="146"/>
      <c r="L9" s="567"/>
      <c r="M9" s="147"/>
      <c r="N9" s="146"/>
      <c r="O9" s="567"/>
      <c r="P9" s="244"/>
      <c r="Q9" s="243"/>
      <c r="R9" s="568"/>
      <c r="S9" s="147"/>
      <c r="T9" s="146"/>
      <c r="U9" s="146"/>
      <c r="V9" s="146"/>
      <c r="W9" s="146"/>
      <c r="X9" s="146"/>
    </row>
    <row r="10" ht="160.5" customHeight="1">
      <c r="A10" s="448">
        <v>1</v>
      </c>
      <c r="B10" s="448" t="s">
        <v>1376</v>
      </c>
      <c r="C10" s="448">
        <v>2</v>
      </c>
      <c r="D10" s="449" t="s">
        <v>1377</v>
      </c>
      <c r="E10" s="449"/>
      <c r="F10" s="449"/>
      <c r="G10" s="451">
        <v>1</v>
      </c>
      <c r="H10" s="452" t="s">
        <v>23</v>
      </c>
      <c r="I10" s="448" t="s">
        <v>1378</v>
      </c>
      <c r="J10" s="453">
        <v>45146</v>
      </c>
      <c r="K10" s="448" t="s">
        <v>275</v>
      </c>
      <c r="L10" s="569"/>
      <c r="M10" s="453">
        <v>45415</v>
      </c>
      <c r="N10" s="449" t="s">
        <v>1379</v>
      </c>
      <c r="O10" s="570"/>
      <c r="P10" s="453">
        <v>45448</v>
      </c>
      <c r="Q10" s="448"/>
      <c r="R10" s="570"/>
      <c r="S10" s="138"/>
      <c r="T10" s="137"/>
      <c r="U10" s="137"/>
      <c r="V10" s="137"/>
      <c r="W10" s="137"/>
      <c r="X10" s="137"/>
    </row>
    <row r="11" ht="96" customHeight="1">
      <c r="A11" s="448">
        <f t="shared" ref="A11:A16" si="19">A10+1</f>
        <v>2</v>
      </c>
      <c r="B11" s="448" t="s">
        <v>131</v>
      </c>
      <c r="C11" s="448">
        <v>3</v>
      </c>
      <c r="D11" s="449" t="s">
        <v>1380</v>
      </c>
      <c r="E11" s="449"/>
      <c r="F11" s="449"/>
      <c r="G11" s="451">
        <v>0.5</v>
      </c>
      <c r="H11" s="452" t="s">
        <v>28</v>
      </c>
      <c r="I11" s="448" t="s">
        <v>1378</v>
      </c>
      <c r="J11" s="453">
        <v>45146</v>
      </c>
      <c r="K11" s="448" t="s">
        <v>275</v>
      </c>
      <c r="L11" s="569"/>
      <c r="M11" s="453">
        <v>45415</v>
      </c>
      <c r="N11" s="448"/>
      <c r="O11" s="569"/>
      <c r="P11" s="448"/>
      <c r="Q11" s="448"/>
      <c r="R11" s="569"/>
      <c r="S11" s="137"/>
      <c r="T11" s="137"/>
      <c r="U11" s="137"/>
      <c r="V11" s="137"/>
      <c r="W11" s="137"/>
      <c r="X11" s="137"/>
    </row>
    <row r="12" ht="97.5" customHeight="1">
      <c r="A12" s="448">
        <f t="shared" si="19"/>
        <v>3</v>
      </c>
      <c r="B12" s="448" t="s">
        <v>131</v>
      </c>
      <c r="C12" s="448">
        <v>10</v>
      </c>
      <c r="D12" s="449" t="s">
        <v>1381</v>
      </c>
      <c r="E12" s="449"/>
      <c r="F12" s="449"/>
      <c r="G12" s="451">
        <v>0.5</v>
      </c>
      <c r="H12" s="452" t="s">
        <v>28</v>
      </c>
      <c r="I12" s="448" t="s">
        <v>1378</v>
      </c>
      <c r="J12" s="453">
        <v>45146</v>
      </c>
      <c r="K12" s="448" t="s">
        <v>275</v>
      </c>
      <c r="L12" s="569"/>
      <c r="M12" s="453">
        <v>45415</v>
      </c>
      <c r="N12" s="448"/>
      <c r="O12" s="569"/>
      <c r="P12" s="448"/>
      <c r="Q12" s="448"/>
      <c r="R12" s="569"/>
      <c r="S12" s="137"/>
      <c r="T12" s="137"/>
      <c r="U12" s="137"/>
      <c r="V12" s="137"/>
      <c r="W12" s="137"/>
      <c r="X12" s="137"/>
    </row>
    <row r="13" ht="102.75" customHeight="1">
      <c r="A13" s="448">
        <f t="shared" si="19"/>
        <v>4</v>
      </c>
      <c r="B13" s="448" t="s">
        <v>131</v>
      </c>
      <c r="C13" s="448">
        <v>2</v>
      </c>
      <c r="D13" s="449" t="s">
        <v>1382</v>
      </c>
      <c r="E13" s="449"/>
      <c r="F13" s="460" t="s">
        <v>1383</v>
      </c>
      <c r="G13" s="451">
        <v>0.5</v>
      </c>
      <c r="H13" s="452" t="s">
        <v>28</v>
      </c>
      <c r="I13" s="448" t="s">
        <v>1378</v>
      </c>
      <c r="J13" s="453">
        <v>45146</v>
      </c>
      <c r="K13" s="448" t="s">
        <v>275</v>
      </c>
      <c r="L13" s="569"/>
      <c r="M13" s="453">
        <v>45415</v>
      </c>
      <c r="N13" s="448"/>
      <c r="O13" s="569"/>
      <c r="P13" s="448"/>
      <c r="Q13" s="448"/>
      <c r="R13" s="569"/>
      <c r="S13" s="137"/>
      <c r="T13" s="137"/>
      <c r="U13" s="137"/>
      <c r="V13" s="137"/>
      <c r="W13" s="137"/>
      <c r="X13" s="137"/>
    </row>
    <row r="14" ht="73.5">
      <c r="A14" s="448">
        <f t="shared" si="19"/>
        <v>5</v>
      </c>
      <c r="B14" s="448" t="s">
        <v>131</v>
      </c>
      <c r="C14" s="448">
        <v>3</v>
      </c>
      <c r="D14" s="449" t="s">
        <v>1384</v>
      </c>
      <c r="E14" s="449"/>
      <c r="F14" s="460" t="s">
        <v>1383</v>
      </c>
      <c r="G14" s="451">
        <v>0.5</v>
      </c>
      <c r="H14" s="452" t="s">
        <v>28</v>
      </c>
      <c r="I14" s="448" t="s">
        <v>1378</v>
      </c>
      <c r="J14" s="453">
        <v>45146</v>
      </c>
      <c r="K14" s="448" t="s">
        <v>275</v>
      </c>
      <c r="L14" s="569"/>
      <c r="M14" s="453">
        <v>45415</v>
      </c>
      <c r="N14" s="448"/>
      <c r="O14" s="569"/>
      <c r="P14" s="448"/>
      <c r="Q14" s="448"/>
      <c r="R14" s="569"/>
      <c r="S14" s="137"/>
      <c r="T14" s="137"/>
      <c r="U14" s="137"/>
      <c r="V14" s="137"/>
      <c r="W14" s="137"/>
      <c r="X14" s="137"/>
    </row>
    <row r="15" ht="140.25" customHeight="1">
      <c r="A15" s="448">
        <f t="shared" si="19"/>
        <v>6</v>
      </c>
      <c r="B15" s="448" t="s">
        <v>1376</v>
      </c>
      <c r="C15" s="448">
        <v>1</v>
      </c>
      <c r="D15" s="449" t="s">
        <v>1385</v>
      </c>
      <c r="E15" s="449"/>
      <c r="F15" s="460" t="s">
        <v>1383</v>
      </c>
      <c r="G15" s="451">
        <v>0.5</v>
      </c>
      <c r="H15" s="452" t="s">
        <v>28</v>
      </c>
      <c r="I15" s="448" t="s">
        <v>1378</v>
      </c>
      <c r="J15" s="453">
        <v>45146</v>
      </c>
      <c r="K15" s="448" t="s">
        <v>275</v>
      </c>
      <c r="L15" s="453"/>
      <c r="M15" s="240">
        <v>45415</v>
      </c>
      <c r="N15" s="449" t="s">
        <v>1386</v>
      </c>
      <c r="O15" s="569"/>
      <c r="P15" s="453">
        <v>45448</v>
      </c>
      <c r="Q15" s="448"/>
      <c r="R15" s="569"/>
      <c r="S15" s="137"/>
      <c r="T15" s="137"/>
      <c r="U15" s="137"/>
      <c r="V15" s="137"/>
      <c r="W15" s="137"/>
      <c r="X15" s="137"/>
    </row>
    <row r="16" ht="102.75" customHeight="1">
      <c r="A16" s="448">
        <f t="shared" si="19"/>
        <v>7</v>
      </c>
      <c r="B16" s="448" t="s">
        <v>131</v>
      </c>
      <c r="C16" s="448">
        <v>1</v>
      </c>
      <c r="D16" s="449" t="s">
        <v>1387</v>
      </c>
      <c r="E16" s="449"/>
      <c r="F16" s="460" t="s">
        <v>1383</v>
      </c>
      <c r="G16" s="451">
        <v>0.5</v>
      </c>
      <c r="H16" s="452" t="s">
        <v>28</v>
      </c>
      <c r="I16" s="448" t="s">
        <v>1378</v>
      </c>
      <c r="J16" s="453">
        <v>45146</v>
      </c>
      <c r="K16" s="448" t="s">
        <v>275</v>
      </c>
      <c r="L16" s="569"/>
      <c r="M16" s="453">
        <v>45415</v>
      </c>
      <c r="N16" s="448"/>
      <c r="O16" s="569"/>
      <c r="P16" s="448"/>
      <c r="Q16" s="448"/>
      <c r="R16" s="569"/>
      <c r="S16" s="137"/>
      <c r="T16" s="137"/>
      <c r="U16" s="137"/>
      <c r="V16" s="137"/>
      <c r="W16" s="137"/>
      <c r="X16" s="137"/>
    </row>
    <row r="17" ht="92.25" customHeight="1">
      <c r="A17" s="571"/>
      <c r="B17" s="572" t="s">
        <v>1376</v>
      </c>
      <c r="C17" s="571"/>
      <c r="D17" s="573" t="s">
        <v>1388</v>
      </c>
      <c r="E17" s="574"/>
      <c r="F17" s="575"/>
      <c r="G17" s="576"/>
      <c r="H17" s="577"/>
      <c r="I17" s="571"/>
      <c r="J17" s="578"/>
      <c r="K17" s="571"/>
      <c r="L17" s="579"/>
      <c r="M17" s="571"/>
      <c r="N17" s="571"/>
      <c r="O17" s="579"/>
      <c r="P17" s="579"/>
      <c r="Q17" s="579"/>
      <c r="R17" s="579"/>
      <c r="S17" s="137"/>
      <c r="T17" s="137"/>
      <c r="U17" s="137"/>
      <c r="V17" s="137"/>
      <c r="W17" s="137"/>
      <c r="X17" s="137"/>
    </row>
    <row r="18" ht="185.25" customHeight="1">
      <c r="A18" s="448">
        <v>8</v>
      </c>
      <c r="B18" s="448" t="s">
        <v>1376</v>
      </c>
      <c r="C18" s="448">
        <v>3</v>
      </c>
      <c r="D18" s="449" t="s">
        <v>1389</v>
      </c>
      <c r="E18" s="449"/>
      <c r="F18" s="580" t="s">
        <v>1390</v>
      </c>
      <c r="G18" s="451">
        <v>1</v>
      </c>
      <c r="H18" s="452" t="s">
        <v>27</v>
      </c>
      <c r="I18" s="448" t="s">
        <v>74</v>
      </c>
      <c r="J18" s="453">
        <v>45415</v>
      </c>
      <c r="K18" s="448" t="s">
        <v>275</v>
      </c>
      <c r="L18" s="569"/>
      <c r="M18" s="453">
        <v>45448</v>
      </c>
      <c r="N18" s="448"/>
      <c r="O18" s="569"/>
      <c r="P18" s="448"/>
      <c r="Q18" s="448"/>
      <c r="R18" s="569"/>
      <c r="S18" s="137"/>
      <c r="T18" s="137"/>
      <c r="U18" s="137"/>
      <c r="V18" s="137"/>
      <c r="W18" s="137"/>
      <c r="X18" s="137"/>
    </row>
    <row r="19" ht="63.75">
      <c r="A19" s="448">
        <v>9</v>
      </c>
      <c r="B19" s="448" t="s">
        <v>1376</v>
      </c>
      <c r="C19" s="448">
        <v>3</v>
      </c>
      <c r="D19" s="449" t="s">
        <v>1391</v>
      </c>
      <c r="E19" s="449"/>
      <c r="F19" s="448" t="s">
        <v>1390</v>
      </c>
      <c r="G19" s="451">
        <v>1</v>
      </c>
      <c r="H19" s="452" t="s">
        <v>27</v>
      </c>
      <c r="I19" s="448" t="s">
        <v>74</v>
      </c>
      <c r="J19" s="453">
        <v>45415</v>
      </c>
      <c r="K19" s="448" t="s">
        <v>275</v>
      </c>
      <c r="L19" s="569"/>
      <c r="M19" s="453">
        <v>45448</v>
      </c>
      <c r="N19" s="448"/>
      <c r="O19" s="569"/>
      <c r="P19" s="448"/>
      <c r="Q19" s="448"/>
      <c r="R19" s="569"/>
      <c r="S19" s="137"/>
      <c r="T19" s="137"/>
      <c r="U19" s="137"/>
      <c r="V19" s="137"/>
      <c r="W19" s="137"/>
      <c r="X19" s="137"/>
    </row>
    <row r="20" ht="108.75" customHeight="1">
      <c r="A20" s="448">
        <v>10</v>
      </c>
      <c r="B20" s="448" t="s">
        <v>1376</v>
      </c>
      <c r="C20" s="448">
        <v>3</v>
      </c>
      <c r="D20" s="449" t="s">
        <v>1392</v>
      </c>
      <c r="E20" s="449"/>
      <c r="F20" s="580" t="s">
        <v>1390</v>
      </c>
      <c r="G20" s="451">
        <v>1</v>
      </c>
      <c r="H20" s="452" t="s">
        <v>27</v>
      </c>
      <c r="I20" s="448" t="s">
        <v>74</v>
      </c>
      <c r="J20" s="453">
        <v>45415</v>
      </c>
      <c r="K20" s="448" t="s">
        <v>275</v>
      </c>
      <c r="L20" s="569"/>
      <c r="M20" s="453">
        <v>45448</v>
      </c>
      <c r="N20" s="448"/>
      <c r="O20" s="569"/>
      <c r="P20" s="448"/>
      <c r="Q20" s="448"/>
      <c r="R20" s="569"/>
      <c r="S20" s="137"/>
      <c r="T20" s="137"/>
      <c r="U20" s="137"/>
      <c r="V20" s="137"/>
      <c r="W20" s="137"/>
      <c r="X20" s="137"/>
    </row>
    <row r="21" s="493" customFormat="1" ht="99" customHeight="1">
      <c r="A21" s="448">
        <v>11</v>
      </c>
      <c r="B21" s="448" t="s">
        <v>1376</v>
      </c>
      <c r="C21" s="448">
        <v>3</v>
      </c>
      <c r="D21" s="449" t="s">
        <v>1393</v>
      </c>
      <c r="E21" s="449"/>
      <c r="F21" s="580" t="s">
        <v>1394</v>
      </c>
      <c r="G21" s="451">
        <v>1</v>
      </c>
      <c r="H21" s="452" t="s">
        <v>22</v>
      </c>
      <c r="I21" s="448" t="s">
        <v>74</v>
      </c>
      <c r="J21" s="453">
        <v>45415</v>
      </c>
      <c r="K21" s="448" t="s">
        <v>275</v>
      </c>
      <c r="L21" s="569"/>
      <c r="M21" s="453">
        <v>45448</v>
      </c>
      <c r="N21" s="448"/>
      <c r="O21" s="569"/>
      <c r="P21" s="448"/>
      <c r="Q21" s="448"/>
      <c r="R21" s="569"/>
      <c r="S21" s="137"/>
      <c r="T21" s="137"/>
      <c r="U21" s="137"/>
      <c r="V21" s="137"/>
      <c r="W21" s="137"/>
      <c r="X21" s="137"/>
    </row>
    <row r="22" s="493" customFormat="1" ht="66.75" customHeight="1">
      <c r="A22" s="448">
        <v>12</v>
      </c>
      <c r="B22" s="448" t="s">
        <v>1376</v>
      </c>
      <c r="C22" s="448">
        <v>4</v>
      </c>
      <c r="D22" s="449" t="s">
        <v>1395</v>
      </c>
      <c r="E22" s="449"/>
      <c r="F22" s="449"/>
      <c r="G22" s="451">
        <v>1</v>
      </c>
      <c r="H22" s="452" t="s">
        <v>27</v>
      </c>
      <c r="I22" s="448" t="s">
        <v>74</v>
      </c>
      <c r="J22" s="453">
        <v>45415</v>
      </c>
      <c r="K22" s="448" t="s">
        <v>275</v>
      </c>
      <c r="L22" s="569"/>
      <c r="M22" s="453">
        <v>45448</v>
      </c>
      <c r="N22" s="448"/>
      <c r="O22" s="569"/>
      <c r="P22" s="448"/>
      <c r="Q22" s="448"/>
      <c r="R22" s="569"/>
      <c r="S22" s="116"/>
      <c r="T22" s="116"/>
      <c r="U22" s="116"/>
      <c r="V22" s="116"/>
      <c r="W22" s="116"/>
      <c r="X22" s="116"/>
    </row>
    <row r="23" ht="168" customHeight="1">
      <c r="A23" s="448">
        <v>13</v>
      </c>
      <c r="B23" s="448" t="s">
        <v>1376</v>
      </c>
      <c r="C23" s="448" t="s">
        <v>1396</v>
      </c>
      <c r="D23" s="449" t="s">
        <v>1397</v>
      </c>
      <c r="E23" s="449"/>
      <c r="F23" s="449"/>
      <c r="G23" s="451">
        <v>0.5</v>
      </c>
      <c r="H23" s="452" t="s">
        <v>28</v>
      </c>
      <c r="I23" s="448" t="s">
        <v>74</v>
      </c>
      <c r="J23" s="453">
        <v>45415</v>
      </c>
      <c r="K23" s="448" t="s">
        <v>1398</v>
      </c>
      <c r="L23" s="569"/>
      <c r="M23" s="453">
        <v>45448</v>
      </c>
      <c r="N23" s="448" t="s">
        <v>1399</v>
      </c>
      <c r="O23" s="569"/>
      <c r="P23" s="448"/>
      <c r="Q23" s="448"/>
      <c r="R23" s="569"/>
      <c r="S23" s="116"/>
      <c r="T23" s="116"/>
      <c r="U23" s="116"/>
      <c r="V23" s="116"/>
      <c r="W23" s="116"/>
      <c r="X23" s="116"/>
    </row>
    <row r="24" s="493" customFormat="1" ht="150" customHeight="1">
      <c r="A24" s="448">
        <v>14</v>
      </c>
      <c r="B24" s="448" t="s">
        <v>1376</v>
      </c>
      <c r="C24" s="448">
        <v>6</v>
      </c>
      <c r="D24" s="449" t="s">
        <v>1400</v>
      </c>
      <c r="E24" s="449"/>
      <c r="F24" s="449"/>
      <c r="G24" s="451">
        <v>0.5</v>
      </c>
      <c r="H24" s="452" t="s">
        <v>28</v>
      </c>
      <c r="I24" s="448" t="s">
        <v>74</v>
      </c>
      <c r="J24" s="453">
        <v>45415</v>
      </c>
      <c r="K24" s="448" t="s">
        <v>275</v>
      </c>
      <c r="L24" s="569"/>
      <c r="M24" s="453">
        <v>45448</v>
      </c>
      <c r="N24" s="448"/>
      <c r="O24" s="569"/>
      <c r="P24" s="448"/>
      <c r="Q24" s="448"/>
      <c r="R24" s="569"/>
      <c r="S24" s="116"/>
      <c r="T24" s="116"/>
      <c r="U24" s="116"/>
      <c r="V24" s="116"/>
      <c r="W24" s="116"/>
      <c r="X24" s="116"/>
    </row>
    <row r="25" s="493" customFormat="1" ht="254.25" customHeight="1">
      <c r="A25" s="448">
        <v>15</v>
      </c>
      <c r="B25" s="448" t="s">
        <v>1376</v>
      </c>
      <c r="C25" s="448" t="s">
        <v>1401</v>
      </c>
      <c r="D25" s="457" t="s">
        <v>1402</v>
      </c>
      <c r="E25" s="449"/>
      <c r="F25" s="448" t="s">
        <v>1403</v>
      </c>
      <c r="G25" s="451">
        <v>1</v>
      </c>
      <c r="H25" s="452" t="s">
        <v>27</v>
      </c>
      <c r="I25" s="448" t="s">
        <v>74</v>
      </c>
      <c r="J25" s="453">
        <v>45415</v>
      </c>
      <c r="K25" s="448" t="s">
        <v>275</v>
      </c>
      <c r="L25" s="569"/>
      <c r="M25" s="453">
        <v>45448</v>
      </c>
      <c r="N25" s="448"/>
      <c r="O25" s="569"/>
      <c r="P25" s="448"/>
      <c r="Q25" s="448"/>
      <c r="R25" s="569"/>
      <c r="S25" s="116"/>
      <c r="T25" s="116"/>
      <c r="U25" s="116"/>
      <c r="V25" s="116"/>
      <c r="W25" s="116"/>
      <c r="X25" s="116"/>
    </row>
    <row r="26">
      <c r="A26" s="137"/>
      <c r="B26" s="137"/>
      <c r="C26" s="137"/>
      <c r="D26" s="148"/>
      <c r="E26" s="148"/>
      <c r="F26" s="148"/>
      <c r="G26" s="129"/>
      <c r="H26" s="149"/>
      <c r="I26" s="137"/>
      <c r="J26" s="137"/>
      <c r="K26" s="137"/>
      <c r="L26" s="581"/>
      <c r="M26" s="137"/>
      <c r="N26" s="137"/>
      <c r="O26" s="581"/>
      <c r="P26" s="116"/>
      <c r="Q26" s="116"/>
      <c r="R26" s="582"/>
      <c r="S26" s="137"/>
      <c r="T26" s="137"/>
      <c r="U26" s="137"/>
      <c r="V26" s="137"/>
      <c r="W26" s="137"/>
      <c r="X26" s="137"/>
    </row>
    <row r="27">
      <c r="A27" s="137"/>
      <c r="B27" s="137"/>
      <c r="C27" s="137"/>
      <c r="D27" s="148"/>
      <c r="E27" s="148"/>
      <c r="F27" s="148"/>
      <c r="G27" s="129"/>
      <c r="H27" s="149"/>
      <c r="I27" s="137"/>
      <c r="J27" s="137"/>
      <c r="K27" s="137"/>
      <c r="L27" s="581"/>
      <c r="M27" s="137"/>
      <c r="N27" s="137"/>
      <c r="O27" s="581"/>
      <c r="P27" s="116"/>
      <c r="Q27" s="116"/>
      <c r="R27" s="582"/>
      <c r="S27" s="137"/>
      <c r="T27" s="137"/>
      <c r="U27" s="137"/>
      <c r="V27" s="137"/>
      <c r="W27" s="137"/>
      <c r="X27" s="137"/>
    </row>
    <row r="28">
      <c r="A28" s="137"/>
      <c r="B28" s="137"/>
      <c r="C28" s="137"/>
      <c r="D28" s="148"/>
      <c r="E28" s="148"/>
      <c r="F28" s="148"/>
      <c r="G28" s="129"/>
      <c r="H28" s="149"/>
      <c r="I28" s="137"/>
      <c r="J28" s="137"/>
      <c r="K28" s="137"/>
      <c r="L28" s="581"/>
      <c r="M28" s="137"/>
      <c r="N28" s="137"/>
      <c r="O28" s="581"/>
      <c r="P28" s="116"/>
      <c r="Q28" s="116"/>
      <c r="R28" s="582"/>
      <c r="S28" s="137"/>
      <c r="T28" s="137"/>
      <c r="U28" s="137"/>
      <c r="V28" s="137"/>
      <c r="W28" s="137"/>
      <c r="X28" s="137"/>
    </row>
    <row r="29">
      <c r="A29" s="137"/>
      <c r="B29" s="137"/>
      <c r="C29" s="137"/>
      <c r="D29" s="148"/>
      <c r="E29" s="148"/>
      <c r="F29" s="148"/>
      <c r="G29" s="129"/>
      <c r="H29" s="149"/>
      <c r="I29" s="137"/>
      <c r="J29" s="137"/>
      <c r="K29" s="137"/>
      <c r="L29" s="581"/>
      <c r="M29" s="137"/>
      <c r="N29" s="137"/>
      <c r="O29" s="581"/>
      <c r="P29" s="116"/>
      <c r="Q29" s="116"/>
      <c r="R29" s="582"/>
      <c r="S29" s="137"/>
      <c r="T29" s="137"/>
      <c r="U29" s="137"/>
      <c r="V29" s="137"/>
      <c r="W29" s="137"/>
      <c r="X29" s="137"/>
    </row>
    <row r="30">
      <c r="A30" s="137"/>
      <c r="B30" s="137"/>
      <c r="C30" s="137"/>
      <c r="D30" s="148"/>
      <c r="E30" s="148"/>
      <c r="F30" s="148"/>
      <c r="G30" s="129"/>
      <c r="H30" s="149"/>
      <c r="I30" s="137"/>
      <c r="J30" s="137"/>
      <c r="K30" s="137"/>
      <c r="L30" s="581"/>
      <c r="M30" s="137"/>
      <c r="N30" s="137"/>
      <c r="O30" s="581"/>
      <c r="P30" s="116"/>
      <c r="Q30" s="116"/>
      <c r="R30" s="582"/>
      <c r="S30" s="137"/>
      <c r="T30" s="137"/>
      <c r="U30" s="137"/>
      <c r="V30" s="137"/>
      <c r="W30" s="137"/>
      <c r="X30" s="137"/>
    </row>
    <row r="31">
      <c r="A31" s="137"/>
      <c r="B31" s="137"/>
      <c r="C31" s="137"/>
      <c r="D31" s="148"/>
      <c r="E31" s="148"/>
      <c r="F31" s="148"/>
      <c r="G31" s="129"/>
      <c r="H31" s="149"/>
      <c r="I31" s="137"/>
      <c r="J31" s="137"/>
      <c r="K31" s="137"/>
      <c r="L31" s="581"/>
      <c r="M31" s="137"/>
      <c r="N31" s="137"/>
      <c r="O31" s="581"/>
      <c r="P31" s="116"/>
      <c r="Q31" s="116"/>
      <c r="R31" s="582"/>
      <c r="S31" s="137"/>
      <c r="T31" s="137"/>
      <c r="U31" s="137"/>
      <c r="V31" s="137"/>
      <c r="W31" s="137"/>
      <c r="X31" s="137"/>
    </row>
    <row r="32">
      <c r="A32" s="137"/>
      <c r="B32" s="137"/>
      <c r="C32" s="137"/>
      <c r="D32" s="148"/>
      <c r="E32" s="148"/>
      <c r="F32" s="148"/>
      <c r="G32" s="129"/>
      <c r="H32" s="149"/>
      <c r="I32" s="137"/>
      <c r="J32" s="137"/>
      <c r="K32" s="137"/>
      <c r="L32" s="581"/>
      <c r="M32" s="137"/>
      <c r="N32" s="137"/>
      <c r="O32" s="581"/>
      <c r="P32" s="116"/>
      <c r="Q32" s="116"/>
      <c r="R32" s="582"/>
      <c r="S32" s="137"/>
      <c r="T32" s="137"/>
      <c r="U32" s="137"/>
      <c r="V32" s="137"/>
      <c r="W32" s="137"/>
      <c r="X32" s="137"/>
    </row>
    <row r="33">
      <c r="A33" s="137"/>
      <c r="B33" s="137"/>
      <c r="C33" s="137"/>
      <c r="D33" s="148"/>
      <c r="E33" s="148"/>
      <c r="F33" s="148"/>
      <c r="G33" s="129"/>
      <c r="H33" s="149"/>
      <c r="I33" s="137"/>
      <c r="J33" s="137"/>
      <c r="K33" s="137"/>
      <c r="L33" s="581"/>
      <c r="M33" s="137"/>
      <c r="N33" s="137"/>
      <c r="O33" s="581"/>
      <c r="P33" s="116"/>
      <c r="Q33" s="116"/>
      <c r="R33" s="582"/>
      <c r="S33" s="137"/>
      <c r="T33" s="137"/>
      <c r="U33" s="137"/>
      <c r="V33" s="137"/>
      <c r="W33" s="137"/>
      <c r="X33" s="137"/>
    </row>
    <row r="34">
      <c r="A34" s="137"/>
      <c r="B34" s="137"/>
      <c r="C34" s="137"/>
      <c r="D34" s="148"/>
      <c r="E34" s="148"/>
      <c r="F34" s="148"/>
      <c r="G34" s="129"/>
      <c r="H34" s="149"/>
      <c r="I34" s="137"/>
      <c r="J34" s="137"/>
      <c r="K34" s="137"/>
      <c r="L34" s="581"/>
      <c r="M34" s="137"/>
      <c r="N34" s="137"/>
      <c r="O34" s="581"/>
      <c r="P34" s="116"/>
      <c r="Q34" s="116"/>
      <c r="R34" s="582"/>
      <c r="S34" s="137"/>
      <c r="T34" s="137"/>
      <c r="U34" s="137"/>
      <c r="V34" s="137"/>
      <c r="W34" s="137"/>
      <c r="X34" s="137"/>
    </row>
    <row r="35">
      <c r="A35" s="137"/>
      <c r="B35" s="137"/>
      <c r="C35" s="137"/>
      <c r="D35" s="148"/>
      <c r="E35" s="148"/>
      <c r="F35" s="148"/>
      <c r="G35" s="129"/>
      <c r="H35" s="149"/>
      <c r="I35" s="137"/>
      <c r="J35" s="137"/>
      <c r="K35" s="137"/>
      <c r="L35" s="581"/>
      <c r="M35" s="137"/>
      <c r="N35" s="137"/>
      <c r="O35" s="581"/>
      <c r="P35" s="116"/>
      <c r="Q35" s="116"/>
      <c r="R35" s="582"/>
      <c r="S35" s="137"/>
      <c r="T35" s="137"/>
      <c r="U35" s="137"/>
      <c r="V35" s="137"/>
      <c r="W35" s="137"/>
      <c r="X35" s="137"/>
    </row>
    <row r="36">
      <c r="A36" s="137"/>
      <c r="B36" s="137"/>
      <c r="C36" s="137"/>
      <c r="D36" s="148"/>
      <c r="E36" s="148"/>
      <c r="F36" s="148"/>
      <c r="G36" s="129"/>
      <c r="H36" s="149"/>
      <c r="I36" s="137"/>
      <c r="J36" s="137"/>
      <c r="K36" s="137"/>
      <c r="L36" s="581"/>
      <c r="M36" s="137"/>
      <c r="N36" s="137"/>
      <c r="O36" s="581"/>
      <c r="P36" s="116"/>
      <c r="Q36" s="116"/>
      <c r="R36" s="582"/>
      <c r="S36" s="137"/>
      <c r="T36" s="137"/>
      <c r="U36" s="137"/>
      <c r="V36" s="137"/>
      <c r="W36" s="137"/>
      <c r="X36" s="137"/>
    </row>
    <row r="37">
      <c r="A37" s="137"/>
      <c r="B37" s="137"/>
      <c r="C37" s="137"/>
      <c r="D37" s="148"/>
      <c r="E37" s="148"/>
      <c r="F37" s="148"/>
      <c r="G37" s="129"/>
      <c r="H37" s="149"/>
      <c r="I37" s="137"/>
      <c r="J37" s="137"/>
      <c r="K37" s="137"/>
      <c r="L37" s="581"/>
      <c r="M37" s="137"/>
      <c r="N37" s="137"/>
      <c r="O37" s="581"/>
      <c r="P37" s="116"/>
      <c r="Q37" s="116"/>
      <c r="R37" s="582"/>
      <c r="S37" s="137"/>
      <c r="T37" s="137"/>
      <c r="U37" s="137"/>
      <c r="V37" s="137"/>
      <c r="W37" s="137"/>
      <c r="X37" s="137"/>
    </row>
    <row r="38">
      <c r="A38" s="137"/>
      <c r="B38" s="137"/>
      <c r="C38" s="137"/>
      <c r="D38" s="148"/>
      <c r="E38" s="148"/>
      <c r="F38" s="148"/>
      <c r="G38" s="129"/>
      <c r="H38" s="149"/>
      <c r="I38" s="137"/>
      <c r="J38" s="137"/>
      <c r="K38" s="137"/>
      <c r="L38" s="581"/>
      <c r="M38" s="137"/>
      <c r="N38" s="137"/>
      <c r="O38" s="581"/>
      <c r="P38" s="116"/>
      <c r="Q38" s="116"/>
      <c r="R38" s="582"/>
      <c r="S38" s="137"/>
      <c r="T38" s="137"/>
      <c r="U38" s="137"/>
      <c r="V38" s="137"/>
      <c r="W38" s="137"/>
      <c r="X38" s="137"/>
    </row>
    <row r="39">
      <c r="A39" s="137"/>
      <c r="B39" s="137"/>
      <c r="C39" s="137"/>
      <c r="D39" s="148"/>
      <c r="E39" s="148"/>
      <c r="F39" s="148"/>
      <c r="G39" s="129"/>
      <c r="H39" s="149"/>
      <c r="I39" s="137"/>
      <c r="J39" s="137"/>
      <c r="K39" s="137"/>
      <c r="L39" s="581"/>
      <c r="M39" s="137"/>
      <c r="N39" s="137"/>
      <c r="O39" s="581"/>
      <c r="P39" s="116"/>
      <c r="Q39" s="116"/>
      <c r="R39" s="582"/>
      <c r="S39" s="137"/>
      <c r="T39" s="137"/>
      <c r="U39" s="137"/>
      <c r="V39" s="137"/>
      <c r="W39" s="137"/>
      <c r="X39" s="137"/>
    </row>
    <row r="40">
      <c r="A40" s="137"/>
      <c r="B40" s="137"/>
      <c r="C40" s="137"/>
      <c r="D40" s="148"/>
      <c r="E40" s="148"/>
      <c r="F40" s="148"/>
      <c r="G40" s="129"/>
      <c r="H40" s="149"/>
      <c r="I40" s="137"/>
      <c r="J40" s="137"/>
      <c r="K40" s="137"/>
      <c r="L40" s="581"/>
      <c r="M40" s="137"/>
      <c r="N40" s="137"/>
      <c r="O40" s="581"/>
      <c r="P40" s="116"/>
      <c r="Q40" s="116"/>
      <c r="R40" s="582"/>
      <c r="S40" s="137"/>
      <c r="T40" s="137"/>
      <c r="U40" s="137"/>
      <c r="V40" s="137"/>
      <c r="W40" s="137"/>
      <c r="X40" s="137"/>
    </row>
    <row r="41">
      <c r="A41" s="137"/>
      <c r="B41" s="137"/>
      <c r="C41" s="137"/>
      <c r="D41" s="148"/>
      <c r="E41" s="148"/>
      <c r="F41" s="148"/>
      <c r="G41" s="129"/>
      <c r="H41" s="149"/>
      <c r="I41" s="137"/>
      <c r="J41" s="137"/>
      <c r="K41" s="137"/>
      <c r="L41" s="581"/>
      <c r="M41" s="137"/>
      <c r="N41" s="137"/>
      <c r="O41" s="581"/>
      <c r="P41" s="116"/>
      <c r="Q41" s="116"/>
      <c r="R41" s="582"/>
      <c r="S41" s="137"/>
      <c r="T41" s="137"/>
      <c r="U41" s="137"/>
      <c r="V41" s="137"/>
      <c r="W41" s="137"/>
      <c r="X41" s="137"/>
    </row>
    <row r="42">
      <c r="A42" s="137"/>
      <c r="B42" s="137"/>
      <c r="C42" s="137"/>
      <c r="D42" s="148"/>
      <c r="E42" s="148"/>
      <c r="F42" s="148"/>
      <c r="G42" s="129"/>
      <c r="H42" s="149"/>
      <c r="I42" s="137"/>
      <c r="J42" s="137"/>
      <c r="K42" s="137"/>
      <c r="L42" s="581"/>
      <c r="M42" s="137"/>
      <c r="N42" s="137"/>
      <c r="O42" s="581"/>
      <c r="P42" s="116"/>
      <c r="Q42" s="116"/>
      <c r="R42" s="582"/>
      <c r="S42" s="137"/>
      <c r="T42" s="137"/>
      <c r="U42" s="137"/>
      <c r="V42" s="137"/>
      <c r="W42" s="137"/>
      <c r="X42" s="137"/>
    </row>
    <row r="43">
      <c r="A43" s="137"/>
      <c r="B43" s="137"/>
      <c r="C43" s="137"/>
      <c r="D43" s="148"/>
      <c r="E43" s="148"/>
      <c r="F43" s="148"/>
      <c r="G43" s="129"/>
      <c r="H43" s="149"/>
      <c r="I43" s="137"/>
      <c r="J43" s="137"/>
      <c r="K43" s="137"/>
      <c r="L43" s="581"/>
      <c r="M43" s="137"/>
      <c r="N43" s="137"/>
      <c r="O43" s="581"/>
      <c r="P43" s="116"/>
      <c r="Q43" s="116"/>
      <c r="R43" s="582"/>
      <c r="S43" s="137"/>
      <c r="T43" s="137"/>
      <c r="U43" s="137"/>
      <c r="V43" s="137"/>
      <c r="W43" s="137"/>
      <c r="X43" s="137"/>
    </row>
    <row r="44">
      <c r="A44" s="137"/>
      <c r="B44" s="137"/>
      <c r="C44" s="137"/>
      <c r="D44" s="148"/>
      <c r="E44" s="148"/>
      <c r="F44" s="148"/>
      <c r="G44" s="129"/>
      <c r="H44" s="149"/>
      <c r="I44" s="137"/>
      <c r="J44" s="137"/>
      <c r="K44" s="137"/>
      <c r="L44" s="581"/>
      <c r="M44" s="137"/>
      <c r="N44" s="137"/>
      <c r="O44" s="581"/>
      <c r="P44" s="116"/>
      <c r="Q44" s="116"/>
      <c r="R44" s="582"/>
      <c r="S44" s="137"/>
      <c r="T44" s="137"/>
      <c r="U44" s="137"/>
      <c r="V44" s="137"/>
      <c r="W44" s="137"/>
      <c r="X44" s="137"/>
    </row>
    <row r="45">
      <c r="A45" s="137"/>
      <c r="B45" s="137"/>
      <c r="C45" s="137"/>
      <c r="D45" s="148"/>
      <c r="E45" s="148"/>
      <c r="F45" s="148"/>
      <c r="G45" s="129"/>
      <c r="H45" s="149"/>
      <c r="I45" s="137"/>
      <c r="J45" s="137"/>
      <c r="K45" s="137"/>
      <c r="L45" s="581"/>
      <c r="M45" s="137"/>
      <c r="N45" s="137"/>
      <c r="O45" s="581"/>
      <c r="P45" s="116"/>
      <c r="Q45" s="116"/>
      <c r="R45" s="582"/>
      <c r="S45" s="137"/>
      <c r="T45" s="137"/>
      <c r="U45" s="137"/>
      <c r="V45" s="137"/>
      <c r="W45" s="137"/>
      <c r="X45" s="137"/>
    </row>
    <row r="46">
      <c r="A46" s="137"/>
      <c r="B46" s="137"/>
      <c r="C46" s="137"/>
      <c r="D46" s="148"/>
      <c r="E46" s="148"/>
      <c r="F46" s="148"/>
      <c r="G46" s="129"/>
      <c r="H46" s="149"/>
      <c r="I46" s="137"/>
      <c r="J46" s="137"/>
      <c r="K46" s="137"/>
      <c r="L46" s="581"/>
      <c r="M46" s="137"/>
      <c r="N46" s="137"/>
      <c r="O46" s="581"/>
      <c r="P46" s="116"/>
      <c r="Q46" s="116"/>
      <c r="R46" s="582"/>
      <c r="S46" s="137"/>
      <c r="T46" s="137"/>
      <c r="U46" s="137"/>
      <c r="V46" s="137"/>
      <c r="W46" s="137"/>
      <c r="X46" s="137"/>
    </row>
    <row r="47">
      <c r="A47" s="137"/>
      <c r="B47" s="137"/>
      <c r="C47" s="137"/>
      <c r="D47" s="148"/>
      <c r="E47" s="148"/>
      <c r="F47" s="148"/>
      <c r="G47" s="129"/>
      <c r="H47" s="149"/>
      <c r="I47" s="137"/>
      <c r="J47" s="137"/>
      <c r="K47" s="137"/>
      <c r="L47" s="581"/>
      <c r="M47" s="137"/>
      <c r="N47" s="137"/>
      <c r="O47" s="581"/>
      <c r="P47" s="116"/>
      <c r="Q47" s="116"/>
      <c r="R47" s="582"/>
      <c r="S47" s="137"/>
      <c r="T47" s="137"/>
      <c r="U47" s="137"/>
      <c r="V47" s="137"/>
      <c r="W47" s="137"/>
      <c r="X47" s="137"/>
    </row>
    <row r="48">
      <c r="A48" s="137"/>
      <c r="B48" s="137"/>
      <c r="C48" s="137"/>
      <c r="D48" s="148"/>
      <c r="E48" s="148"/>
      <c r="F48" s="148"/>
      <c r="G48" s="129"/>
      <c r="H48" s="149"/>
      <c r="I48" s="137"/>
      <c r="J48" s="137"/>
      <c r="K48" s="137"/>
      <c r="L48" s="581"/>
      <c r="M48" s="137"/>
      <c r="N48" s="137"/>
      <c r="O48" s="581"/>
      <c r="P48" s="116"/>
      <c r="Q48" s="116"/>
      <c r="R48" s="582"/>
      <c r="S48" s="137"/>
      <c r="T48" s="137"/>
      <c r="U48" s="137"/>
      <c r="V48" s="137"/>
      <c r="W48" s="137"/>
      <c r="X48" s="137"/>
    </row>
    <row r="49">
      <c r="A49" s="137"/>
      <c r="B49" s="137"/>
      <c r="C49" s="137"/>
      <c r="D49" s="148"/>
      <c r="E49" s="148"/>
      <c r="F49" s="148"/>
      <c r="G49" s="129"/>
      <c r="H49" s="149"/>
      <c r="I49" s="137"/>
      <c r="J49" s="137"/>
      <c r="K49" s="137"/>
      <c r="L49" s="581"/>
      <c r="M49" s="137"/>
      <c r="N49" s="137"/>
      <c r="O49" s="581"/>
      <c r="P49" s="116"/>
      <c r="Q49" s="116"/>
      <c r="R49" s="582"/>
      <c r="S49" s="137"/>
      <c r="T49" s="137"/>
      <c r="U49" s="137"/>
      <c r="V49" s="137"/>
      <c r="W49" s="137"/>
      <c r="X49" s="137"/>
    </row>
    <row r="50">
      <c r="A50" s="137"/>
      <c r="B50" s="137"/>
      <c r="C50" s="137"/>
      <c r="D50" s="148"/>
      <c r="E50" s="148"/>
      <c r="F50" s="148"/>
      <c r="G50" s="129"/>
      <c r="H50" s="149"/>
      <c r="I50" s="137"/>
      <c r="J50" s="137"/>
      <c r="K50" s="137"/>
      <c r="L50" s="581"/>
      <c r="M50" s="137"/>
      <c r="N50" s="137"/>
      <c r="O50" s="581"/>
      <c r="P50" s="116"/>
      <c r="Q50" s="116"/>
      <c r="R50" s="582"/>
      <c r="S50" s="137"/>
      <c r="T50" s="137"/>
      <c r="U50" s="137"/>
      <c r="V50" s="137"/>
      <c r="W50" s="137"/>
      <c r="X50" s="137"/>
    </row>
    <row r="51">
      <c r="A51" s="137"/>
      <c r="B51" s="137"/>
      <c r="C51" s="137"/>
      <c r="D51" s="148"/>
      <c r="E51" s="148"/>
      <c r="F51" s="148"/>
      <c r="G51" s="129"/>
      <c r="H51" s="149"/>
      <c r="I51" s="137"/>
      <c r="J51" s="137"/>
      <c r="K51" s="137"/>
      <c r="L51" s="581"/>
      <c r="M51" s="137"/>
      <c r="N51" s="137"/>
      <c r="O51" s="581"/>
      <c r="P51" s="116"/>
      <c r="Q51" s="116"/>
      <c r="R51" s="582"/>
      <c r="S51" s="137"/>
      <c r="T51" s="137"/>
      <c r="U51" s="137"/>
      <c r="V51" s="137"/>
      <c r="W51" s="137"/>
      <c r="X51" s="137"/>
    </row>
    <row r="52">
      <c r="A52" s="137"/>
      <c r="B52" s="137"/>
      <c r="C52" s="137"/>
      <c r="D52" s="148"/>
      <c r="E52" s="148"/>
      <c r="F52" s="148"/>
      <c r="G52" s="129"/>
      <c r="H52" s="149"/>
      <c r="I52" s="137"/>
      <c r="J52" s="137"/>
      <c r="K52" s="137"/>
      <c r="L52" s="581"/>
      <c r="M52" s="137"/>
      <c r="N52" s="137"/>
      <c r="O52" s="581"/>
      <c r="P52" s="116"/>
      <c r="Q52" s="116"/>
      <c r="R52" s="582"/>
      <c r="S52" s="137"/>
      <c r="T52" s="137"/>
      <c r="U52" s="137"/>
      <c r="V52" s="137"/>
      <c r="W52" s="137"/>
      <c r="X52" s="137"/>
    </row>
    <row r="53">
      <c r="A53" s="137"/>
      <c r="B53" s="137"/>
      <c r="C53" s="137"/>
      <c r="D53" s="148"/>
      <c r="E53" s="148"/>
      <c r="F53" s="148"/>
      <c r="G53" s="129"/>
      <c r="H53" s="149"/>
      <c r="I53" s="137"/>
      <c r="J53" s="137"/>
      <c r="K53" s="137"/>
      <c r="L53" s="581"/>
      <c r="M53" s="137"/>
      <c r="N53" s="137"/>
      <c r="O53" s="581"/>
      <c r="P53" s="116"/>
      <c r="Q53" s="116"/>
      <c r="R53" s="582"/>
      <c r="S53" s="137"/>
      <c r="T53" s="137"/>
      <c r="U53" s="137"/>
      <c r="V53" s="137"/>
      <c r="W53" s="137"/>
      <c r="X53" s="137"/>
    </row>
    <row r="54">
      <c r="A54" s="137"/>
      <c r="B54" s="137"/>
      <c r="C54" s="137"/>
      <c r="D54" s="148"/>
      <c r="E54" s="148"/>
      <c r="F54" s="148"/>
      <c r="G54" s="129"/>
      <c r="H54" s="149"/>
      <c r="I54" s="137"/>
      <c r="J54" s="137"/>
      <c r="K54" s="137"/>
      <c r="L54" s="581"/>
      <c r="M54" s="137"/>
      <c r="N54" s="137"/>
      <c r="O54" s="581"/>
      <c r="P54" s="116"/>
      <c r="Q54" s="116"/>
      <c r="R54" s="582"/>
      <c r="S54" s="137"/>
      <c r="T54" s="137"/>
      <c r="U54" s="137"/>
      <c r="V54" s="137"/>
      <c r="W54" s="137"/>
      <c r="X54" s="137"/>
    </row>
    <row r="55">
      <c r="A55" s="137"/>
      <c r="B55" s="137"/>
      <c r="C55" s="137"/>
      <c r="D55" s="148"/>
      <c r="E55" s="148"/>
      <c r="F55" s="148"/>
      <c r="G55" s="129"/>
      <c r="H55" s="149"/>
      <c r="I55" s="137"/>
      <c r="J55" s="137"/>
      <c r="K55" s="137"/>
      <c r="L55" s="581"/>
      <c r="M55" s="137"/>
      <c r="N55" s="137"/>
      <c r="O55" s="581"/>
      <c r="P55" s="116"/>
      <c r="Q55" s="116"/>
      <c r="R55" s="582"/>
      <c r="S55" s="137"/>
      <c r="T55" s="137"/>
      <c r="U55" s="137"/>
      <c r="V55" s="137"/>
      <c r="W55" s="137"/>
      <c r="X55" s="137"/>
    </row>
    <row r="56">
      <c r="A56" s="137"/>
      <c r="B56" s="137"/>
      <c r="C56" s="137"/>
      <c r="D56" s="148"/>
      <c r="E56" s="148"/>
      <c r="F56" s="148"/>
      <c r="G56" s="129"/>
      <c r="H56" s="149"/>
      <c r="I56" s="137"/>
      <c r="J56" s="137"/>
      <c r="K56" s="137"/>
      <c r="L56" s="581"/>
      <c r="M56" s="137"/>
      <c r="N56" s="137"/>
      <c r="O56" s="581"/>
      <c r="P56" s="116"/>
      <c r="Q56" s="116"/>
      <c r="R56" s="582"/>
      <c r="S56" s="137"/>
      <c r="T56" s="137"/>
      <c r="U56" s="137"/>
      <c r="V56" s="137"/>
      <c r="W56" s="137"/>
      <c r="X56" s="137"/>
    </row>
    <row r="57">
      <c r="A57" s="137"/>
      <c r="B57" s="137"/>
      <c r="C57" s="137"/>
      <c r="D57" s="148"/>
      <c r="E57" s="148"/>
      <c r="F57" s="148"/>
      <c r="G57" s="129"/>
      <c r="H57" s="149"/>
      <c r="I57" s="137"/>
      <c r="J57" s="137"/>
      <c r="K57" s="137"/>
      <c r="L57" s="581"/>
      <c r="M57" s="137"/>
      <c r="N57" s="137"/>
      <c r="O57" s="581"/>
      <c r="P57" s="116"/>
      <c r="Q57" s="116"/>
      <c r="R57" s="582"/>
      <c r="S57" s="137"/>
      <c r="T57" s="137"/>
      <c r="U57" s="137"/>
      <c r="V57" s="137"/>
      <c r="W57" s="137"/>
      <c r="X57" s="137"/>
    </row>
    <row r="58">
      <c r="A58" s="137"/>
      <c r="B58" s="137"/>
      <c r="C58" s="137"/>
      <c r="D58" s="148"/>
      <c r="E58" s="148"/>
      <c r="F58" s="148"/>
      <c r="G58" s="129"/>
      <c r="H58" s="149"/>
      <c r="I58" s="137"/>
      <c r="J58" s="137"/>
      <c r="K58" s="137"/>
      <c r="L58" s="581"/>
      <c r="M58" s="137"/>
      <c r="N58" s="137"/>
      <c r="O58" s="581"/>
      <c r="P58" s="116"/>
      <c r="Q58" s="116"/>
      <c r="R58" s="582"/>
      <c r="S58" s="137"/>
      <c r="T58" s="137"/>
      <c r="U58" s="137"/>
      <c r="V58" s="137"/>
      <c r="W58" s="137"/>
      <c r="X58" s="137"/>
    </row>
    <row r="59">
      <c r="A59" s="137"/>
      <c r="B59" s="137"/>
      <c r="C59" s="137"/>
      <c r="D59" s="148"/>
      <c r="E59" s="148"/>
      <c r="F59" s="148"/>
      <c r="G59" s="129"/>
      <c r="H59" s="149"/>
      <c r="I59" s="137"/>
      <c r="J59" s="137"/>
      <c r="K59" s="137"/>
      <c r="L59" s="581"/>
      <c r="M59" s="137"/>
      <c r="N59" s="137"/>
      <c r="O59" s="581"/>
      <c r="P59" s="116"/>
      <c r="Q59" s="116"/>
      <c r="R59" s="582"/>
      <c r="S59" s="137"/>
      <c r="T59" s="137"/>
      <c r="U59" s="137"/>
      <c r="V59" s="137"/>
      <c r="W59" s="137"/>
      <c r="X59" s="137"/>
    </row>
    <row r="60">
      <c r="A60" s="137"/>
      <c r="B60" s="137"/>
      <c r="C60" s="137"/>
      <c r="D60" s="148"/>
      <c r="E60" s="148"/>
      <c r="F60" s="148"/>
      <c r="G60" s="129"/>
      <c r="H60" s="149"/>
      <c r="I60" s="137"/>
      <c r="J60" s="137"/>
      <c r="K60" s="137"/>
      <c r="L60" s="581"/>
      <c r="M60" s="137"/>
      <c r="N60" s="137"/>
      <c r="O60" s="581"/>
      <c r="P60" s="116"/>
      <c r="Q60" s="116"/>
      <c r="R60" s="582"/>
      <c r="S60" s="137"/>
      <c r="T60" s="137"/>
      <c r="U60" s="137"/>
      <c r="V60" s="137"/>
      <c r="W60" s="137"/>
      <c r="X60" s="137"/>
    </row>
    <row r="61">
      <c r="A61" s="137"/>
      <c r="B61" s="137"/>
      <c r="C61" s="137"/>
      <c r="D61" s="148"/>
      <c r="E61" s="148"/>
      <c r="F61" s="148"/>
      <c r="G61" s="129"/>
      <c r="H61" s="149"/>
      <c r="I61" s="137"/>
      <c r="J61" s="137"/>
      <c r="K61" s="137"/>
      <c r="L61" s="581"/>
      <c r="M61" s="137"/>
      <c r="N61" s="137"/>
      <c r="O61" s="581"/>
      <c r="P61" s="116"/>
      <c r="Q61" s="116"/>
      <c r="R61" s="582"/>
      <c r="S61" s="137"/>
      <c r="T61" s="137"/>
      <c r="U61" s="137"/>
      <c r="V61" s="137"/>
      <c r="W61" s="137"/>
      <c r="X61" s="137"/>
    </row>
    <row r="62">
      <c r="A62" s="137"/>
      <c r="B62" s="137"/>
      <c r="C62" s="137"/>
      <c r="D62" s="148"/>
      <c r="E62" s="148"/>
      <c r="F62" s="148"/>
      <c r="G62" s="129"/>
      <c r="H62" s="149"/>
      <c r="I62" s="137"/>
      <c r="J62" s="137"/>
      <c r="K62" s="137"/>
      <c r="L62" s="581"/>
      <c r="M62" s="137"/>
      <c r="N62" s="137"/>
      <c r="O62" s="581"/>
      <c r="P62" s="116"/>
      <c r="Q62" s="116"/>
      <c r="R62" s="582"/>
      <c r="S62" s="137"/>
      <c r="T62" s="137"/>
      <c r="U62" s="137"/>
      <c r="V62" s="137"/>
      <c r="W62" s="137"/>
      <c r="X62" s="137"/>
    </row>
    <row r="63">
      <c r="A63" s="137"/>
      <c r="B63" s="137"/>
      <c r="C63" s="137"/>
      <c r="D63" s="148"/>
      <c r="E63" s="148"/>
      <c r="F63" s="148"/>
      <c r="G63" s="129"/>
      <c r="H63" s="149"/>
      <c r="I63" s="137"/>
      <c r="J63" s="137"/>
      <c r="K63" s="137"/>
      <c r="L63" s="581"/>
      <c r="M63" s="137"/>
      <c r="N63" s="137"/>
      <c r="O63" s="581"/>
      <c r="P63" s="116"/>
      <c r="Q63" s="116"/>
      <c r="R63" s="582"/>
      <c r="S63" s="137"/>
      <c r="T63" s="137"/>
      <c r="U63" s="137"/>
      <c r="V63" s="137"/>
      <c r="W63" s="137"/>
      <c r="X63" s="137"/>
    </row>
    <row r="64">
      <c r="A64" s="137"/>
      <c r="B64" s="137"/>
      <c r="C64" s="137"/>
      <c r="D64" s="148"/>
      <c r="E64" s="148"/>
      <c r="F64" s="148"/>
      <c r="G64" s="129"/>
      <c r="H64" s="149"/>
      <c r="I64" s="137"/>
      <c r="J64" s="137"/>
      <c r="K64" s="137"/>
      <c r="L64" s="581"/>
      <c r="M64" s="137"/>
      <c r="N64" s="137"/>
      <c r="O64" s="581"/>
      <c r="P64" s="116"/>
      <c r="Q64" s="116"/>
      <c r="R64" s="582"/>
      <c r="S64" s="137"/>
      <c r="T64" s="137"/>
      <c r="U64" s="137"/>
      <c r="V64" s="137"/>
      <c r="W64" s="137"/>
      <c r="X64" s="137"/>
    </row>
    <row r="65">
      <c r="A65" s="137"/>
      <c r="B65" s="137"/>
      <c r="C65" s="137"/>
      <c r="D65" s="148"/>
      <c r="E65" s="148"/>
      <c r="F65" s="148"/>
      <c r="G65" s="129"/>
      <c r="H65" s="149"/>
      <c r="I65" s="137"/>
      <c r="J65" s="137"/>
      <c r="K65" s="137"/>
      <c r="L65" s="581"/>
      <c r="M65" s="137"/>
      <c r="N65" s="137"/>
      <c r="O65" s="581"/>
      <c r="P65" s="116"/>
      <c r="Q65" s="116"/>
      <c r="R65" s="582"/>
      <c r="S65" s="137"/>
      <c r="T65" s="137"/>
      <c r="U65" s="137"/>
      <c r="V65" s="137"/>
      <c r="W65" s="137"/>
      <c r="X65" s="137"/>
    </row>
    <row r="66">
      <c r="A66" s="137"/>
      <c r="B66" s="137"/>
      <c r="C66" s="137"/>
      <c r="D66" s="148"/>
      <c r="E66" s="148"/>
      <c r="F66" s="148"/>
      <c r="G66" s="129"/>
      <c r="H66" s="149"/>
      <c r="I66" s="137"/>
      <c r="J66" s="137"/>
      <c r="K66" s="137"/>
      <c r="L66" s="581"/>
      <c r="M66" s="137"/>
      <c r="N66" s="137"/>
      <c r="O66" s="581"/>
      <c r="P66" s="116"/>
      <c r="Q66" s="116"/>
      <c r="R66" s="582"/>
      <c r="S66" s="137"/>
      <c r="T66" s="137"/>
      <c r="U66" s="137"/>
      <c r="V66" s="137"/>
      <c r="W66" s="137"/>
      <c r="X66" s="137"/>
    </row>
    <row r="67">
      <c r="A67" s="137"/>
      <c r="B67" s="137"/>
      <c r="C67" s="137"/>
      <c r="D67" s="148"/>
      <c r="E67" s="148"/>
      <c r="F67" s="148"/>
      <c r="G67" s="129"/>
      <c r="H67" s="149"/>
      <c r="I67" s="137"/>
      <c r="J67" s="137"/>
      <c r="K67" s="137"/>
      <c r="L67" s="581"/>
      <c r="M67" s="137"/>
      <c r="N67" s="137"/>
      <c r="O67" s="581"/>
      <c r="P67" s="116"/>
      <c r="Q67" s="116"/>
      <c r="R67" s="582"/>
      <c r="S67" s="137"/>
      <c r="T67" s="137"/>
      <c r="U67" s="137"/>
      <c r="V67" s="137"/>
      <c r="W67" s="137"/>
      <c r="X67" s="137"/>
    </row>
    <row r="68">
      <c r="A68" s="137"/>
      <c r="B68" s="137"/>
      <c r="C68" s="137"/>
      <c r="D68" s="148"/>
      <c r="E68" s="148"/>
      <c r="F68" s="148"/>
      <c r="G68" s="129"/>
      <c r="H68" s="149"/>
      <c r="I68" s="137"/>
      <c r="J68" s="137"/>
      <c r="K68" s="137"/>
      <c r="L68" s="581"/>
      <c r="M68" s="137"/>
      <c r="N68" s="137"/>
      <c r="O68" s="581"/>
      <c r="P68" s="116"/>
      <c r="Q68" s="116"/>
      <c r="R68" s="582"/>
      <c r="S68" s="137"/>
      <c r="T68" s="137"/>
      <c r="U68" s="137"/>
      <c r="V68" s="137"/>
      <c r="W68" s="137"/>
      <c r="X68" s="137"/>
    </row>
    <row r="69">
      <c r="A69" s="137"/>
      <c r="B69" s="137"/>
      <c r="C69" s="137"/>
      <c r="D69" s="148"/>
      <c r="E69" s="148"/>
      <c r="F69" s="148"/>
      <c r="G69" s="129"/>
      <c r="H69" s="149"/>
      <c r="I69" s="137"/>
      <c r="J69" s="137"/>
      <c r="K69" s="137"/>
      <c r="L69" s="581"/>
      <c r="M69" s="137"/>
      <c r="N69" s="137"/>
      <c r="O69" s="581"/>
      <c r="P69" s="116"/>
      <c r="Q69" s="116"/>
      <c r="R69" s="582"/>
      <c r="S69" s="137"/>
      <c r="T69" s="137"/>
      <c r="U69" s="137"/>
      <c r="V69" s="137"/>
      <c r="W69" s="137"/>
      <c r="X69" s="137"/>
    </row>
    <row r="70">
      <c r="A70" s="137"/>
      <c r="B70" s="137"/>
      <c r="C70" s="137"/>
      <c r="D70" s="148"/>
      <c r="E70" s="148"/>
      <c r="F70" s="148"/>
      <c r="G70" s="129"/>
      <c r="H70" s="149"/>
      <c r="I70" s="137"/>
      <c r="J70" s="137"/>
      <c r="K70" s="137"/>
      <c r="L70" s="581"/>
      <c r="M70" s="137"/>
      <c r="N70" s="137"/>
      <c r="O70" s="581"/>
      <c r="P70" s="116"/>
      <c r="Q70" s="116"/>
      <c r="R70" s="582"/>
      <c r="S70" s="137"/>
      <c r="T70" s="137"/>
      <c r="U70" s="137"/>
      <c r="V70" s="137"/>
      <c r="W70" s="137"/>
      <c r="X70" s="137"/>
    </row>
    <row r="71">
      <c r="A71" s="137"/>
      <c r="B71" s="137"/>
      <c r="C71" s="137"/>
      <c r="D71" s="148"/>
      <c r="E71" s="148"/>
      <c r="F71" s="148"/>
      <c r="G71" s="129"/>
      <c r="H71" s="149"/>
      <c r="I71" s="137"/>
      <c r="J71" s="137"/>
      <c r="K71" s="137"/>
      <c r="L71" s="581"/>
      <c r="M71" s="137"/>
      <c r="N71" s="137"/>
      <c r="O71" s="581"/>
      <c r="P71" s="116"/>
      <c r="Q71" s="116"/>
      <c r="R71" s="582"/>
      <c r="S71" s="137"/>
      <c r="T71" s="137"/>
      <c r="U71" s="137"/>
      <c r="V71" s="137"/>
      <c r="W71" s="137"/>
      <c r="X71" s="137"/>
    </row>
    <row r="72">
      <c r="A72" s="137"/>
      <c r="B72" s="137"/>
      <c r="C72" s="137"/>
      <c r="D72" s="148"/>
      <c r="E72" s="148"/>
      <c r="F72" s="148"/>
      <c r="G72" s="129"/>
      <c r="H72" s="149"/>
      <c r="I72" s="137"/>
      <c r="J72" s="137"/>
      <c r="K72" s="137"/>
      <c r="L72" s="581"/>
      <c r="M72" s="137"/>
      <c r="N72" s="137"/>
      <c r="O72" s="581"/>
      <c r="P72" s="116"/>
      <c r="Q72" s="116"/>
      <c r="R72" s="582"/>
      <c r="S72" s="137"/>
      <c r="T72" s="137"/>
      <c r="U72" s="137"/>
      <c r="V72" s="137"/>
      <c r="W72" s="137"/>
      <c r="X72" s="137"/>
    </row>
    <row r="73">
      <c r="A73" s="137"/>
      <c r="B73" s="137"/>
      <c r="C73" s="137"/>
      <c r="D73" s="148"/>
      <c r="E73" s="148"/>
      <c r="F73" s="148"/>
      <c r="G73" s="129"/>
      <c r="H73" s="149"/>
      <c r="I73" s="137"/>
      <c r="J73" s="137"/>
      <c r="K73" s="137"/>
      <c r="L73" s="581"/>
      <c r="M73" s="137"/>
      <c r="N73" s="137"/>
      <c r="O73" s="581"/>
      <c r="P73" s="116"/>
      <c r="Q73" s="116"/>
      <c r="R73" s="582"/>
      <c r="S73" s="137"/>
      <c r="T73" s="137"/>
      <c r="U73" s="137"/>
      <c r="V73" s="137"/>
      <c r="W73" s="137"/>
      <c r="X73" s="137"/>
    </row>
    <row r="74">
      <c r="A74" s="137"/>
      <c r="B74" s="137"/>
      <c r="C74" s="137"/>
      <c r="D74" s="148"/>
      <c r="E74" s="148"/>
      <c r="F74" s="148"/>
      <c r="G74" s="129"/>
      <c r="H74" s="149"/>
      <c r="I74" s="137"/>
      <c r="J74" s="137"/>
      <c r="K74" s="137"/>
      <c r="L74" s="581"/>
      <c r="M74" s="137"/>
      <c r="N74" s="137"/>
      <c r="O74" s="581"/>
      <c r="P74" s="116"/>
      <c r="Q74" s="116"/>
      <c r="R74" s="582"/>
      <c r="S74" s="137"/>
      <c r="T74" s="137"/>
      <c r="U74" s="137"/>
      <c r="V74" s="137"/>
      <c r="W74" s="137"/>
      <c r="X74" s="137"/>
    </row>
    <row r="75">
      <c r="A75" s="137"/>
      <c r="B75" s="137"/>
      <c r="C75" s="137"/>
      <c r="D75" s="148"/>
      <c r="E75" s="148"/>
      <c r="F75" s="148"/>
      <c r="G75" s="129"/>
      <c r="H75" s="149"/>
      <c r="I75" s="137"/>
      <c r="J75" s="137"/>
      <c r="K75" s="137"/>
      <c r="L75" s="581"/>
      <c r="M75" s="137"/>
      <c r="N75" s="137"/>
      <c r="O75" s="581"/>
      <c r="P75" s="116"/>
      <c r="Q75" s="116"/>
      <c r="R75" s="582"/>
      <c r="S75" s="137"/>
      <c r="T75" s="137"/>
      <c r="U75" s="137"/>
      <c r="V75" s="137"/>
      <c r="W75" s="137"/>
      <c r="X75" s="137"/>
    </row>
    <row r="76">
      <c r="A76" s="137"/>
      <c r="B76" s="137"/>
      <c r="C76" s="137"/>
      <c r="D76" s="148"/>
      <c r="E76" s="148"/>
      <c r="F76" s="148"/>
      <c r="G76" s="129"/>
      <c r="H76" s="149"/>
      <c r="I76" s="137"/>
      <c r="J76" s="137"/>
      <c r="K76" s="137"/>
      <c r="L76" s="581"/>
      <c r="M76" s="137"/>
      <c r="N76" s="137"/>
      <c r="O76" s="581"/>
      <c r="P76" s="116"/>
      <c r="Q76" s="116"/>
      <c r="R76" s="582"/>
      <c r="S76" s="137"/>
      <c r="T76" s="137"/>
      <c r="U76" s="137"/>
      <c r="V76" s="137"/>
      <c r="W76" s="137"/>
      <c r="X76" s="137"/>
    </row>
    <row r="77">
      <c r="A77" s="137"/>
      <c r="B77" s="137"/>
      <c r="C77" s="137"/>
      <c r="D77" s="148"/>
      <c r="E77" s="148"/>
      <c r="F77" s="148"/>
      <c r="G77" s="129"/>
      <c r="H77" s="149"/>
      <c r="I77" s="137"/>
      <c r="J77" s="137"/>
      <c r="K77" s="137"/>
      <c r="L77" s="581"/>
      <c r="M77" s="137"/>
      <c r="N77" s="137"/>
      <c r="O77" s="581"/>
      <c r="P77" s="116"/>
      <c r="Q77" s="116"/>
      <c r="R77" s="582"/>
      <c r="S77" s="137"/>
      <c r="T77" s="137"/>
      <c r="U77" s="137"/>
      <c r="V77" s="137"/>
      <c r="W77" s="137"/>
      <c r="X77" s="137"/>
    </row>
    <row r="78">
      <c r="A78" s="137"/>
      <c r="B78" s="137"/>
      <c r="C78" s="137"/>
      <c r="D78" s="148"/>
      <c r="E78" s="148"/>
      <c r="F78" s="148"/>
      <c r="G78" s="129"/>
      <c r="H78" s="149"/>
      <c r="I78" s="137"/>
      <c r="J78" s="137"/>
      <c r="K78" s="137"/>
      <c r="L78" s="581"/>
      <c r="M78" s="137"/>
      <c r="N78" s="137"/>
      <c r="O78" s="581"/>
      <c r="P78" s="116"/>
      <c r="Q78" s="116"/>
      <c r="R78" s="582"/>
      <c r="S78" s="137"/>
      <c r="T78" s="137"/>
      <c r="U78" s="137"/>
      <c r="V78" s="137"/>
      <c r="W78" s="137"/>
      <c r="X78" s="137"/>
    </row>
    <row r="79">
      <c r="A79" s="137"/>
      <c r="B79" s="137"/>
      <c r="C79" s="137"/>
      <c r="D79" s="148"/>
      <c r="E79" s="148"/>
      <c r="F79" s="148"/>
      <c r="G79" s="129"/>
      <c r="H79" s="149"/>
      <c r="I79" s="137"/>
      <c r="J79" s="137"/>
      <c r="K79" s="137"/>
      <c r="L79" s="581"/>
      <c r="M79" s="137"/>
      <c r="N79" s="137"/>
      <c r="O79" s="581"/>
      <c r="P79" s="116"/>
      <c r="Q79" s="116"/>
      <c r="R79" s="582"/>
      <c r="S79" s="137"/>
      <c r="T79" s="137"/>
      <c r="U79" s="137"/>
      <c r="V79" s="137"/>
      <c r="W79" s="137"/>
      <c r="X79" s="137"/>
    </row>
    <row r="80">
      <c r="A80" s="137"/>
      <c r="B80" s="137"/>
      <c r="C80" s="137"/>
      <c r="D80" s="148"/>
      <c r="E80" s="148"/>
      <c r="F80" s="148"/>
      <c r="G80" s="129"/>
      <c r="H80" s="149"/>
      <c r="I80" s="137"/>
      <c r="J80" s="137"/>
      <c r="K80" s="137"/>
      <c r="L80" s="581"/>
      <c r="M80" s="137"/>
      <c r="N80" s="137"/>
      <c r="O80" s="581"/>
      <c r="P80" s="116"/>
      <c r="Q80" s="116"/>
      <c r="R80" s="582"/>
      <c r="S80" s="137"/>
      <c r="T80" s="137"/>
      <c r="U80" s="137"/>
      <c r="V80" s="137"/>
      <c r="W80" s="137"/>
      <c r="X80" s="137"/>
    </row>
    <row r="81">
      <c r="A81" s="137"/>
      <c r="B81" s="137"/>
      <c r="C81" s="137"/>
      <c r="D81" s="148"/>
      <c r="E81" s="148"/>
      <c r="F81" s="148"/>
      <c r="G81" s="129"/>
      <c r="H81" s="149"/>
      <c r="I81" s="137"/>
      <c r="J81" s="137"/>
      <c r="K81" s="137"/>
      <c r="L81" s="581"/>
      <c r="M81" s="137"/>
      <c r="N81" s="137"/>
      <c r="O81" s="581"/>
      <c r="P81" s="116"/>
      <c r="Q81" s="116"/>
      <c r="R81" s="582"/>
      <c r="S81" s="137"/>
      <c r="T81" s="137"/>
      <c r="U81" s="137"/>
      <c r="V81" s="137"/>
      <c r="W81" s="137"/>
      <c r="X81" s="137"/>
    </row>
    <row r="82">
      <c r="A82" s="137"/>
      <c r="B82" s="137"/>
      <c r="C82" s="137"/>
      <c r="D82" s="148"/>
      <c r="E82" s="148"/>
      <c r="F82" s="148"/>
      <c r="G82" s="129"/>
      <c r="H82" s="149"/>
      <c r="I82" s="137"/>
      <c r="J82" s="137"/>
      <c r="K82" s="137"/>
      <c r="L82" s="581"/>
      <c r="M82" s="137"/>
      <c r="N82" s="137"/>
      <c r="O82" s="581"/>
      <c r="P82" s="116"/>
      <c r="Q82" s="116"/>
      <c r="R82" s="582"/>
      <c r="S82" s="137"/>
      <c r="T82" s="137"/>
      <c r="U82" s="137"/>
      <c r="V82" s="137"/>
      <c r="W82" s="137"/>
      <c r="X82" s="137"/>
    </row>
    <row r="83">
      <c r="A83" s="137"/>
      <c r="B83" s="137"/>
      <c r="C83" s="137"/>
      <c r="D83" s="148"/>
      <c r="E83" s="148"/>
      <c r="F83" s="148"/>
      <c r="G83" s="129"/>
      <c r="H83" s="149"/>
      <c r="I83" s="137"/>
      <c r="J83" s="137"/>
      <c r="K83" s="137"/>
      <c r="L83" s="581"/>
      <c r="M83" s="137"/>
      <c r="N83" s="137"/>
      <c r="O83" s="581"/>
      <c r="P83" s="116"/>
      <c r="Q83" s="116"/>
      <c r="R83" s="582"/>
      <c r="S83" s="137"/>
      <c r="T83" s="137"/>
      <c r="U83" s="137"/>
      <c r="V83" s="137"/>
      <c r="W83" s="137"/>
      <c r="X83" s="137"/>
    </row>
    <row r="84">
      <c r="A84" s="137"/>
      <c r="B84" s="137"/>
      <c r="C84" s="137"/>
      <c r="D84" s="148"/>
      <c r="E84" s="148"/>
      <c r="F84" s="148"/>
      <c r="G84" s="129"/>
      <c r="H84" s="149"/>
      <c r="I84" s="137"/>
      <c r="J84" s="137"/>
      <c r="K84" s="137"/>
      <c r="L84" s="581"/>
      <c r="M84" s="137"/>
      <c r="N84" s="137"/>
      <c r="O84" s="581"/>
      <c r="P84" s="116"/>
      <c r="Q84" s="116"/>
      <c r="R84" s="582"/>
      <c r="S84" s="137"/>
      <c r="T84" s="137"/>
      <c r="U84" s="137"/>
      <c r="V84" s="137"/>
      <c r="W84" s="137"/>
      <c r="X84" s="137"/>
    </row>
    <row r="85">
      <c r="A85" s="137"/>
      <c r="B85" s="137"/>
      <c r="C85" s="137"/>
      <c r="D85" s="148"/>
      <c r="E85" s="148"/>
      <c r="F85" s="148"/>
      <c r="G85" s="129"/>
      <c r="H85" s="149"/>
      <c r="I85" s="137"/>
      <c r="J85" s="137"/>
      <c r="K85" s="137"/>
      <c r="L85" s="581"/>
      <c r="M85" s="137"/>
      <c r="N85" s="137"/>
      <c r="O85" s="581"/>
      <c r="P85" s="116"/>
      <c r="Q85" s="116"/>
      <c r="R85" s="582"/>
      <c r="S85" s="137"/>
      <c r="T85" s="137"/>
      <c r="U85" s="137"/>
      <c r="V85" s="137"/>
      <c r="W85" s="137"/>
      <c r="X85" s="137"/>
    </row>
    <row r="86">
      <c r="A86" s="137"/>
      <c r="B86" s="137"/>
      <c r="C86" s="137"/>
      <c r="D86" s="148"/>
      <c r="E86" s="148"/>
      <c r="F86" s="148"/>
      <c r="G86" s="129"/>
      <c r="H86" s="149"/>
      <c r="I86" s="137"/>
      <c r="J86" s="137"/>
      <c r="K86" s="137"/>
      <c r="L86" s="581"/>
      <c r="M86" s="137"/>
      <c r="N86" s="137"/>
      <c r="O86" s="581"/>
      <c r="P86" s="116"/>
      <c r="Q86" s="116"/>
      <c r="R86" s="582"/>
      <c r="S86" s="137"/>
      <c r="T86" s="137"/>
      <c r="U86" s="137"/>
      <c r="V86" s="137"/>
      <c r="W86" s="137"/>
      <c r="X86" s="137"/>
    </row>
    <row r="87">
      <c r="A87" s="137"/>
      <c r="B87" s="137"/>
      <c r="C87" s="137"/>
      <c r="D87" s="148"/>
      <c r="E87" s="148"/>
      <c r="F87" s="148"/>
      <c r="G87" s="129"/>
      <c r="H87" s="149"/>
      <c r="I87" s="137"/>
      <c r="J87" s="137"/>
      <c r="K87" s="137"/>
      <c r="L87" s="581"/>
      <c r="M87" s="137"/>
      <c r="N87" s="137"/>
      <c r="O87" s="581"/>
      <c r="P87" s="116"/>
      <c r="Q87" s="116"/>
      <c r="R87" s="582"/>
      <c r="S87" s="137"/>
      <c r="T87" s="137"/>
      <c r="U87" s="137"/>
      <c r="V87" s="137"/>
      <c r="W87" s="137"/>
      <c r="X87" s="137"/>
    </row>
    <row r="88">
      <c r="A88" s="137"/>
      <c r="B88" s="137"/>
      <c r="C88" s="137"/>
      <c r="D88" s="148"/>
      <c r="E88" s="148"/>
      <c r="F88" s="148"/>
      <c r="G88" s="129"/>
      <c r="H88" s="149"/>
      <c r="I88" s="137"/>
      <c r="J88" s="137"/>
      <c r="K88" s="137"/>
      <c r="L88" s="581"/>
      <c r="M88" s="137"/>
      <c r="N88" s="137"/>
      <c r="O88" s="581"/>
      <c r="P88" s="116"/>
      <c r="Q88" s="116"/>
      <c r="R88" s="582"/>
      <c r="S88" s="137"/>
      <c r="T88" s="137"/>
      <c r="U88" s="137"/>
      <c r="V88" s="137"/>
      <c r="W88" s="137"/>
      <c r="X88" s="137"/>
    </row>
    <row r="89">
      <c r="A89" s="137"/>
      <c r="B89" s="137"/>
      <c r="C89" s="137"/>
      <c r="D89" s="148"/>
      <c r="E89" s="148"/>
      <c r="F89" s="148"/>
      <c r="G89" s="129"/>
      <c r="H89" s="149"/>
      <c r="I89" s="137"/>
      <c r="J89" s="137"/>
      <c r="K89" s="137"/>
      <c r="L89" s="581"/>
      <c r="M89" s="137"/>
      <c r="N89" s="137"/>
      <c r="O89" s="581"/>
      <c r="P89" s="116"/>
      <c r="Q89" s="116"/>
      <c r="R89" s="582"/>
      <c r="S89" s="137"/>
      <c r="T89" s="137"/>
      <c r="U89" s="137"/>
      <c r="V89" s="137"/>
      <c r="W89" s="137"/>
      <c r="X89" s="137"/>
    </row>
    <row r="90">
      <c r="A90" s="137"/>
      <c r="B90" s="137"/>
      <c r="C90" s="137"/>
      <c r="D90" s="148"/>
      <c r="E90" s="148"/>
      <c r="F90" s="148"/>
      <c r="G90" s="129"/>
      <c r="H90" s="149"/>
      <c r="I90" s="137"/>
      <c r="J90" s="137"/>
      <c r="K90" s="137"/>
      <c r="L90" s="581"/>
      <c r="M90" s="137"/>
      <c r="N90" s="137"/>
      <c r="O90" s="581"/>
      <c r="P90" s="116"/>
      <c r="Q90" s="116"/>
      <c r="R90" s="582"/>
      <c r="S90" s="137"/>
      <c r="T90" s="137"/>
      <c r="U90" s="137"/>
      <c r="V90" s="137"/>
      <c r="W90" s="137"/>
      <c r="X90" s="137"/>
    </row>
    <row r="91">
      <c r="A91" s="137"/>
      <c r="B91" s="137"/>
      <c r="C91" s="137"/>
      <c r="D91" s="148"/>
      <c r="E91" s="148"/>
      <c r="F91" s="148"/>
      <c r="G91" s="129"/>
      <c r="H91" s="149"/>
      <c r="I91" s="137"/>
      <c r="J91" s="137"/>
      <c r="K91" s="137"/>
      <c r="L91" s="581"/>
      <c r="M91" s="137"/>
      <c r="N91" s="137"/>
      <c r="O91" s="581"/>
      <c r="P91" s="116"/>
      <c r="Q91" s="116"/>
      <c r="R91" s="582"/>
      <c r="S91" s="137"/>
      <c r="T91" s="137"/>
      <c r="U91" s="137"/>
      <c r="V91" s="137"/>
      <c r="W91" s="137"/>
      <c r="X91" s="137"/>
    </row>
    <row r="92">
      <c r="A92" s="137"/>
      <c r="B92" s="137"/>
      <c r="C92" s="137"/>
      <c r="D92" s="148"/>
      <c r="E92" s="148"/>
      <c r="F92" s="148"/>
      <c r="G92" s="129"/>
      <c r="H92" s="149"/>
      <c r="I92" s="137"/>
      <c r="J92" s="137"/>
      <c r="K92" s="137"/>
      <c r="L92" s="581"/>
      <c r="M92" s="137"/>
      <c r="N92" s="137"/>
      <c r="O92" s="581"/>
      <c r="P92" s="116"/>
      <c r="Q92" s="116"/>
      <c r="R92" s="582"/>
      <c r="S92" s="137"/>
      <c r="T92" s="137"/>
      <c r="U92" s="137"/>
      <c r="V92" s="137"/>
      <c r="W92" s="137"/>
      <c r="X92" s="137"/>
    </row>
    <row r="93">
      <c r="A93" s="137"/>
      <c r="B93" s="137"/>
      <c r="C93" s="137"/>
      <c r="D93" s="148"/>
      <c r="E93" s="148"/>
      <c r="F93" s="148"/>
      <c r="G93" s="129"/>
      <c r="H93" s="149"/>
      <c r="I93" s="137"/>
      <c r="J93" s="137"/>
      <c r="K93" s="137"/>
      <c r="L93" s="581"/>
      <c r="M93" s="137"/>
      <c r="N93" s="137"/>
      <c r="O93" s="581"/>
      <c r="P93" s="116"/>
      <c r="Q93" s="116"/>
      <c r="R93" s="582"/>
      <c r="S93" s="137"/>
      <c r="T93" s="137"/>
      <c r="U93" s="137"/>
      <c r="V93" s="137"/>
      <c r="W93" s="137"/>
      <c r="X93" s="137"/>
    </row>
    <row r="94">
      <c r="A94" s="137"/>
      <c r="B94" s="137"/>
      <c r="C94" s="137"/>
      <c r="D94" s="148"/>
      <c r="E94" s="148"/>
      <c r="F94" s="148"/>
      <c r="G94" s="129"/>
      <c r="H94" s="149"/>
      <c r="I94" s="137"/>
      <c r="J94" s="137"/>
      <c r="K94" s="137"/>
      <c r="L94" s="581"/>
      <c r="M94" s="137"/>
      <c r="N94" s="137"/>
      <c r="O94" s="581"/>
      <c r="P94" s="116"/>
      <c r="Q94" s="116"/>
      <c r="R94" s="582"/>
      <c r="S94" s="137"/>
      <c r="T94" s="137"/>
      <c r="U94" s="137"/>
      <c r="V94" s="137"/>
      <c r="W94" s="137"/>
      <c r="X94" s="137"/>
    </row>
    <row r="95">
      <c r="A95" s="137"/>
      <c r="B95" s="137"/>
      <c r="C95" s="137"/>
      <c r="D95" s="148"/>
      <c r="E95" s="148"/>
      <c r="F95" s="148"/>
      <c r="G95" s="129"/>
      <c r="H95" s="149"/>
      <c r="I95" s="137"/>
      <c r="J95" s="137"/>
      <c r="K95" s="137"/>
      <c r="L95" s="581"/>
      <c r="M95" s="137"/>
      <c r="N95" s="137"/>
      <c r="O95" s="581"/>
      <c r="P95" s="116"/>
      <c r="Q95" s="116"/>
      <c r="R95" s="582"/>
      <c r="S95" s="137"/>
      <c r="T95" s="137"/>
      <c r="U95" s="137"/>
      <c r="V95" s="137"/>
      <c r="W95" s="137"/>
      <c r="X95" s="137"/>
    </row>
    <row r="96">
      <c r="A96" s="137"/>
      <c r="B96" s="137"/>
      <c r="C96" s="137"/>
      <c r="D96" s="148"/>
      <c r="E96" s="148"/>
      <c r="F96" s="148"/>
      <c r="G96" s="129"/>
      <c r="H96" s="149"/>
      <c r="I96" s="137"/>
      <c r="J96" s="137"/>
      <c r="K96" s="137"/>
      <c r="L96" s="581"/>
      <c r="M96" s="137"/>
      <c r="N96" s="137"/>
      <c r="O96" s="581"/>
      <c r="P96" s="116"/>
      <c r="Q96" s="116"/>
      <c r="R96" s="582"/>
      <c r="S96" s="137"/>
      <c r="T96" s="137"/>
      <c r="U96" s="137"/>
      <c r="V96" s="137"/>
      <c r="W96" s="137"/>
      <c r="X96" s="137"/>
    </row>
    <row r="97">
      <c r="A97" s="137"/>
      <c r="B97" s="137"/>
      <c r="C97" s="137"/>
      <c r="D97" s="148"/>
      <c r="E97" s="148"/>
      <c r="F97" s="148"/>
      <c r="G97" s="129"/>
      <c r="H97" s="149"/>
      <c r="I97" s="137"/>
      <c r="J97" s="137"/>
      <c r="K97" s="137"/>
      <c r="L97" s="581"/>
      <c r="M97" s="137"/>
      <c r="N97" s="137"/>
      <c r="O97" s="581"/>
      <c r="P97" s="116"/>
      <c r="Q97" s="116"/>
      <c r="R97" s="582"/>
      <c r="S97" s="137"/>
      <c r="T97" s="137"/>
      <c r="U97" s="137"/>
      <c r="V97" s="137"/>
      <c r="W97" s="137"/>
      <c r="X97" s="137"/>
    </row>
    <row r="98">
      <c r="A98" s="137"/>
      <c r="B98" s="137"/>
      <c r="C98" s="137"/>
      <c r="D98" s="148"/>
      <c r="E98" s="148"/>
      <c r="F98" s="148"/>
      <c r="G98" s="129"/>
      <c r="H98" s="149"/>
      <c r="I98" s="137"/>
      <c r="J98" s="137"/>
      <c r="K98" s="137"/>
      <c r="L98" s="581"/>
      <c r="M98" s="137"/>
      <c r="N98" s="137"/>
      <c r="O98" s="581"/>
      <c r="P98" s="116"/>
      <c r="Q98" s="116"/>
      <c r="R98" s="582"/>
      <c r="S98" s="137"/>
      <c r="T98" s="137"/>
      <c r="U98" s="137"/>
      <c r="V98" s="137"/>
      <c r="W98" s="137"/>
      <c r="X98" s="137"/>
    </row>
    <row r="99">
      <c r="A99" s="137"/>
      <c r="B99" s="137"/>
      <c r="C99" s="137"/>
      <c r="D99" s="148"/>
      <c r="E99" s="148"/>
      <c r="F99" s="148"/>
      <c r="G99" s="129"/>
      <c r="H99" s="149"/>
      <c r="I99" s="137"/>
      <c r="J99" s="137"/>
      <c r="K99" s="137"/>
      <c r="L99" s="581"/>
      <c r="M99" s="137"/>
      <c r="N99" s="137"/>
      <c r="O99" s="581"/>
      <c r="P99" s="116"/>
      <c r="Q99" s="116"/>
      <c r="R99" s="582"/>
      <c r="S99" s="137"/>
      <c r="T99" s="137"/>
      <c r="U99" s="137"/>
      <c r="V99" s="137"/>
      <c r="W99" s="137"/>
      <c r="X99" s="137"/>
    </row>
    <row r="100">
      <c r="A100" s="137"/>
      <c r="B100" s="137"/>
      <c r="C100" s="137"/>
      <c r="D100" s="148"/>
      <c r="E100" s="148"/>
      <c r="F100" s="148"/>
      <c r="G100" s="129"/>
      <c r="H100" s="149"/>
      <c r="I100" s="137"/>
      <c r="J100" s="137"/>
      <c r="K100" s="137"/>
      <c r="L100" s="581"/>
      <c r="M100" s="137"/>
      <c r="N100" s="137"/>
      <c r="O100" s="581"/>
      <c r="P100" s="116"/>
      <c r="Q100" s="116"/>
      <c r="R100" s="582"/>
      <c r="S100" s="137"/>
      <c r="T100" s="137"/>
      <c r="U100" s="137"/>
      <c r="V100" s="137"/>
      <c r="W100" s="137"/>
      <c r="X100" s="137"/>
    </row>
    <row r="101">
      <c r="A101" s="137"/>
      <c r="B101" s="137"/>
      <c r="C101" s="137"/>
      <c r="D101" s="148"/>
      <c r="E101" s="148"/>
      <c r="F101" s="148"/>
      <c r="G101" s="129"/>
      <c r="H101" s="149"/>
      <c r="I101" s="137"/>
      <c r="J101" s="137"/>
      <c r="K101" s="137"/>
      <c r="L101" s="581"/>
      <c r="M101" s="137"/>
      <c r="N101" s="137"/>
      <c r="O101" s="581"/>
      <c r="P101" s="116"/>
      <c r="Q101" s="116"/>
      <c r="R101" s="582"/>
      <c r="S101" s="137"/>
      <c r="T101" s="137"/>
      <c r="U101" s="137"/>
      <c r="V101" s="137"/>
      <c r="W101" s="137"/>
      <c r="X101" s="137"/>
    </row>
    <row r="102">
      <c r="A102" s="137"/>
      <c r="B102" s="137"/>
      <c r="C102" s="137"/>
      <c r="D102" s="148"/>
      <c r="E102" s="148"/>
      <c r="F102" s="148"/>
      <c r="G102" s="129"/>
      <c r="H102" s="149"/>
      <c r="I102" s="137"/>
      <c r="J102" s="137"/>
      <c r="K102" s="137"/>
      <c r="L102" s="581"/>
      <c r="M102" s="137"/>
      <c r="N102" s="137"/>
      <c r="O102" s="581"/>
      <c r="P102" s="116"/>
      <c r="Q102" s="116"/>
      <c r="R102" s="582"/>
      <c r="S102" s="137"/>
      <c r="T102" s="137"/>
      <c r="U102" s="137"/>
      <c r="V102" s="137"/>
      <c r="W102" s="137"/>
      <c r="X102" s="137"/>
    </row>
    <row r="103">
      <c r="A103" s="137"/>
      <c r="B103" s="137"/>
      <c r="C103" s="137"/>
      <c r="D103" s="148"/>
      <c r="E103" s="148"/>
      <c r="F103" s="148"/>
      <c r="G103" s="129"/>
      <c r="H103" s="149"/>
      <c r="I103" s="137"/>
      <c r="J103" s="137"/>
      <c r="K103" s="137"/>
      <c r="L103" s="581"/>
      <c r="M103" s="137"/>
      <c r="N103" s="137"/>
      <c r="O103" s="581"/>
      <c r="P103" s="116"/>
      <c r="Q103" s="116"/>
      <c r="R103" s="582"/>
      <c r="S103" s="137"/>
      <c r="T103" s="137"/>
      <c r="U103" s="137"/>
      <c r="V103" s="137"/>
      <c r="W103" s="137"/>
      <c r="X103" s="137"/>
    </row>
    <row r="104">
      <c r="A104" s="137"/>
      <c r="B104" s="137"/>
      <c r="C104" s="137"/>
      <c r="D104" s="148"/>
      <c r="E104" s="148"/>
      <c r="F104" s="148"/>
      <c r="G104" s="129"/>
      <c r="H104" s="149"/>
      <c r="I104" s="137"/>
      <c r="J104" s="137"/>
      <c r="K104" s="137"/>
      <c r="L104" s="581"/>
      <c r="M104" s="137"/>
      <c r="N104" s="137"/>
      <c r="O104" s="581"/>
      <c r="P104" s="116"/>
      <c r="Q104" s="116"/>
      <c r="R104" s="582"/>
      <c r="S104" s="137"/>
      <c r="T104" s="137"/>
      <c r="U104" s="137"/>
      <c r="V104" s="137"/>
      <c r="W104" s="137"/>
      <c r="X104" s="137"/>
    </row>
    <row r="105">
      <c r="A105" s="137"/>
      <c r="B105" s="137"/>
      <c r="C105" s="137"/>
      <c r="D105" s="148"/>
      <c r="E105" s="148"/>
      <c r="F105" s="148"/>
      <c r="G105" s="129"/>
      <c r="H105" s="149"/>
      <c r="I105" s="137"/>
      <c r="J105" s="137"/>
      <c r="K105" s="137"/>
      <c r="L105" s="581"/>
      <c r="M105" s="137"/>
      <c r="N105" s="137"/>
      <c r="O105" s="581"/>
      <c r="P105" s="116"/>
      <c r="Q105" s="116"/>
      <c r="R105" s="582"/>
      <c r="S105" s="137"/>
      <c r="T105" s="137"/>
      <c r="U105" s="137"/>
      <c r="V105" s="137"/>
      <c r="W105" s="137"/>
      <c r="X105" s="137"/>
    </row>
    <row r="106">
      <c r="A106" s="137"/>
      <c r="B106" s="137"/>
      <c r="C106" s="137"/>
      <c r="D106" s="148"/>
      <c r="E106" s="148"/>
      <c r="F106" s="148"/>
      <c r="G106" s="129"/>
      <c r="H106" s="149"/>
      <c r="I106" s="137"/>
      <c r="J106" s="137"/>
      <c r="K106" s="137"/>
      <c r="L106" s="581"/>
      <c r="M106" s="137"/>
      <c r="N106" s="137"/>
      <c r="O106" s="581"/>
      <c r="P106" s="116"/>
      <c r="Q106" s="116"/>
      <c r="R106" s="582"/>
      <c r="S106" s="137"/>
      <c r="T106" s="137"/>
      <c r="U106" s="137"/>
      <c r="V106" s="137"/>
      <c r="W106" s="137"/>
      <c r="X106" s="137"/>
    </row>
    <row r="107">
      <c r="A107" s="137"/>
      <c r="B107" s="137"/>
      <c r="C107" s="137"/>
      <c r="D107" s="148"/>
      <c r="E107" s="148"/>
      <c r="F107" s="148"/>
      <c r="G107" s="129"/>
      <c r="H107" s="149"/>
      <c r="I107" s="137"/>
      <c r="J107" s="137"/>
      <c r="K107" s="137"/>
      <c r="L107" s="581"/>
      <c r="M107" s="137"/>
      <c r="N107" s="137"/>
      <c r="O107" s="581"/>
      <c r="P107" s="116"/>
      <c r="Q107" s="116"/>
      <c r="R107" s="582"/>
      <c r="S107" s="137"/>
      <c r="T107" s="137"/>
      <c r="U107" s="137"/>
      <c r="V107" s="137"/>
      <c r="W107" s="137"/>
      <c r="X107" s="137"/>
    </row>
    <row r="108">
      <c r="A108" s="137"/>
      <c r="B108" s="137"/>
      <c r="C108" s="137"/>
      <c r="D108" s="148"/>
      <c r="E108" s="148"/>
      <c r="F108" s="148"/>
      <c r="G108" s="129"/>
      <c r="H108" s="149"/>
      <c r="I108" s="137"/>
      <c r="J108" s="137"/>
      <c r="K108" s="137"/>
      <c r="L108" s="581"/>
      <c r="M108" s="137"/>
      <c r="N108" s="137"/>
      <c r="O108" s="581"/>
      <c r="P108" s="116"/>
      <c r="Q108" s="116"/>
      <c r="R108" s="582"/>
      <c r="S108" s="137"/>
      <c r="T108" s="137"/>
      <c r="U108" s="137"/>
      <c r="V108" s="137"/>
      <c r="W108" s="137"/>
      <c r="X108" s="137"/>
    </row>
    <row r="109">
      <c r="A109" s="137"/>
      <c r="B109" s="137"/>
      <c r="C109" s="137"/>
      <c r="D109" s="148"/>
      <c r="E109" s="148"/>
      <c r="F109" s="148"/>
      <c r="G109" s="129"/>
      <c r="H109" s="149"/>
      <c r="I109" s="137"/>
      <c r="J109" s="137"/>
      <c r="K109" s="137"/>
      <c r="L109" s="581"/>
      <c r="M109" s="137"/>
      <c r="N109" s="137"/>
      <c r="O109" s="581"/>
      <c r="P109" s="116"/>
      <c r="Q109" s="116"/>
      <c r="R109" s="582"/>
      <c r="S109" s="137"/>
      <c r="T109" s="137"/>
      <c r="U109" s="137"/>
      <c r="V109" s="137"/>
      <c r="W109" s="137"/>
      <c r="X109" s="137"/>
    </row>
    <row r="110">
      <c r="A110" s="137"/>
      <c r="B110" s="137"/>
      <c r="C110" s="137"/>
      <c r="D110" s="148"/>
      <c r="E110" s="148"/>
      <c r="F110" s="148"/>
      <c r="G110" s="129"/>
      <c r="H110" s="149"/>
      <c r="I110" s="137"/>
      <c r="J110" s="137"/>
      <c r="K110" s="137"/>
      <c r="L110" s="581"/>
      <c r="M110" s="137"/>
      <c r="N110" s="137"/>
      <c r="O110" s="581"/>
      <c r="P110" s="116"/>
      <c r="Q110" s="116"/>
      <c r="R110" s="582"/>
      <c r="S110" s="137"/>
      <c r="T110" s="137"/>
      <c r="U110" s="137"/>
      <c r="V110" s="137"/>
      <c r="W110" s="137"/>
      <c r="X110" s="137"/>
    </row>
    <row r="111">
      <c r="A111" s="137"/>
      <c r="B111" s="137"/>
      <c r="C111" s="137"/>
      <c r="D111" s="148"/>
      <c r="E111" s="148"/>
      <c r="F111" s="148"/>
      <c r="G111" s="129"/>
      <c r="H111" s="149"/>
      <c r="I111" s="137"/>
      <c r="J111" s="137"/>
      <c r="K111" s="137"/>
      <c r="L111" s="581"/>
      <c r="M111" s="137"/>
      <c r="N111" s="137"/>
      <c r="O111" s="581"/>
      <c r="P111" s="116"/>
      <c r="Q111" s="116"/>
      <c r="R111" s="582"/>
      <c r="S111" s="137"/>
      <c r="T111" s="137"/>
      <c r="U111" s="137"/>
      <c r="V111" s="137"/>
      <c r="W111" s="137"/>
      <c r="X111" s="137"/>
    </row>
    <row r="112">
      <c r="A112" s="137"/>
      <c r="B112" s="137"/>
      <c r="C112" s="137"/>
      <c r="D112" s="148"/>
      <c r="E112" s="148"/>
      <c r="F112" s="148"/>
      <c r="G112" s="129"/>
      <c r="H112" s="149"/>
      <c r="I112" s="137"/>
      <c r="J112" s="137"/>
      <c r="K112" s="137"/>
      <c r="L112" s="581"/>
      <c r="M112" s="137"/>
      <c r="N112" s="137"/>
      <c r="O112" s="581"/>
      <c r="P112" s="116"/>
      <c r="Q112" s="116"/>
      <c r="R112" s="582"/>
      <c r="S112" s="137"/>
      <c r="T112" s="137"/>
      <c r="U112" s="137"/>
      <c r="V112" s="137"/>
      <c r="W112" s="137"/>
      <c r="X112" s="137"/>
    </row>
    <row r="113">
      <c r="A113" s="137"/>
      <c r="B113" s="137"/>
      <c r="C113" s="137"/>
      <c r="D113" s="148"/>
      <c r="E113" s="148"/>
      <c r="F113" s="148"/>
      <c r="G113" s="129"/>
      <c r="H113" s="149"/>
      <c r="I113" s="137"/>
      <c r="J113" s="137"/>
      <c r="K113" s="137"/>
      <c r="L113" s="581"/>
      <c r="M113" s="137"/>
      <c r="N113" s="137"/>
      <c r="O113" s="581"/>
      <c r="P113" s="116"/>
      <c r="Q113" s="116"/>
      <c r="R113" s="582"/>
      <c r="S113" s="137"/>
      <c r="T113" s="137"/>
      <c r="U113" s="137"/>
      <c r="V113" s="137"/>
      <c r="W113" s="137"/>
      <c r="X113" s="137"/>
    </row>
    <row r="114">
      <c r="A114" s="137"/>
      <c r="B114" s="137"/>
      <c r="C114" s="137"/>
      <c r="D114" s="148"/>
      <c r="E114" s="148"/>
      <c r="F114" s="148"/>
      <c r="G114" s="129"/>
      <c r="H114" s="149"/>
      <c r="I114" s="137"/>
      <c r="J114" s="137"/>
      <c r="K114" s="137"/>
      <c r="L114" s="581"/>
      <c r="M114" s="137"/>
      <c r="N114" s="137"/>
      <c r="O114" s="581"/>
      <c r="P114" s="116"/>
      <c r="Q114" s="116"/>
      <c r="R114" s="582"/>
      <c r="S114" s="137"/>
      <c r="T114" s="137"/>
      <c r="U114" s="137"/>
      <c r="V114" s="137"/>
      <c r="W114" s="137"/>
      <c r="X114" s="137"/>
    </row>
    <row r="115">
      <c r="A115" s="137"/>
      <c r="B115" s="137"/>
      <c r="C115" s="137"/>
      <c r="D115" s="148"/>
      <c r="E115" s="148"/>
      <c r="F115" s="148"/>
      <c r="G115" s="129"/>
      <c r="H115" s="149"/>
      <c r="I115" s="137"/>
      <c r="J115" s="137"/>
      <c r="K115" s="137"/>
      <c r="L115" s="581"/>
      <c r="M115" s="137"/>
      <c r="N115" s="137"/>
      <c r="O115" s="581"/>
      <c r="P115" s="116"/>
      <c r="Q115" s="116"/>
      <c r="R115" s="582"/>
      <c r="S115" s="137"/>
      <c r="T115" s="137"/>
      <c r="U115" s="137"/>
      <c r="V115" s="137"/>
      <c r="W115" s="137"/>
      <c r="X115" s="137"/>
    </row>
    <row r="116">
      <c r="A116" s="137"/>
      <c r="B116" s="137"/>
      <c r="C116" s="137"/>
      <c r="D116" s="148"/>
      <c r="E116" s="148"/>
      <c r="F116" s="148"/>
      <c r="G116" s="129"/>
      <c r="H116" s="149"/>
      <c r="I116" s="137"/>
      <c r="J116" s="137"/>
      <c r="K116" s="137"/>
      <c r="L116" s="581"/>
      <c r="M116" s="137"/>
      <c r="N116" s="137"/>
      <c r="O116" s="581"/>
      <c r="P116" s="116"/>
      <c r="Q116" s="116"/>
      <c r="R116" s="582"/>
      <c r="S116" s="137"/>
      <c r="T116" s="137"/>
      <c r="U116" s="137"/>
      <c r="V116" s="137"/>
      <c r="W116" s="137"/>
      <c r="X116" s="137"/>
    </row>
    <row r="117">
      <c r="A117" s="137"/>
      <c r="B117" s="137"/>
      <c r="C117" s="137"/>
      <c r="D117" s="148"/>
      <c r="E117" s="148"/>
      <c r="F117" s="148"/>
      <c r="G117" s="129"/>
      <c r="H117" s="149"/>
      <c r="I117" s="137"/>
      <c r="J117" s="137"/>
      <c r="K117" s="137"/>
      <c r="L117" s="581"/>
      <c r="M117" s="137"/>
      <c r="N117" s="137"/>
      <c r="O117" s="581"/>
      <c r="P117" s="116"/>
      <c r="Q117" s="116"/>
      <c r="R117" s="582"/>
      <c r="S117" s="137"/>
      <c r="T117" s="137"/>
      <c r="U117" s="137"/>
      <c r="V117" s="137"/>
      <c r="W117" s="137"/>
      <c r="X117" s="137"/>
    </row>
    <row r="118">
      <c r="A118" s="137"/>
      <c r="B118" s="137"/>
      <c r="C118" s="137"/>
      <c r="D118" s="148"/>
      <c r="E118" s="148"/>
      <c r="F118" s="148"/>
      <c r="G118" s="129"/>
      <c r="H118" s="149"/>
      <c r="I118" s="137"/>
      <c r="J118" s="137"/>
      <c r="K118" s="137"/>
      <c r="L118" s="581"/>
      <c r="M118" s="137"/>
      <c r="N118" s="137"/>
      <c r="O118" s="581"/>
      <c r="P118" s="116"/>
      <c r="Q118" s="116"/>
      <c r="R118" s="582"/>
      <c r="S118" s="137"/>
      <c r="T118" s="137"/>
      <c r="U118" s="137"/>
      <c r="V118" s="137"/>
      <c r="W118" s="137"/>
      <c r="X118" s="137"/>
    </row>
    <row r="119">
      <c r="A119" s="137"/>
      <c r="B119" s="137"/>
      <c r="C119" s="137"/>
      <c r="D119" s="148"/>
      <c r="E119" s="148"/>
      <c r="F119" s="148"/>
      <c r="G119" s="129"/>
      <c r="H119" s="149"/>
      <c r="I119" s="137"/>
      <c r="J119" s="137"/>
      <c r="K119" s="137"/>
      <c r="L119" s="581"/>
      <c r="M119" s="137"/>
      <c r="N119" s="137"/>
      <c r="O119" s="581"/>
      <c r="P119" s="116"/>
      <c r="Q119" s="116"/>
      <c r="R119" s="582"/>
      <c r="S119" s="137"/>
      <c r="T119" s="137"/>
      <c r="U119" s="137"/>
      <c r="V119" s="137"/>
      <c r="W119" s="137"/>
      <c r="X119" s="137"/>
    </row>
    <row r="120">
      <c r="A120" s="137"/>
      <c r="B120" s="137"/>
      <c r="C120" s="137"/>
      <c r="D120" s="148"/>
      <c r="E120" s="148"/>
      <c r="F120" s="148"/>
      <c r="G120" s="129"/>
      <c r="H120" s="149"/>
      <c r="I120" s="137"/>
      <c r="J120" s="137"/>
      <c r="K120" s="137"/>
      <c r="L120" s="581"/>
      <c r="M120" s="137"/>
      <c r="N120" s="137"/>
      <c r="O120" s="581"/>
      <c r="P120" s="116"/>
      <c r="Q120" s="116"/>
      <c r="R120" s="582"/>
      <c r="S120" s="137"/>
      <c r="T120" s="137"/>
      <c r="U120" s="137"/>
      <c r="V120" s="137"/>
      <c r="W120" s="137"/>
      <c r="X120" s="137"/>
    </row>
    <row r="121">
      <c r="A121" s="137"/>
      <c r="B121" s="137"/>
      <c r="C121" s="137"/>
      <c r="D121" s="148"/>
      <c r="E121" s="148"/>
      <c r="F121" s="148"/>
      <c r="G121" s="129"/>
      <c r="H121" s="149"/>
      <c r="I121" s="137"/>
      <c r="J121" s="137"/>
      <c r="K121" s="137"/>
      <c r="L121" s="581"/>
      <c r="M121" s="137"/>
      <c r="N121" s="137"/>
      <c r="O121" s="581"/>
      <c r="P121" s="116"/>
      <c r="Q121" s="116"/>
      <c r="R121" s="582"/>
      <c r="S121" s="137"/>
      <c r="T121" s="137"/>
      <c r="U121" s="137"/>
      <c r="V121" s="137"/>
      <c r="W121" s="137"/>
      <c r="X121" s="137"/>
    </row>
    <row r="122">
      <c r="A122" s="137"/>
      <c r="B122" s="137"/>
      <c r="C122" s="137"/>
      <c r="D122" s="148"/>
      <c r="E122" s="148"/>
      <c r="F122" s="148"/>
      <c r="G122" s="129"/>
      <c r="H122" s="149"/>
      <c r="I122" s="137"/>
      <c r="J122" s="137"/>
      <c r="K122" s="137"/>
      <c r="L122" s="581"/>
      <c r="M122" s="137"/>
      <c r="N122" s="137"/>
      <c r="O122" s="581"/>
      <c r="P122" s="116"/>
      <c r="Q122" s="116"/>
      <c r="R122" s="582"/>
      <c r="S122" s="137"/>
      <c r="T122" s="137"/>
      <c r="U122" s="137"/>
      <c r="V122" s="137"/>
      <c r="W122" s="137"/>
      <c r="X122" s="137"/>
    </row>
    <row r="123">
      <c r="A123" s="137"/>
      <c r="B123" s="137"/>
      <c r="C123" s="137"/>
      <c r="D123" s="148"/>
      <c r="E123" s="148"/>
      <c r="F123" s="148"/>
      <c r="G123" s="129"/>
      <c r="H123" s="149"/>
      <c r="I123" s="137"/>
      <c r="J123" s="137"/>
      <c r="K123" s="137"/>
      <c r="L123" s="581"/>
      <c r="M123" s="137"/>
      <c r="N123" s="137"/>
      <c r="O123" s="581"/>
      <c r="P123" s="116"/>
      <c r="Q123" s="116"/>
      <c r="R123" s="582"/>
      <c r="S123" s="137"/>
      <c r="T123" s="137"/>
      <c r="U123" s="137"/>
      <c r="V123" s="137"/>
      <c r="W123" s="137"/>
      <c r="X123" s="137"/>
    </row>
    <row r="124">
      <c r="A124" s="137"/>
      <c r="B124" s="137"/>
      <c r="C124" s="137"/>
      <c r="D124" s="148"/>
      <c r="E124" s="148"/>
      <c r="F124" s="148"/>
      <c r="G124" s="129"/>
      <c r="H124" s="149"/>
      <c r="I124" s="137"/>
      <c r="J124" s="137"/>
      <c r="K124" s="137"/>
      <c r="L124" s="581"/>
      <c r="M124" s="137"/>
      <c r="N124" s="137"/>
      <c r="O124" s="581"/>
      <c r="P124" s="116"/>
      <c r="Q124" s="116"/>
      <c r="R124" s="582"/>
      <c r="S124" s="137"/>
      <c r="T124" s="137"/>
      <c r="U124" s="137"/>
      <c r="V124" s="137"/>
      <c r="W124" s="137"/>
      <c r="X124" s="137"/>
    </row>
    <row r="125">
      <c r="A125" s="137"/>
      <c r="B125" s="137"/>
      <c r="C125" s="137"/>
      <c r="D125" s="148"/>
      <c r="E125" s="148"/>
      <c r="F125" s="148"/>
      <c r="G125" s="129"/>
      <c r="H125" s="149"/>
      <c r="I125" s="137"/>
      <c r="J125" s="137"/>
      <c r="K125" s="137"/>
      <c r="L125" s="581"/>
      <c r="M125" s="137"/>
      <c r="N125" s="137"/>
      <c r="O125" s="581"/>
      <c r="P125" s="116"/>
      <c r="Q125" s="116"/>
      <c r="R125" s="582"/>
      <c r="S125" s="137"/>
      <c r="T125" s="137"/>
      <c r="U125" s="137"/>
      <c r="V125" s="137"/>
      <c r="W125" s="137"/>
      <c r="X125" s="137"/>
    </row>
    <row r="126">
      <c r="A126" s="137"/>
      <c r="B126" s="137"/>
      <c r="C126" s="137"/>
      <c r="D126" s="148"/>
      <c r="E126" s="148"/>
      <c r="F126" s="148"/>
      <c r="G126" s="129"/>
      <c r="H126" s="149"/>
      <c r="I126" s="137"/>
      <c r="J126" s="137"/>
      <c r="K126" s="137"/>
      <c r="L126" s="581"/>
      <c r="M126" s="137"/>
      <c r="N126" s="137"/>
      <c r="O126" s="581"/>
      <c r="P126" s="116"/>
      <c r="Q126" s="116"/>
      <c r="R126" s="582"/>
      <c r="S126" s="137"/>
      <c r="T126" s="137"/>
      <c r="U126" s="137"/>
      <c r="V126" s="137"/>
      <c r="W126" s="137"/>
      <c r="X126" s="137"/>
    </row>
    <row r="127">
      <c r="A127" s="137"/>
      <c r="B127" s="137"/>
      <c r="C127" s="137"/>
      <c r="D127" s="148"/>
      <c r="E127" s="148"/>
      <c r="F127" s="148"/>
      <c r="G127" s="129"/>
      <c r="H127" s="149"/>
      <c r="I127" s="137"/>
      <c r="J127" s="137"/>
      <c r="K127" s="137"/>
      <c r="L127" s="581"/>
      <c r="M127" s="137"/>
      <c r="N127" s="137"/>
      <c r="O127" s="581"/>
      <c r="P127" s="116"/>
      <c r="Q127" s="116"/>
      <c r="R127" s="582"/>
      <c r="S127" s="137"/>
      <c r="T127" s="137"/>
      <c r="U127" s="137"/>
      <c r="V127" s="137"/>
      <c r="W127" s="137"/>
      <c r="X127" s="137"/>
    </row>
    <row r="128">
      <c r="A128" s="137"/>
      <c r="B128" s="137"/>
      <c r="C128" s="137"/>
      <c r="D128" s="148"/>
      <c r="E128" s="148"/>
      <c r="F128" s="148"/>
      <c r="G128" s="129"/>
      <c r="H128" s="149"/>
      <c r="I128" s="137"/>
      <c r="J128" s="137"/>
      <c r="K128" s="137"/>
      <c r="L128" s="581"/>
      <c r="M128" s="137"/>
      <c r="N128" s="137"/>
      <c r="O128" s="581"/>
      <c r="P128" s="116"/>
      <c r="Q128" s="116"/>
      <c r="R128" s="582"/>
      <c r="S128" s="137"/>
      <c r="T128" s="137"/>
      <c r="U128" s="137"/>
      <c r="V128" s="137"/>
      <c r="W128" s="137"/>
      <c r="X128" s="137"/>
    </row>
    <row r="129">
      <c r="A129" s="137"/>
      <c r="B129" s="137"/>
      <c r="C129" s="137"/>
      <c r="D129" s="148"/>
      <c r="E129" s="148"/>
      <c r="F129" s="148"/>
      <c r="G129" s="129"/>
      <c r="H129" s="149"/>
      <c r="I129" s="137"/>
      <c r="J129" s="137"/>
      <c r="K129" s="137"/>
      <c r="L129" s="581"/>
      <c r="M129" s="137"/>
      <c r="N129" s="137"/>
      <c r="O129" s="581"/>
      <c r="P129" s="116"/>
      <c r="Q129" s="116"/>
      <c r="R129" s="582"/>
      <c r="S129" s="137"/>
      <c r="T129" s="137"/>
      <c r="U129" s="137"/>
      <c r="V129" s="137"/>
      <c r="W129" s="137"/>
      <c r="X129" s="137"/>
    </row>
    <row r="130">
      <c r="A130" s="137"/>
      <c r="B130" s="137"/>
      <c r="C130" s="137"/>
      <c r="D130" s="148"/>
      <c r="E130" s="148"/>
      <c r="F130" s="148"/>
      <c r="G130" s="129"/>
      <c r="H130" s="149"/>
      <c r="I130" s="137"/>
      <c r="J130" s="137"/>
      <c r="K130" s="137"/>
      <c r="L130" s="581"/>
      <c r="M130" s="137"/>
      <c r="N130" s="137"/>
      <c r="O130" s="581"/>
      <c r="P130" s="116"/>
      <c r="Q130" s="116"/>
      <c r="R130" s="582"/>
      <c r="S130" s="137"/>
      <c r="T130" s="137"/>
      <c r="U130" s="137"/>
      <c r="V130" s="137"/>
      <c r="W130" s="137"/>
      <c r="X130" s="137"/>
    </row>
    <row r="131">
      <c r="A131" s="137"/>
      <c r="B131" s="137"/>
      <c r="C131" s="137"/>
      <c r="D131" s="148"/>
      <c r="E131" s="148"/>
      <c r="F131" s="148"/>
      <c r="G131" s="129"/>
      <c r="H131" s="149"/>
      <c r="I131" s="137"/>
      <c r="J131" s="137"/>
      <c r="K131" s="137"/>
      <c r="L131" s="581"/>
      <c r="M131" s="137"/>
      <c r="N131" s="137"/>
      <c r="O131" s="581"/>
      <c r="P131" s="116"/>
      <c r="Q131" s="116"/>
      <c r="R131" s="582"/>
      <c r="S131" s="137"/>
      <c r="T131" s="137"/>
      <c r="U131" s="137"/>
      <c r="V131" s="137"/>
      <c r="W131" s="137"/>
      <c r="X131" s="137"/>
    </row>
    <row r="132">
      <c r="A132" s="137"/>
      <c r="B132" s="137"/>
      <c r="C132" s="137"/>
      <c r="D132" s="148"/>
      <c r="E132" s="148"/>
      <c r="F132" s="148"/>
      <c r="G132" s="129"/>
      <c r="H132" s="149"/>
      <c r="I132" s="137"/>
      <c r="J132" s="137"/>
      <c r="K132" s="137"/>
      <c r="L132" s="581"/>
      <c r="M132" s="137"/>
      <c r="N132" s="137"/>
      <c r="O132" s="581"/>
      <c r="P132" s="116"/>
      <c r="Q132" s="116"/>
      <c r="R132" s="582"/>
      <c r="S132" s="137"/>
      <c r="T132" s="137"/>
      <c r="U132" s="137"/>
      <c r="V132" s="137"/>
      <c r="W132" s="137"/>
      <c r="X132" s="137"/>
    </row>
    <row r="133">
      <c r="A133" s="137"/>
      <c r="B133" s="137"/>
      <c r="C133" s="137"/>
      <c r="D133" s="148"/>
      <c r="E133" s="148"/>
      <c r="F133" s="148"/>
      <c r="G133" s="129"/>
      <c r="H133" s="149"/>
      <c r="I133" s="137"/>
      <c r="J133" s="137"/>
      <c r="K133" s="137"/>
      <c r="L133" s="581"/>
      <c r="M133" s="137"/>
      <c r="N133" s="137"/>
      <c r="O133" s="581"/>
      <c r="P133" s="116"/>
      <c r="Q133" s="116"/>
      <c r="R133" s="582"/>
      <c r="S133" s="137"/>
      <c r="T133" s="137"/>
      <c r="U133" s="137"/>
      <c r="V133" s="137"/>
      <c r="W133" s="137"/>
      <c r="X133" s="137"/>
    </row>
    <row r="134">
      <c r="A134" s="137"/>
      <c r="B134" s="137"/>
      <c r="C134" s="137"/>
      <c r="D134" s="148"/>
      <c r="E134" s="148"/>
      <c r="F134" s="148"/>
      <c r="G134" s="129"/>
      <c r="H134" s="149"/>
      <c r="I134" s="137"/>
      <c r="J134" s="137"/>
      <c r="K134" s="137"/>
      <c r="L134" s="581"/>
      <c r="M134" s="137"/>
      <c r="N134" s="137"/>
      <c r="O134" s="581"/>
      <c r="P134" s="116"/>
      <c r="Q134" s="116"/>
      <c r="R134" s="582"/>
      <c r="S134" s="137"/>
      <c r="T134" s="137"/>
      <c r="U134" s="137"/>
      <c r="V134" s="137"/>
      <c r="W134" s="137"/>
      <c r="X134" s="137"/>
    </row>
    <row r="135">
      <c r="A135" s="137"/>
      <c r="B135" s="137"/>
      <c r="C135" s="137"/>
      <c r="D135" s="148"/>
      <c r="E135" s="148"/>
      <c r="F135" s="148"/>
      <c r="G135" s="129"/>
      <c r="H135" s="149"/>
      <c r="I135" s="137"/>
      <c r="J135" s="137"/>
      <c r="K135" s="137"/>
      <c r="L135" s="581"/>
      <c r="M135" s="137"/>
      <c r="N135" s="137"/>
      <c r="O135" s="581"/>
      <c r="P135" s="116"/>
      <c r="Q135" s="116"/>
      <c r="R135" s="582"/>
      <c r="S135" s="137"/>
      <c r="T135" s="137"/>
      <c r="U135" s="137"/>
      <c r="V135" s="137"/>
      <c r="W135" s="137"/>
      <c r="X135" s="137"/>
    </row>
    <row r="136">
      <c r="A136" s="137"/>
      <c r="B136" s="137"/>
      <c r="C136" s="137"/>
      <c r="D136" s="148"/>
      <c r="E136" s="148"/>
      <c r="F136" s="148"/>
      <c r="G136" s="129"/>
      <c r="H136" s="149"/>
      <c r="I136" s="137"/>
      <c r="J136" s="137"/>
      <c r="K136" s="137"/>
      <c r="L136" s="581"/>
      <c r="M136" s="137"/>
      <c r="N136" s="137"/>
      <c r="O136" s="581"/>
      <c r="P136" s="116"/>
      <c r="Q136" s="116"/>
      <c r="R136" s="582"/>
      <c r="S136" s="137"/>
      <c r="T136" s="137"/>
      <c r="U136" s="137"/>
      <c r="V136" s="137"/>
      <c r="W136" s="137"/>
      <c r="X136" s="137"/>
    </row>
    <row r="137">
      <c r="A137" s="137"/>
      <c r="B137" s="137"/>
      <c r="C137" s="137"/>
      <c r="D137" s="148"/>
      <c r="E137" s="148"/>
      <c r="F137" s="148"/>
      <c r="G137" s="129"/>
      <c r="H137" s="149"/>
      <c r="I137" s="137"/>
      <c r="J137" s="137"/>
      <c r="K137" s="137"/>
      <c r="L137" s="581"/>
      <c r="M137" s="137"/>
      <c r="N137" s="137"/>
      <c r="O137" s="581"/>
      <c r="P137" s="116"/>
      <c r="Q137" s="116"/>
      <c r="R137" s="582"/>
      <c r="S137" s="137"/>
      <c r="T137" s="137"/>
      <c r="U137" s="137"/>
      <c r="V137" s="137"/>
      <c r="W137" s="137"/>
      <c r="X137" s="137"/>
    </row>
    <row r="138">
      <c r="A138" s="137"/>
      <c r="B138" s="137"/>
      <c r="C138" s="137"/>
      <c r="D138" s="148"/>
      <c r="E138" s="148"/>
      <c r="F138" s="148"/>
      <c r="G138" s="129"/>
      <c r="H138" s="149"/>
      <c r="I138" s="137"/>
      <c r="J138" s="137"/>
      <c r="K138" s="137"/>
      <c r="L138" s="581"/>
      <c r="M138" s="137"/>
      <c r="N138" s="137"/>
      <c r="O138" s="581"/>
      <c r="P138" s="116"/>
      <c r="Q138" s="116"/>
      <c r="R138" s="582"/>
      <c r="S138" s="137"/>
      <c r="T138" s="137"/>
      <c r="U138" s="137"/>
      <c r="V138" s="137"/>
      <c r="W138" s="137"/>
      <c r="X138" s="137"/>
    </row>
    <row r="139">
      <c r="A139" s="137"/>
      <c r="B139" s="137"/>
      <c r="C139" s="137"/>
      <c r="D139" s="148"/>
      <c r="E139" s="148"/>
      <c r="F139" s="148"/>
      <c r="G139" s="129"/>
      <c r="H139" s="149"/>
      <c r="I139" s="137"/>
      <c r="J139" s="137"/>
      <c r="K139" s="137"/>
      <c r="L139" s="581"/>
      <c r="M139" s="137"/>
      <c r="N139" s="137"/>
      <c r="O139" s="581"/>
      <c r="P139" s="116"/>
      <c r="Q139" s="116"/>
      <c r="R139" s="582"/>
      <c r="S139" s="137"/>
      <c r="T139" s="137"/>
      <c r="U139" s="137"/>
      <c r="V139" s="137"/>
      <c r="W139" s="137"/>
      <c r="X139" s="137"/>
    </row>
    <row r="140">
      <c r="A140" s="137"/>
      <c r="B140" s="137"/>
      <c r="C140" s="137"/>
      <c r="D140" s="148"/>
      <c r="E140" s="148"/>
      <c r="F140" s="148"/>
      <c r="G140" s="129"/>
      <c r="H140" s="149"/>
      <c r="I140" s="137"/>
      <c r="J140" s="137"/>
      <c r="K140" s="137"/>
      <c r="L140" s="581"/>
      <c r="M140" s="137"/>
      <c r="N140" s="137"/>
      <c r="O140" s="581"/>
      <c r="P140" s="116"/>
      <c r="Q140" s="116"/>
      <c r="R140" s="582"/>
      <c r="S140" s="137"/>
      <c r="T140" s="137"/>
      <c r="U140" s="137"/>
      <c r="V140" s="137"/>
      <c r="W140" s="137"/>
      <c r="X140" s="137"/>
    </row>
    <row r="141">
      <c r="A141" s="137"/>
      <c r="B141" s="137"/>
      <c r="C141" s="137"/>
      <c r="D141" s="148"/>
      <c r="E141" s="148"/>
      <c r="F141" s="148"/>
      <c r="G141" s="129"/>
      <c r="H141" s="149"/>
      <c r="I141" s="137"/>
      <c r="J141" s="137"/>
      <c r="K141" s="137"/>
      <c r="L141" s="581"/>
      <c r="M141" s="137"/>
      <c r="N141" s="137"/>
      <c r="O141" s="581"/>
      <c r="P141" s="116"/>
      <c r="Q141" s="116"/>
      <c r="R141" s="582"/>
      <c r="S141" s="137"/>
      <c r="T141" s="137"/>
      <c r="U141" s="137"/>
      <c r="V141" s="137"/>
      <c r="W141" s="137"/>
      <c r="X141" s="137"/>
    </row>
    <row r="142">
      <c r="A142" s="137"/>
      <c r="B142" s="137"/>
      <c r="C142" s="137"/>
      <c r="D142" s="148"/>
      <c r="E142" s="148"/>
      <c r="F142" s="148"/>
      <c r="G142" s="129"/>
      <c r="H142" s="149"/>
      <c r="I142" s="137"/>
      <c r="J142" s="137"/>
      <c r="K142" s="137"/>
      <c r="L142" s="581"/>
      <c r="M142" s="137"/>
      <c r="N142" s="137"/>
      <c r="O142" s="581"/>
      <c r="P142" s="116"/>
      <c r="Q142" s="116"/>
      <c r="R142" s="582"/>
      <c r="S142" s="137"/>
      <c r="T142" s="137"/>
      <c r="U142" s="137"/>
      <c r="V142" s="137"/>
      <c r="W142" s="137"/>
      <c r="X142" s="137"/>
    </row>
    <row r="143">
      <c r="A143" s="137"/>
      <c r="B143" s="137"/>
      <c r="C143" s="137"/>
      <c r="D143" s="148"/>
      <c r="E143" s="148"/>
      <c r="F143" s="148"/>
      <c r="G143" s="129"/>
      <c r="H143" s="149"/>
      <c r="I143" s="137"/>
      <c r="J143" s="137"/>
      <c r="K143" s="137"/>
      <c r="L143" s="581"/>
      <c r="M143" s="137"/>
      <c r="N143" s="137"/>
      <c r="O143" s="581"/>
      <c r="P143" s="116"/>
      <c r="Q143" s="116"/>
      <c r="R143" s="582"/>
      <c r="S143" s="137"/>
      <c r="T143" s="137"/>
      <c r="U143" s="137"/>
      <c r="V143" s="137"/>
      <c r="W143" s="137"/>
      <c r="X143" s="137"/>
    </row>
    <row r="144">
      <c r="A144" s="137"/>
      <c r="B144" s="137"/>
      <c r="C144" s="137"/>
      <c r="D144" s="148"/>
      <c r="E144" s="148"/>
      <c r="F144" s="148"/>
      <c r="G144" s="129"/>
      <c r="H144" s="149"/>
      <c r="I144" s="137"/>
      <c r="J144" s="137"/>
      <c r="K144" s="137"/>
      <c r="L144" s="581"/>
      <c r="M144" s="137"/>
      <c r="N144" s="137"/>
      <c r="O144" s="581"/>
      <c r="P144" s="116"/>
      <c r="Q144" s="116"/>
      <c r="R144" s="582"/>
      <c r="S144" s="137"/>
      <c r="T144" s="137"/>
      <c r="U144" s="137"/>
      <c r="V144" s="137"/>
      <c r="W144" s="137"/>
      <c r="X144" s="137"/>
    </row>
    <row r="145">
      <c r="A145" s="137"/>
      <c r="B145" s="137"/>
      <c r="C145" s="137"/>
      <c r="D145" s="148"/>
      <c r="E145" s="148"/>
      <c r="F145" s="148"/>
      <c r="G145" s="129"/>
      <c r="H145" s="149"/>
      <c r="I145" s="137"/>
      <c r="J145" s="137"/>
      <c r="K145" s="137"/>
      <c r="L145" s="581"/>
      <c r="M145" s="137"/>
      <c r="N145" s="137"/>
      <c r="O145" s="581"/>
      <c r="P145" s="116"/>
      <c r="Q145" s="116"/>
      <c r="R145" s="582"/>
      <c r="S145" s="137"/>
      <c r="T145" s="137"/>
      <c r="U145" s="137"/>
      <c r="V145" s="137"/>
      <c r="W145" s="137"/>
      <c r="X145" s="137"/>
    </row>
    <row r="146">
      <c r="A146" s="137"/>
      <c r="B146" s="137"/>
      <c r="C146" s="137"/>
      <c r="D146" s="148"/>
      <c r="E146" s="148"/>
      <c r="F146" s="148"/>
      <c r="G146" s="129"/>
      <c r="H146" s="149"/>
      <c r="I146" s="137"/>
      <c r="J146" s="137"/>
      <c r="K146" s="137"/>
      <c r="L146" s="581"/>
      <c r="M146" s="137"/>
      <c r="N146" s="137"/>
      <c r="O146" s="581"/>
      <c r="P146" s="116"/>
      <c r="Q146" s="116"/>
      <c r="R146" s="582"/>
      <c r="S146" s="137"/>
      <c r="T146" s="137"/>
      <c r="U146" s="137"/>
      <c r="V146" s="137"/>
      <c r="W146" s="137"/>
      <c r="X146" s="137"/>
    </row>
    <row r="147">
      <c r="A147" s="137"/>
      <c r="B147" s="137"/>
      <c r="C147" s="137"/>
      <c r="D147" s="148"/>
      <c r="E147" s="148"/>
      <c r="F147" s="148"/>
      <c r="G147" s="129"/>
      <c r="H147" s="149"/>
      <c r="I147" s="137"/>
      <c r="J147" s="137"/>
      <c r="K147" s="137"/>
      <c r="L147" s="581"/>
      <c r="M147" s="137"/>
      <c r="N147" s="137"/>
      <c r="O147" s="581"/>
      <c r="P147" s="116"/>
      <c r="Q147" s="116"/>
      <c r="R147" s="582"/>
      <c r="S147" s="137"/>
      <c r="T147" s="137"/>
      <c r="U147" s="137"/>
      <c r="V147" s="137"/>
      <c r="W147" s="137"/>
      <c r="X147" s="137"/>
    </row>
    <row r="148">
      <c r="A148" s="137"/>
      <c r="B148" s="137"/>
      <c r="C148" s="137"/>
      <c r="D148" s="148"/>
      <c r="E148" s="148"/>
      <c r="F148" s="148"/>
      <c r="G148" s="129"/>
      <c r="H148" s="149"/>
      <c r="I148" s="137"/>
      <c r="J148" s="137"/>
      <c r="K148" s="137"/>
      <c r="L148" s="581"/>
      <c r="M148" s="137"/>
      <c r="N148" s="137"/>
      <c r="O148" s="581"/>
      <c r="P148" s="116"/>
      <c r="Q148" s="116"/>
      <c r="R148" s="582"/>
      <c r="S148" s="137"/>
      <c r="T148" s="137"/>
      <c r="U148" s="137"/>
      <c r="V148" s="137"/>
      <c r="W148" s="137"/>
      <c r="X148" s="137"/>
    </row>
    <row r="149">
      <c r="A149" s="137"/>
      <c r="B149" s="137"/>
      <c r="C149" s="137"/>
      <c r="D149" s="148"/>
      <c r="E149" s="148"/>
      <c r="F149" s="148"/>
      <c r="G149" s="129"/>
      <c r="H149" s="149"/>
      <c r="I149" s="137"/>
      <c r="J149" s="137"/>
      <c r="K149" s="137"/>
      <c r="L149" s="581"/>
      <c r="M149" s="137"/>
      <c r="N149" s="137"/>
      <c r="O149" s="581"/>
      <c r="P149" s="116"/>
      <c r="Q149" s="116"/>
      <c r="R149" s="582"/>
      <c r="S149" s="137"/>
      <c r="T149" s="137"/>
      <c r="U149" s="137"/>
      <c r="V149" s="137"/>
      <c r="W149" s="137"/>
      <c r="X149" s="137"/>
    </row>
    <row r="150">
      <c r="A150" s="137"/>
      <c r="B150" s="137"/>
      <c r="C150" s="137"/>
      <c r="D150" s="148"/>
      <c r="E150" s="148"/>
      <c r="F150" s="148"/>
      <c r="G150" s="129"/>
      <c r="H150" s="149"/>
      <c r="I150" s="137"/>
      <c r="J150" s="137"/>
      <c r="K150" s="137"/>
      <c r="L150" s="581"/>
      <c r="M150" s="137"/>
      <c r="N150" s="137"/>
      <c r="O150" s="581"/>
      <c r="P150" s="116"/>
      <c r="Q150" s="116"/>
      <c r="R150" s="582"/>
      <c r="S150" s="137"/>
      <c r="T150" s="137"/>
      <c r="U150" s="137"/>
      <c r="V150" s="137"/>
      <c r="W150" s="137"/>
      <c r="X150" s="137"/>
    </row>
    <row r="151">
      <c r="A151" s="137"/>
      <c r="B151" s="137"/>
      <c r="C151" s="137"/>
      <c r="D151" s="148"/>
      <c r="E151" s="148"/>
      <c r="F151" s="148"/>
      <c r="G151" s="129"/>
      <c r="H151" s="149"/>
      <c r="I151" s="137"/>
      <c r="J151" s="137"/>
      <c r="K151" s="137"/>
      <c r="L151" s="581"/>
      <c r="M151" s="137"/>
      <c r="N151" s="137"/>
      <c r="O151" s="581"/>
      <c r="P151" s="116"/>
      <c r="Q151" s="116"/>
      <c r="R151" s="582"/>
      <c r="S151" s="137"/>
      <c r="T151" s="137"/>
      <c r="U151" s="137"/>
      <c r="V151" s="137"/>
      <c r="W151" s="137"/>
      <c r="X151" s="137"/>
    </row>
    <row r="152">
      <c r="A152" s="137"/>
      <c r="B152" s="137"/>
      <c r="C152" s="137"/>
      <c r="D152" s="148"/>
      <c r="E152" s="148"/>
      <c r="F152" s="148"/>
      <c r="G152" s="129"/>
      <c r="H152" s="149"/>
      <c r="I152" s="137"/>
      <c r="J152" s="137"/>
      <c r="K152" s="137"/>
      <c r="L152" s="581"/>
      <c r="M152" s="137"/>
      <c r="N152" s="137"/>
      <c r="O152" s="581"/>
      <c r="P152" s="116"/>
      <c r="Q152" s="116"/>
      <c r="R152" s="582"/>
      <c r="S152" s="137"/>
      <c r="T152" s="137"/>
      <c r="U152" s="137"/>
      <c r="V152" s="137"/>
      <c r="W152" s="137"/>
      <c r="X152" s="137"/>
    </row>
    <row r="153">
      <c r="A153" s="137"/>
      <c r="B153" s="137"/>
      <c r="C153" s="137"/>
      <c r="D153" s="148"/>
      <c r="E153" s="148"/>
      <c r="F153" s="148"/>
      <c r="G153" s="129"/>
      <c r="H153" s="149"/>
      <c r="I153" s="137"/>
      <c r="J153" s="137"/>
      <c r="K153" s="137"/>
      <c r="L153" s="581"/>
      <c r="M153" s="137"/>
      <c r="N153" s="137"/>
      <c r="O153" s="581"/>
      <c r="P153" s="116"/>
      <c r="Q153" s="116"/>
      <c r="R153" s="582"/>
      <c r="S153" s="137"/>
      <c r="T153" s="137"/>
      <c r="U153" s="137"/>
      <c r="V153" s="137"/>
      <c r="W153" s="137"/>
      <c r="X153" s="137"/>
    </row>
    <row r="154">
      <c r="A154" s="137"/>
      <c r="B154" s="137"/>
      <c r="C154" s="137"/>
      <c r="D154" s="148"/>
      <c r="E154" s="148"/>
      <c r="F154" s="148"/>
      <c r="G154" s="129"/>
      <c r="H154" s="149"/>
      <c r="I154" s="137"/>
      <c r="J154" s="137"/>
      <c r="K154" s="137"/>
      <c r="L154" s="581"/>
      <c r="M154" s="137"/>
      <c r="N154" s="137"/>
      <c r="O154" s="581"/>
      <c r="P154" s="116"/>
      <c r="Q154" s="116"/>
      <c r="R154" s="582"/>
      <c r="S154" s="137"/>
      <c r="T154" s="137"/>
      <c r="U154" s="137"/>
      <c r="V154" s="137"/>
      <c r="W154" s="137"/>
      <c r="X154" s="137"/>
    </row>
    <row r="155">
      <c r="A155" s="137"/>
      <c r="B155" s="137"/>
      <c r="C155" s="137"/>
      <c r="D155" s="148"/>
      <c r="E155" s="148"/>
      <c r="F155" s="148"/>
      <c r="G155" s="129"/>
      <c r="H155" s="149"/>
      <c r="I155" s="137"/>
      <c r="J155" s="137"/>
      <c r="K155" s="137"/>
      <c r="L155" s="581"/>
      <c r="M155" s="137"/>
      <c r="N155" s="137"/>
      <c r="O155" s="581"/>
      <c r="P155" s="116"/>
      <c r="Q155" s="116"/>
      <c r="R155" s="582"/>
      <c r="S155" s="137"/>
      <c r="T155" s="137"/>
      <c r="U155" s="137"/>
      <c r="V155" s="137"/>
      <c r="W155" s="137"/>
      <c r="X155" s="137"/>
    </row>
    <row r="156">
      <c r="A156" s="137"/>
      <c r="B156" s="137"/>
      <c r="C156" s="137"/>
      <c r="D156" s="148"/>
      <c r="E156" s="148"/>
      <c r="F156" s="148"/>
      <c r="G156" s="129"/>
      <c r="H156" s="149"/>
      <c r="I156" s="137"/>
      <c r="J156" s="137"/>
      <c r="K156" s="137"/>
      <c r="L156" s="581"/>
      <c r="M156" s="137"/>
      <c r="N156" s="137"/>
      <c r="O156" s="581"/>
      <c r="P156" s="116"/>
      <c r="Q156" s="116"/>
      <c r="R156" s="582"/>
      <c r="S156" s="137"/>
      <c r="T156" s="137"/>
      <c r="U156" s="137"/>
      <c r="V156" s="137"/>
      <c r="W156" s="137"/>
      <c r="X156" s="137"/>
    </row>
    <row r="157">
      <c r="A157" s="137"/>
      <c r="B157" s="137"/>
      <c r="C157" s="137"/>
      <c r="D157" s="148"/>
      <c r="E157" s="148"/>
      <c r="F157" s="148"/>
      <c r="G157" s="129"/>
      <c r="H157" s="149"/>
      <c r="I157" s="137"/>
      <c r="J157" s="137"/>
      <c r="K157" s="137"/>
      <c r="L157" s="581"/>
      <c r="M157" s="137"/>
      <c r="N157" s="137"/>
      <c r="O157" s="581"/>
      <c r="P157" s="116"/>
      <c r="Q157" s="116"/>
      <c r="R157" s="582"/>
      <c r="S157" s="137"/>
      <c r="T157" s="137"/>
      <c r="U157" s="137"/>
      <c r="V157" s="137"/>
      <c r="W157" s="137"/>
      <c r="X157" s="137"/>
    </row>
    <row r="158">
      <c r="A158" s="137"/>
      <c r="B158" s="137"/>
      <c r="C158" s="137"/>
      <c r="D158" s="148"/>
      <c r="E158" s="148"/>
      <c r="F158" s="148"/>
      <c r="G158" s="129"/>
      <c r="H158" s="149"/>
      <c r="I158" s="137"/>
      <c r="J158" s="137"/>
      <c r="K158" s="137"/>
      <c r="L158" s="581"/>
      <c r="M158" s="137"/>
      <c r="N158" s="137"/>
      <c r="O158" s="581"/>
      <c r="P158" s="116"/>
      <c r="Q158" s="116"/>
      <c r="R158" s="582"/>
      <c r="S158" s="137"/>
      <c r="T158" s="137"/>
      <c r="U158" s="137"/>
      <c r="V158" s="137"/>
      <c r="W158" s="137"/>
      <c r="X158" s="137"/>
    </row>
    <row r="159">
      <c r="A159" s="137"/>
      <c r="B159" s="137"/>
      <c r="C159" s="137"/>
      <c r="D159" s="148"/>
      <c r="E159" s="148"/>
      <c r="F159" s="148"/>
      <c r="G159" s="129"/>
      <c r="H159" s="149"/>
      <c r="I159" s="137"/>
      <c r="J159" s="137"/>
      <c r="K159" s="137"/>
      <c r="L159" s="581"/>
      <c r="M159" s="137"/>
      <c r="N159" s="137"/>
      <c r="O159" s="581"/>
      <c r="P159" s="116"/>
      <c r="Q159" s="116"/>
      <c r="R159" s="582"/>
      <c r="S159" s="137"/>
      <c r="T159" s="137"/>
      <c r="U159" s="137"/>
      <c r="V159" s="137"/>
      <c r="W159" s="137"/>
      <c r="X159" s="137"/>
    </row>
    <row r="160">
      <c r="A160" s="137"/>
      <c r="B160" s="137"/>
      <c r="C160" s="137"/>
      <c r="D160" s="148"/>
      <c r="E160" s="148"/>
      <c r="F160" s="148"/>
      <c r="G160" s="129"/>
      <c r="H160" s="149"/>
      <c r="I160" s="137"/>
      <c r="J160" s="137"/>
      <c r="K160" s="137"/>
      <c r="L160" s="581"/>
      <c r="M160" s="137"/>
      <c r="N160" s="137"/>
      <c r="O160" s="581"/>
      <c r="P160" s="116"/>
      <c r="Q160" s="116"/>
      <c r="R160" s="582"/>
      <c r="S160" s="137"/>
      <c r="T160" s="137"/>
      <c r="U160" s="137"/>
      <c r="V160" s="137"/>
      <c r="W160" s="137"/>
      <c r="X160" s="137"/>
    </row>
    <row r="161">
      <c r="A161" s="137"/>
      <c r="B161" s="137"/>
      <c r="C161" s="137"/>
      <c r="D161" s="148"/>
      <c r="E161" s="148"/>
      <c r="F161" s="148"/>
      <c r="G161" s="129"/>
      <c r="H161" s="149"/>
      <c r="I161" s="137"/>
      <c r="J161" s="137"/>
      <c r="K161" s="137"/>
      <c r="L161" s="581"/>
      <c r="M161" s="137"/>
      <c r="N161" s="137"/>
      <c r="O161" s="581"/>
      <c r="P161" s="116"/>
      <c r="Q161" s="116"/>
      <c r="R161" s="582"/>
      <c r="S161" s="137"/>
      <c r="T161" s="137"/>
      <c r="U161" s="137"/>
      <c r="V161" s="137"/>
      <c r="W161" s="137"/>
      <c r="X161" s="137"/>
    </row>
    <row r="162">
      <c r="A162" s="137"/>
      <c r="B162" s="137"/>
      <c r="C162" s="137"/>
      <c r="D162" s="148"/>
      <c r="E162" s="148"/>
      <c r="F162" s="148"/>
      <c r="G162" s="129"/>
      <c r="H162" s="149"/>
      <c r="I162" s="137"/>
      <c r="J162" s="137"/>
      <c r="K162" s="137"/>
      <c r="L162" s="581"/>
      <c r="M162" s="137"/>
      <c r="N162" s="137"/>
      <c r="O162" s="581"/>
      <c r="P162" s="116"/>
      <c r="Q162" s="116"/>
      <c r="R162" s="582"/>
      <c r="S162" s="137"/>
      <c r="T162" s="137"/>
      <c r="U162" s="137"/>
      <c r="V162" s="137"/>
      <c r="W162" s="137"/>
      <c r="X162" s="137"/>
    </row>
    <row r="163">
      <c r="A163" s="137"/>
      <c r="B163" s="137"/>
      <c r="C163" s="137"/>
      <c r="D163" s="148"/>
      <c r="E163" s="148"/>
      <c r="F163" s="148"/>
      <c r="G163" s="129"/>
      <c r="H163" s="149"/>
      <c r="I163" s="137"/>
      <c r="J163" s="137"/>
      <c r="K163" s="137"/>
      <c r="L163" s="581"/>
      <c r="M163" s="137"/>
      <c r="N163" s="137"/>
      <c r="O163" s="581"/>
      <c r="P163" s="116"/>
      <c r="Q163" s="116"/>
      <c r="R163" s="582"/>
      <c r="S163" s="137"/>
      <c r="T163" s="137"/>
      <c r="U163" s="137"/>
      <c r="V163" s="137"/>
      <c r="W163" s="137"/>
      <c r="X163" s="137"/>
    </row>
    <row r="164">
      <c r="A164" s="137"/>
      <c r="B164" s="137"/>
      <c r="C164" s="137"/>
      <c r="D164" s="148"/>
      <c r="E164" s="148"/>
      <c r="F164" s="148"/>
      <c r="G164" s="129"/>
      <c r="H164" s="149"/>
      <c r="I164" s="137"/>
      <c r="J164" s="137"/>
      <c r="K164" s="137"/>
      <c r="L164" s="581"/>
      <c r="M164" s="137"/>
      <c r="N164" s="137"/>
      <c r="O164" s="581"/>
      <c r="P164" s="116"/>
      <c r="Q164" s="116"/>
      <c r="R164" s="582"/>
      <c r="S164" s="137"/>
      <c r="T164" s="137"/>
      <c r="U164" s="137"/>
      <c r="V164" s="137"/>
      <c r="W164" s="137"/>
      <c r="X164" s="137"/>
    </row>
    <row r="165">
      <c r="A165" s="137"/>
      <c r="B165" s="137"/>
      <c r="C165" s="137"/>
      <c r="D165" s="148"/>
      <c r="E165" s="148"/>
      <c r="F165" s="148"/>
      <c r="G165" s="129"/>
      <c r="H165" s="149"/>
      <c r="I165" s="137"/>
      <c r="J165" s="137"/>
      <c r="K165" s="137"/>
      <c r="L165" s="581"/>
      <c r="M165" s="137"/>
      <c r="N165" s="137"/>
      <c r="O165" s="581"/>
      <c r="P165" s="116"/>
      <c r="Q165" s="116"/>
      <c r="R165" s="582"/>
      <c r="S165" s="137"/>
      <c r="T165" s="137"/>
      <c r="U165" s="137"/>
      <c r="V165" s="137"/>
      <c r="W165" s="137"/>
      <c r="X165" s="137"/>
    </row>
    <row r="166">
      <c r="A166" s="137"/>
      <c r="B166" s="137"/>
      <c r="C166" s="137"/>
      <c r="D166" s="148"/>
      <c r="E166" s="148"/>
      <c r="F166" s="148"/>
      <c r="G166" s="129"/>
      <c r="H166" s="149"/>
      <c r="I166" s="137"/>
      <c r="J166" s="137"/>
      <c r="K166" s="137"/>
      <c r="L166" s="581"/>
      <c r="M166" s="137"/>
      <c r="N166" s="137"/>
      <c r="O166" s="581"/>
      <c r="P166" s="116"/>
      <c r="Q166" s="116"/>
      <c r="R166" s="582"/>
      <c r="S166" s="137"/>
      <c r="T166" s="137"/>
      <c r="U166" s="137"/>
      <c r="V166" s="137"/>
      <c r="W166" s="137"/>
      <c r="X166" s="137"/>
    </row>
    <row r="167" ht="15.75" customHeight="1">
      <c r="A167" s="137"/>
      <c r="B167" s="137"/>
      <c r="C167" s="137"/>
      <c r="D167" s="148"/>
      <c r="E167" s="148"/>
      <c r="F167" s="148"/>
      <c r="G167" s="129"/>
      <c r="H167" s="149"/>
      <c r="I167" s="137"/>
      <c r="J167" s="137"/>
      <c r="K167" s="137"/>
      <c r="L167" s="581"/>
      <c r="M167" s="137"/>
      <c r="N167" s="137"/>
      <c r="O167" s="581"/>
      <c r="P167" s="116"/>
      <c r="Q167" s="116"/>
      <c r="R167" s="582"/>
      <c r="S167" s="137"/>
      <c r="T167" s="137"/>
      <c r="U167" s="137"/>
      <c r="V167" s="137"/>
      <c r="W167" s="137"/>
      <c r="X167" s="137"/>
    </row>
    <row r="168" ht="15.75" customHeight="1">
      <c r="A168" s="137"/>
      <c r="B168" s="137"/>
      <c r="C168" s="137"/>
      <c r="D168" s="148"/>
      <c r="E168" s="148"/>
      <c r="F168" s="148"/>
      <c r="G168" s="129"/>
      <c r="H168" s="149"/>
      <c r="I168" s="137"/>
      <c r="J168" s="137"/>
      <c r="K168" s="137"/>
      <c r="L168" s="581"/>
      <c r="M168" s="137"/>
      <c r="N168" s="137"/>
      <c r="O168" s="581"/>
      <c r="P168" s="116"/>
      <c r="Q168" s="116"/>
      <c r="R168" s="582"/>
      <c r="S168" s="137"/>
      <c r="T168" s="137"/>
      <c r="U168" s="137"/>
      <c r="V168" s="137"/>
      <c r="W168" s="137"/>
      <c r="X168" s="137"/>
    </row>
  </sheetData>
  <dataValidations count="18" disablePrompts="0">
    <dataValidation sqref="G10:G18 G23 G26:G16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8 H23 H26:H168" type="list" allowBlank="1" errorStyle="stop" imeMode="noControl" operator="between" showDropDown="0" showErrorMessage="0" showInputMessage="0">
      <formula1>'Списки'!$E$2:$E$1002</formula1>
    </dataValidation>
    <dataValidation sqref="K10:K19 K22:K168" type="list" allowBlank="1" errorStyle="stop" imeMode="noControl" operator="between" showDropDown="0" showErrorMessage="0" showInputMessage="0">
      <formula1>'Списки'!$A$2:$A$1002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K20" type="list" allowBlank="1" errorStyle="stop" imeMode="noControl" operator="between" showDropDown="0" showErrorMessage="0" showInputMessage="0">
      <formula1>'Списки'!$A$2:$A$1002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K21" type="list" allowBlank="1" errorStyle="stop" imeMode="noControl" operator="between" showDropDown="0" showErrorMessage="0" showInputMessage="0">
      <formula1>'Списки'!$A$2:$A$1002</formula1>
    </dataValidation>
  </dataValidations>
  <hyperlinks>
    <hyperlink r:id="rId1" location="part-5" ref="F13"/>
    <hyperlink r:id="rId1" location="part-5" ref="F14"/>
    <hyperlink r:id="rId1" location="part-5" ref="F15"/>
    <hyperlink r:id="rId1" location="part-5" ref="F16"/>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92008E-00DB-4964-AFC1-005900420054}">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600AD-0065-405E-9554-002B00F000D1}">
            <xm:f>1</xm:f>
            <x14:dxf>
              <font>
                <color indexed="65"/>
              </font>
              <fill>
                <patternFill patternType="solid">
                  <fgColor rgb="FF434343"/>
                  <bgColor rgb="FF434343"/>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2" operator="equal" id="{002A003D-0017-4B8D-8DBF-0093004700AF}">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60001F-0016-460B-853D-0032000800B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25004F-00B4-4D54-A817-002600790058}">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8F0069-0039-43E0-9F4C-008C007A00A5}">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CA0039-00F7-4013-AE1E-00BA00FC0081}">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D9006B-00DA-4E81-AFA3-00BA006B0000}">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EB00CC-00E6-4B46-B21F-009600910053}">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300CF-0057-4792-9163-00EE00580060}">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810030-005A-4E81-80D9-002100890053}">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80020-00F8-43C5-BFB3-008C00EB00C5}">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FD00BA-008B-4A9C-B1CD-00BF00B60089}">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520088-000D-48FF-B905-003D00A800E3}">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CA0098-00E9-4A04-862B-00B800AA0096}">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A600B1-0030-4E1D-882C-0010002500D4}">
            <xm:f>0.5</xm:f>
            <x14:dxf>
              <font>
                <color indexed="65"/>
              </font>
              <fill>
                <patternFill patternType="solid">
                  <fgColor rgb="FF999999"/>
                  <bgColor rgb="FF999999"/>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1" operator="equal" id="{00DE0080-0030-4BFB-827D-0076007000E7}">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61002B-00DC-40CB-9C62-005400BE00D9}">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A00055-0011-43CC-9DB7-007900E30086}">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7D00FA-00EA-4B96-A134-003900650036}">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790034-0081-42A0-9152-00000070005A}">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EB006B-007D-4064-A0CE-00520088003F}">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2C00CD-00CB-4CF6-979F-007600E4006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4C0043-007A-41F1-B4A6-00800007003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040004-00D5-4FC5-AC15-00A1004400EA}">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3300AD-0079-4BD3-9FA0-000E0056005D}">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1E0080-002E-4CEE-96DA-00600023005E}">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640072-0028-447A-BF13-00E500000035}">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470035-00F3-46E9-BC69-00EF0014006C}">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1B004F-00B6-45BD-9A4A-000900430049}">
            <xm:f>0.2</xm:f>
            <x14:dxf>
              <font/>
              <fill>
                <patternFill patternType="solid">
                  <fgColor rgb="FFCCCCCC"/>
                  <bgColor rgb="FFCCCCCC"/>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0" operator="equal" id="{001300E5-00EF-42DE-A931-006F00B000D9}">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5F00CF-00AC-44F3-8FD9-003900CA00F0}">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FA00F0-00C6-42B1-BCC4-009100BE00C0}">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8800E2-0065-4AAF-9745-001600F9000A}">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300006-0035-4C40-9AD1-004F00510015}">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AC0052-006A-4EEC-886D-009B004000FF}">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B300D3-0046-4BA9-BA44-005500E30028}">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640077-005C-4A4E-B385-007A00E9003F}">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FB001E-005E-48FC-A37E-005700C700AD}">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4B0036-0040-4B23-BF69-00EE00B9009E}">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110080-00F7-40D1-B8B8-0024008B0023}">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040093-0077-4A57-A024-000000FA00E0}">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E60036-0011-4548-B838-00F200EA003E}">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ontainsText" priority="9" operator="containsText" text="ПД" id="{00870039-00A6-4F64-AC06-0070002400CA}">
            <xm:f>NOT(ISERROR(SEARCH(("ПД"),(K3))))</xm:f>
            <x14:dxf>
              <font/>
              <fill>
                <patternFill patternType="solid">
                  <fgColor rgb="FFF9CB9C"/>
                  <bgColor rgb="FFF9CB9C"/>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9" operator="containsText" text="ПД" id="{00360014-00D3-4155-8446-0053005E0032}">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CA0029-00F8-478C-83C9-0065001400CE}">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70011-003B-422D-A1FB-0005001C00E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5A004A-001F-4F28-A239-00E50082005F}">
            <xm:f>NOT(ISERROR(SEARCH(("отменено"),(K3))))</xm:f>
            <x14:dxf>
              <font/>
              <fill>
                <patternFill patternType="solid">
                  <fgColor rgb="FFD9EAD3"/>
                  <bgColor rgb="FFD9EAD3"/>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8" operator="containsText" text="отменено" id="{003F0008-0072-4B71-B30F-005E009D007D}">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4800DD-008D-4765-AE64-0064006D0087}">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7C00CE-0084-481D-8A94-007300E200A9}">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ellIs" priority="7" operator="equal" id="{004F0089-0089-46D2-B35E-003F00B3000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7" operator="equal" id="{00E100D7-002A-405A-8695-002200E7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720045-00D1-44C8-8023-00F4003B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43004E-0016-4B3D-9BF8-004800B8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3E00EC-00FC-4017-AD91-0072008D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D0001E-00AD-4138-9E16-00D6000E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980022-0013-44E4-B3C8-00CE001200E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4B004C-00B7-4B81-8699-0069006B00C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9E009A-00D4-41BB-81E4-00E800BF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0500EB-00FA-441D-87B1-00DC007000E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980089-00D8-46CC-9195-00B500B9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F0010-00EE-46AA-B2B4-00A100F2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AE0006-00E5-46CC-A195-004B00F800A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EA0077-00B3-4CDD-A6DB-00C800E2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4700D1-0064-4504-87AF-00DB002C006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6" operator="equal" id="{000E00EF-001C-4861-939F-000C0073005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74008E-007C-4E1F-A350-0076003A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760026-005D-450A-80E3-00E60056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B00D6-0081-4C65-9CCF-00AF0001008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120063-00AB-40FE-AEE4-00BC00E200F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B4007A-0080-4255-BE0C-00F200D9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480057-0016-40BE-8F44-00F00060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7B0038-00AC-4387-AF70-00D60006001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85009E-0033-439F-96FC-00D000F4008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E70016-0005-4610-926C-008B0090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35006B-001E-4C1D-BC9E-00C70007006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7D0028-00E9-40EE-90E0-00B10042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380002-00A8-4C2C-82C6-000900F8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F80030-00B1-4B92-88DA-009A008D003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5" operator="equal" id="{003B000A-0087-4116-AF31-001B00F7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830034-000F-48A5-BA67-00E700BC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1E006C-0002-4EE6-90F8-0000003E000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70001A-0097-42B8-AC84-00670007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8600E0-0050-45BD-948C-00450036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DF0034-0072-49D7-96E8-003D00C7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C700B4-007F-4437-9496-0013003400B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4200AE-0004-45B3-9D0A-00E9001C008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50007D-00C7-4F44-A139-00E700F4003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DC0045-0036-472C-9FB7-000100BA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5E0068-0027-46D7-BDAC-00720058006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900039-004B-4C56-A757-009C0052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7700D3-0004-48E8-B9EA-00870020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7500C7-0022-490A-9382-00DD00D400B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4" operator="equal" id="{00A400AF-007F-4E61-A5B3-0016003A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D600B7-00D3-4A97-AEDE-009A004C00D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000053-002C-4042-9FBD-0059003E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CC0080-00B3-4E52-A91E-00EB0030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E600F2-00CD-4B15-8FFD-001D009600E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540086-00C4-4A60-938B-000D008C001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0B0045-0083-4E0B-A87B-003000DF000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D000D1-0096-44E3-94A0-00160030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D40029-0010-4CBB-9E5A-001E00EE002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FD0051-000A-40FB-BC17-00840036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B70000-0087-4704-8A63-0042008100E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DA006B-008D-47AD-B72F-00BC001600B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37000B-0045-4F9A-9C1D-001C008A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840074-0085-429A-8C0A-00340090007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3" operator="equal" id="{00F500C1-0078-493D-8076-007800B60006}">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860016-00FB-4B0A-AC8E-0090007D008F}">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40057-00C8-4178-8F09-00BD00320085}">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180077-00DF-4611-8862-006B008C0058}">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F700C8-00E4-4868-A5B7-002200EF0096}">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D900F2-0049-4254-9793-003300580061}">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D000E7-0051-4577-A267-00F900AF007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C80006-003A-4432-B8E4-00C3005200DD}">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6E0088-0064-410D-A1A4-009B00290029}">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8000EA-00CC-4004-929C-00DA00BB00BC}">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1100C3-005B-4834-965E-007300E3007B}">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E900A7-0006-46C0-BE5B-0000008600AD}">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6300AB-0003-41A7-AA77-007B0043002F}">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ontainsText" priority="2" operator="containsText" text="повторно" id="{00CD0043-005E-4852-BDDB-0074008500BF}">
            <xm:f>NOT(ISERROR(SEARCH(("повторно"),(K3))))</xm:f>
            <x14:dxf>
              <font/>
              <fill>
                <patternFill patternType="solid">
                  <fgColor rgb="FFEA9999"/>
                  <bgColor rgb="FFEA9999"/>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2" operator="containsText" text="повторно" id="{00BF0087-0083-4F12-A706-00C000B70041}">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BD00B3-0046-478E-966C-009F00870009}">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F00094-00A5-4C31-8E67-00FA002E0089}">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A7004A-00F7-4066-A976-00B40008002A}">
            <xm:f>NOT(ISERROR(SEARCH(("снято"),(K3))))</xm:f>
            <x14:dxf>
              <font/>
              <fill>
                <patternFill patternType="solid">
                  <fgColor rgb="FF93C47D"/>
                  <bgColor rgb="FF93C47D"/>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1" operator="containsText" text="снято" id="{00970080-00A5-4B8E-9257-001D000A00AE}">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EF0078-0014-4B65-8CA1-0061001F002C}">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410064-00B3-4B17-8239-001F00720042}">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s>
    </ext>
  </extLs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7" tint="0.39997558519241921"/>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9.5"/>
    <col customWidth="1" min="3" max="3" style="225" width="9.3800000000000008"/>
    <col customWidth="1" min="4" max="4" style="225" width="68.25"/>
    <col customWidth="1" min="5" max="5" style="225" width="49.380000000000003"/>
    <col collapsed="1" customWidth="1" min="6" max="6" style="225" width="17.75"/>
    <col customWidth="1" hidden="1" min="7" max="7" outlineLevel="1" style="225" width="10.25"/>
    <col customWidth="1" hidden="1" min="8" max="8" outlineLevel="1" style="225" width="16.629999999999999"/>
    <col customWidth="1" min="9" max="9" style="225" width="14.00390625"/>
    <col customWidth="1" min="10" max="10" style="225" width="11.140625"/>
    <col customWidth="1" min="11" max="11" style="225" width="11"/>
    <col customWidth="1" min="12" max="12" style="225" width="52.880000000000003"/>
    <col customWidth="1" min="13" max="13" style="225" width="11.5"/>
    <col customWidth="1" min="14" max="14" style="225" width="38.380000000000003"/>
    <col customWidth="1" min="15" max="15" style="225" width="24.879999999999999"/>
    <col customWidth="1" min="16" max="16" style="225" width="11.5"/>
    <col customWidth="1" min="17" max="17" style="225" width="41.25"/>
    <col customWidth="1" min="18" max="18" style="225" width="28.379999999999999"/>
    <col customWidth="1" min="19" max="19" style="225" width="11.380000000000001"/>
    <col customWidth="1" min="20" max="20" style="225" width="42.380000000000003"/>
    <col customWidth="1" min="21" max="21" style="472" width="31.140625"/>
    <col customWidth="1" min="22" max="22" style="473" width="11.8515625"/>
    <col customWidth="1" min="23" max="23" style="473" width="55.421875"/>
    <col customWidth="1" min="24" max="24" style="472" width="38.28125"/>
    <col customWidth="1" min="25" max="36" width="12.630000000000001"/>
  </cols>
  <sheetData>
    <row r="1" ht="84" collapsed="1">
      <c r="A1" s="153" t="s">
        <v>250</v>
      </c>
      <c r="B1" s="153" t="s">
        <v>251</v>
      </c>
      <c r="C1" s="153" t="s">
        <v>252</v>
      </c>
      <c r="D1" s="153" t="s">
        <v>253</v>
      </c>
      <c r="E1" s="153" t="s">
        <v>254</v>
      </c>
      <c r="F1" s="153" t="s">
        <v>255</v>
      </c>
      <c r="G1" s="154" t="s">
        <v>256</v>
      </c>
      <c r="H1" s="154" t="s">
        <v>257</v>
      </c>
      <c r="I1" s="154" t="s">
        <v>4</v>
      </c>
      <c r="J1" s="153" t="s">
        <v>258</v>
      </c>
      <c r="K1" s="153" t="s">
        <v>259</v>
      </c>
      <c r="L1" s="157" t="s">
        <v>260</v>
      </c>
      <c r="M1" s="156" t="s">
        <v>261</v>
      </c>
      <c r="N1" s="156" t="s">
        <v>262</v>
      </c>
      <c r="O1" s="157" t="s">
        <v>260</v>
      </c>
      <c r="P1" s="158" t="s">
        <v>261</v>
      </c>
      <c r="Q1" s="158" t="s">
        <v>262</v>
      </c>
      <c r="R1" s="156" t="s">
        <v>263</v>
      </c>
      <c r="S1" s="159" t="s">
        <v>261</v>
      </c>
      <c r="T1" s="159" t="s">
        <v>262</v>
      </c>
      <c r="U1" s="474" t="s">
        <v>263</v>
      </c>
      <c r="V1" s="159" t="s">
        <v>261</v>
      </c>
      <c r="W1" s="159" t="s">
        <v>262</v>
      </c>
      <c r="X1" s="474" t="s">
        <v>263</v>
      </c>
    </row>
    <row r="2" hidden="1" outlineLevel="1">
      <c r="A2" s="160"/>
      <c r="B2" s="161" t="s">
        <v>264</v>
      </c>
      <c r="C2" s="161" t="s">
        <v>264</v>
      </c>
      <c r="D2" s="163" t="s">
        <v>53</v>
      </c>
      <c r="E2" s="163"/>
      <c r="F2" s="229"/>
      <c r="G2" s="164"/>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6" t="s">
        <v>27</v>
      </c>
      <c r="V2" s="165" t="s">
        <v>28</v>
      </c>
      <c r="W2" s="165" t="s">
        <v>29</v>
      </c>
      <c r="X2" s="166" t="s">
        <v>31</v>
      </c>
    </row>
    <row r="3" hidden="1" outlineLevel="1">
      <c r="A3" s="167"/>
      <c r="B3" s="168" t="s">
        <v>266</v>
      </c>
      <c r="C3" s="168" t="s">
        <v>267</v>
      </c>
      <c r="D3" s="168" t="s">
        <v>34</v>
      </c>
      <c r="E3" s="168"/>
      <c r="F3" s="168"/>
      <c r="G3" s="170"/>
      <c r="H3" s="171">
        <f>COUNTIF($H10:$H59,"1 - Несоответствие продуктовым требованиям ПИК-Стандарт")</f>
        <v>6</v>
      </c>
      <c r="I3" s="171">
        <f>COUNTIF($H10:$H59,"2 - Несоответствие Бренд-листам ПИК")</f>
        <v>0</v>
      </c>
      <c r="J3" s="171">
        <f>COUNTIF($H27:$H59,"3 - Несоответствие Каталогу отделки")</f>
        <v>0</v>
      </c>
      <c r="K3" s="171">
        <f>COUNTIF($H10:$H59,"5 - Ошибка в применении СТМ")</f>
        <v>0</v>
      </c>
      <c r="L3" s="171">
        <f>COUNTIF($H10:$H59,"4 - Несоответствие Каталогу оборудования")</f>
        <v>0</v>
      </c>
      <c r="M3" s="171">
        <f>COUNTIF($H10:$H59,"6 - Ошибка в применении сборных ЛМ")</f>
        <v>0</v>
      </c>
      <c r="N3" s="171">
        <f>COUNTIF($H10:$H59,"7 - Ошибка в применении шкаф-пакетов")</f>
        <v>0</v>
      </c>
      <c r="O3" s="171">
        <f>COUNTIF($H10:$H59,"8 - Ошибка в применении шахт-пакетов")</f>
        <v>0</v>
      </c>
      <c r="P3" s="171">
        <f>COUNTIF($H10:$H59,"9 - Несоответствие типологическим требованиям ПИК-Стандарт")</f>
        <v>0</v>
      </c>
      <c r="Q3" s="171">
        <f>COUNTIF($H10:$H59,"10 - Несоответствие НТД РФ")</f>
        <v>0</v>
      </c>
      <c r="R3" s="171">
        <f>COUNTIF($H10:$H59,"11 - Несоответствие ИРД (кроме ТУ, СТУ), АПР, ПД")</f>
        <v>0</v>
      </c>
      <c r="S3" s="171">
        <f>COUNTIF($H10:$H59,"12 - Несоответствие требованиям ТУ, СТУ")</f>
        <v>0</v>
      </c>
      <c r="T3" s="171">
        <f>COUNTIF($H10:$H59,"13 - Ошибка в технических решениях")</f>
        <v>3</v>
      </c>
      <c r="U3" s="172">
        <f>COUNTIF($H10:$H59,"14 - Неувязка м/у собой комплектов РД")</f>
        <v>1</v>
      </c>
      <c r="V3" s="171">
        <f>COUNTIF($H10:$H59,"15 - Недостаточность информации влияющей на СМР")</f>
        <v>33</v>
      </c>
      <c r="W3" s="171">
        <f>COUNTIF($H10:$H59,"16 - Нерациональное решение")</f>
        <v>0</v>
      </c>
      <c r="X3" s="172">
        <f>COUNTIF($H10:$H59,"17 - Оформление")</f>
        <v>1</v>
      </c>
    </row>
    <row r="4" hidden="1" outlineLevel="1">
      <c r="A4" s="161" t="s">
        <v>264</v>
      </c>
      <c r="B4" s="173">
        <v>10</v>
      </c>
      <c r="C4" s="173">
        <v>10</v>
      </c>
      <c r="D4" s="174">
        <f>C4/B4</f>
        <v>1</v>
      </c>
      <c r="E4" s="174"/>
      <c r="F4" s="230"/>
      <c r="G4" s="164"/>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77" t="s">
        <v>53</v>
      </c>
      <c r="V4" s="163" t="s">
        <v>53</v>
      </c>
      <c r="W4" s="163" t="s">
        <v>53</v>
      </c>
      <c r="X4" s="177" t="s">
        <v>53</v>
      </c>
    </row>
    <row r="5" hidden="1" outlineLevel="1">
      <c r="A5" s="231"/>
      <c r="B5" s="231"/>
      <c r="C5" s="231"/>
      <c r="D5" s="179"/>
      <c r="E5" s="179"/>
      <c r="F5" s="231"/>
      <c r="G5" s="163" t="s">
        <v>53</v>
      </c>
      <c r="H5" s="180"/>
      <c r="I5" s="181"/>
      <c r="J5" s="182"/>
      <c r="K5" s="181"/>
      <c r="L5" s="477"/>
      <c r="M5" s="182"/>
      <c r="N5" s="181"/>
      <c r="O5" s="182"/>
      <c r="P5" s="182"/>
      <c r="Q5" s="181"/>
      <c r="R5" s="182"/>
      <c r="S5" s="182"/>
      <c r="T5" s="181"/>
      <c r="U5" s="212"/>
      <c r="V5" s="181"/>
      <c r="W5" s="181"/>
      <c r="X5" s="478"/>
    </row>
    <row r="6" hidden="1" outlineLevel="1">
      <c r="A6" s="168">
        <v>0.20000000000000001</v>
      </c>
      <c r="B6" s="168">
        <v>0.5</v>
      </c>
      <c r="C6" s="168">
        <v>1</v>
      </c>
      <c r="D6" s="168" t="s">
        <v>38</v>
      </c>
      <c r="E6" s="168"/>
      <c r="F6" s="168" t="s">
        <v>268</v>
      </c>
      <c r="G6" s="184">
        <f>COUNTIFS(G10:G59,"0,2")</f>
        <v>0</v>
      </c>
      <c r="H6" s="185"/>
      <c r="I6" s="186"/>
      <c r="J6" s="187"/>
      <c r="K6" s="186"/>
      <c r="L6" s="480"/>
      <c r="M6" s="187"/>
      <c r="N6" s="186"/>
      <c r="O6" s="187"/>
      <c r="P6" s="187"/>
      <c r="Q6" s="186"/>
      <c r="R6" s="187"/>
      <c r="S6" s="187"/>
      <c r="T6" s="186"/>
      <c r="U6" s="210"/>
      <c r="V6" s="186"/>
      <c r="W6" s="186"/>
      <c r="X6" s="481"/>
    </row>
    <row r="7" hidden="1" outlineLevel="1">
      <c r="A7" s="189">
        <f>G6*0.2/B4</f>
        <v>0</v>
      </c>
      <c r="B7" s="189">
        <f>G7*0.5/B4</f>
        <v>0</v>
      </c>
      <c r="C7" s="189">
        <f>G8*1/B4</f>
        <v>0.80000000000000004</v>
      </c>
      <c r="D7" s="190">
        <f>(G6*A6+G7*B6+G8*C6)/SUM(G6:G8)</f>
        <v>1</v>
      </c>
      <c r="E7" s="232"/>
      <c r="F7" s="192" t="s">
        <v>269</v>
      </c>
      <c r="G7" s="193">
        <f>COUNTIFS(G10:G59,"0,5")</f>
        <v>0</v>
      </c>
      <c r="H7" s="180"/>
      <c r="I7" s="194"/>
      <c r="J7" s="194"/>
      <c r="K7" s="194"/>
      <c r="L7" s="482"/>
      <c r="M7" s="194"/>
      <c r="N7" s="194"/>
      <c r="O7" s="194"/>
      <c r="P7" s="194"/>
      <c r="Q7" s="194"/>
      <c r="R7" s="194"/>
      <c r="S7" s="194"/>
      <c r="T7" s="194"/>
      <c r="U7" s="195"/>
      <c r="V7" s="194"/>
      <c r="W7" s="194"/>
      <c r="X7" s="483"/>
    </row>
    <row r="8" hidden="1" outlineLevel="1">
      <c r="A8" s="163" t="s">
        <v>53</v>
      </c>
      <c r="B8" s="163" t="s">
        <v>53</v>
      </c>
      <c r="C8" s="163" t="s">
        <v>53</v>
      </c>
      <c r="D8" s="163" t="s">
        <v>53</v>
      </c>
      <c r="E8" s="163"/>
      <c r="F8" s="168" t="s">
        <v>270</v>
      </c>
      <c r="G8" s="184">
        <f>COUNTIFS(G10:G59,"1")</f>
        <v>8</v>
      </c>
      <c r="H8" s="185"/>
      <c r="I8" s="186"/>
      <c r="J8" s="187"/>
      <c r="K8" s="186"/>
      <c r="L8" s="480"/>
      <c r="M8" s="187"/>
      <c r="N8" s="186"/>
      <c r="O8" s="187"/>
      <c r="P8" s="187"/>
      <c r="Q8" s="186"/>
      <c r="R8" s="187"/>
      <c r="S8" s="187"/>
      <c r="T8" s="186"/>
      <c r="U8" s="210"/>
      <c r="V8" s="186"/>
      <c r="W8" s="186"/>
      <c r="X8" s="481"/>
    </row>
    <row r="9">
      <c r="A9" s="196"/>
      <c r="B9" s="196"/>
      <c r="C9" s="196"/>
      <c r="D9" s="196"/>
      <c r="E9" s="196"/>
      <c r="F9" s="196"/>
      <c r="G9" s="196"/>
      <c r="H9" s="196"/>
      <c r="I9" s="198"/>
      <c r="J9" s="199"/>
      <c r="K9" s="198"/>
      <c r="L9" s="484"/>
      <c r="M9" s="199"/>
      <c r="N9" s="198"/>
      <c r="O9" s="199"/>
      <c r="P9" s="199"/>
      <c r="Q9" s="198"/>
      <c r="R9" s="199"/>
      <c r="S9" s="199"/>
      <c r="T9" s="198"/>
      <c r="U9" s="501"/>
      <c r="V9" s="198"/>
      <c r="W9" s="198"/>
      <c r="X9" s="485"/>
    </row>
    <row r="10" ht="225">
      <c r="A10" s="186">
        <v>1</v>
      </c>
      <c r="B10" s="201" t="s">
        <v>1404</v>
      </c>
      <c r="C10" s="186">
        <v>1</v>
      </c>
      <c r="D10" s="219" t="s">
        <v>1405</v>
      </c>
      <c r="E10" s="186"/>
      <c r="F10" s="186"/>
      <c r="G10" s="164">
        <v>0.5</v>
      </c>
      <c r="H10" s="203" t="s">
        <v>265</v>
      </c>
      <c r="I10" s="186" t="s">
        <v>316</v>
      </c>
      <c r="J10" s="187">
        <v>45152</v>
      </c>
      <c r="K10" s="186" t="s">
        <v>275</v>
      </c>
      <c r="L10" s="503" t="s">
        <v>366</v>
      </c>
      <c r="M10" s="187">
        <v>45198</v>
      </c>
      <c r="N10" s="512" t="s">
        <v>1406</v>
      </c>
      <c r="O10" s="186" t="s">
        <v>1407</v>
      </c>
      <c r="P10" s="187">
        <v>45225</v>
      </c>
      <c r="Q10" s="186" t="s">
        <v>366</v>
      </c>
      <c r="R10" s="187"/>
      <c r="S10" s="187"/>
      <c r="T10" s="186"/>
      <c r="U10" s="210"/>
      <c r="V10" s="186"/>
      <c r="W10" s="186"/>
      <c r="X10" s="481"/>
    </row>
    <row r="11" ht="127.5" customHeight="1">
      <c r="A11" s="181">
        <v>2</v>
      </c>
      <c r="B11" s="204" t="s">
        <v>1408</v>
      </c>
      <c r="C11" s="181">
        <v>1</v>
      </c>
      <c r="D11" s="218" t="s">
        <v>1409</v>
      </c>
      <c r="E11" s="181"/>
      <c r="F11" s="181"/>
      <c r="G11" s="170">
        <v>0.5</v>
      </c>
      <c r="H11" s="207" t="s">
        <v>28</v>
      </c>
      <c r="I11" s="181" t="s">
        <v>316</v>
      </c>
      <c r="J11" s="182">
        <v>45152</v>
      </c>
      <c r="K11" s="181" t="s">
        <v>275</v>
      </c>
      <c r="L11" s="504" t="s">
        <v>366</v>
      </c>
      <c r="M11" s="182">
        <v>45198</v>
      </c>
      <c r="N11" s="181" t="s">
        <v>619</v>
      </c>
      <c r="O11" s="182"/>
      <c r="P11" s="182"/>
      <c r="Q11" s="181"/>
      <c r="R11" s="182"/>
      <c r="S11" s="182"/>
      <c r="T11" s="181"/>
      <c r="U11" s="212"/>
      <c r="V11" s="181"/>
      <c r="W11" s="181"/>
      <c r="X11" s="478"/>
    </row>
    <row r="12" ht="54.75" customHeight="1">
      <c r="A12" s="186">
        <v>3</v>
      </c>
      <c r="B12" s="201" t="s">
        <v>1408</v>
      </c>
      <c r="C12" s="186">
        <v>1</v>
      </c>
      <c r="D12" s="219" t="s">
        <v>1410</v>
      </c>
      <c r="E12" s="186"/>
      <c r="F12" s="186"/>
      <c r="G12" s="164">
        <v>0.5</v>
      </c>
      <c r="H12" s="203" t="s">
        <v>31</v>
      </c>
      <c r="I12" s="186" t="s">
        <v>316</v>
      </c>
      <c r="J12" s="187">
        <v>45152</v>
      </c>
      <c r="K12" s="186" t="s">
        <v>275</v>
      </c>
      <c r="L12" s="503" t="s">
        <v>366</v>
      </c>
      <c r="M12" s="187">
        <v>45198</v>
      </c>
      <c r="N12" s="186" t="s">
        <v>619</v>
      </c>
      <c r="O12" s="187"/>
      <c r="P12" s="187"/>
      <c r="Q12" s="186"/>
      <c r="R12" s="187"/>
      <c r="S12" s="187"/>
      <c r="T12" s="186"/>
      <c r="U12" s="210"/>
      <c r="V12" s="186"/>
      <c r="W12" s="186"/>
      <c r="X12" s="481"/>
    </row>
    <row r="13" ht="238.5" customHeight="1">
      <c r="A13" s="181">
        <v>4</v>
      </c>
      <c r="B13" s="204" t="s">
        <v>1404</v>
      </c>
      <c r="C13" s="181" t="s">
        <v>1229</v>
      </c>
      <c r="D13" s="218" t="s">
        <v>1411</v>
      </c>
      <c r="E13" s="181"/>
      <c r="F13" s="181"/>
      <c r="G13" s="170">
        <v>1</v>
      </c>
      <c r="H13" s="207" t="s">
        <v>28</v>
      </c>
      <c r="I13" s="181" t="s">
        <v>316</v>
      </c>
      <c r="J13" s="182">
        <v>45152</v>
      </c>
      <c r="K13" s="181" t="s">
        <v>275</v>
      </c>
      <c r="L13" s="504" t="s">
        <v>1412</v>
      </c>
      <c r="M13" s="182">
        <v>45198</v>
      </c>
      <c r="N13" s="218" t="s">
        <v>1413</v>
      </c>
      <c r="O13" s="181" t="s">
        <v>1414</v>
      </c>
      <c r="P13" s="182">
        <v>45225</v>
      </c>
      <c r="Q13" s="181" t="s">
        <v>1415</v>
      </c>
      <c r="R13" s="182"/>
      <c r="S13" s="182"/>
      <c r="T13" s="181"/>
      <c r="U13" s="212"/>
      <c r="V13" s="181"/>
      <c r="W13" s="181"/>
      <c r="X13" s="478"/>
    </row>
    <row r="14" ht="267.75">
      <c r="A14" s="186">
        <v>5</v>
      </c>
      <c r="B14" s="201" t="s">
        <v>1404</v>
      </c>
      <c r="C14" s="186" t="s">
        <v>1229</v>
      </c>
      <c r="D14" s="219" t="s">
        <v>1416</v>
      </c>
      <c r="E14" s="186"/>
      <c r="F14" s="186"/>
      <c r="G14" s="164">
        <v>1</v>
      </c>
      <c r="H14" s="203" t="s">
        <v>28</v>
      </c>
      <c r="I14" s="186" t="s">
        <v>316</v>
      </c>
      <c r="J14" s="187">
        <v>45152</v>
      </c>
      <c r="K14" s="186" t="s">
        <v>275</v>
      </c>
      <c r="L14" s="503" t="s">
        <v>1417</v>
      </c>
      <c r="M14" s="187">
        <v>45198</v>
      </c>
      <c r="N14" s="219" t="s">
        <v>1413</v>
      </c>
      <c r="O14" s="186" t="s">
        <v>1418</v>
      </c>
      <c r="P14" s="187">
        <v>45225</v>
      </c>
      <c r="Q14" s="219" t="s">
        <v>1413</v>
      </c>
      <c r="R14" s="186" t="s">
        <v>1419</v>
      </c>
      <c r="S14" s="187">
        <v>45365</v>
      </c>
      <c r="T14" s="186" t="s">
        <v>385</v>
      </c>
      <c r="U14" s="210"/>
      <c r="V14" s="186"/>
      <c r="W14" s="186"/>
      <c r="X14" s="481"/>
    </row>
    <row r="15" ht="90.75" customHeight="1">
      <c r="A15" s="181">
        <v>6</v>
      </c>
      <c r="B15" s="204" t="s">
        <v>1408</v>
      </c>
      <c r="C15" s="181" t="s">
        <v>1229</v>
      </c>
      <c r="D15" s="218" t="s">
        <v>1420</v>
      </c>
      <c r="E15" s="181"/>
      <c r="F15" s="181"/>
      <c r="G15" s="170">
        <v>0.5</v>
      </c>
      <c r="H15" s="207" t="s">
        <v>28</v>
      </c>
      <c r="I15" s="181" t="s">
        <v>316</v>
      </c>
      <c r="J15" s="182">
        <v>45152</v>
      </c>
      <c r="K15" s="181" t="s">
        <v>275</v>
      </c>
      <c r="L15" s="504" t="s">
        <v>366</v>
      </c>
      <c r="M15" s="182">
        <v>45198</v>
      </c>
      <c r="N15" s="181" t="s">
        <v>366</v>
      </c>
      <c r="O15" s="182"/>
      <c r="P15" s="182"/>
      <c r="Q15" s="181"/>
      <c r="R15" s="182"/>
      <c r="S15" s="182"/>
      <c r="T15" s="181"/>
      <c r="U15" s="212"/>
      <c r="V15" s="181"/>
      <c r="W15" s="181"/>
      <c r="X15" s="478"/>
    </row>
    <row r="16" ht="78.75" customHeight="1">
      <c r="A16" s="186">
        <v>7</v>
      </c>
      <c r="B16" s="201" t="s">
        <v>1408</v>
      </c>
      <c r="C16" s="186" t="s">
        <v>1229</v>
      </c>
      <c r="D16" s="219" t="s">
        <v>1421</v>
      </c>
      <c r="E16" s="186"/>
      <c r="F16" s="186"/>
      <c r="G16" s="164">
        <v>1</v>
      </c>
      <c r="H16" s="203" t="s">
        <v>28</v>
      </c>
      <c r="I16" s="186" t="s">
        <v>316</v>
      </c>
      <c r="J16" s="187">
        <v>45152</v>
      </c>
      <c r="K16" s="186" t="s">
        <v>275</v>
      </c>
      <c r="L16" s="503" t="s">
        <v>366</v>
      </c>
      <c r="M16" s="187">
        <v>45198</v>
      </c>
      <c r="N16" s="186" t="s">
        <v>372</v>
      </c>
      <c r="O16" s="187"/>
      <c r="P16" s="187"/>
      <c r="Q16" s="186"/>
      <c r="R16" s="187"/>
      <c r="S16" s="187"/>
      <c r="T16" s="186"/>
      <c r="U16" s="210"/>
      <c r="V16" s="186"/>
      <c r="W16" s="186"/>
      <c r="X16" s="481"/>
    </row>
    <row r="17" ht="78.75" customHeight="1">
      <c r="A17" s="181">
        <v>8</v>
      </c>
      <c r="B17" s="204" t="s">
        <v>1408</v>
      </c>
      <c r="C17" s="181" t="s">
        <v>1229</v>
      </c>
      <c r="D17" s="218" t="s">
        <v>1422</v>
      </c>
      <c r="E17" s="181"/>
      <c r="G17" s="170">
        <v>0.5</v>
      </c>
      <c r="H17" s="207" t="s">
        <v>28</v>
      </c>
      <c r="I17" s="181" t="s">
        <v>316</v>
      </c>
      <c r="J17" s="182">
        <v>45152</v>
      </c>
      <c r="K17" s="181" t="s">
        <v>275</v>
      </c>
      <c r="L17" s="504" t="s">
        <v>366</v>
      </c>
      <c r="M17" s="182">
        <v>45198</v>
      </c>
      <c r="N17" s="181" t="s">
        <v>372</v>
      </c>
      <c r="O17" s="182"/>
      <c r="P17" s="182"/>
      <c r="Q17" s="181"/>
      <c r="R17" s="182"/>
      <c r="S17" s="182"/>
      <c r="T17" s="181"/>
      <c r="U17" s="212"/>
      <c r="V17" s="181"/>
      <c r="W17" s="181"/>
      <c r="X17" s="478"/>
    </row>
    <row r="18" ht="63.75">
      <c r="A18" s="186">
        <v>9</v>
      </c>
      <c r="B18" s="201" t="s">
        <v>1404</v>
      </c>
      <c r="C18" s="186" t="s">
        <v>1229</v>
      </c>
      <c r="D18" s="219" t="s">
        <v>1423</v>
      </c>
      <c r="E18" s="186"/>
      <c r="F18" s="186"/>
      <c r="G18" s="164">
        <v>0.5</v>
      </c>
      <c r="H18" s="203" t="s">
        <v>28</v>
      </c>
      <c r="I18" s="186" t="s">
        <v>316</v>
      </c>
      <c r="J18" s="187">
        <v>45152</v>
      </c>
      <c r="K18" s="186" t="s">
        <v>275</v>
      </c>
      <c r="L18" s="583"/>
      <c r="M18" s="187">
        <v>45198</v>
      </c>
      <c r="N18" s="512" t="s">
        <v>1424</v>
      </c>
      <c r="O18" s="186" t="s">
        <v>366</v>
      </c>
      <c r="P18" s="187">
        <v>45225</v>
      </c>
      <c r="Q18" s="219" t="s">
        <v>1425</v>
      </c>
      <c r="R18" s="186" t="s">
        <v>1426</v>
      </c>
      <c r="S18" s="187">
        <v>45365</v>
      </c>
      <c r="T18" s="186" t="s">
        <v>385</v>
      </c>
      <c r="U18" s="210"/>
      <c r="V18" s="186"/>
      <c r="W18" s="186"/>
      <c r="X18" s="481"/>
    </row>
    <row r="19" ht="102.75" customHeight="1">
      <c r="A19" s="181">
        <v>10</v>
      </c>
      <c r="B19" s="204" t="s">
        <v>1404</v>
      </c>
      <c r="C19" s="181" t="s">
        <v>1427</v>
      </c>
      <c r="D19" s="218" t="s">
        <v>1428</v>
      </c>
      <c r="E19" s="181"/>
      <c r="F19" s="181"/>
      <c r="G19" s="170">
        <v>0.5</v>
      </c>
      <c r="H19" s="207" t="s">
        <v>28</v>
      </c>
      <c r="I19" s="181" t="s">
        <v>316</v>
      </c>
      <c r="J19" s="182">
        <v>45152</v>
      </c>
      <c r="K19" s="181" t="s">
        <v>275</v>
      </c>
      <c r="L19" s="504" t="s">
        <v>1429</v>
      </c>
      <c r="M19" s="182">
        <v>45198</v>
      </c>
      <c r="N19" s="181" t="s">
        <v>614</v>
      </c>
      <c r="O19" s="181" t="s">
        <v>1430</v>
      </c>
      <c r="P19" s="182">
        <v>45225</v>
      </c>
      <c r="Q19" s="218" t="s">
        <v>1413</v>
      </c>
      <c r="R19" s="181" t="s">
        <v>1431</v>
      </c>
      <c r="S19" s="182">
        <v>45365</v>
      </c>
      <c r="T19" s="181" t="s">
        <v>385</v>
      </c>
      <c r="U19" s="212"/>
      <c r="V19" s="181"/>
      <c r="W19" s="181"/>
      <c r="X19" s="478"/>
    </row>
    <row r="20" ht="117" customHeight="1">
      <c r="A20" s="186">
        <v>11</v>
      </c>
      <c r="B20" s="201" t="s">
        <v>1408</v>
      </c>
      <c r="C20" s="186" t="s">
        <v>1427</v>
      </c>
      <c r="D20" s="219" t="s">
        <v>1432</v>
      </c>
      <c r="E20" s="186"/>
      <c r="G20" s="164">
        <v>0.5</v>
      </c>
      <c r="H20" s="203" t="s">
        <v>28</v>
      </c>
      <c r="I20" s="186" t="s">
        <v>316</v>
      </c>
      <c r="J20" s="187">
        <v>45152</v>
      </c>
      <c r="K20" s="186" t="s">
        <v>275</v>
      </c>
      <c r="L20" s="503" t="s">
        <v>1433</v>
      </c>
      <c r="M20" s="187">
        <v>45198</v>
      </c>
      <c r="N20" s="186" t="s">
        <v>1434</v>
      </c>
      <c r="O20" s="187"/>
      <c r="P20" s="187"/>
      <c r="Q20" s="186"/>
      <c r="R20" s="187"/>
      <c r="S20" s="187"/>
      <c r="T20" s="186"/>
      <c r="U20" s="210"/>
      <c r="V20" s="186"/>
      <c r="W20" s="186"/>
      <c r="X20" s="481"/>
    </row>
    <row r="21" ht="147" customHeight="1">
      <c r="A21" s="181">
        <v>12</v>
      </c>
      <c r="B21" s="204" t="s">
        <v>1404</v>
      </c>
      <c r="C21" s="181" t="s">
        <v>1427</v>
      </c>
      <c r="D21" s="218" t="s">
        <v>1435</v>
      </c>
      <c r="E21" s="181"/>
      <c r="F21" s="181"/>
      <c r="G21" s="170">
        <v>0.5</v>
      </c>
      <c r="H21" s="207" t="s">
        <v>28</v>
      </c>
      <c r="I21" s="181" t="s">
        <v>316</v>
      </c>
      <c r="J21" s="182">
        <v>45152</v>
      </c>
      <c r="K21" s="181" t="s">
        <v>275</v>
      </c>
      <c r="L21" s="504" t="s">
        <v>366</v>
      </c>
      <c r="M21" s="182">
        <v>45198</v>
      </c>
      <c r="N21" s="218" t="s">
        <v>1436</v>
      </c>
      <c r="O21" s="181" t="s">
        <v>366</v>
      </c>
      <c r="P21" s="182">
        <v>45225</v>
      </c>
      <c r="Q21" s="181" t="s">
        <v>619</v>
      </c>
      <c r="R21" s="181" t="s">
        <v>1437</v>
      </c>
      <c r="S21" s="182">
        <v>45365</v>
      </c>
      <c r="T21" s="181" t="s">
        <v>385</v>
      </c>
      <c r="U21" s="212"/>
      <c r="V21" s="181"/>
      <c r="W21" s="181"/>
      <c r="X21" s="478"/>
    </row>
    <row r="22" ht="122.25" customHeight="1">
      <c r="A22" s="186">
        <v>13</v>
      </c>
      <c r="B22" s="201" t="s">
        <v>1408</v>
      </c>
      <c r="C22" s="186" t="s">
        <v>1427</v>
      </c>
      <c r="D22" s="219" t="s">
        <v>1438</v>
      </c>
      <c r="E22" s="186"/>
      <c r="F22" s="186"/>
      <c r="G22" s="164">
        <v>0.5</v>
      </c>
      <c r="H22" s="203" t="s">
        <v>26</v>
      </c>
      <c r="I22" s="186" t="s">
        <v>316</v>
      </c>
      <c r="J22" s="187">
        <v>45152</v>
      </c>
      <c r="K22" s="186" t="s">
        <v>275</v>
      </c>
      <c r="L22" s="503" t="s">
        <v>366</v>
      </c>
      <c r="M22" s="187">
        <v>45198</v>
      </c>
      <c r="N22" s="186" t="s">
        <v>366</v>
      </c>
      <c r="O22" s="187"/>
      <c r="P22" s="187"/>
      <c r="Q22" s="186"/>
      <c r="R22" s="187"/>
      <c r="S22" s="187"/>
      <c r="T22" s="186"/>
      <c r="U22" s="210"/>
      <c r="V22" s="186"/>
      <c r="W22" s="186"/>
      <c r="X22" s="481"/>
    </row>
    <row r="23" ht="171.75" customHeight="1">
      <c r="A23" s="181">
        <v>14</v>
      </c>
      <c r="B23" s="204" t="s">
        <v>1404</v>
      </c>
      <c r="C23" s="181" t="s">
        <v>1427</v>
      </c>
      <c r="D23" s="218" t="s">
        <v>1439</v>
      </c>
      <c r="E23" s="181"/>
      <c r="G23" s="170">
        <v>0.5</v>
      </c>
      <c r="H23" s="207" t="s">
        <v>28</v>
      </c>
      <c r="I23" s="181" t="s">
        <v>316</v>
      </c>
      <c r="J23" s="182">
        <v>45152</v>
      </c>
      <c r="K23" s="181" t="s">
        <v>275</v>
      </c>
      <c r="L23" s="504" t="s">
        <v>1440</v>
      </c>
      <c r="M23" s="182">
        <v>45198</v>
      </c>
      <c r="N23" s="181" t="s">
        <v>614</v>
      </c>
      <c r="O23" s="181" t="s">
        <v>1440</v>
      </c>
      <c r="P23" s="182">
        <v>45225</v>
      </c>
      <c r="Q23" s="218" t="s">
        <v>1413</v>
      </c>
      <c r="R23" s="181" t="s">
        <v>1441</v>
      </c>
      <c r="S23" s="182">
        <v>45365</v>
      </c>
      <c r="T23" s="181" t="s">
        <v>385</v>
      </c>
      <c r="U23" s="212"/>
      <c r="V23" s="181"/>
      <c r="W23" s="181"/>
      <c r="X23" s="478"/>
    </row>
    <row r="24" ht="51">
      <c r="A24" s="186">
        <v>15</v>
      </c>
      <c r="B24" s="201" t="s">
        <v>1404</v>
      </c>
      <c r="C24" s="186" t="s">
        <v>1427</v>
      </c>
      <c r="D24" s="219" t="s">
        <v>1442</v>
      </c>
      <c r="E24" s="186"/>
      <c r="F24" s="186"/>
      <c r="G24" s="164">
        <v>0.5</v>
      </c>
      <c r="H24" s="203" t="s">
        <v>28</v>
      </c>
      <c r="I24" s="186" t="s">
        <v>316</v>
      </c>
      <c r="J24" s="187">
        <v>45152</v>
      </c>
      <c r="K24" s="186" t="s">
        <v>275</v>
      </c>
      <c r="L24" s="503" t="s">
        <v>1440</v>
      </c>
      <c r="M24" s="187">
        <v>45198</v>
      </c>
      <c r="N24" s="186" t="s">
        <v>614</v>
      </c>
      <c r="O24" s="186" t="s">
        <v>1440</v>
      </c>
      <c r="P24" s="187">
        <v>45225</v>
      </c>
      <c r="Q24" s="219" t="s">
        <v>1413</v>
      </c>
      <c r="R24" s="186" t="s">
        <v>1443</v>
      </c>
      <c r="S24" s="187">
        <v>45365</v>
      </c>
      <c r="T24" s="186" t="s">
        <v>385</v>
      </c>
      <c r="U24" s="210"/>
      <c r="V24" s="186"/>
      <c r="W24" s="186"/>
      <c r="X24" s="481"/>
    </row>
    <row r="25" ht="63.75">
      <c r="A25" s="181">
        <v>16</v>
      </c>
      <c r="B25" s="204" t="s">
        <v>1404</v>
      </c>
      <c r="C25" s="181" t="s">
        <v>1427</v>
      </c>
      <c r="D25" s="218" t="s">
        <v>1444</v>
      </c>
      <c r="E25" s="181"/>
      <c r="F25" s="218"/>
      <c r="G25" s="170">
        <v>0.5</v>
      </c>
      <c r="H25" s="207" t="s">
        <v>28</v>
      </c>
      <c r="I25" s="181" t="s">
        <v>316</v>
      </c>
      <c r="J25" s="182">
        <v>45152</v>
      </c>
      <c r="K25" s="181" t="s">
        <v>275</v>
      </c>
      <c r="L25" s="504" t="s">
        <v>1440</v>
      </c>
      <c r="M25" s="182">
        <v>45198</v>
      </c>
      <c r="N25" s="509" t="s">
        <v>1445</v>
      </c>
      <c r="O25" s="181" t="s">
        <v>1446</v>
      </c>
      <c r="P25" s="182">
        <v>45225</v>
      </c>
      <c r="Q25" s="218" t="s">
        <v>1413</v>
      </c>
      <c r="R25" s="181" t="s">
        <v>1447</v>
      </c>
      <c r="S25" s="182">
        <v>45365</v>
      </c>
      <c r="T25" s="181" t="s">
        <v>385</v>
      </c>
      <c r="U25" s="212"/>
      <c r="V25" s="181"/>
      <c r="W25" s="181"/>
      <c r="X25" s="478"/>
    </row>
    <row r="26" ht="76.5">
      <c r="A26" s="186">
        <v>17</v>
      </c>
      <c r="B26" s="201" t="s">
        <v>1408</v>
      </c>
      <c r="C26" s="186" t="s">
        <v>1427</v>
      </c>
      <c r="D26" s="219" t="s">
        <v>1448</v>
      </c>
      <c r="E26" s="186"/>
      <c r="F26" s="219"/>
      <c r="G26" s="164">
        <v>0.5</v>
      </c>
      <c r="H26" s="203" t="s">
        <v>28</v>
      </c>
      <c r="I26" s="186" t="s">
        <v>316</v>
      </c>
      <c r="J26" s="187">
        <v>45152</v>
      </c>
      <c r="K26" s="186" t="s">
        <v>275</v>
      </c>
      <c r="L26" s="503" t="s">
        <v>366</v>
      </c>
      <c r="M26" s="187">
        <v>45198</v>
      </c>
      <c r="N26" s="186" t="s">
        <v>385</v>
      </c>
      <c r="O26" s="187"/>
      <c r="P26" s="187"/>
      <c r="Q26" s="186"/>
      <c r="R26" s="187"/>
      <c r="S26" s="187"/>
      <c r="T26" s="186"/>
      <c r="U26" s="210"/>
      <c r="V26" s="186"/>
      <c r="W26" s="186"/>
      <c r="X26" s="481"/>
    </row>
    <row r="27" ht="42">
      <c r="A27" s="181">
        <v>18</v>
      </c>
      <c r="B27" s="204" t="s">
        <v>1404</v>
      </c>
      <c r="C27" s="181">
        <v>8</v>
      </c>
      <c r="D27" s="218" t="s">
        <v>1449</v>
      </c>
      <c r="E27" s="181"/>
      <c r="F27" s="218"/>
      <c r="G27" s="170">
        <v>1</v>
      </c>
      <c r="H27" s="207" t="s">
        <v>28</v>
      </c>
      <c r="I27" s="181" t="s">
        <v>316</v>
      </c>
      <c r="J27" s="182">
        <v>45152</v>
      </c>
      <c r="K27" s="181" t="s">
        <v>275</v>
      </c>
      <c r="L27" s="504" t="s">
        <v>1450</v>
      </c>
      <c r="M27" s="182">
        <v>45198</v>
      </c>
      <c r="N27" s="181" t="s">
        <v>614</v>
      </c>
      <c r="O27" s="181" t="s">
        <v>1440</v>
      </c>
      <c r="P27" s="182">
        <v>45225</v>
      </c>
      <c r="Q27" s="218" t="s">
        <v>1413</v>
      </c>
      <c r="R27" s="181" t="s">
        <v>1451</v>
      </c>
      <c r="S27" s="182">
        <v>45365</v>
      </c>
      <c r="T27" s="182">
        <v>45365</v>
      </c>
      <c r="U27" s="212"/>
      <c r="V27" s="181"/>
      <c r="W27" s="181"/>
      <c r="X27" s="478"/>
    </row>
    <row r="28" ht="236.25">
      <c r="A28" s="186">
        <v>19</v>
      </c>
      <c r="B28" s="201" t="s">
        <v>1404</v>
      </c>
      <c r="C28" s="186">
        <v>8</v>
      </c>
      <c r="D28" s="219" t="s">
        <v>1452</v>
      </c>
      <c r="E28" s="186"/>
      <c r="G28" s="164">
        <v>1</v>
      </c>
      <c r="H28" s="203" t="s">
        <v>28</v>
      </c>
      <c r="I28" s="186" t="s">
        <v>316</v>
      </c>
      <c r="J28" s="187">
        <v>45152</v>
      </c>
      <c r="K28" s="181" t="s">
        <v>275</v>
      </c>
      <c r="L28" s="503" t="s">
        <v>1453</v>
      </c>
      <c r="M28" s="187">
        <v>45198</v>
      </c>
      <c r="N28" s="219" t="s">
        <v>1454</v>
      </c>
      <c r="O28" s="186" t="s">
        <v>1440</v>
      </c>
      <c r="P28" s="187">
        <v>45225</v>
      </c>
      <c r="Q28" s="219" t="s">
        <v>1413</v>
      </c>
      <c r="R28" s="186" t="s">
        <v>1455</v>
      </c>
      <c r="S28" s="187">
        <v>45365</v>
      </c>
      <c r="T28" s="219" t="s">
        <v>1456</v>
      </c>
      <c r="U28" s="210" t="s">
        <v>1457</v>
      </c>
      <c r="V28" s="584">
        <v>45390</v>
      </c>
      <c r="W28" s="186" t="s">
        <v>318</v>
      </c>
      <c r="X28" s="481"/>
    </row>
    <row r="29" ht="51">
      <c r="A29" s="181">
        <v>20</v>
      </c>
      <c r="B29" s="204" t="s">
        <v>1404</v>
      </c>
      <c r="C29" s="181">
        <v>8</v>
      </c>
      <c r="D29" s="218" t="s">
        <v>1458</v>
      </c>
      <c r="E29" s="218"/>
      <c r="F29" s="218"/>
      <c r="G29" s="170">
        <v>0.5</v>
      </c>
      <c r="H29" s="207" t="s">
        <v>28</v>
      </c>
      <c r="I29" s="181" t="s">
        <v>316</v>
      </c>
      <c r="J29" s="182">
        <v>45152</v>
      </c>
      <c r="K29" s="181" t="s">
        <v>275</v>
      </c>
      <c r="L29" s="504" t="s">
        <v>1440</v>
      </c>
      <c r="M29" s="182">
        <v>45198</v>
      </c>
      <c r="N29" s="181" t="s">
        <v>1459</v>
      </c>
      <c r="O29" s="181" t="s">
        <v>1440</v>
      </c>
      <c r="P29" s="182">
        <v>45225</v>
      </c>
      <c r="Q29" s="218" t="s">
        <v>1413</v>
      </c>
      <c r="R29" s="181" t="s">
        <v>1460</v>
      </c>
      <c r="S29" s="182">
        <v>45365</v>
      </c>
      <c r="T29" s="181" t="s">
        <v>318</v>
      </c>
      <c r="U29" s="212"/>
      <c r="V29" s="181"/>
      <c r="W29" s="181"/>
      <c r="X29" s="478"/>
    </row>
    <row r="30" ht="89.25">
      <c r="A30" s="186">
        <v>21</v>
      </c>
      <c r="B30" s="201" t="s">
        <v>1408</v>
      </c>
      <c r="C30" s="186">
        <v>9</v>
      </c>
      <c r="D30" s="219" t="s">
        <v>1461</v>
      </c>
      <c r="E30" s="186"/>
      <c r="F30" s="186"/>
      <c r="G30" s="164">
        <v>0.5</v>
      </c>
      <c r="H30" s="203" t="s">
        <v>28</v>
      </c>
      <c r="I30" s="186" t="s">
        <v>316</v>
      </c>
      <c r="J30" s="187">
        <v>45152</v>
      </c>
      <c r="K30" s="186" t="s">
        <v>275</v>
      </c>
      <c r="L30" s="503" t="s">
        <v>1440</v>
      </c>
      <c r="M30" s="187">
        <v>45198</v>
      </c>
      <c r="N30" s="186" t="s">
        <v>1462</v>
      </c>
      <c r="O30" s="186"/>
      <c r="P30" s="186"/>
      <c r="Q30" s="186"/>
      <c r="R30" s="186" t="s">
        <v>1463</v>
      </c>
      <c r="S30" s="187">
        <v>45365</v>
      </c>
      <c r="T30" s="186" t="s">
        <v>318</v>
      </c>
      <c r="U30" s="210"/>
      <c r="V30" s="186"/>
      <c r="W30" s="186"/>
      <c r="X30" s="481"/>
    </row>
    <row r="31" ht="63.75">
      <c r="A31" s="181">
        <v>22</v>
      </c>
      <c r="B31" s="204" t="s">
        <v>1404</v>
      </c>
      <c r="C31" s="181" t="s">
        <v>1464</v>
      </c>
      <c r="D31" s="218" t="s">
        <v>1465</v>
      </c>
      <c r="E31" s="181"/>
      <c r="F31" s="181"/>
      <c r="G31" s="170">
        <v>0.5</v>
      </c>
      <c r="H31" s="207" t="s">
        <v>28</v>
      </c>
      <c r="I31" s="181" t="s">
        <v>316</v>
      </c>
      <c r="J31" s="182">
        <v>45152</v>
      </c>
      <c r="K31" s="181" t="s">
        <v>275</v>
      </c>
      <c r="L31" s="504" t="s">
        <v>366</v>
      </c>
      <c r="M31" s="182">
        <v>45198</v>
      </c>
      <c r="N31" s="509" t="s">
        <v>1466</v>
      </c>
      <c r="O31" s="181" t="s">
        <v>1440</v>
      </c>
      <c r="P31" s="182">
        <v>45225</v>
      </c>
      <c r="Q31" s="218" t="s">
        <v>1413</v>
      </c>
      <c r="R31" s="181" t="s">
        <v>1467</v>
      </c>
      <c r="S31" s="182">
        <v>45365</v>
      </c>
      <c r="T31" s="181" t="s">
        <v>318</v>
      </c>
      <c r="U31" s="212"/>
      <c r="V31" s="181"/>
      <c r="W31" s="181"/>
      <c r="X31" s="478"/>
    </row>
    <row r="32" ht="38.25">
      <c r="A32" s="186">
        <v>23</v>
      </c>
      <c r="B32" s="201" t="s">
        <v>1408</v>
      </c>
      <c r="C32" s="186" t="s">
        <v>1468</v>
      </c>
      <c r="D32" s="585" t="s">
        <v>1469</v>
      </c>
      <c r="E32" s="219"/>
      <c r="F32" s="219"/>
      <c r="G32" s="164">
        <v>0.5</v>
      </c>
      <c r="H32" s="203" t="s">
        <v>28</v>
      </c>
      <c r="I32" s="186" t="s">
        <v>316</v>
      </c>
      <c r="J32" s="187">
        <v>45152</v>
      </c>
      <c r="K32" s="186" t="s">
        <v>275</v>
      </c>
      <c r="L32" s="503" t="s">
        <v>1470</v>
      </c>
      <c r="M32" s="187">
        <v>45198</v>
      </c>
      <c r="N32" s="186" t="s">
        <v>1434</v>
      </c>
      <c r="O32" s="186"/>
      <c r="P32" s="186"/>
      <c r="Q32" s="186"/>
      <c r="R32" s="186"/>
      <c r="S32" s="186"/>
      <c r="T32" s="186"/>
      <c r="U32" s="210"/>
      <c r="V32" s="186"/>
      <c r="W32" s="186"/>
      <c r="X32" s="481"/>
    </row>
    <row r="33" ht="51">
      <c r="A33" s="181">
        <v>24</v>
      </c>
      <c r="B33" s="204" t="s">
        <v>1408</v>
      </c>
      <c r="C33" s="181" t="s">
        <v>1468</v>
      </c>
      <c r="D33" s="218" t="s">
        <v>1471</v>
      </c>
      <c r="E33" s="181"/>
      <c r="F33" s="218"/>
      <c r="G33" s="170">
        <v>0.5</v>
      </c>
      <c r="H33" s="207" t="s">
        <v>28</v>
      </c>
      <c r="I33" s="181" t="s">
        <v>316</v>
      </c>
      <c r="J33" s="182">
        <v>45152</v>
      </c>
      <c r="K33" s="181" t="s">
        <v>275</v>
      </c>
      <c r="L33" s="504" t="s">
        <v>366</v>
      </c>
      <c r="M33" s="182">
        <v>45198</v>
      </c>
      <c r="N33" s="181" t="s">
        <v>619</v>
      </c>
      <c r="O33" s="181"/>
      <c r="P33" s="181"/>
      <c r="Q33" s="181"/>
      <c r="R33" s="181"/>
      <c r="S33" s="181"/>
      <c r="T33" s="181"/>
      <c r="U33" s="212"/>
      <c r="V33" s="181"/>
      <c r="W33" s="181"/>
      <c r="X33" s="478"/>
    </row>
    <row r="34" ht="63.75">
      <c r="A34" s="186">
        <v>25</v>
      </c>
      <c r="B34" s="201" t="s">
        <v>1408</v>
      </c>
      <c r="C34" s="186" t="s">
        <v>1468</v>
      </c>
      <c r="D34" s="219" t="s">
        <v>1472</v>
      </c>
      <c r="E34" s="219"/>
      <c r="F34" s="219"/>
      <c r="G34" s="164">
        <v>0.5</v>
      </c>
      <c r="H34" s="203" t="s">
        <v>28</v>
      </c>
      <c r="I34" s="186" t="s">
        <v>316</v>
      </c>
      <c r="J34" s="187">
        <v>45152</v>
      </c>
      <c r="K34" s="186" t="s">
        <v>275</v>
      </c>
      <c r="L34" s="503" t="s">
        <v>366</v>
      </c>
      <c r="M34" s="187">
        <v>45198</v>
      </c>
      <c r="N34" s="186" t="s">
        <v>1434</v>
      </c>
      <c r="O34" s="186"/>
      <c r="P34" s="186"/>
      <c r="Q34" s="186"/>
      <c r="R34" s="186"/>
      <c r="S34" s="186"/>
      <c r="T34" s="186"/>
      <c r="U34" s="210"/>
      <c r="V34" s="186"/>
      <c r="W34" s="186"/>
      <c r="X34" s="481"/>
    </row>
    <row r="35" ht="120.75" customHeight="1">
      <c r="A35" s="181">
        <v>26</v>
      </c>
      <c r="B35" s="204" t="s">
        <v>1408</v>
      </c>
      <c r="C35" s="181" t="s">
        <v>1468</v>
      </c>
      <c r="D35" s="218" t="s">
        <v>1473</v>
      </c>
      <c r="E35" s="181"/>
      <c r="F35" s="218"/>
      <c r="G35" s="170">
        <v>1</v>
      </c>
      <c r="H35" s="207" t="s">
        <v>265</v>
      </c>
      <c r="I35" s="181" t="s">
        <v>316</v>
      </c>
      <c r="J35" s="182">
        <v>45152</v>
      </c>
      <c r="K35" s="181" t="s">
        <v>275</v>
      </c>
      <c r="L35" s="504" t="s">
        <v>366</v>
      </c>
      <c r="M35" s="182">
        <v>45198</v>
      </c>
      <c r="N35" s="181" t="s">
        <v>343</v>
      </c>
      <c r="O35" s="181"/>
      <c r="P35" s="181"/>
      <c r="Q35" s="181"/>
      <c r="R35" s="181"/>
      <c r="S35" s="181"/>
      <c r="T35" s="181"/>
      <c r="U35" s="212"/>
      <c r="V35" s="181"/>
      <c r="W35" s="181"/>
      <c r="X35" s="478"/>
    </row>
    <row r="36" ht="63.75">
      <c r="A36" s="186">
        <v>27</v>
      </c>
      <c r="B36" s="201" t="s">
        <v>1404</v>
      </c>
      <c r="C36" s="186" t="s">
        <v>1468</v>
      </c>
      <c r="D36" s="219" t="s">
        <v>1474</v>
      </c>
      <c r="E36" s="219"/>
      <c r="F36" s="209" t="s">
        <v>1475</v>
      </c>
      <c r="G36" s="164">
        <v>0.5</v>
      </c>
      <c r="H36" s="203" t="s">
        <v>26</v>
      </c>
      <c r="I36" s="186" t="s">
        <v>316</v>
      </c>
      <c r="J36" s="187">
        <v>45152</v>
      </c>
      <c r="K36" s="186" t="s">
        <v>275</v>
      </c>
      <c r="L36" s="503" t="s">
        <v>1476</v>
      </c>
      <c r="M36" s="187">
        <v>45198</v>
      </c>
      <c r="N36" s="219" t="s">
        <v>1477</v>
      </c>
      <c r="O36" s="186" t="s">
        <v>1440</v>
      </c>
      <c r="P36" s="187">
        <v>45225</v>
      </c>
      <c r="Q36" s="219" t="s">
        <v>1413</v>
      </c>
      <c r="R36" s="186" t="s">
        <v>1478</v>
      </c>
      <c r="S36" s="187">
        <v>45365</v>
      </c>
      <c r="T36" s="186" t="s">
        <v>366</v>
      </c>
      <c r="U36" s="210"/>
      <c r="V36" s="186"/>
      <c r="W36" s="186"/>
      <c r="X36" s="481"/>
    </row>
    <row r="37" ht="98.25" customHeight="1">
      <c r="A37" s="181">
        <v>28</v>
      </c>
      <c r="B37" s="204" t="s">
        <v>1404</v>
      </c>
      <c r="C37" s="181" t="s">
        <v>1468</v>
      </c>
      <c r="D37" s="218" t="s">
        <v>1479</v>
      </c>
      <c r="E37" s="181"/>
      <c r="G37" s="170">
        <v>0.5</v>
      </c>
      <c r="H37" s="207" t="s">
        <v>26</v>
      </c>
      <c r="I37" s="181" t="s">
        <v>316</v>
      </c>
      <c r="J37" s="182">
        <v>45152</v>
      </c>
      <c r="K37" s="181" t="s">
        <v>275</v>
      </c>
      <c r="L37" s="504" t="s">
        <v>366</v>
      </c>
      <c r="M37" s="182">
        <v>45198</v>
      </c>
      <c r="N37" s="218" t="s">
        <v>1480</v>
      </c>
      <c r="O37" s="181" t="s">
        <v>366</v>
      </c>
      <c r="P37" s="182">
        <v>45225</v>
      </c>
      <c r="Q37" s="181"/>
      <c r="R37" s="181" t="s">
        <v>366</v>
      </c>
      <c r="S37" s="182">
        <v>45365</v>
      </c>
      <c r="T37" s="181" t="s">
        <v>366</v>
      </c>
      <c r="U37" s="212"/>
      <c r="V37" s="181"/>
      <c r="W37" s="181"/>
      <c r="X37" s="478"/>
    </row>
    <row r="38" ht="42">
      <c r="A38" s="186">
        <v>29</v>
      </c>
      <c r="B38" s="201" t="s">
        <v>1404</v>
      </c>
      <c r="C38" s="186" t="s">
        <v>1468</v>
      </c>
      <c r="D38" s="219" t="s">
        <v>1481</v>
      </c>
      <c r="E38" s="219"/>
      <c r="F38" s="219"/>
      <c r="G38" s="164">
        <v>0.5</v>
      </c>
      <c r="H38" s="203" t="s">
        <v>28</v>
      </c>
      <c r="I38" s="186" t="s">
        <v>316</v>
      </c>
      <c r="J38" s="187">
        <v>45152</v>
      </c>
      <c r="K38" s="186" t="s">
        <v>275</v>
      </c>
      <c r="L38" s="503" t="s">
        <v>1440</v>
      </c>
      <c r="M38" s="187">
        <v>45198</v>
      </c>
      <c r="N38" s="186" t="s">
        <v>614</v>
      </c>
      <c r="O38" s="186" t="s">
        <v>1440</v>
      </c>
      <c r="P38" s="187">
        <v>45225</v>
      </c>
      <c r="Q38" s="219" t="s">
        <v>1413</v>
      </c>
      <c r="R38" s="186" t="s">
        <v>1482</v>
      </c>
      <c r="S38" s="187">
        <v>45365</v>
      </c>
      <c r="T38" s="186" t="s">
        <v>318</v>
      </c>
      <c r="U38" s="210"/>
      <c r="V38" s="186"/>
      <c r="W38" s="186"/>
      <c r="X38" s="481"/>
    </row>
    <row r="39" ht="51">
      <c r="A39" s="181">
        <v>30</v>
      </c>
      <c r="B39" s="204" t="s">
        <v>1404</v>
      </c>
      <c r="C39" s="181" t="s">
        <v>1468</v>
      </c>
      <c r="D39" s="218" t="s">
        <v>1483</v>
      </c>
      <c r="E39" s="218"/>
      <c r="F39" s="218"/>
      <c r="G39" s="170">
        <v>0.5</v>
      </c>
      <c r="H39" s="207" t="s">
        <v>28</v>
      </c>
      <c r="I39" s="181" t="s">
        <v>316</v>
      </c>
      <c r="J39" s="182">
        <v>45152</v>
      </c>
      <c r="K39" s="181" t="s">
        <v>275</v>
      </c>
      <c r="L39" s="504" t="s">
        <v>1440</v>
      </c>
      <c r="M39" s="182">
        <v>45198</v>
      </c>
      <c r="N39" s="181" t="s">
        <v>614</v>
      </c>
      <c r="O39" s="181" t="s">
        <v>1440</v>
      </c>
      <c r="P39" s="182">
        <v>45225</v>
      </c>
      <c r="Q39" s="218" t="s">
        <v>1413</v>
      </c>
      <c r="R39" s="181" t="s">
        <v>1484</v>
      </c>
      <c r="S39" s="182">
        <v>45365</v>
      </c>
      <c r="T39" s="181" t="s">
        <v>318</v>
      </c>
      <c r="U39" s="212"/>
      <c r="V39" s="181"/>
      <c r="W39" s="181"/>
      <c r="X39" s="478"/>
    </row>
    <row r="40" ht="76.5">
      <c r="A40" s="186">
        <v>31</v>
      </c>
      <c r="B40" s="201" t="s">
        <v>1408</v>
      </c>
      <c r="C40" s="186" t="s">
        <v>1468</v>
      </c>
      <c r="D40" s="219" t="s">
        <v>1485</v>
      </c>
      <c r="E40" s="219"/>
      <c r="F40" s="219"/>
      <c r="G40" s="164">
        <v>0.5</v>
      </c>
      <c r="H40" s="203" t="s">
        <v>265</v>
      </c>
      <c r="I40" s="186" t="s">
        <v>316</v>
      </c>
      <c r="J40" s="187">
        <v>45152</v>
      </c>
      <c r="K40" s="186" t="s">
        <v>275</v>
      </c>
      <c r="L40" s="503" t="s">
        <v>366</v>
      </c>
      <c r="M40" s="187">
        <v>45198</v>
      </c>
      <c r="N40" s="186" t="s">
        <v>366</v>
      </c>
      <c r="O40" s="186"/>
      <c r="P40" s="186"/>
      <c r="Q40" s="186"/>
      <c r="R40" s="186"/>
      <c r="S40" s="186"/>
      <c r="T40" s="186"/>
      <c r="U40" s="210"/>
      <c r="V40" s="186"/>
      <c r="W40" s="186"/>
      <c r="X40" s="481"/>
    </row>
    <row r="41" ht="51">
      <c r="A41" s="181">
        <v>32</v>
      </c>
      <c r="B41" s="204" t="s">
        <v>1408</v>
      </c>
      <c r="C41" s="181" t="s">
        <v>1468</v>
      </c>
      <c r="D41" s="218" t="s">
        <v>1486</v>
      </c>
      <c r="E41" s="218"/>
      <c r="F41" s="218"/>
      <c r="G41" s="170">
        <v>0.5</v>
      </c>
      <c r="H41" s="207" t="s">
        <v>265</v>
      </c>
      <c r="I41" s="181" t="s">
        <v>316</v>
      </c>
      <c r="J41" s="182">
        <v>45152</v>
      </c>
      <c r="K41" s="181" t="s">
        <v>275</v>
      </c>
      <c r="L41" s="504" t="s">
        <v>366</v>
      </c>
      <c r="M41" s="182">
        <v>45198</v>
      </c>
      <c r="N41" s="181" t="s">
        <v>366</v>
      </c>
      <c r="O41" s="181"/>
      <c r="P41" s="181"/>
      <c r="Q41" s="181"/>
      <c r="R41" s="181"/>
      <c r="S41" s="181"/>
      <c r="T41" s="181"/>
      <c r="U41" s="212"/>
      <c r="V41" s="181"/>
      <c r="W41" s="181"/>
      <c r="X41" s="478"/>
    </row>
    <row r="42" ht="114.75">
      <c r="A42" s="186">
        <v>33</v>
      </c>
      <c r="B42" s="201" t="s">
        <v>1404</v>
      </c>
      <c r="C42" s="186" t="s">
        <v>1468</v>
      </c>
      <c r="D42" s="219" t="s">
        <v>1487</v>
      </c>
      <c r="E42" s="219"/>
      <c r="F42" s="489" t="s">
        <v>1488</v>
      </c>
      <c r="G42" s="164">
        <v>0.5</v>
      </c>
      <c r="H42" s="203" t="s">
        <v>28</v>
      </c>
      <c r="I42" s="186" t="s">
        <v>316</v>
      </c>
      <c r="J42" s="187">
        <v>45152</v>
      </c>
      <c r="K42" s="186" t="s">
        <v>275</v>
      </c>
      <c r="L42" s="503" t="s">
        <v>1440</v>
      </c>
      <c r="M42" s="187">
        <v>45198</v>
      </c>
      <c r="N42" s="186" t="s">
        <v>614</v>
      </c>
      <c r="O42" s="186" t="s">
        <v>1489</v>
      </c>
      <c r="P42" s="187">
        <v>45225</v>
      </c>
      <c r="Q42" s="219" t="s">
        <v>1413</v>
      </c>
      <c r="R42" s="186" t="s">
        <v>1490</v>
      </c>
      <c r="S42" s="187">
        <v>45365</v>
      </c>
      <c r="T42" s="186" t="s">
        <v>385</v>
      </c>
      <c r="U42" s="210"/>
      <c r="V42" s="186"/>
      <c r="W42" s="186"/>
      <c r="X42" s="481"/>
    </row>
    <row r="43" ht="42">
      <c r="A43" s="181">
        <v>34</v>
      </c>
      <c r="B43" s="204" t="s">
        <v>1404</v>
      </c>
      <c r="C43" s="181"/>
      <c r="D43" s="218" t="s">
        <v>1491</v>
      </c>
      <c r="E43" s="218"/>
      <c r="G43" s="170">
        <v>0.5</v>
      </c>
      <c r="H43" s="207" t="s">
        <v>28</v>
      </c>
      <c r="I43" s="181" t="s">
        <v>316</v>
      </c>
      <c r="J43" s="182">
        <v>45152</v>
      </c>
      <c r="K43" s="181" t="s">
        <v>275</v>
      </c>
      <c r="L43" s="504" t="s">
        <v>1440</v>
      </c>
      <c r="M43" s="182">
        <v>45198</v>
      </c>
      <c r="N43" s="181" t="s">
        <v>614</v>
      </c>
      <c r="O43" s="181" t="s">
        <v>1440</v>
      </c>
      <c r="P43" s="182">
        <v>45225</v>
      </c>
      <c r="Q43" s="218" t="s">
        <v>1413</v>
      </c>
      <c r="R43" s="181" t="s">
        <v>1492</v>
      </c>
      <c r="S43" s="182">
        <v>45365</v>
      </c>
      <c r="T43" s="181" t="s">
        <v>385</v>
      </c>
      <c r="U43" s="212"/>
      <c r="V43" s="181"/>
      <c r="W43" s="181"/>
      <c r="X43" s="478"/>
    </row>
    <row r="44" ht="76.5">
      <c r="A44" s="186">
        <v>35</v>
      </c>
      <c r="B44" s="201" t="s">
        <v>1404</v>
      </c>
      <c r="C44" s="186">
        <v>15</v>
      </c>
      <c r="D44" s="219" t="s">
        <v>1493</v>
      </c>
      <c r="E44" s="219"/>
      <c r="G44" s="164">
        <v>0.5</v>
      </c>
      <c r="H44" s="203" t="s">
        <v>28</v>
      </c>
      <c r="I44" s="186" t="s">
        <v>316</v>
      </c>
      <c r="J44" s="187">
        <v>45152</v>
      </c>
      <c r="K44" s="186" t="s">
        <v>275</v>
      </c>
      <c r="L44" s="503" t="s">
        <v>1440</v>
      </c>
      <c r="M44" s="187">
        <v>45198</v>
      </c>
      <c r="N44" s="186" t="s">
        <v>614</v>
      </c>
      <c r="O44" s="186" t="s">
        <v>1494</v>
      </c>
      <c r="P44" s="187">
        <v>45225</v>
      </c>
      <c r="Q44" s="219" t="s">
        <v>1495</v>
      </c>
      <c r="R44" s="186" t="s">
        <v>1496</v>
      </c>
      <c r="S44" s="187">
        <v>45365</v>
      </c>
      <c r="T44" s="186" t="s">
        <v>385</v>
      </c>
      <c r="U44" s="210"/>
      <c r="V44" s="186"/>
      <c r="W44" s="186"/>
      <c r="X44" s="481"/>
    </row>
    <row r="45" ht="51">
      <c r="A45" s="181">
        <v>36</v>
      </c>
      <c r="B45" s="204" t="s">
        <v>1408</v>
      </c>
      <c r="C45" s="181"/>
      <c r="D45" s="218" t="s">
        <v>1497</v>
      </c>
      <c r="E45" s="181"/>
      <c r="G45" s="170">
        <v>0.5</v>
      </c>
      <c r="H45" s="207" t="s">
        <v>28</v>
      </c>
      <c r="I45" s="181" t="s">
        <v>316</v>
      </c>
      <c r="J45" s="182">
        <v>45152</v>
      </c>
      <c r="K45" s="181" t="s">
        <v>275</v>
      </c>
      <c r="L45" s="504" t="s">
        <v>1498</v>
      </c>
      <c r="M45" s="182">
        <v>45198</v>
      </c>
      <c r="N45" s="181" t="s">
        <v>1434</v>
      </c>
      <c r="O45" s="181"/>
      <c r="P45" s="181"/>
      <c r="Q45" s="181"/>
      <c r="R45" s="181" t="s">
        <v>1499</v>
      </c>
      <c r="S45" s="182">
        <v>45365</v>
      </c>
      <c r="T45" s="181"/>
      <c r="U45" s="212"/>
      <c r="V45" s="181"/>
      <c r="W45" s="181"/>
      <c r="X45" s="478"/>
    </row>
    <row r="46" ht="98.25" customHeight="1">
      <c r="A46" s="186">
        <v>37</v>
      </c>
      <c r="B46" s="201" t="s">
        <v>1404</v>
      </c>
      <c r="C46" s="186"/>
      <c r="D46" s="219" t="s">
        <v>1500</v>
      </c>
      <c r="E46" s="186"/>
      <c r="F46" s="219"/>
      <c r="G46" s="164">
        <v>0.5</v>
      </c>
      <c r="H46" s="203" t="s">
        <v>28</v>
      </c>
      <c r="I46" s="186" t="s">
        <v>316</v>
      </c>
      <c r="J46" s="187">
        <v>45152</v>
      </c>
      <c r="K46" s="186" t="s">
        <v>275</v>
      </c>
      <c r="L46" s="503" t="s">
        <v>1440</v>
      </c>
      <c r="M46" s="187">
        <v>45198</v>
      </c>
      <c r="N46" s="186" t="s">
        <v>614</v>
      </c>
      <c r="O46" s="186" t="s">
        <v>1440</v>
      </c>
      <c r="P46" s="187">
        <v>45225</v>
      </c>
      <c r="Q46" s="219" t="s">
        <v>1413</v>
      </c>
      <c r="R46" s="186" t="s">
        <v>1501</v>
      </c>
      <c r="S46" s="187">
        <v>45365</v>
      </c>
      <c r="T46" s="186" t="s">
        <v>385</v>
      </c>
      <c r="U46" s="210"/>
      <c r="V46" s="186"/>
      <c r="W46" s="186"/>
      <c r="X46" s="481"/>
    </row>
    <row r="47" ht="51">
      <c r="A47" s="181">
        <v>38</v>
      </c>
      <c r="B47" s="204" t="s">
        <v>1404</v>
      </c>
      <c r="C47" s="181"/>
      <c r="D47" s="218" t="s">
        <v>1502</v>
      </c>
      <c r="E47" s="218"/>
      <c r="F47" s="490" t="s">
        <v>1503</v>
      </c>
      <c r="G47" s="170">
        <v>1</v>
      </c>
      <c r="H47" s="207" t="s">
        <v>28</v>
      </c>
      <c r="I47" s="181" t="s">
        <v>316</v>
      </c>
      <c r="J47" s="182">
        <v>45152</v>
      </c>
      <c r="K47" s="181" t="s">
        <v>275</v>
      </c>
      <c r="L47" s="504" t="s">
        <v>1440</v>
      </c>
      <c r="M47" s="182">
        <v>45198</v>
      </c>
      <c r="N47" s="586" t="s">
        <v>1413</v>
      </c>
      <c r="O47" s="181" t="s">
        <v>1440</v>
      </c>
      <c r="P47" s="182">
        <v>45225</v>
      </c>
      <c r="Q47" s="218" t="s">
        <v>1413</v>
      </c>
      <c r="R47" s="181" t="s">
        <v>1504</v>
      </c>
      <c r="S47" s="182">
        <v>45365</v>
      </c>
      <c r="T47" s="181" t="s">
        <v>385</v>
      </c>
      <c r="U47" s="212"/>
      <c r="V47" s="181"/>
      <c r="W47" s="181"/>
      <c r="X47" s="478"/>
    </row>
    <row r="48" ht="42">
      <c r="A48" s="186">
        <v>39</v>
      </c>
      <c r="B48" s="201" t="s">
        <v>1404</v>
      </c>
      <c r="C48" s="186"/>
      <c r="D48" s="489" t="s">
        <v>1505</v>
      </c>
      <c r="E48" s="219"/>
      <c r="F48" s="219"/>
      <c r="G48" s="164">
        <v>0.5</v>
      </c>
      <c r="H48" s="203" t="s">
        <v>28</v>
      </c>
      <c r="I48" s="186" t="s">
        <v>316</v>
      </c>
      <c r="J48" s="187">
        <v>45152</v>
      </c>
      <c r="K48" s="186" t="s">
        <v>275</v>
      </c>
      <c r="L48" s="503" t="s">
        <v>366</v>
      </c>
      <c r="M48" s="187">
        <v>45198</v>
      </c>
      <c r="N48" s="186" t="s">
        <v>1506</v>
      </c>
      <c r="O48" s="186" t="s">
        <v>1440</v>
      </c>
      <c r="P48" s="187">
        <v>45225</v>
      </c>
      <c r="Q48" s="219" t="s">
        <v>1413</v>
      </c>
      <c r="R48" s="186" t="s">
        <v>1507</v>
      </c>
      <c r="S48" s="187">
        <v>45365</v>
      </c>
      <c r="T48" s="186" t="s">
        <v>385</v>
      </c>
      <c r="U48" s="210"/>
      <c r="V48" s="186"/>
      <c r="W48" s="186"/>
      <c r="X48" s="481"/>
    </row>
    <row r="49" ht="151.5" customHeight="1">
      <c r="A49" s="181">
        <v>40</v>
      </c>
      <c r="B49" s="204" t="s">
        <v>1508</v>
      </c>
      <c r="C49" s="181" t="s">
        <v>1509</v>
      </c>
      <c r="D49" s="218" t="s">
        <v>1510</v>
      </c>
      <c r="E49" s="181"/>
      <c r="F49" s="181"/>
      <c r="G49" s="170">
        <v>0.5</v>
      </c>
      <c r="H49" s="207" t="s">
        <v>265</v>
      </c>
      <c r="I49" s="181" t="s">
        <v>316</v>
      </c>
      <c r="J49" s="587">
        <v>45225</v>
      </c>
      <c r="K49" s="181" t="s">
        <v>275</v>
      </c>
      <c r="L49" s="487"/>
      <c r="M49" s="181"/>
      <c r="N49" s="181"/>
      <c r="O49" s="181"/>
      <c r="P49" s="181"/>
      <c r="Q49" s="181"/>
      <c r="R49" s="181" t="s">
        <v>1511</v>
      </c>
      <c r="S49" s="182">
        <v>45365</v>
      </c>
      <c r="T49" s="181" t="s">
        <v>318</v>
      </c>
      <c r="U49" s="212"/>
      <c r="V49" s="181"/>
      <c r="W49" s="181"/>
      <c r="X49" s="478"/>
    </row>
    <row r="50" ht="151.5" customHeight="1">
      <c r="A50" s="186">
        <v>41</v>
      </c>
      <c r="B50" s="201" t="s">
        <v>1508</v>
      </c>
      <c r="C50" s="186">
        <v>14</v>
      </c>
      <c r="D50" s="219" t="s">
        <v>1512</v>
      </c>
      <c r="E50" s="508"/>
      <c r="G50" s="164">
        <v>0.5</v>
      </c>
      <c r="H50" s="203" t="s">
        <v>265</v>
      </c>
      <c r="I50" s="186" t="s">
        <v>316</v>
      </c>
      <c r="J50" s="588">
        <v>45225</v>
      </c>
      <c r="K50" s="589" t="s">
        <v>320</v>
      </c>
      <c r="L50" s="486"/>
      <c r="M50" s="186"/>
      <c r="N50" s="186"/>
      <c r="O50" s="186"/>
      <c r="P50" s="186"/>
      <c r="Q50" s="186"/>
      <c r="R50" s="186" t="s">
        <v>1513</v>
      </c>
      <c r="S50" s="187">
        <v>45365</v>
      </c>
      <c r="T50" s="186" t="s">
        <v>1514</v>
      </c>
      <c r="U50" s="210"/>
      <c r="V50" s="186"/>
      <c r="W50" s="186"/>
      <c r="X50" s="481"/>
    </row>
    <row r="51" ht="72" customHeight="1">
      <c r="A51" s="181">
        <v>42</v>
      </c>
      <c r="B51" s="204" t="s">
        <v>1508</v>
      </c>
      <c r="C51" s="181">
        <v>1</v>
      </c>
      <c r="D51" s="509" t="s">
        <v>1515</v>
      </c>
      <c r="E51" s="218"/>
      <c r="F51" s="218"/>
      <c r="G51" s="170">
        <v>0.5</v>
      </c>
      <c r="H51" s="207" t="s">
        <v>28</v>
      </c>
      <c r="I51" s="181" t="s">
        <v>316</v>
      </c>
      <c r="J51" s="182">
        <v>45365</v>
      </c>
      <c r="K51" s="589" t="s">
        <v>320</v>
      </c>
      <c r="L51" s="487"/>
      <c r="M51" s="181"/>
      <c r="N51" s="181"/>
      <c r="O51" s="181"/>
      <c r="P51" s="181"/>
      <c r="Q51" s="181"/>
      <c r="R51" s="181"/>
      <c r="S51" s="181"/>
      <c r="T51" s="181"/>
      <c r="U51" s="212" t="s">
        <v>1516</v>
      </c>
      <c r="V51" s="221">
        <v>45390</v>
      </c>
      <c r="W51" s="219" t="s">
        <v>1517</v>
      </c>
      <c r="X51" s="478"/>
    </row>
    <row r="52" ht="51">
      <c r="A52" s="186">
        <v>43</v>
      </c>
      <c r="B52" s="201" t="s">
        <v>1508</v>
      </c>
      <c r="C52" s="186">
        <v>1</v>
      </c>
      <c r="D52" s="219" t="s">
        <v>1518</v>
      </c>
      <c r="E52" s="219"/>
      <c r="F52" s="219"/>
      <c r="G52" s="164">
        <v>0.5</v>
      </c>
      <c r="H52" s="203" t="s">
        <v>28</v>
      </c>
      <c r="I52" s="186" t="s">
        <v>316</v>
      </c>
      <c r="J52" s="187">
        <v>45365</v>
      </c>
      <c r="K52" s="186" t="s">
        <v>275</v>
      </c>
      <c r="L52" s="486"/>
      <c r="M52" s="186"/>
      <c r="N52" s="186"/>
      <c r="O52" s="186"/>
      <c r="P52" s="186"/>
      <c r="Q52" s="186"/>
      <c r="R52" s="186"/>
      <c r="S52" s="186"/>
      <c r="T52" s="186"/>
      <c r="U52" s="210" t="s">
        <v>1519</v>
      </c>
      <c r="V52" s="221">
        <v>45390</v>
      </c>
      <c r="W52" s="186" t="s">
        <v>318</v>
      </c>
      <c r="X52" s="481"/>
    </row>
    <row r="53" ht="228.75" customHeight="1">
      <c r="A53" s="181">
        <v>44</v>
      </c>
      <c r="B53" s="204" t="s">
        <v>1508</v>
      </c>
      <c r="C53" s="181" t="s">
        <v>1520</v>
      </c>
      <c r="D53" s="218" t="s">
        <v>1521</v>
      </c>
      <c r="E53" s="181"/>
      <c r="F53" s="218"/>
      <c r="G53" s="170">
        <v>1</v>
      </c>
      <c r="H53" s="207" t="s">
        <v>27</v>
      </c>
      <c r="I53" s="181" t="s">
        <v>316</v>
      </c>
      <c r="J53" s="182">
        <v>45365</v>
      </c>
      <c r="K53" s="186" t="s">
        <v>275</v>
      </c>
      <c r="L53" s="487"/>
      <c r="M53" s="181"/>
      <c r="N53" s="181"/>
      <c r="O53" s="181"/>
      <c r="P53" s="181"/>
      <c r="Q53" s="181"/>
      <c r="R53" s="181"/>
      <c r="S53" s="181"/>
      <c r="T53" s="181"/>
      <c r="U53" s="212" t="s">
        <v>1522</v>
      </c>
      <c r="V53" s="221">
        <v>45390</v>
      </c>
      <c r="W53" s="186" t="s">
        <v>318</v>
      </c>
      <c r="X53" s="478"/>
    </row>
    <row r="54">
      <c r="A54" s="186"/>
      <c r="B54" s="186"/>
      <c r="C54" s="186"/>
      <c r="D54" s="219"/>
      <c r="E54" s="219"/>
      <c r="F54" s="219"/>
      <c r="G54" s="164"/>
      <c r="H54" s="203"/>
      <c r="I54" s="186"/>
      <c r="J54" s="186"/>
      <c r="K54" s="186"/>
      <c r="L54" s="486"/>
      <c r="M54" s="186"/>
      <c r="N54" s="186"/>
      <c r="O54" s="186"/>
      <c r="P54" s="186"/>
      <c r="Q54" s="186"/>
      <c r="R54" s="186"/>
      <c r="S54" s="186"/>
      <c r="T54" s="186"/>
      <c r="U54" s="210"/>
      <c r="V54" s="186"/>
      <c r="W54" s="186"/>
      <c r="X54" s="481"/>
    </row>
    <row r="55">
      <c r="A55" s="181"/>
      <c r="B55" s="181"/>
      <c r="C55" s="181"/>
      <c r="D55" s="218"/>
      <c r="E55" s="218"/>
      <c r="F55" s="218"/>
      <c r="G55" s="170"/>
      <c r="H55" s="207"/>
      <c r="I55" s="181"/>
      <c r="J55" s="181"/>
      <c r="K55" s="181"/>
      <c r="L55" s="487"/>
      <c r="M55" s="181"/>
      <c r="N55" s="181"/>
      <c r="O55" s="181"/>
      <c r="P55" s="181"/>
      <c r="Q55" s="181"/>
      <c r="R55" s="181"/>
      <c r="S55" s="181"/>
      <c r="T55" s="181"/>
      <c r="U55" s="212"/>
      <c r="V55" s="181"/>
      <c r="W55" s="181"/>
      <c r="X55" s="478"/>
    </row>
    <row r="56">
      <c r="A56" s="186"/>
      <c r="B56" s="186"/>
      <c r="C56" s="186"/>
      <c r="D56" s="219"/>
      <c r="E56" s="219"/>
      <c r="F56" s="219"/>
      <c r="G56" s="164"/>
      <c r="H56" s="203"/>
      <c r="I56" s="186"/>
      <c r="J56" s="186"/>
      <c r="K56" s="186"/>
      <c r="L56" s="486"/>
      <c r="M56" s="186"/>
      <c r="N56" s="186"/>
      <c r="O56" s="186"/>
      <c r="P56" s="186"/>
      <c r="Q56" s="186"/>
      <c r="R56" s="186"/>
      <c r="S56" s="186"/>
      <c r="T56" s="186"/>
      <c r="U56" s="210"/>
      <c r="V56" s="186"/>
      <c r="W56" s="186"/>
      <c r="X56" s="481"/>
    </row>
    <row r="57">
      <c r="A57" s="181"/>
      <c r="B57" s="181"/>
      <c r="C57" s="181"/>
      <c r="D57" s="509"/>
      <c r="E57" s="218"/>
      <c r="F57" s="218"/>
      <c r="G57" s="170"/>
      <c r="H57" s="207"/>
      <c r="I57" s="181"/>
      <c r="J57" s="181"/>
      <c r="K57" s="181"/>
      <c r="L57" s="487"/>
      <c r="M57" s="181"/>
      <c r="N57" s="181"/>
      <c r="O57" s="181"/>
      <c r="P57" s="181"/>
      <c r="Q57" s="181"/>
      <c r="R57" s="181"/>
      <c r="S57" s="181"/>
      <c r="T57" s="181"/>
      <c r="U57" s="212"/>
      <c r="V57" s="181"/>
      <c r="W57" s="181"/>
      <c r="X57" s="478"/>
    </row>
    <row r="58">
      <c r="A58" s="186"/>
      <c r="B58" s="186"/>
      <c r="C58" s="186"/>
      <c r="D58" s="219"/>
      <c r="E58" s="219"/>
      <c r="F58" s="219"/>
      <c r="G58" s="164"/>
      <c r="H58" s="203"/>
      <c r="I58" s="186"/>
      <c r="J58" s="186"/>
      <c r="K58" s="186"/>
      <c r="L58" s="486"/>
      <c r="M58" s="186"/>
      <c r="N58" s="186"/>
      <c r="O58" s="186"/>
      <c r="P58" s="186"/>
      <c r="Q58" s="186"/>
      <c r="R58" s="186"/>
      <c r="S58" s="186"/>
      <c r="T58" s="186"/>
      <c r="U58" s="210"/>
      <c r="V58" s="186"/>
      <c r="W58" s="186"/>
      <c r="X58" s="481"/>
    </row>
    <row r="59">
      <c r="A59" s="181"/>
      <c r="B59" s="181"/>
      <c r="C59" s="181"/>
      <c r="D59" s="218"/>
      <c r="E59" s="218"/>
      <c r="F59" s="218"/>
      <c r="G59" s="170"/>
      <c r="H59" s="207"/>
      <c r="I59" s="181"/>
      <c r="J59" s="181"/>
      <c r="K59" s="181"/>
      <c r="L59" s="487"/>
      <c r="M59" s="181"/>
      <c r="N59" s="181"/>
      <c r="O59" s="181"/>
      <c r="P59" s="181"/>
      <c r="Q59" s="181"/>
      <c r="R59" s="181"/>
      <c r="S59" s="181"/>
      <c r="T59" s="181"/>
      <c r="U59" s="212"/>
      <c r="V59" s="181"/>
      <c r="W59" s="181"/>
      <c r="X59" s="478"/>
    </row>
  </sheetData>
  <mergeCells count="5">
    <mergeCell ref="E17:F17"/>
    <mergeCell ref="E20:F20"/>
    <mergeCell ref="E23:F23"/>
    <mergeCell ref="F36:F37"/>
    <mergeCell ref="F42:F45"/>
  </mergeCells>
  <dataValidations count="7" disablePrompts="0">
    <dataValidation sqref="G10:G5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59" type="list" allowBlank="1" errorStyle="stop" imeMode="noControl" operator="between" showDropDown="0" showErrorMessage="0" showInputMessage="0">
      <formula1>'Списки'!$E$2:$E$1002</formula1>
    </dataValidation>
    <dataValidation sqref="K10:K27 K29:K50 K52 K54:K59" type="list" allowBlank="1" errorStyle="stop" imeMode="noControl" operator="between" showDropDown="0" showErrorMessage="0" showInputMessage="0">
      <formula1>'Списки'!$A$2:$A$1002</formula1>
    </dataValidation>
    <dataValidation sqref="K53" type="list" allowBlank="1" errorStyle="stop" imeMode="noControl" operator="between" showDropDown="0" showErrorMessage="0" showInputMessage="0">
      <formula1>'Списки'!$A$2:$A$1002</formula1>
    </dataValidation>
    <dataValidation sqref="K51"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s>
  <hyperlinks>
    <hyperlink r:id="rId1" ref="F36"/>
    <hyperlink r:id="rId1" ref="F42"/>
    <hyperlink r:id="rId1" ref="F47"/>
    <hyperlink location="'16'!19:19" ref="D4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BE00C9-0008-410F-B657-00BE001800B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80038-00FE-438B-9176-007E00E60012}">
            <xm:f>1</xm:f>
            <x14:dxf>
              <font>
                <color indexed="65"/>
              </font>
              <fill>
                <patternFill patternType="solid">
                  <fgColor rgb="FF434343"/>
                  <bgColor rgb="FF434343"/>
                </patternFill>
              </fill>
              <border>
                <left style="none"/>
                <right style="none"/>
                <top style="none"/>
                <bottom style="none"/>
                <diagonal style="none"/>
              </border>
            </x14:dxf>
          </x14:cfRule>
          <xm:sqref>G10:G59</xm:sqref>
        </x14:conditionalFormatting>
        <x14:conditionalFormatting xmlns:xm="http://schemas.microsoft.com/office/excel/2006/main">
          <x14:cfRule type="cellIs" priority="11" operator="equal" id="{00EF0072-00EA-40AD-96FD-00720099001D}">
            <xm:f>0.5</xm:f>
            <x14:dxf>
              <font>
                <color indexed="65"/>
              </font>
              <fill>
                <patternFill patternType="solid">
                  <fgColor rgb="FF999999"/>
                  <bgColor rgb="FF999999"/>
                </patternFill>
              </fill>
              <border>
                <left style="none"/>
                <right style="none"/>
                <top style="none"/>
                <bottom style="none"/>
                <diagonal style="none"/>
              </border>
            </x14:dxf>
          </x14:cfRule>
          <xm:sqref>G10:G59</xm:sqref>
        </x14:conditionalFormatting>
        <x14:conditionalFormatting xmlns:xm="http://schemas.microsoft.com/office/excel/2006/main">
          <x14:cfRule type="cellIs" priority="10" operator="equal" id="{000000B5-00C6-4645-BAF2-00620091005C}">
            <xm:f>0.2</xm:f>
            <x14:dxf>
              <font/>
              <fill>
                <patternFill patternType="solid">
                  <fgColor rgb="FFCCCCCC"/>
                  <bgColor rgb="FFCCCCCC"/>
                </patternFill>
              </fill>
              <border>
                <left style="none"/>
                <right style="none"/>
                <top style="none"/>
                <bottom style="none"/>
                <diagonal style="none"/>
              </border>
            </x14:dxf>
          </x14:cfRule>
          <xm:sqref>G10:G59</xm:sqref>
        </x14:conditionalFormatting>
        <x14:conditionalFormatting xmlns:xm="http://schemas.microsoft.com/office/excel/2006/main">
          <x14:cfRule type="containsText" priority="9" operator="containsText" text="ПД" id="{008D00AC-00EB-477B-AE31-0022007300DE}">
            <xm:f>NOT(ISERROR(SEARCH(("ПД"),(K3))))</xm:f>
            <x14:dxf>
              <font/>
              <fill>
                <patternFill patternType="solid">
                  <fgColor rgb="FFF9CB9C"/>
                  <bgColor rgb="FFF9CB9C"/>
                </patternFill>
              </fill>
              <border>
                <left style="none"/>
                <right style="none"/>
                <top style="none"/>
                <bottom style="none"/>
                <diagonal style="none"/>
              </border>
            </x14:dxf>
          </x14:cfRule>
          <xm:sqref>K3 K5:K59</xm:sqref>
        </x14:conditionalFormatting>
        <x14:conditionalFormatting xmlns:xm="http://schemas.microsoft.com/office/excel/2006/main">
          <x14:cfRule type="containsText" priority="9" operator="containsText" text="ПД" id="{00460015-0066-4C29-B7D5-002E002A00D1}">
            <xm:f>NOT(ISERROR(SEARCH(("ПД"),(K3))))</xm:f>
            <x14:dxf>
              <font/>
              <fill>
                <patternFill patternType="solid">
                  <fgColor rgb="FFF9CB9C"/>
                  <bgColor rgb="FFF9CB9C"/>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9" operator="containsText" text="ПД" id="{00CE009B-003B-4D72-82ED-00C9008700FF}">
            <xm:f>NOT(ISERROR(SEARCH(("ПД"),(K3))))</xm:f>
            <x14:dxf>
              <font/>
              <fill>
                <patternFill patternType="solid">
                  <fgColor rgb="FFF9CB9C"/>
                  <bgColor rgb="FFF9CB9C"/>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9" operator="containsText" text="ПД" id="{00A20012-00F7-4EC4-A665-004200FD00CD}">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F10072-003C-441F-A4F4-00900034006A}">
            <xm:f>NOT(ISERROR(SEARCH(("отменено"),(K3))))</xm:f>
            <x14:dxf>
              <font/>
              <fill>
                <patternFill patternType="solid">
                  <fgColor rgb="FFD9EAD3"/>
                  <bgColor rgb="FFD9EAD3"/>
                </patternFill>
              </fill>
              <border>
                <left style="none"/>
                <right style="none"/>
                <top style="none"/>
                <bottom style="none"/>
                <diagonal style="none"/>
              </border>
            </x14:dxf>
          </x14:cfRule>
          <xm:sqref>K3 K5:K59</xm:sqref>
        </x14:conditionalFormatting>
        <x14:conditionalFormatting xmlns:xm="http://schemas.microsoft.com/office/excel/2006/main">
          <x14:cfRule type="containsText" priority="8" operator="containsText" text="отменено" id="{000500D6-0063-4806-B387-004E00A00067}">
            <xm:f>NOT(ISERROR(SEARCH(("отменено"),(K3))))</xm:f>
            <x14:dxf>
              <font/>
              <fill>
                <patternFill patternType="solid">
                  <fgColor rgb="FFD9EAD3"/>
                  <bgColor rgb="FFD9EAD3"/>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8" operator="containsText" text="отменено" id="{00A8002B-004C-49DB-B7B0-00B100A000EA}">
            <xm:f>NOT(ISERROR(SEARCH(("отменено"),(K3))))</xm:f>
            <x14:dxf>
              <font/>
              <fill>
                <patternFill patternType="solid">
                  <fgColor rgb="FFD9EAD3"/>
                  <bgColor rgb="FFD9EAD3"/>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8" operator="containsText" text="отменено" id="{00CE00B0-00CD-4E64-B46D-00BA006D004A}">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ellIs" priority="7" operator="equal" id="{00E40012-0025-4E7D-980E-00B30041000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H5:H59 A9:G9</xm:sqref>
        </x14:conditionalFormatting>
        <x14:conditionalFormatting xmlns:xm="http://schemas.microsoft.com/office/excel/2006/main">
          <x14:cfRule type="cellIs" priority="6" operator="equal" id="{00AD00D2-004B-45C3-A6F1-00740060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H5:H59 A9:G9</xm:sqref>
        </x14:conditionalFormatting>
        <x14:conditionalFormatting xmlns:xm="http://schemas.microsoft.com/office/excel/2006/main">
          <x14:cfRule type="cellIs" priority="5" operator="equal" id="{001A006F-0035-48D0-A9FC-000A0083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H5:H59 A9:G9</xm:sqref>
        </x14:conditionalFormatting>
        <x14:conditionalFormatting xmlns:xm="http://schemas.microsoft.com/office/excel/2006/main">
          <x14:cfRule type="cellIs" priority="4" operator="equal" id="{00F800D4-00D8-4EF6-871A-00280029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H5:H59 A9:G9</xm:sqref>
        </x14:conditionalFormatting>
        <x14:conditionalFormatting xmlns:xm="http://schemas.microsoft.com/office/excel/2006/main">
          <x14:cfRule type="cellIs" priority="3" operator="equal" id="{0072007B-002B-45AC-A831-00190087001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H5:H59 A9:G9</xm:sqref>
        </x14:conditionalFormatting>
        <x14:conditionalFormatting xmlns:xm="http://schemas.microsoft.com/office/excel/2006/main">
          <x14:cfRule type="containsText" priority="2" operator="containsText" text="повторно" id="{002600FB-0011-413B-B225-003F00F0008B}">
            <xm:f>NOT(ISERROR(SEARCH(("повторно"),(K3))))</xm:f>
            <x14:dxf>
              <font/>
              <fill>
                <patternFill patternType="solid">
                  <fgColor rgb="FFEA9999"/>
                  <bgColor rgb="FFEA9999"/>
                </patternFill>
              </fill>
              <border>
                <left style="none"/>
                <right style="none"/>
                <top style="none"/>
                <bottom style="none"/>
                <diagonal style="none"/>
              </border>
            </x14:dxf>
          </x14:cfRule>
          <xm:sqref>K3 K5:K59</xm:sqref>
        </x14:conditionalFormatting>
        <x14:conditionalFormatting xmlns:xm="http://schemas.microsoft.com/office/excel/2006/main">
          <x14:cfRule type="containsText" priority="2" operator="containsText" text="повторно" id="{00DC007E-005B-403A-B2B2-00EC00050094}">
            <xm:f>NOT(ISERROR(SEARCH(("повторно"),(K3))))</xm:f>
            <x14:dxf>
              <font/>
              <fill>
                <patternFill patternType="solid">
                  <fgColor rgb="FFEA9999"/>
                  <bgColor rgb="FFEA9999"/>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2" operator="containsText" text="повторно" id="{00980073-00B6-457F-BFC5-00E200A60085}">
            <xm:f>NOT(ISERROR(SEARCH(("повторно"),(K3))))</xm:f>
            <x14:dxf>
              <font/>
              <fill>
                <patternFill patternType="solid">
                  <fgColor rgb="FFEA9999"/>
                  <bgColor rgb="FFEA9999"/>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2" operator="containsText" text="повторно" id="{0042005C-00AB-4EB7-85CC-002F008C003D}">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4100FC-008C-49AC-88A7-0090009B009B}">
            <xm:f>NOT(ISERROR(SEARCH(("снято"),(K3))))</xm:f>
            <x14:dxf>
              <font/>
              <fill>
                <patternFill patternType="solid">
                  <fgColor rgb="FF93C47D"/>
                  <bgColor rgb="FF93C47D"/>
                </patternFill>
              </fill>
              <border>
                <left style="none"/>
                <right style="none"/>
                <top style="none"/>
                <bottom style="none"/>
                <diagonal style="none"/>
              </border>
            </x14:dxf>
          </x14:cfRule>
          <xm:sqref>K3 K5:K59</xm:sqref>
        </x14:conditionalFormatting>
        <x14:conditionalFormatting xmlns:xm="http://schemas.microsoft.com/office/excel/2006/main">
          <x14:cfRule type="containsText" priority="1" operator="containsText" text="снято" id="{00C900A8-0024-4144-B51A-00A500E80091}">
            <xm:f>NOT(ISERROR(SEARCH(("снято"),(K3))))</xm:f>
            <x14:dxf>
              <font/>
              <fill>
                <patternFill patternType="solid">
                  <fgColor rgb="FF93C47D"/>
                  <bgColor rgb="FF93C47D"/>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1" operator="containsText" text="снято" id="{007F00E2-00B8-4941-A938-0044008B00CA}">
            <xm:f>NOT(ISERROR(SEARCH(("снято"),(K3))))</xm:f>
            <x14:dxf>
              <font/>
              <fill>
                <patternFill patternType="solid">
                  <fgColor rgb="FF93C47D"/>
                  <bgColor rgb="FF93C47D"/>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1" operator="containsText" text="снято" id="{0057003E-00C5-49BC-9328-006900110044}">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s>
    </ext>
  </extLs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
    <col customWidth="1" min="4" max="4" width="57"/>
    <col customWidth="1" min="5" max="5" width="28.629999999999999"/>
    <col collapsed="1" customWidth="1" min="6" max="6" width="21.379999999999999"/>
    <col customWidth="1" hidden="1" min="7" max="7" outlineLevel="1" width="10.630000000000001"/>
    <col customWidth="1" hidden="1" min="8" max="8" outlineLevel="1" width="14.130000000000001"/>
    <col customWidth="1" min="10" max="10" width="9"/>
    <col customWidth="1" min="11" max="11" width="10.880000000000001"/>
    <col customWidth="1" min="12" max="12" width="22"/>
    <col customWidth="1" min="13" max="13" width="11.130000000000001"/>
    <col customWidth="1" min="14" max="14" width="29.379999999999999"/>
    <col customWidth="1" min="15" max="15" width="22"/>
    <col customWidth="1" hidden="1" min="16" max="16" width="16.379999999999999"/>
    <col customWidth="1" hidden="1" min="17" max="17" width="26.879999999999999"/>
    <col customWidth="1" hidden="1" min="18" max="18" width="22"/>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97"/>
      <c r="B3" s="18" t="s">
        <v>266</v>
      </c>
      <c r="C3" s="18" t="s">
        <v>267</v>
      </c>
      <c r="D3" s="18" t="s">
        <v>34</v>
      </c>
      <c r="E3" s="18"/>
      <c r="F3" s="18"/>
      <c r="G3" s="289"/>
      <c r="H3" s="352">
        <f>COUNTIF($H10:$H38,"1 - Несоответствие продуктовым требованиям ПИК-Стандарт")</f>
        <v>0</v>
      </c>
      <c r="I3" s="352">
        <f>COUNTIF($H10:$H38,"2 - Несоответствие Бренд-листам ПИК")</f>
        <v>0</v>
      </c>
      <c r="J3" s="352">
        <f>COUNTIF($H10:$H38,"3 - Несоответствие Каталогу отделки")</f>
        <v>0</v>
      </c>
      <c r="K3" s="352">
        <f>COUNTIF($H10:$H38,"5 - Ошибка в применении СТМ")</f>
        <v>0</v>
      </c>
      <c r="L3" s="352">
        <f>COUNTIF($H10:$H38,"4 - Несоответствие Каталогу оборудования")</f>
        <v>0</v>
      </c>
      <c r="M3" s="352">
        <f>COUNTIF($H10:$H38,"6 - Ошибка в применении сборных ЛМ")</f>
        <v>0</v>
      </c>
      <c r="N3" s="352">
        <f>COUNTIF($H10:$H38,"7 - Ошибка в применении шкаф-пакетов")</f>
        <v>0</v>
      </c>
      <c r="O3" s="352">
        <f>COUNTIF($H10:$H38,"8 - Ошибка в применении шахт-пакетов")</f>
        <v>0</v>
      </c>
      <c r="P3" s="352">
        <f>COUNTIF($H10:$H38,"9 - Несоответствие типологическим требованиям ПИК-Стандарт")</f>
        <v>0</v>
      </c>
      <c r="Q3" s="352">
        <f>COUNTIF($H10:$H38,"10 - Несоответствие НТД РФ")</f>
        <v>0</v>
      </c>
      <c r="R3" s="352">
        <f>COUNTIF($H10:$H38,"11 - Несоответствие ИРД (кроме ТУ, СТУ), АПР, ПД")</f>
        <v>0</v>
      </c>
      <c r="S3" s="352">
        <f>COUNTIF($H10:$H38,"12 - Несоответствие требованиям ТУ, СТУ")</f>
        <v>0</v>
      </c>
      <c r="T3" s="352">
        <f>COUNTIF($H10:$H38,"13 - Ошибка в технических решениях")</f>
        <v>0</v>
      </c>
      <c r="U3" s="352">
        <f>COUNTIF($H10:$H38,"14 - Неувязка м/у собой комплектов РД")</f>
        <v>0</v>
      </c>
      <c r="V3" s="352">
        <f>COUNTIF($H10:$H38,"15 - Недостаточность информации влияющей на СМР")</f>
        <v>4</v>
      </c>
      <c r="W3" s="352">
        <f>COUNTIF($H10:$H38,"16 - Нерациональное решение")</f>
        <v>0</v>
      </c>
      <c r="X3" s="352">
        <f>COUNTIF($H10:$H38,"17 - Оформление")</f>
        <v>0</v>
      </c>
    </row>
    <row r="4" hidden="1" outlineLevel="1">
      <c r="A4" s="125" t="s">
        <v>264</v>
      </c>
      <c r="B4" s="353">
        <v>2</v>
      </c>
      <c r="C4" s="353">
        <v>2</v>
      </c>
      <c r="D4" s="354">
        <f>C4/B4</f>
        <v>1</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357"/>
      <c r="E5" s="358"/>
      <c r="G5" s="126" t="s">
        <v>53</v>
      </c>
      <c r="H5" s="359"/>
      <c r="I5" s="360"/>
      <c r="J5" s="266"/>
      <c r="K5" s="248"/>
      <c r="L5" s="382"/>
      <c r="M5" s="266"/>
      <c r="N5" s="248"/>
      <c r="O5" s="382"/>
      <c r="P5" s="382"/>
      <c r="Q5" s="360"/>
      <c r="R5" s="382"/>
      <c r="S5" s="382"/>
      <c r="T5" s="360"/>
      <c r="U5" s="360"/>
      <c r="V5" s="360"/>
      <c r="W5" s="360"/>
      <c r="X5" s="360"/>
    </row>
    <row r="6" hidden="1" outlineLevel="1">
      <c r="A6" s="18">
        <v>0.20000000000000001</v>
      </c>
      <c r="B6" s="361">
        <v>0.5</v>
      </c>
      <c r="C6" s="18">
        <v>1</v>
      </c>
      <c r="D6" s="18" t="s">
        <v>38</v>
      </c>
      <c r="E6" s="18"/>
      <c r="F6" s="18" t="s">
        <v>268</v>
      </c>
      <c r="G6" s="362">
        <f>COUNTIFS(G10:G38,"0,2")</f>
        <v>0</v>
      </c>
      <c r="H6" s="363"/>
      <c r="I6" s="364"/>
      <c r="J6" s="267"/>
      <c r="K6" s="292"/>
      <c r="L6" s="383"/>
      <c r="M6" s="267"/>
      <c r="N6" s="292"/>
      <c r="O6" s="383"/>
      <c r="P6" s="383"/>
      <c r="Q6" s="364"/>
      <c r="R6" s="383"/>
      <c r="S6" s="383"/>
      <c r="T6" s="364"/>
      <c r="U6" s="364"/>
      <c r="V6" s="364"/>
      <c r="W6" s="364"/>
      <c r="X6" s="364"/>
    </row>
    <row r="7" hidden="1" outlineLevel="1">
      <c r="A7" s="365">
        <f>G6*0.2/B4</f>
        <v>0</v>
      </c>
      <c r="B7" s="365">
        <f>G7*0.5/B4</f>
        <v>1</v>
      </c>
      <c r="C7" s="365">
        <f>G8*1/B4</f>
        <v>0</v>
      </c>
      <c r="D7" s="367">
        <f>(G6*A6+G7*B6+G8*C6)/SUM(G6:G8)</f>
        <v>0.5</v>
      </c>
      <c r="E7" s="367"/>
      <c r="F7" s="143" t="s">
        <v>269</v>
      </c>
      <c r="G7" s="368">
        <f>COUNTIFS(G10:G38,"0,5")</f>
        <v>4</v>
      </c>
      <c r="H7" s="359"/>
      <c r="I7" s="370"/>
      <c r="J7" s="369"/>
      <c r="K7" s="369"/>
      <c r="L7" s="370"/>
      <c r="M7" s="369"/>
      <c r="N7" s="369"/>
      <c r="O7" s="370"/>
      <c r="P7" s="370"/>
      <c r="Q7" s="370"/>
      <c r="R7" s="370"/>
      <c r="S7" s="370"/>
      <c r="T7" s="370"/>
      <c r="U7" s="370"/>
      <c r="V7" s="370"/>
      <c r="W7" s="370"/>
      <c r="X7" s="370"/>
    </row>
    <row r="8" hidden="1" outlineLevel="1">
      <c r="A8" s="126" t="s">
        <v>53</v>
      </c>
      <c r="B8" s="126" t="s">
        <v>53</v>
      </c>
      <c r="C8" s="126" t="s">
        <v>53</v>
      </c>
      <c r="D8" s="126" t="s">
        <v>53</v>
      </c>
      <c r="E8" s="126"/>
      <c r="F8" s="18" t="s">
        <v>270</v>
      </c>
      <c r="G8" s="362">
        <f>COUNTIFS(G10:G38,"1")</f>
        <v>0</v>
      </c>
      <c r="H8" s="363"/>
      <c r="I8" s="364"/>
      <c r="J8" s="267"/>
      <c r="K8" s="292"/>
      <c r="L8" s="383"/>
      <c r="M8" s="267"/>
      <c r="N8" s="292"/>
      <c r="O8" s="383"/>
      <c r="P8" s="383"/>
      <c r="Q8" s="364"/>
      <c r="R8" s="383"/>
      <c r="S8" s="383"/>
      <c r="T8" s="364"/>
      <c r="U8" s="364"/>
      <c r="V8" s="364"/>
      <c r="W8" s="364"/>
      <c r="X8" s="364"/>
    </row>
    <row r="9">
      <c r="A9" s="145"/>
      <c r="B9" s="145"/>
      <c r="C9" s="145"/>
      <c r="D9" s="145"/>
      <c r="E9" s="145"/>
      <c r="F9" s="145"/>
      <c r="G9" s="145"/>
      <c r="H9" s="145"/>
      <c r="I9" s="146"/>
      <c r="J9" s="244"/>
      <c r="K9" s="243"/>
      <c r="L9" s="147"/>
      <c r="M9" s="244"/>
      <c r="N9" s="243"/>
      <c r="O9" s="147"/>
      <c r="P9" s="147"/>
      <c r="Q9" s="146"/>
      <c r="R9" s="147"/>
      <c r="S9" s="147"/>
      <c r="T9" s="146"/>
      <c r="U9" s="146"/>
      <c r="V9" s="146"/>
      <c r="W9" s="146"/>
      <c r="X9" s="146"/>
    </row>
    <row r="10" ht="144" customHeight="1">
      <c r="A10" s="292">
        <v>1</v>
      </c>
      <c r="B10" s="315" t="s">
        <v>1523</v>
      </c>
      <c r="C10" s="292">
        <v>2</v>
      </c>
      <c r="D10" s="372" t="s">
        <v>1524</v>
      </c>
      <c r="E10" s="590"/>
      <c r="G10" s="295">
        <v>0.5</v>
      </c>
      <c r="H10" s="296" t="s">
        <v>28</v>
      </c>
      <c r="I10" s="292" t="s">
        <v>78</v>
      </c>
      <c r="J10" s="267">
        <v>45187</v>
      </c>
      <c r="K10" s="292" t="s">
        <v>275</v>
      </c>
      <c r="L10" s="329" t="s">
        <v>1525</v>
      </c>
      <c r="M10" s="267">
        <v>45232</v>
      </c>
      <c r="N10" s="292" t="s">
        <v>1526</v>
      </c>
      <c r="O10" s="364"/>
      <c r="P10" s="364"/>
      <c r="Q10" s="364"/>
      <c r="R10" s="364"/>
      <c r="S10" s="364"/>
      <c r="T10" s="364"/>
      <c r="U10" s="364"/>
      <c r="V10" s="364"/>
      <c r="W10" s="364"/>
      <c r="X10" s="364"/>
    </row>
    <row r="11" ht="139.5" customHeight="1">
      <c r="A11" s="248">
        <v>2</v>
      </c>
      <c r="B11" s="309" t="s">
        <v>1523</v>
      </c>
      <c r="C11" s="248">
        <v>2</v>
      </c>
      <c r="D11" s="374" t="s">
        <v>1527</v>
      </c>
      <c r="E11" s="360"/>
      <c r="F11" s="375"/>
      <c r="G11" s="289">
        <v>0.5</v>
      </c>
      <c r="H11" s="290" t="s">
        <v>28</v>
      </c>
      <c r="I11" s="248" t="s">
        <v>78</v>
      </c>
      <c r="J11" s="266">
        <v>45187</v>
      </c>
      <c r="K11" s="248" t="s">
        <v>275</v>
      </c>
      <c r="L11" s="426" t="s">
        <v>1528</v>
      </c>
      <c r="M11" s="266">
        <v>45232</v>
      </c>
      <c r="N11" s="248" t="s">
        <v>1526</v>
      </c>
      <c r="O11" s="360"/>
      <c r="P11" s="360"/>
      <c r="Q11" s="360"/>
      <c r="R11" s="360"/>
      <c r="S11" s="360"/>
      <c r="T11" s="360"/>
      <c r="U11" s="360"/>
      <c r="V11" s="360"/>
      <c r="W11" s="360"/>
      <c r="X11" s="360"/>
    </row>
    <row r="12" ht="206.25" customHeight="1">
      <c r="A12" s="292">
        <v>3</v>
      </c>
      <c r="B12" s="315" t="s">
        <v>1523</v>
      </c>
      <c r="C12" s="292">
        <v>2</v>
      </c>
      <c r="D12" s="372" t="s">
        <v>1529</v>
      </c>
      <c r="E12" s="364"/>
      <c r="F12" s="373"/>
      <c r="G12" s="295">
        <v>0.5</v>
      </c>
      <c r="H12" s="296" t="s">
        <v>28</v>
      </c>
      <c r="I12" s="292" t="s">
        <v>78</v>
      </c>
      <c r="J12" s="267">
        <v>45187</v>
      </c>
      <c r="K12" s="292" t="s">
        <v>275</v>
      </c>
      <c r="L12" s="426" t="s">
        <v>1530</v>
      </c>
      <c r="M12" s="267">
        <v>45232</v>
      </c>
      <c r="N12" s="292" t="s">
        <v>1526</v>
      </c>
      <c r="O12" s="364"/>
      <c r="P12" s="364"/>
      <c r="Q12" s="364"/>
      <c r="R12" s="364"/>
      <c r="S12" s="364"/>
      <c r="T12" s="364"/>
      <c r="U12" s="364"/>
      <c r="V12" s="364"/>
      <c r="W12" s="364"/>
      <c r="X12" s="364"/>
    </row>
    <row r="13" ht="153" customHeight="1">
      <c r="A13" s="248">
        <v>4</v>
      </c>
      <c r="B13" s="309" t="s">
        <v>1523</v>
      </c>
      <c r="C13" s="248"/>
      <c r="D13" s="374" t="s">
        <v>1531</v>
      </c>
      <c r="E13" s="248"/>
      <c r="G13" s="289">
        <v>0.5</v>
      </c>
      <c r="H13" s="290" t="s">
        <v>28</v>
      </c>
      <c r="I13" s="248" t="s">
        <v>78</v>
      </c>
      <c r="J13" s="266">
        <v>45187</v>
      </c>
      <c r="K13" s="248" t="s">
        <v>275</v>
      </c>
      <c r="L13" s="248" t="s">
        <v>1532</v>
      </c>
      <c r="M13" s="266">
        <v>45232</v>
      </c>
      <c r="N13" s="248" t="s">
        <v>1526</v>
      </c>
      <c r="O13" s="360"/>
      <c r="P13" s="360"/>
      <c r="Q13" s="360"/>
      <c r="R13" s="360"/>
      <c r="S13" s="360"/>
      <c r="T13" s="360"/>
      <c r="U13" s="360"/>
      <c r="V13" s="360"/>
      <c r="W13" s="360"/>
      <c r="X13" s="360"/>
    </row>
    <row r="14">
      <c r="A14" s="292"/>
      <c r="B14" s="315"/>
      <c r="C14" s="292"/>
      <c r="D14" s="294"/>
      <c r="E14" s="364"/>
      <c r="F14" s="373"/>
      <c r="G14" s="295"/>
      <c r="H14" s="296"/>
      <c r="I14" s="292"/>
      <c r="J14" s="267"/>
      <c r="K14" s="292"/>
      <c r="L14" s="292"/>
      <c r="M14" s="267"/>
      <c r="N14" s="292"/>
      <c r="O14" s="364"/>
      <c r="P14" s="364"/>
      <c r="Q14" s="364"/>
      <c r="R14" s="364"/>
      <c r="S14" s="364"/>
      <c r="T14" s="364"/>
      <c r="U14" s="364"/>
      <c r="V14" s="364"/>
      <c r="W14" s="364"/>
      <c r="X14" s="364"/>
    </row>
    <row r="15">
      <c r="A15" s="248"/>
      <c r="B15" s="309"/>
      <c r="C15" s="248"/>
      <c r="D15" s="247"/>
      <c r="E15" s="360"/>
      <c r="F15" s="375"/>
      <c r="G15" s="289"/>
      <c r="H15" s="290"/>
      <c r="I15" s="248"/>
      <c r="J15" s="266"/>
      <c r="K15" s="248"/>
      <c r="L15" s="248"/>
      <c r="M15" s="266"/>
      <c r="N15" s="248"/>
      <c r="O15" s="360"/>
      <c r="P15" s="360"/>
      <c r="Q15" s="360"/>
      <c r="R15" s="360"/>
      <c r="S15" s="360"/>
      <c r="T15" s="360"/>
      <c r="U15" s="360"/>
      <c r="V15" s="360"/>
      <c r="W15" s="360"/>
      <c r="X15" s="360"/>
    </row>
    <row r="16">
      <c r="A16" s="292"/>
      <c r="B16" s="315"/>
      <c r="C16" s="292"/>
      <c r="D16" s="372"/>
      <c r="E16" s="364"/>
      <c r="G16" s="295"/>
      <c r="H16" s="296"/>
      <c r="I16" s="292"/>
      <c r="J16" s="267"/>
      <c r="K16" s="292"/>
      <c r="L16" s="292"/>
      <c r="M16" s="267"/>
      <c r="N16" s="292"/>
      <c r="O16" s="364"/>
      <c r="P16" s="364"/>
      <c r="Q16" s="364"/>
      <c r="R16" s="364"/>
      <c r="S16" s="364"/>
      <c r="T16" s="364"/>
      <c r="U16" s="364"/>
      <c r="V16" s="364"/>
      <c r="W16" s="364"/>
      <c r="X16" s="364"/>
    </row>
    <row r="17">
      <c r="A17" s="248"/>
      <c r="B17" s="309"/>
      <c r="C17" s="248"/>
      <c r="D17" s="247"/>
      <c r="E17" s="375"/>
      <c r="F17" s="375"/>
      <c r="G17" s="289"/>
      <c r="H17" s="290"/>
      <c r="I17" s="248"/>
      <c r="J17" s="266"/>
      <c r="K17" s="248"/>
      <c r="L17" s="360"/>
      <c r="M17" s="266"/>
      <c r="N17" s="248"/>
      <c r="O17" s="360"/>
      <c r="P17" s="360"/>
      <c r="Q17" s="360"/>
      <c r="R17" s="360"/>
      <c r="S17" s="360"/>
      <c r="T17" s="360"/>
      <c r="U17" s="360"/>
      <c r="V17" s="360"/>
      <c r="W17" s="360"/>
      <c r="X17" s="360"/>
    </row>
    <row r="18">
      <c r="A18" s="292"/>
      <c r="B18" s="315"/>
      <c r="C18" s="292"/>
      <c r="D18" s="294"/>
      <c r="E18" s="364"/>
      <c r="F18" s="373"/>
      <c r="G18" s="295"/>
      <c r="H18" s="296"/>
      <c r="I18" s="292"/>
      <c r="J18" s="267"/>
      <c r="K18" s="292"/>
      <c r="L18" s="292"/>
      <c r="M18" s="267"/>
      <c r="N18" s="292"/>
      <c r="O18" s="364"/>
      <c r="P18" s="364"/>
      <c r="Q18" s="364"/>
      <c r="R18" s="364"/>
      <c r="S18" s="364"/>
      <c r="T18" s="364"/>
      <c r="U18" s="364"/>
      <c r="V18" s="364"/>
      <c r="W18" s="364"/>
      <c r="X18" s="364"/>
    </row>
    <row r="19">
      <c r="A19" s="248"/>
      <c r="B19" s="309"/>
      <c r="C19" s="248"/>
      <c r="D19" s="247"/>
      <c r="E19" s="360"/>
      <c r="F19" s="375"/>
      <c r="G19" s="289"/>
      <c r="H19" s="290"/>
      <c r="I19" s="248"/>
      <c r="J19" s="266"/>
      <c r="K19" s="248"/>
      <c r="L19" s="248"/>
      <c r="M19" s="266"/>
      <c r="N19" s="248"/>
      <c r="O19" s="360"/>
      <c r="P19" s="360"/>
      <c r="Q19" s="360"/>
      <c r="R19" s="360"/>
      <c r="S19" s="360"/>
      <c r="T19" s="360"/>
      <c r="U19" s="360"/>
      <c r="V19" s="360"/>
      <c r="W19" s="360"/>
      <c r="X19" s="360"/>
    </row>
    <row r="20">
      <c r="A20" s="292"/>
      <c r="B20" s="315"/>
      <c r="C20" s="292"/>
      <c r="D20" s="294"/>
      <c r="E20" s="373"/>
      <c r="F20" s="373"/>
      <c r="G20" s="295"/>
      <c r="H20" s="296"/>
      <c r="I20" s="292"/>
      <c r="J20" s="267"/>
      <c r="K20" s="292"/>
      <c r="L20" s="364"/>
      <c r="M20" s="267"/>
      <c r="N20" s="292"/>
      <c r="O20" s="364"/>
      <c r="P20" s="364"/>
      <c r="Q20" s="364"/>
      <c r="R20" s="364"/>
      <c r="S20" s="364"/>
      <c r="T20" s="364"/>
      <c r="U20" s="364"/>
      <c r="V20" s="364"/>
      <c r="W20" s="364"/>
      <c r="X20" s="364"/>
    </row>
    <row r="21">
      <c r="A21" s="248"/>
      <c r="B21" s="309"/>
      <c r="C21" s="248"/>
      <c r="D21" s="247"/>
      <c r="E21" s="375"/>
      <c r="F21" s="375"/>
      <c r="G21" s="289"/>
      <c r="H21" s="290"/>
      <c r="I21" s="248"/>
      <c r="J21" s="266"/>
      <c r="K21" s="248"/>
      <c r="L21" s="360"/>
      <c r="M21" s="266"/>
      <c r="N21" s="248"/>
      <c r="O21" s="360"/>
      <c r="P21" s="360"/>
      <c r="Q21" s="360"/>
      <c r="R21" s="360"/>
      <c r="S21" s="360"/>
      <c r="T21" s="360"/>
      <c r="U21" s="360"/>
      <c r="V21" s="360"/>
      <c r="W21" s="360"/>
      <c r="X21" s="360"/>
    </row>
    <row r="22">
      <c r="A22" s="292"/>
      <c r="B22" s="315"/>
      <c r="C22" s="292"/>
      <c r="D22" s="294"/>
      <c r="E22" s="373"/>
      <c r="F22" s="373"/>
      <c r="G22" s="295"/>
      <c r="H22" s="296"/>
      <c r="I22" s="292"/>
      <c r="J22" s="267"/>
      <c r="K22" s="292"/>
      <c r="L22" s="364"/>
      <c r="M22" s="267"/>
      <c r="N22" s="292"/>
      <c r="O22" s="364"/>
      <c r="P22" s="364"/>
      <c r="Q22" s="364"/>
      <c r="R22" s="364"/>
      <c r="S22" s="364"/>
      <c r="T22" s="364"/>
      <c r="U22" s="364"/>
      <c r="V22" s="364"/>
      <c r="W22" s="364"/>
      <c r="X22" s="364"/>
    </row>
    <row r="23">
      <c r="A23" s="248"/>
      <c r="B23" s="309"/>
      <c r="C23" s="248"/>
      <c r="D23" s="247"/>
      <c r="E23" s="360"/>
      <c r="G23" s="289"/>
      <c r="H23" s="290"/>
      <c r="I23" s="248"/>
      <c r="J23" s="266"/>
      <c r="K23" s="248"/>
      <c r="L23" s="360"/>
      <c r="M23" s="529"/>
      <c r="N23" s="248"/>
      <c r="O23" s="360"/>
      <c r="P23" s="360"/>
      <c r="Q23" s="360"/>
      <c r="R23" s="360"/>
      <c r="S23" s="360"/>
      <c r="T23" s="360"/>
      <c r="U23" s="360"/>
      <c r="V23" s="360"/>
      <c r="W23" s="360"/>
      <c r="X23" s="360"/>
    </row>
    <row r="24">
      <c r="A24" s="292"/>
      <c r="B24" s="315"/>
      <c r="C24" s="292"/>
      <c r="D24" s="294"/>
      <c r="E24" s="373"/>
      <c r="F24" s="373"/>
      <c r="G24" s="295"/>
      <c r="H24" s="296"/>
      <c r="I24" s="364"/>
      <c r="J24" s="292"/>
      <c r="K24" s="292"/>
      <c r="L24" s="364"/>
      <c r="M24" s="292"/>
      <c r="N24" s="292"/>
      <c r="O24" s="364"/>
      <c r="P24" s="364"/>
      <c r="Q24" s="364"/>
      <c r="R24" s="364"/>
      <c r="S24" s="364"/>
      <c r="T24" s="364"/>
      <c r="U24" s="364"/>
      <c r="V24" s="364"/>
      <c r="W24" s="364"/>
      <c r="X24" s="364"/>
    </row>
    <row r="25">
      <c r="A25" s="360"/>
      <c r="B25" s="309"/>
      <c r="C25" s="360"/>
      <c r="D25" s="247"/>
      <c r="E25" s="375"/>
      <c r="F25" s="375"/>
      <c r="G25" s="289"/>
      <c r="H25" s="290"/>
      <c r="I25" s="360"/>
      <c r="J25" s="248"/>
      <c r="K25" s="248"/>
      <c r="L25" s="360"/>
      <c r="M25" s="248"/>
      <c r="N25" s="248"/>
      <c r="O25" s="360"/>
      <c r="P25" s="360"/>
      <c r="Q25" s="360"/>
      <c r="R25" s="360"/>
      <c r="S25" s="360"/>
      <c r="T25" s="360"/>
      <c r="U25" s="360"/>
      <c r="V25" s="360"/>
      <c r="W25" s="360"/>
      <c r="X25" s="360"/>
    </row>
    <row r="26">
      <c r="A26" s="364"/>
      <c r="B26" s="364"/>
      <c r="C26" s="364"/>
      <c r="D26" s="294"/>
      <c r="E26" s="373"/>
      <c r="F26" s="373"/>
      <c r="G26" s="295"/>
      <c r="H26" s="296"/>
      <c r="I26" s="364"/>
      <c r="J26" s="292"/>
      <c r="K26" s="292"/>
      <c r="L26" s="364"/>
      <c r="M26" s="292"/>
      <c r="N26" s="292"/>
      <c r="O26" s="364"/>
      <c r="P26" s="364"/>
      <c r="Q26" s="364"/>
      <c r="R26" s="364"/>
      <c r="S26" s="364"/>
      <c r="T26" s="364"/>
      <c r="U26" s="364"/>
      <c r="V26" s="364"/>
      <c r="W26" s="364"/>
      <c r="X26" s="364"/>
    </row>
    <row r="27">
      <c r="A27" s="360"/>
      <c r="B27" s="360"/>
      <c r="C27" s="360"/>
      <c r="D27" s="247"/>
      <c r="E27" s="375"/>
      <c r="F27" s="375"/>
      <c r="G27" s="289"/>
      <c r="H27" s="290"/>
      <c r="I27" s="360"/>
      <c r="J27" s="248"/>
      <c r="K27" s="248"/>
      <c r="L27" s="360"/>
      <c r="M27" s="248"/>
      <c r="N27" s="248"/>
      <c r="O27" s="360"/>
      <c r="P27" s="360"/>
      <c r="Q27" s="360"/>
      <c r="R27" s="360"/>
      <c r="S27" s="360"/>
      <c r="T27" s="360"/>
      <c r="U27" s="360"/>
      <c r="V27" s="360"/>
      <c r="W27" s="360"/>
      <c r="X27" s="360"/>
    </row>
    <row r="28">
      <c r="A28" s="364"/>
      <c r="B28" s="364"/>
      <c r="C28" s="364"/>
      <c r="D28" s="294"/>
      <c r="E28" s="373"/>
      <c r="F28" s="373"/>
      <c r="G28" s="295"/>
      <c r="H28" s="296"/>
      <c r="I28" s="364"/>
      <c r="J28" s="292"/>
      <c r="K28" s="292"/>
      <c r="L28" s="364"/>
      <c r="M28" s="292"/>
      <c r="N28" s="292"/>
      <c r="O28" s="364"/>
      <c r="P28" s="364"/>
      <c r="Q28" s="364"/>
      <c r="R28" s="364"/>
      <c r="S28" s="364"/>
      <c r="T28" s="364"/>
      <c r="U28" s="364"/>
      <c r="V28" s="364"/>
      <c r="W28" s="364"/>
      <c r="X28" s="364"/>
    </row>
    <row r="29">
      <c r="A29" s="360"/>
      <c r="B29" s="360"/>
      <c r="C29" s="360"/>
      <c r="D29" s="247"/>
      <c r="E29" s="375"/>
      <c r="F29" s="375"/>
      <c r="G29" s="289"/>
      <c r="H29" s="290"/>
      <c r="I29" s="360"/>
      <c r="J29" s="248"/>
      <c r="K29" s="248"/>
      <c r="L29" s="360"/>
      <c r="M29" s="248"/>
      <c r="N29" s="248"/>
      <c r="O29" s="360"/>
      <c r="P29" s="360"/>
      <c r="Q29" s="360"/>
      <c r="R29" s="360"/>
      <c r="S29" s="360"/>
      <c r="T29" s="360"/>
      <c r="U29" s="360"/>
      <c r="V29" s="360"/>
      <c r="W29" s="360"/>
      <c r="X29" s="360"/>
    </row>
    <row r="30">
      <c r="A30" s="364"/>
      <c r="B30" s="364"/>
      <c r="C30" s="364"/>
      <c r="D30" s="294"/>
      <c r="E30" s="373"/>
      <c r="F30" s="373"/>
      <c r="G30" s="295"/>
      <c r="H30" s="296"/>
      <c r="I30" s="364"/>
      <c r="J30" s="292"/>
      <c r="K30" s="292"/>
      <c r="L30" s="364"/>
      <c r="M30" s="292"/>
      <c r="N30" s="292"/>
      <c r="O30" s="364"/>
      <c r="P30" s="364"/>
      <c r="Q30" s="364"/>
      <c r="R30" s="364"/>
      <c r="S30" s="364"/>
      <c r="T30" s="364"/>
      <c r="U30" s="364"/>
      <c r="V30" s="364"/>
      <c r="W30" s="364"/>
      <c r="X30" s="364"/>
    </row>
    <row r="31">
      <c r="A31" s="360"/>
      <c r="B31" s="360"/>
      <c r="C31" s="360"/>
      <c r="D31" s="247"/>
      <c r="E31" s="375"/>
      <c r="F31" s="375"/>
      <c r="G31" s="289"/>
      <c r="H31" s="290"/>
      <c r="I31" s="360"/>
      <c r="J31" s="248"/>
      <c r="K31" s="248"/>
      <c r="L31" s="360"/>
      <c r="M31" s="248"/>
      <c r="N31" s="248"/>
      <c r="O31" s="360"/>
      <c r="P31" s="360"/>
      <c r="Q31" s="360"/>
      <c r="R31" s="360"/>
      <c r="S31" s="360"/>
      <c r="T31" s="360"/>
      <c r="U31" s="360"/>
      <c r="V31" s="360"/>
      <c r="W31" s="360"/>
      <c r="X31" s="360"/>
    </row>
    <row r="32">
      <c r="A32" s="364"/>
      <c r="B32" s="364"/>
      <c r="C32" s="364"/>
      <c r="D32" s="294"/>
      <c r="E32" s="373"/>
      <c r="F32" s="373"/>
      <c r="G32" s="295"/>
      <c r="H32" s="296"/>
      <c r="I32" s="364"/>
      <c r="J32" s="292"/>
      <c r="K32" s="292"/>
      <c r="L32" s="364"/>
      <c r="M32" s="292"/>
      <c r="N32" s="292"/>
      <c r="O32" s="364"/>
      <c r="P32" s="364"/>
      <c r="Q32" s="364"/>
      <c r="R32" s="364"/>
      <c r="S32" s="364"/>
      <c r="T32" s="364"/>
      <c r="U32" s="364"/>
      <c r="V32" s="364"/>
      <c r="W32" s="364"/>
      <c r="X32" s="364"/>
    </row>
    <row r="33">
      <c r="A33" s="360"/>
      <c r="B33" s="360"/>
      <c r="C33" s="360"/>
      <c r="D33" s="247"/>
      <c r="E33" s="375"/>
      <c r="F33" s="375"/>
      <c r="G33" s="289"/>
      <c r="H33" s="290"/>
      <c r="I33" s="360"/>
      <c r="J33" s="248"/>
      <c r="K33" s="248"/>
      <c r="L33" s="360"/>
      <c r="M33" s="248"/>
      <c r="N33" s="248"/>
      <c r="O33" s="360"/>
      <c r="P33" s="360"/>
      <c r="Q33" s="360"/>
      <c r="R33" s="360"/>
      <c r="S33" s="360"/>
      <c r="T33" s="360"/>
      <c r="U33" s="360"/>
      <c r="V33" s="360"/>
      <c r="W33" s="360"/>
      <c r="X33" s="360"/>
    </row>
    <row r="34">
      <c r="A34" s="364"/>
      <c r="B34" s="364"/>
      <c r="C34" s="364"/>
      <c r="D34" s="294"/>
      <c r="E34" s="373"/>
      <c r="F34" s="373"/>
      <c r="G34" s="295"/>
      <c r="H34" s="296"/>
      <c r="I34" s="364"/>
      <c r="J34" s="292"/>
      <c r="K34" s="292"/>
      <c r="L34" s="364"/>
      <c r="M34" s="292"/>
      <c r="N34" s="292"/>
      <c r="O34" s="364"/>
      <c r="P34" s="364"/>
      <c r="Q34" s="364"/>
      <c r="R34" s="364"/>
      <c r="S34" s="364"/>
      <c r="T34" s="364"/>
      <c r="U34" s="364"/>
      <c r="V34" s="364"/>
      <c r="W34" s="364"/>
      <c r="X34" s="364"/>
    </row>
    <row r="35">
      <c r="A35" s="360"/>
      <c r="B35" s="360"/>
      <c r="C35" s="360"/>
      <c r="D35" s="247"/>
      <c r="E35" s="375"/>
      <c r="F35" s="375"/>
      <c r="G35" s="289"/>
      <c r="H35" s="290"/>
      <c r="I35" s="360"/>
      <c r="J35" s="248"/>
      <c r="K35" s="248"/>
      <c r="L35" s="360"/>
      <c r="M35" s="248"/>
      <c r="N35" s="248"/>
      <c r="O35" s="360"/>
      <c r="P35" s="360"/>
      <c r="Q35" s="360"/>
      <c r="R35" s="360"/>
      <c r="S35" s="360"/>
      <c r="T35" s="360"/>
      <c r="U35" s="360"/>
      <c r="V35" s="360"/>
      <c r="W35" s="360"/>
      <c r="X35" s="360"/>
    </row>
    <row r="36">
      <c r="A36" s="364"/>
      <c r="B36" s="364"/>
      <c r="C36" s="364"/>
      <c r="D36" s="294"/>
      <c r="E36" s="373"/>
      <c r="F36" s="373"/>
      <c r="G36" s="295"/>
      <c r="H36" s="296"/>
      <c r="I36" s="364"/>
      <c r="J36" s="292"/>
      <c r="K36" s="292"/>
      <c r="L36" s="364"/>
      <c r="M36" s="292"/>
      <c r="N36" s="292"/>
      <c r="O36" s="364"/>
      <c r="P36" s="364"/>
      <c r="Q36" s="364"/>
      <c r="R36" s="364"/>
      <c r="S36" s="364"/>
      <c r="T36" s="364"/>
      <c r="U36" s="364"/>
      <c r="V36" s="364"/>
      <c r="W36" s="364"/>
      <c r="X36" s="364"/>
    </row>
    <row r="37">
      <c r="A37" s="360"/>
      <c r="B37" s="360"/>
      <c r="C37" s="360"/>
      <c r="D37" s="247"/>
      <c r="E37" s="375"/>
      <c r="F37" s="375"/>
      <c r="G37" s="289"/>
      <c r="H37" s="290"/>
      <c r="I37" s="360"/>
      <c r="J37" s="248"/>
      <c r="K37" s="248"/>
      <c r="L37" s="360"/>
      <c r="M37" s="248"/>
      <c r="N37" s="248"/>
      <c r="O37" s="360"/>
      <c r="P37" s="360"/>
      <c r="Q37" s="360"/>
      <c r="R37" s="360"/>
      <c r="S37" s="360"/>
      <c r="T37" s="360"/>
      <c r="U37" s="360"/>
      <c r="V37" s="360"/>
      <c r="W37" s="360"/>
      <c r="X37" s="360"/>
    </row>
    <row r="38">
      <c r="A38" s="364"/>
      <c r="B38" s="364"/>
      <c r="C38" s="364"/>
      <c r="D38" s="294"/>
      <c r="E38" s="373"/>
      <c r="F38" s="373"/>
      <c r="G38" s="295"/>
      <c r="H38" s="296"/>
      <c r="I38" s="364"/>
      <c r="J38" s="292"/>
      <c r="K38" s="292"/>
      <c r="L38" s="364"/>
      <c r="M38" s="292"/>
      <c r="N38" s="292"/>
      <c r="O38" s="364"/>
      <c r="P38" s="364"/>
      <c r="Q38" s="364"/>
      <c r="R38" s="364"/>
      <c r="S38" s="364"/>
      <c r="T38" s="364"/>
      <c r="U38" s="364"/>
      <c r="V38" s="364"/>
      <c r="W38" s="364"/>
      <c r="X38" s="364"/>
    </row>
  </sheetData>
  <mergeCells count="4">
    <mergeCell ref="E10:F10"/>
    <mergeCell ref="E13:F13"/>
    <mergeCell ref="E16:F16"/>
    <mergeCell ref="E23:F23"/>
  </mergeCells>
  <dataValidations count="4" disablePrompts="0">
    <dataValidation sqref="G10:G3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38" type="list" allowBlank="1" errorStyle="stop" imeMode="noControl" operator="between" showDropDown="0" showErrorMessage="0" showInputMessage="0">
      <formula1>'Списки'!$E$2:$E$1002</formula1>
    </dataValidation>
    <dataValidation sqref="K10:K38" type="list" allowBlank="1" errorStyle="stop" imeMode="noControl" operator="between" showDropDown="0" showErrorMessage="0" showInputMessage="0">
      <formula1>'Списки'!$A$2:$A$1002</formula1>
    </dataValidation>
  </dataValidations>
  <printOptions headings="0" gridLines="1"/>
  <pageMargins left="0.69999999999999996" right="0.69999999999999996" top="0.75" bottom="0.75" header="0" footer="0"/>
  <pageSetup paperSize="9" scale="100" fitToWidth="1" fitToHeight="0" pageOrder="overThenDown" orientation="landscape" usePrinterDefaults="1" blackAndWhite="0" draft="0" cellComments="atEnd"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EC004E-0029-4B5B-ACB0-002D00CF006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E2001F-0061-4018-84FE-00B800F40012}">
            <xm:f>1</xm:f>
            <x14:dxf>
              <font>
                <color indexed="65"/>
              </font>
              <fill>
                <patternFill patternType="solid">
                  <fgColor rgb="FF434343"/>
                  <bgColor rgb="FF434343"/>
                </patternFill>
              </fill>
              <border>
                <left style="none"/>
                <right style="none"/>
                <top style="none"/>
                <bottom style="none"/>
                <diagonal style="none"/>
              </border>
            </x14:dxf>
          </x14:cfRule>
          <xm:sqref>G10:G38</xm:sqref>
        </x14:conditionalFormatting>
        <x14:conditionalFormatting xmlns:xm="http://schemas.microsoft.com/office/excel/2006/main">
          <x14:cfRule type="cellIs" priority="11" operator="equal" id="{006000AC-000E-491B-B811-002C006300EC}">
            <xm:f>0.5</xm:f>
            <x14:dxf>
              <font>
                <color indexed="65"/>
              </font>
              <fill>
                <patternFill patternType="solid">
                  <fgColor rgb="FF999999"/>
                  <bgColor rgb="FF999999"/>
                </patternFill>
              </fill>
              <border>
                <left style="none"/>
                <right style="none"/>
                <top style="none"/>
                <bottom style="none"/>
                <diagonal style="none"/>
              </border>
            </x14:dxf>
          </x14:cfRule>
          <xm:sqref>G10:G38</xm:sqref>
        </x14:conditionalFormatting>
        <x14:conditionalFormatting xmlns:xm="http://schemas.microsoft.com/office/excel/2006/main">
          <x14:cfRule type="cellIs" priority="10" operator="equal" id="{003C0033-009A-45DB-80EE-005C0015001F}">
            <xm:f>0.2</xm:f>
            <x14:dxf>
              <font/>
              <fill>
                <patternFill patternType="solid">
                  <fgColor rgb="FFCCCCCC"/>
                  <bgColor rgb="FFCCCCCC"/>
                </patternFill>
              </fill>
              <border>
                <left style="none"/>
                <right style="none"/>
                <top style="none"/>
                <bottom style="none"/>
                <diagonal style="none"/>
              </border>
            </x14:dxf>
          </x14:cfRule>
          <xm:sqref>G10:G38</xm:sqref>
        </x14:conditionalFormatting>
        <x14:conditionalFormatting xmlns:xm="http://schemas.microsoft.com/office/excel/2006/main">
          <x14:cfRule type="containsText" priority="9" operator="containsText" text="ПД" id="{009C00B1-0098-438A-ADDC-004900610069}">
            <xm:f>NOT(ISERROR(SEARCH(("ПД"),(K3))))</xm:f>
            <x14:dxf>
              <font/>
              <fill>
                <patternFill patternType="solid">
                  <fgColor rgb="FFF9CB9C"/>
                  <bgColor rgb="FFF9CB9C"/>
                </patternFill>
              </fill>
              <border>
                <left style="none"/>
                <right style="none"/>
                <top style="none"/>
                <bottom style="none"/>
                <diagonal style="none"/>
              </border>
            </x14:dxf>
          </x14:cfRule>
          <xm:sqref>K3 K5:K38</xm:sqref>
        </x14:conditionalFormatting>
        <x14:conditionalFormatting xmlns:xm="http://schemas.microsoft.com/office/excel/2006/main">
          <x14:cfRule type="containsText" priority="8" operator="containsText" text="отменено" id="{00B60086-0011-42CA-BBE7-00F20069008C}">
            <xm:f>NOT(ISERROR(SEARCH(("отменено"),(K3))))</xm:f>
            <x14:dxf>
              <font/>
              <fill>
                <patternFill patternType="solid">
                  <fgColor rgb="FFD9EAD3"/>
                  <bgColor rgb="FFD9EAD3"/>
                </patternFill>
              </fill>
              <border>
                <left style="none"/>
                <right style="none"/>
                <top style="none"/>
                <bottom style="none"/>
                <diagonal style="none"/>
              </border>
            </x14:dxf>
          </x14:cfRule>
          <xm:sqref>K3 K5:K38</xm:sqref>
        </x14:conditionalFormatting>
        <x14:conditionalFormatting xmlns:xm="http://schemas.microsoft.com/office/excel/2006/main">
          <x14:cfRule type="cellIs" priority="7" operator="equal" id="{00E000F0-0090-46C0-9CCE-00E400B2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6" operator="equal" id="{005000BD-00EF-49E7-B07E-00BC004C00A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5" operator="equal" id="{002A0077-00C6-4C9E-9D64-00150006005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4" operator="equal" id="{00F000B0-0055-4C7B-B086-00CE006A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ellIs" priority="3" operator="equal" id="{00CB00A8-0071-4C25-B358-008100940007}">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H5:H38 A9:G9</xm:sqref>
        </x14:conditionalFormatting>
        <x14:conditionalFormatting xmlns:xm="http://schemas.microsoft.com/office/excel/2006/main">
          <x14:cfRule type="containsText" priority="2" operator="containsText" text="повторно" id="{00A400F5-0009-4353-9F21-004C006400BE}">
            <xm:f>NOT(ISERROR(SEARCH(("повторно"),(K3))))</xm:f>
            <x14:dxf>
              <font/>
              <fill>
                <patternFill patternType="solid">
                  <fgColor rgb="FFEA9999"/>
                  <bgColor rgb="FFEA9999"/>
                </patternFill>
              </fill>
              <border>
                <left style="none"/>
                <right style="none"/>
                <top style="none"/>
                <bottom style="none"/>
                <diagonal style="none"/>
              </border>
            </x14:dxf>
          </x14:cfRule>
          <xm:sqref>K3 K5:K38</xm:sqref>
        </x14:conditionalFormatting>
        <x14:conditionalFormatting xmlns:xm="http://schemas.microsoft.com/office/excel/2006/main">
          <x14:cfRule type="containsText" priority="1" operator="containsText" text="снято" id="{000000D8-00F6-40D0-837A-007F000A000F}">
            <xm:f>NOT(ISERROR(SEARCH(("снято"),(K3))))</xm:f>
            <x14:dxf>
              <font/>
              <fill>
                <patternFill patternType="solid">
                  <fgColor rgb="FF93C47D"/>
                  <bgColor rgb="FF93C47D"/>
                </patternFill>
              </fill>
              <border>
                <left style="none"/>
                <right style="none"/>
                <top style="none"/>
                <bottom style="none"/>
                <diagonal style="none"/>
              </border>
            </x14:dxf>
          </x14:cfRule>
          <xm:sqref>K3 K5:K38</xm:sqref>
        </x14:conditionalFormatting>
      </x14:conditionalFormattings>
    </ext>
  </extLs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1"/>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
    <col customWidth="1" min="4" max="4" width="69.25"/>
    <col customWidth="1" min="5" max="5" width="20.75"/>
    <col collapsed="1" customWidth="1" min="6" max="6" width="26.129999999999999"/>
    <col customWidth="1" hidden="1" min="7" max="7" outlineLevel="1" width="10.630000000000001"/>
    <col customWidth="1" hidden="1" min="8" max="8" outlineLevel="1" width="23.25"/>
    <col customWidth="1" min="10" max="10" width="9"/>
    <col customWidth="1" min="11" max="11" width="10.880000000000001"/>
    <col customWidth="1" min="12" max="12" width="22"/>
    <col customWidth="1" min="13" max="13" width="11.130000000000001"/>
    <col customWidth="1" min="14" max="14" width="26.879999999999999"/>
    <col customWidth="1" min="15" max="15" width="24.129999999999999"/>
    <col customWidth="1" hidden="1" min="16" max="16" width="12.130000000000001"/>
    <col customWidth="1" hidden="1" min="17" max="17" width="26.879999999999999"/>
    <col customWidth="1" hidden="1" min="18" max="18" width="22"/>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97"/>
      <c r="B3" s="18" t="s">
        <v>266</v>
      </c>
      <c r="C3" s="18" t="s">
        <v>267</v>
      </c>
      <c r="D3" s="18" t="s">
        <v>34</v>
      </c>
      <c r="E3" s="18"/>
      <c r="F3" s="18"/>
      <c r="G3" s="289"/>
      <c r="H3" s="352">
        <f>COUNTIF($H10:$H24,"1 - Несоответствие продуктовым требованиям ПИК-Стандарт")</f>
        <v>3</v>
      </c>
      <c r="I3" s="352">
        <f>COUNTIF($H10:$H24,"2 - Несоответствие Бренд-листам ПИК")</f>
        <v>0</v>
      </c>
      <c r="J3" s="352">
        <f>COUNTIF($H10:$H24,"3 - Несоответствие Каталогу отделки")</f>
        <v>0</v>
      </c>
      <c r="K3" s="352">
        <f>COUNTIF($H10:$H24,"5 - Ошибка в применении СТМ")</f>
        <v>0</v>
      </c>
      <c r="L3" s="352">
        <f>COUNTIF($H10:$H24,"4 - Несоответствие Каталогу оборудования")</f>
        <v>0</v>
      </c>
      <c r="M3" s="352">
        <f>COUNTIF($H10:$H24,"6 - Ошибка в применении сборных ЛМ")</f>
        <v>0</v>
      </c>
      <c r="N3" s="352">
        <f>COUNTIF($H10:$H24,"7 - Ошибка в применении шкаф-пакетов")</f>
        <v>0</v>
      </c>
      <c r="O3" s="352">
        <f>COUNTIF($H10:$H24,"8 - Ошибка в применении шахт-пакетов")</f>
        <v>0</v>
      </c>
      <c r="P3" s="352">
        <f>COUNTIF($H10:$H24,"9 - Несоответствие типологическим требованиям ПИК-Стандарт")</f>
        <v>0</v>
      </c>
      <c r="Q3" s="352">
        <f>COUNTIF($H10:$H24,"10 - Несоответствие НТД РФ")</f>
        <v>3</v>
      </c>
      <c r="R3" s="352">
        <f>COUNTIF($H10:$H24,"11 - Несоответствие ИРД (кроме ТУ, СТУ), АПР, ПД")</f>
        <v>0</v>
      </c>
      <c r="S3" s="352">
        <f>COUNTIF($H10:$H24,"12 - Несоответствие требованиям ТУ, СТУ")</f>
        <v>0</v>
      </c>
      <c r="T3" s="352">
        <f>COUNTIF($H10:$H24,"13 - Ошибка в технических решениях")</f>
        <v>0</v>
      </c>
      <c r="U3" s="352">
        <f>COUNTIF($H10:$H24,"14 - Неувязка м/у собой комплектов РД")</f>
        <v>0</v>
      </c>
      <c r="V3" s="352">
        <f>COUNTIF($H10:$H24,"15 - Недостаточность информации влияющей на СМР")</f>
        <v>2</v>
      </c>
      <c r="W3" s="352">
        <f>COUNTIF($H10:$H24,"16 - Нерациональное решение")</f>
        <v>0</v>
      </c>
      <c r="X3" s="352">
        <f>COUNTIF($H10:$H24,"17 - Оформление")</f>
        <v>0</v>
      </c>
    </row>
    <row r="4" hidden="1" outlineLevel="1">
      <c r="A4" s="125" t="s">
        <v>264</v>
      </c>
      <c r="B4" s="353">
        <v>12</v>
      </c>
      <c r="C4" s="353">
        <v>11</v>
      </c>
      <c r="D4" s="354">
        <f>C4/B4</f>
        <v>0.91666666669999997</v>
      </c>
      <c r="E4" s="35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357"/>
      <c r="E5" s="358"/>
      <c r="G5" s="126" t="s">
        <v>53</v>
      </c>
      <c r="H5" s="359"/>
      <c r="I5" s="360"/>
      <c r="J5" s="266"/>
      <c r="K5" s="248"/>
      <c r="L5" s="382"/>
      <c r="M5" s="266"/>
      <c r="N5" s="248"/>
      <c r="O5" s="382"/>
      <c r="P5" s="382"/>
      <c r="Q5" s="360"/>
      <c r="R5" s="382"/>
      <c r="S5" s="382"/>
      <c r="T5" s="360"/>
      <c r="U5" s="360"/>
      <c r="V5" s="360"/>
      <c r="W5" s="360"/>
      <c r="X5" s="360"/>
    </row>
    <row r="6" hidden="1" outlineLevel="1">
      <c r="A6" s="18">
        <v>0.20000000000000001</v>
      </c>
      <c r="B6" s="361">
        <v>0.5</v>
      </c>
      <c r="C6" s="18">
        <v>1</v>
      </c>
      <c r="D6" s="18" t="s">
        <v>38</v>
      </c>
      <c r="E6" s="18"/>
      <c r="F6" s="18" t="s">
        <v>268</v>
      </c>
      <c r="G6" s="362">
        <f>COUNTIFS(G10:G24,"0,2")</f>
        <v>0</v>
      </c>
      <c r="H6" s="363"/>
      <c r="I6" s="364"/>
      <c r="J6" s="267"/>
      <c r="K6" s="292"/>
      <c r="L6" s="383"/>
      <c r="M6" s="267"/>
      <c r="N6" s="292"/>
      <c r="O6" s="383"/>
      <c r="P6" s="383"/>
      <c r="Q6" s="364"/>
      <c r="R6" s="383"/>
      <c r="S6" s="383"/>
      <c r="T6" s="364"/>
      <c r="U6" s="364"/>
      <c r="V6" s="364"/>
      <c r="W6" s="364"/>
      <c r="X6" s="364"/>
    </row>
    <row r="7" hidden="1" outlineLevel="1">
      <c r="A7" s="365">
        <f>G6*0.2/B4</f>
        <v>0</v>
      </c>
      <c r="B7" s="365">
        <f>G7*0.5/B4</f>
        <v>0.25</v>
      </c>
      <c r="C7" s="365">
        <f>G8*1/B4</f>
        <v>0.16666666669999999</v>
      </c>
      <c r="D7" s="367">
        <f>(G6*A6+G7*B6+G8*C6)/SUM(G6:G8)</f>
        <v>0.625</v>
      </c>
      <c r="E7" s="367"/>
      <c r="F7" s="143" t="s">
        <v>269</v>
      </c>
      <c r="G7" s="368">
        <f>COUNTIFS(G10:G24,"0,5")</f>
        <v>6</v>
      </c>
      <c r="H7" s="359"/>
      <c r="I7" s="370"/>
      <c r="J7" s="369"/>
      <c r="K7" s="369"/>
      <c r="L7" s="370"/>
      <c r="M7" s="369"/>
      <c r="N7" s="369"/>
      <c r="O7" s="370"/>
      <c r="P7" s="370"/>
      <c r="Q7" s="370"/>
      <c r="R7" s="370"/>
      <c r="S7" s="370"/>
      <c r="T7" s="370"/>
      <c r="U7" s="370"/>
      <c r="V7" s="370"/>
      <c r="W7" s="370"/>
      <c r="X7" s="370"/>
    </row>
    <row r="8" hidden="1" outlineLevel="1">
      <c r="A8" s="126" t="s">
        <v>53</v>
      </c>
      <c r="B8" s="126" t="s">
        <v>53</v>
      </c>
      <c r="C8" s="126" t="s">
        <v>53</v>
      </c>
      <c r="D8" s="126" t="s">
        <v>53</v>
      </c>
      <c r="E8" s="126"/>
      <c r="F8" s="18" t="s">
        <v>270</v>
      </c>
      <c r="G8" s="362">
        <f>COUNTIFS(G10:G24,"1")</f>
        <v>2</v>
      </c>
      <c r="H8" s="363"/>
      <c r="I8" s="364"/>
      <c r="J8" s="267"/>
      <c r="K8" s="292"/>
      <c r="L8" s="383"/>
      <c r="M8" s="267"/>
      <c r="N8" s="292"/>
      <c r="O8" s="383"/>
      <c r="P8" s="383"/>
      <c r="Q8" s="364"/>
      <c r="R8" s="383"/>
      <c r="S8" s="383"/>
      <c r="T8" s="364"/>
      <c r="U8" s="364"/>
      <c r="V8" s="364"/>
      <c r="W8" s="364"/>
      <c r="X8" s="364"/>
    </row>
    <row r="9">
      <c r="A9" s="145"/>
      <c r="B9" s="145"/>
      <c r="C9" s="145"/>
      <c r="D9" s="145"/>
      <c r="E9" s="145"/>
      <c r="F9" s="145"/>
      <c r="G9" s="145"/>
      <c r="H9" s="145"/>
      <c r="I9" s="146"/>
      <c r="J9" s="244"/>
      <c r="K9" s="243"/>
      <c r="L9" s="147"/>
      <c r="M9" s="244"/>
      <c r="N9" s="243"/>
      <c r="O9" s="147"/>
      <c r="P9" s="147"/>
      <c r="Q9" s="146"/>
      <c r="R9" s="147"/>
      <c r="S9" s="147"/>
      <c r="T9" s="146"/>
      <c r="U9" s="146"/>
      <c r="V9" s="146"/>
      <c r="W9" s="146"/>
      <c r="X9" s="146"/>
    </row>
    <row r="10" ht="118.5" customHeight="1">
      <c r="A10" s="292">
        <v>1</v>
      </c>
      <c r="B10" s="315" t="s">
        <v>140</v>
      </c>
      <c r="C10" s="292" t="s">
        <v>394</v>
      </c>
      <c r="D10" s="294" t="s">
        <v>1533</v>
      </c>
      <c r="E10" s="364"/>
      <c r="F10" s="373"/>
      <c r="G10" s="295">
        <v>1</v>
      </c>
      <c r="H10" s="296" t="s">
        <v>265</v>
      </c>
      <c r="I10" s="292" t="s">
        <v>78</v>
      </c>
      <c r="J10" s="267">
        <v>45188</v>
      </c>
      <c r="K10" s="292" t="s">
        <v>275</v>
      </c>
      <c r="L10" s="591" t="s">
        <v>1534</v>
      </c>
      <c r="M10" s="267">
        <v>45198</v>
      </c>
      <c r="N10" s="292" t="s">
        <v>366</v>
      </c>
      <c r="O10" s="364"/>
      <c r="P10" s="364"/>
      <c r="Q10" s="364"/>
      <c r="R10" s="364"/>
      <c r="S10" s="364"/>
      <c r="T10" s="364"/>
      <c r="U10" s="364"/>
      <c r="V10" s="364"/>
      <c r="W10" s="364"/>
      <c r="X10" s="364"/>
    </row>
    <row r="11" ht="114.75">
      <c r="A11" s="248">
        <v>2</v>
      </c>
      <c r="B11" s="309" t="s">
        <v>140</v>
      </c>
      <c r="C11" s="248">
        <v>11</v>
      </c>
      <c r="D11" s="592" t="s">
        <v>1535</v>
      </c>
      <c r="E11" s="248"/>
      <c r="F11" s="248"/>
      <c r="G11" s="289"/>
      <c r="H11" s="290"/>
      <c r="I11" s="248" t="s">
        <v>78</v>
      </c>
      <c r="J11" s="266">
        <v>45188</v>
      </c>
      <c r="K11" s="248" t="s">
        <v>279</v>
      </c>
      <c r="L11" s="248"/>
      <c r="M11" s="266">
        <v>45190</v>
      </c>
      <c r="N11" s="387" t="s">
        <v>1536</v>
      </c>
      <c r="O11" s="360"/>
      <c r="P11" s="360"/>
      <c r="Q11" s="360"/>
      <c r="R11" s="360"/>
      <c r="S11" s="360"/>
      <c r="T11" s="360"/>
      <c r="U11" s="360"/>
      <c r="V11" s="360"/>
      <c r="W11" s="360"/>
      <c r="X11" s="360"/>
    </row>
    <row r="12" ht="204">
      <c r="A12" s="292">
        <v>3</v>
      </c>
      <c r="B12" s="315" t="s">
        <v>140</v>
      </c>
      <c r="C12" s="292">
        <v>11</v>
      </c>
      <c r="D12" s="294" t="s">
        <v>1537</v>
      </c>
      <c r="E12" s="364"/>
      <c r="F12" s="373"/>
      <c r="G12" s="295">
        <v>0.5</v>
      </c>
      <c r="H12" s="296" t="s">
        <v>265</v>
      </c>
      <c r="I12" s="292" t="s">
        <v>78</v>
      </c>
      <c r="J12" s="267">
        <v>45188</v>
      </c>
      <c r="K12" s="292" t="s">
        <v>275</v>
      </c>
      <c r="L12" s="389" t="s">
        <v>1538</v>
      </c>
      <c r="M12" s="267">
        <v>45198</v>
      </c>
      <c r="N12" s="292" t="s">
        <v>366</v>
      </c>
      <c r="O12" s="364"/>
      <c r="P12" s="364"/>
      <c r="Q12" s="364"/>
      <c r="R12" s="364"/>
      <c r="S12" s="364"/>
      <c r="T12" s="364"/>
      <c r="U12" s="364"/>
      <c r="V12" s="364"/>
      <c r="W12" s="364"/>
      <c r="X12" s="364"/>
    </row>
    <row r="13" ht="31.5">
      <c r="A13" s="248">
        <v>4</v>
      </c>
      <c r="B13" s="309" t="s">
        <v>140</v>
      </c>
      <c r="C13" s="248">
        <v>11</v>
      </c>
      <c r="D13" s="247" t="s">
        <v>1539</v>
      </c>
      <c r="E13" s="360"/>
      <c r="F13" s="375"/>
      <c r="G13" s="289">
        <v>0.5</v>
      </c>
      <c r="H13" s="290" t="s">
        <v>28</v>
      </c>
      <c r="I13" s="248" t="s">
        <v>78</v>
      </c>
      <c r="J13" s="266">
        <v>45188</v>
      </c>
      <c r="K13" s="248" t="s">
        <v>275</v>
      </c>
      <c r="L13" s="248" t="s">
        <v>1540</v>
      </c>
      <c r="M13" s="266">
        <v>45198</v>
      </c>
      <c r="N13" s="248" t="s">
        <v>385</v>
      </c>
      <c r="O13" s="360"/>
      <c r="P13" s="360"/>
      <c r="Q13" s="360"/>
      <c r="R13" s="360"/>
      <c r="S13" s="360"/>
      <c r="T13" s="360"/>
      <c r="U13" s="360"/>
      <c r="V13" s="360"/>
      <c r="W13" s="360"/>
      <c r="X13" s="360"/>
    </row>
    <row r="14" ht="31.5">
      <c r="A14" s="292">
        <v>5</v>
      </c>
      <c r="B14" s="315" t="s">
        <v>140</v>
      </c>
      <c r="C14" s="292">
        <v>11</v>
      </c>
      <c r="D14" s="294" t="s">
        <v>1541</v>
      </c>
      <c r="E14" s="364"/>
      <c r="G14" s="295">
        <v>0.5</v>
      </c>
      <c r="H14" s="296" t="s">
        <v>28</v>
      </c>
      <c r="I14" s="292" t="s">
        <v>78</v>
      </c>
      <c r="J14" s="267">
        <v>45188</v>
      </c>
      <c r="K14" s="292" t="s">
        <v>275</v>
      </c>
      <c r="L14" s="292" t="s">
        <v>1540</v>
      </c>
      <c r="M14" s="267">
        <v>45198</v>
      </c>
      <c r="N14" s="292" t="s">
        <v>385</v>
      </c>
      <c r="O14" s="364"/>
      <c r="P14" s="364"/>
      <c r="Q14" s="364"/>
      <c r="R14" s="364"/>
      <c r="S14" s="364"/>
      <c r="T14" s="364"/>
      <c r="U14" s="364"/>
      <c r="V14" s="364"/>
      <c r="W14" s="364"/>
      <c r="X14" s="364"/>
    </row>
    <row r="15" ht="127.5">
      <c r="A15" s="248">
        <v>6</v>
      </c>
      <c r="B15" s="309" t="s">
        <v>140</v>
      </c>
      <c r="C15" s="248">
        <v>11</v>
      </c>
      <c r="D15" s="592" t="s">
        <v>1542</v>
      </c>
      <c r="E15" s="375"/>
      <c r="F15" s="375"/>
      <c r="G15" s="289">
        <v>1</v>
      </c>
      <c r="H15" s="290" t="s">
        <v>22</v>
      </c>
      <c r="I15" s="248" t="s">
        <v>78</v>
      </c>
      <c r="J15" s="266">
        <v>45188</v>
      </c>
      <c r="K15" s="248" t="s">
        <v>279</v>
      </c>
      <c r="L15" s="360" t="s">
        <v>1543</v>
      </c>
      <c r="M15" s="266">
        <v>45198</v>
      </c>
      <c r="N15" s="387" t="s">
        <v>1544</v>
      </c>
      <c r="O15" s="360"/>
      <c r="P15" s="360"/>
      <c r="Q15" s="360"/>
      <c r="R15" s="360"/>
      <c r="S15" s="360"/>
      <c r="T15" s="360"/>
      <c r="U15" s="360"/>
      <c r="V15" s="360"/>
      <c r="W15" s="360"/>
      <c r="X15" s="360"/>
    </row>
    <row r="16" ht="63.75">
      <c r="A16" s="292">
        <v>7</v>
      </c>
      <c r="B16" s="315" t="s">
        <v>140</v>
      </c>
      <c r="C16" s="292">
        <v>12</v>
      </c>
      <c r="D16" s="294" t="s">
        <v>1545</v>
      </c>
      <c r="E16" s="364"/>
      <c r="F16" s="373"/>
      <c r="G16" s="295">
        <v>0.5</v>
      </c>
      <c r="H16" s="296" t="s">
        <v>265</v>
      </c>
      <c r="I16" s="292" t="s">
        <v>78</v>
      </c>
      <c r="J16" s="267">
        <v>45188</v>
      </c>
      <c r="K16" s="292" t="s">
        <v>275</v>
      </c>
      <c r="L16" s="292" t="s">
        <v>1546</v>
      </c>
      <c r="M16" s="267">
        <v>45198</v>
      </c>
      <c r="N16" s="292" t="s">
        <v>366</v>
      </c>
      <c r="O16" s="364"/>
      <c r="P16" s="364"/>
      <c r="Q16" s="364"/>
      <c r="R16" s="364"/>
      <c r="S16" s="364"/>
      <c r="T16" s="364"/>
      <c r="U16" s="364"/>
      <c r="V16" s="364"/>
      <c r="W16" s="364"/>
      <c r="X16" s="364"/>
    </row>
    <row r="17" ht="51">
      <c r="A17" s="248">
        <v>8</v>
      </c>
      <c r="B17" s="309" t="s">
        <v>140</v>
      </c>
      <c r="C17" s="248">
        <v>12</v>
      </c>
      <c r="D17" s="247" t="s">
        <v>1547</v>
      </c>
      <c r="E17" s="360"/>
      <c r="F17" s="375"/>
      <c r="G17" s="289">
        <v>0.5</v>
      </c>
      <c r="H17" s="290" t="s">
        <v>22</v>
      </c>
      <c r="I17" s="248" t="s">
        <v>78</v>
      </c>
      <c r="J17" s="266">
        <v>45188</v>
      </c>
      <c r="K17" s="248" t="s">
        <v>275</v>
      </c>
      <c r="L17" s="248" t="s">
        <v>1548</v>
      </c>
      <c r="M17" s="266">
        <v>45198</v>
      </c>
      <c r="N17" s="248" t="s">
        <v>366</v>
      </c>
      <c r="O17" s="360"/>
      <c r="P17" s="360"/>
      <c r="Q17" s="360"/>
      <c r="R17" s="360"/>
      <c r="S17" s="360"/>
      <c r="T17" s="360"/>
      <c r="U17" s="360"/>
      <c r="V17" s="360"/>
      <c r="W17" s="360"/>
      <c r="X17" s="360"/>
    </row>
    <row r="18" ht="63.75">
      <c r="A18" s="292">
        <v>9</v>
      </c>
      <c r="B18" s="315" t="s">
        <v>140</v>
      </c>
      <c r="C18" s="292">
        <v>12</v>
      </c>
      <c r="D18" s="294" t="s">
        <v>1549</v>
      </c>
      <c r="E18" s="373"/>
      <c r="F18" s="373"/>
      <c r="G18" s="295">
        <v>0.5</v>
      </c>
      <c r="H18" s="296" t="s">
        <v>22</v>
      </c>
      <c r="I18" s="292" t="s">
        <v>78</v>
      </c>
      <c r="J18" s="267">
        <v>45188</v>
      </c>
      <c r="K18" s="292" t="s">
        <v>275</v>
      </c>
      <c r="L18" s="593" t="s">
        <v>1548</v>
      </c>
      <c r="M18" s="267">
        <v>45198</v>
      </c>
      <c r="N18" s="292" t="s">
        <v>366</v>
      </c>
      <c r="O18" s="364"/>
      <c r="P18" s="364"/>
      <c r="Q18" s="364"/>
      <c r="R18" s="364"/>
      <c r="S18" s="364"/>
      <c r="T18" s="364"/>
      <c r="U18" s="364"/>
      <c r="V18" s="364"/>
      <c r="W18" s="364"/>
      <c r="X18" s="364"/>
    </row>
    <row r="19">
      <c r="A19" s="248"/>
      <c r="B19" s="309"/>
      <c r="C19" s="248"/>
      <c r="D19" s="247"/>
      <c r="E19" s="375"/>
      <c r="F19" s="375"/>
      <c r="G19" s="289"/>
      <c r="H19" s="290"/>
      <c r="I19" s="248"/>
      <c r="J19" s="266"/>
      <c r="K19" s="248"/>
      <c r="L19" s="360"/>
      <c r="M19" s="266"/>
      <c r="N19" s="248"/>
      <c r="O19" s="360"/>
      <c r="P19" s="360"/>
      <c r="Q19" s="360"/>
      <c r="R19" s="360"/>
      <c r="S19" s="360"/>
      <c r="T19" s="360"/>
      <c r="U19" s="360"/>
      <c r="V19" s="360"/>
      <c r="W19" s="360"/>
      <c r="X19" s="360"/>
    </row>
    <row r="20">
      <c r="A20" s="292"/>
      <c r="B20" s="315"/>
      <c r="C20" s="292"/>
      <c r="D20" s="294"/>
      <c r="E20" s="373"/>
      <c r="F20" s="373"/>
      <c r="G20" s="295"/>
      <c r="H20" s="296"/>
      <c r="I20" s="292"/>
      <c r="J20" s="267"/>
      <c r="K20" s="292"/>
      <c r="L20" s="364"/>
      <c r="M20" s="267"/>
      <c r="N20" s="292"/>
      <c r="O20" s="364"/>
      <c r="P20" s="364"/>
      <c r="Q20" s="364"/>
      <c r="R20" s="364"/>
      <c r="S20" s="364"/>
      <c r="T20" s="364"/>
      <c r="U20" s="364"/>
      <c r="V20" s="364"/>
      <c r="W20" s="364"/>
      <c r="X20" s="364"/>
    </row>
    <row r="21">
      <c r="A21" s="248"/>
      <c r="B21" s="309"/>
      <c r="C21" s="248"/>
      <c r="D21" s="247"/>
      <c r="E21" s="360"/>
      <c r="G21" s="289"/>
      <c r="H21" s="290"/>
      <c r="I21" s="248"/>
      <c r="J21" s="266"/>
      <c r="K21" s="248"/>
      <c r="L21" s="360"/>
      <c r="M21" s="529"/>
      <c r="N21" s="248"/>
      <c r="O21" s="360"/>
      <c r="P21" s="360"/>
      <c r="Q21" s="360"/>
      <c r="R21" s="360"/>
      <c r="S21" s="360"/>
      <c r="T21" s="360"/>
      <c r="U21" s="360"/>
      <c r="V21" s="360"/>
      <c r="W21" s="360"/>
      <c r="X21" s="360"/>
    </row>
    <row r="22">
      <c r="A22" s="292"/>
      <c r="B22" s="315"/>
      <c r="C22" s="292"/>
      <c r="D22" s="294"/>
      <c r="E22" s="373"/>
      <c r="F22" s="373"/>
      <c r="G22" s="295"/>
      <c r="H22" s="296"/>
      <c r="I22" s="364"/>
      <c r="J22" s="292"/>
      <c r="K22" s="292"/>
      <c r="L22" s="364"/>
      <c r="M22" s="292"/>
      <c r="N22" s="292"/>
      <c r="O22" s="364"/>
      <c r="P22" s="364"/>
      <c r="Q22" s="364"/>
      <c r="R22" s="364"/>
      <c r="S22" s="364"/>
      <c r="T22" s="364"/>
      <c r="U22" s="364"/>
      <c r="V22" s="364"/>
      <c r="W22" s="364"/>
      <c r="X22" s="364"/>
    </row>
    <row r="23">
      <c r="A23" s="360"/>
      <c r="B23" s="309"/>
      <c r="C23" s="360"/>
      <c r="D23" s="247"/>
      <c r="E23" s="375"/>
      <c r="F23" s="375"/>
      <c r="G23" s="289"/>
      <c r="H23" s="290"/>
      <c r="I23" s="360"/>
      <c r="J23" s="248"/>
      <c r="K23" s="248"/>
      <c r="L23" s="360"/>
      <c r="M23" s="248"/>
      <c r="N23" s="248"/>
      <c r="O23" s="360"/>
      <c r="P23" s="360"/>
      <c r="Q23" s="360"/>
      <c r="R23" s="360"/>
      <c r="S23" s="360"/>
      <c r="T23" s="360"/>
      <c r="U23" s="360"/>
      <c r="V23" s="360"/>
      <c r="W23" s="360"/>
      <c r="X23" s="360"/>
    </row>
    <row r="24">
      <c r="A24" s="364"/>
      <c r="B24" s="364"/>
      <c r="C24" s="364"/>
      <c r="D24" s="294"/>
      <c r="E24" s="373"/>
      <c r="F24" s="373"/>
      <c r="G24" s="295"/>
      <c r="H24" s="296"/>
      <c r="I24" s="364"/>
      <c r="J24" s="292"/>
      <c r="K24" s="292"/>
      <c r="L24" s="364"/>
      <c r="M24" s="292"/>
      <c r="N24" s="292"/>
      <c r="O24" s="364"/>
      <c r="P24" s="364"/>
      <c r="Q24" s="364"/>
      <c r="R24" s="364"/>
      <c r="S24" s="364"/>
      <c r="T24" s="364"/>
      <c r="U24" s="364"/>
      <c r="V24" s="364"/>
      <c r="W24" s="364"/>
      <c r="X24" s="364"/>
    </row>
  </sheetData>
  <mergeCells count="2">
    <mergeCell ref="E14:F14"/>
    <mergeCell ref="E21:F21"/>
  </mergeCells>
  <dataValidations count="4" disablePrompts="0">
    <dataValidation sqref="G10:G2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4" type="list" allowBlank="1" errorStyle="stop" imeMode="noControl" operator="between" showDropDown="0" showErrorMessage="0" showInputMessage="0">
      <formula1>'Списки'!$E$2:$E$1002</formula1>
    </dataValidation>
    <dataValidation sqref="K10:K24" type="list" allowBlank="1" errorStyle="stop" imeMode="noControl" operator="between" showDropDown="0" showErrorMessage="0" showInputMessage="0">
      <formula1>'Списки'!$A$2:$A$1002</formula1>
    </dataValidation>
  </dataValidations>
  <printOptions headings="0" gridLines="1"/>
  <pageMargins left="0.69999999999999996" right="0.69999999999999996" top="0.75" bottom="0.75" header="0" footer="0"/>
  <pageSetup paperSize="9" scale="100" fitToWidth="1" fitToHeight="0" pageOrder="overThenDown" orientation="landscape" usePrinterDefaults="1" blackAndWhite="0" draft="0" cellComments="atEnd"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0300CC-00AA-4FFC-B528-00FA00A70060}">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7D002F-0073-41BF-B392-00CB004D003F}">
            <xm:f>1</xm:f>
            <x14:dxf>
              <font>
                <color indexed="65"/>
              </font>
              <fill>
                <patternFill patternType="solid">
                  <fgColor rgb="FF434343"/>
                  <bgColor rgb="FF434343"/>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1" operator="equal" id="{009300CF-0017-4E84-BFC8-0022007B00D7}">
            <xm:f>0.5</xm:f>
            <x14:dxf>
              <font>
                <color indexed="65"/>
              </font>
              <fill>
                <patternFill patternType="solid">
                  <fgColor rgb="FF999999"/>
                  <bgColor rgb="FF999999"/>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0" operator="equal" id="{00A500F2-001A-4B44-8BAE-0041004E0022}">
            <xm:f>0.2</xm:f>
            <x14:dxf>
              <font/>
              <fill>
                <patternFill patternType="solid">
                  <fgColor rgb="FFCCCCCC"/>
                  <bgColor rgb="FFCCCCCC"/>
                </patternFill>
              </fill>
              <border>
                <left style="none"/>
                <right style="none"/>
                <top style="none"/>
                <bottom style="none"/>
                <diagonal style="none"/>
              </border>
            </x14:dxf>
          </x14:cfRule>
          <xm:sqref>G10:G24</xm:sqref>
        </x14:conditionalFormatting>
        <x14:conditionalFormatting xmlns:xm="http://schemas.microsoft.com/office/excel/2006/main">
          <x14:cfRule type="containsText" priority="9" operator="containsText" text="ПД" id="{00D600C0-004D-4897-A20F-008100EC00C1}">
            <xm:f>NOT(ISERROR(SEARCH(("ПД"),(K3))))</xm:f>
            <x14:dxf>
              <font/>
              <fill>
                <patternFill patternType="solid">
                  <fgColor rgb="FFF9CB9C"/>
                  <bgColor rgb="FFF9CB9C"/>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8" operator="containsText" text="отменено" id="{00D700D7-0069-4AFF-9096-003A008C009B}">
            <xm:f>NOT(ISERROR(SEARCH(("отменено"),(K3))))</xm:f>
            <x14:dxf>
              <font/>
              <fill>
                <patternFill patternType="solid">
                  <fgColor rgb="FFD9EAD3"/>
                  <bgColor rgb="FFD9EAD3"/>
                </patternFill>
              </fill>
              <border>
                <left style="none"/>
                <right style="none"/>
                <top style="none"/>
                <bottom style="none"/>
                <diagonal style="none"/>
              </border>
            </x14:dxf>
          </x14:cfRule>
          <xm:sqref>K3 K5:K24</xm:sqref>
        </x14:conditionalFormatting>
        <x14:conditionalFormatting xmlns:xm="http://schemas.microsoft.com/office/excel/2006/main">
          <x14:cfRule type="cellIs" priority="7" operator="equal" id="{003200FB-00D1-4810-8A30-000200F9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6" operator="equal" id="{00180008-0017-4657-8AB4-0025003D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5" operator="equal" id="{00720071-0095-4AD7-BB69-00D50089000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4" operator="equal" id="{00F800F8-00A3-4C14-9227-00CC00AB002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3" operator="equal" id="{00EA00DF-005B-4BCB-85F5-006000FA009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ontainsText" priority="2" operator="containsText" text="повторно" id="{001F0007-0056-491B-BCEE-004D00040098}">
            <xm:f>NOT(ISERROR(SEARCH(("повторно"),(K3))))</xm:f>
            <x14:dxf>
              <font/>
              <fill>
                <patternFill patternType="solid">
                  <fgColor rgb="FFEA9999"/>
                  <bgColor rgb="FFEA9999"/>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1" operator="containsText" text="снято" id="{00930028-002B-4572-ADC7-00BA00DC00DF}">
            <xm:f>NOT(ISERROR(SEARCH(("снято"),(K3))))</xm:f>
            <x14:dxf>
              <font/>
              <fill>
                <patternFill patternType="solid">
                  <fgColor rgb="FF93C47D"/>
                  <bgColor rgb="FF93C47D"/>
                </patternFill>
              </fill>
              <border>
                <left style="none"/>
                <right style="none"/>
                <top style="none"/>
                <bottom style="none"/>
                <diagonal style="none"/>
              </border>
            </x14:dxf>
          </x14:cfRule>
          <xm:sqref>K3 K5:K24</xm:sqref>
        </x14:conditionalFormatting>
      </x14:conditionalFormattings>
    </ext>
  </extLs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22.25"/>
    <col customWidth="1" min="3" max="3" width="10.130000000000001"/>
    <col customWidth="1" min="4" max="4" width="48.880000000000003"/>
    <col customWidth="1" min="5" max="5" width="49"/>
    <col collapsed="1" customWidth="1" min="6" max="6" width="27.75"/>
    <col customWidth="1" hidden="1" min="7" max="7" outlineLevel="1" width="10.630000000000001"/>
    <col customWidth="1" hidden="1" min="8" max="8" outlineLevel="1" width="18.129999999999999"/>
    <col customWidth="1" min="10" max="10" width="10.380000000000001"/>
    <col customWidth="1" min="12" max="12" width="26.25"/>
    <col customWidth="1" min="13" max="13" width="9.75"/>
    <col customWidth="1" min="14" max="14" width="37.25"/>
    <col customWidth="1" min="15" max="15" width="25.25"/>
    <col customWidth="1" min="16" max="16" width="10.630000000000001"/>
    <col customWidth="1" min="17" max="17" width="38.380000000000003"/>
    <col customWidth="1" min="18" max="18" width="22.75"/>
    <col customWidth="1" min="19" max="19" width="11.380000000000001"/>
    <col customWidth="1" min="20" max="20" width="26.879999999999999"/>
    <col customWidth="1" hidden="1" min="21" max="24" width="25.629999999999999"/>
  </cols>
  <sheetData>
    <row r="1" ht="72"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594"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COUNTIF($H10:$H24,"1 - Несоответствие продуктовым требованиям ПИК-Стандарт")</f>
        <v>0</v>
      </c>
      <c r="I3" s="352">
        <f>COUNTIF($H10:$H24,"2 - Несоответствие Бренд-листам ПИК")</f>
        <v>0</v>
      </c>
      <c r="J3" s="352">
        <f>COUNTIF($H10:$H24,"3 - Несоответствие Каталогу отделки")</f>
        <v>0</v>
      </c>
      <c r="K3" s="352">
        <f>COUNTIF($H10:$H24,"5 - Ошибка в применении СТМ")</f>
        <v>0</v>
      </c>
      <c r="L3" s="352">
        <f>COUNTIF($H10:$H24,"4 - Несоответствие Каталогу оборудования")</f>
        <v>0</v>
      </c>
      <c r="M3" s="352">
        <f>COUNTIF($H10:$H24,"6 - Ошибка в применении сборных ЛМ")</f>
        <v>0</v>
      </c>
      <c r="N3" s="352">
        <f>COUNTIF($H10:$H24,"7 - Ошибка в применении шкаф-пакетов")</f>
        <v>0</v>
      </c>
      <c r="O3" s="352">
        <f>COUNTIF($H10:$H24,"8 - Ошибка в применении шахт-пакетов")</f>
        <v>0</v>
      </c>
      <c r="P3" s="352">
        <f>COUNTIF($H10:$H24,"9 - Несоответствие типологическим требованиям ПИК-Стандарт")</f>
        <v>0</v>
      </c>
      <c r="Q3" s="595">
        <f>COUNTIF($H10:$H24,"10 - Несоответствие НТД РФ")</f>
        <v>1</v>
      </c>
      <c r="R3" s="352">
        <f>COUNTIF($H10:$H24,"11 - Несоответствие ИРД (кроме ТУ, СТУ), АПР, ПД")</f>
        <v>0</v>
      </c>
      <c r="S3" s="352">
        <f>COUNTIF($H10:$H24,"12 - Несоответствие требованиям ТУ, СТУ")</f>
        <v>0</v>
      </c>
      <c r="T3" s="352">
        <f>COUNTIF($H10:$H24,"13 - Ошибка в технических решениях")</f>
        <v>0</v>
      </c>
      <c r="U3" s="352">
        <f>COUNTIF($H10:$H24,"14 - Неувязка м/у собой комплектов РД")</f>
        <v>0</v>
      </c>
      <c r="V3" s="352">
        <f>COUNTIF($H10:$H24,"15 - Недостаточность информации влияющей на СМР")</f>
        <v>12</v>
      </c>
      <c r="W3" s="352">
        <f>COUNTIF($H10:$H24,"16 - Нерациональное решение")</f>
        <v>0</v>
      </c>
      <c r="X3" s="352">
        <f>COUNTIF($H10:$H24,"17 - Оформление")</f>
        <v>0</v>
      </c>
    </row>
    <row r="4" hidden="1" outlineLevel="1">
      <c r="A4" s="125" t="s">
        <v>264</v>
      </c>
      <c r="B4" s="353">
        <v>13</v>
      </c>
      <c r="C4" s="353">
        <v>4</v>
      </c>
      <c r="D4" s="354">
        <f>C4/B4</f>
        <v>0.3076923077</v>
      </c>
      <c r="E4" s="354"/>
      <c r="G4" s="295"/>
      <c r="H4" s="126" t="s">
        <v>53</v>
      </c>
      <c r="I4" s="126" t="s">
        <v>53</v>
      </c>
      <c r="J4" s="126" t="s">
        <v>53</v>
      </c>
      <c r="K4" s="126" t="s">
        <v>53</v>
      </c>
      <c r="L4" s="126" t="s">
        <v>53</v>
      </c>
      <c r="M4" s="126" t="s">
        <v>53</v>
      </c>
      <c r="N4" s="126" t="s">
        <v>53</v>
      </c>
      <c r="O4" s="126" t="s">
        <v>53</v>
      </c>
      <c r="P4" s="126" t="s">
        <v>53</v>
      </c>
      <c r="Q4" s="518" t="s">
        <v>53</v>
      </c>
      <c r="R4" s="126" t="s">
        <v>53</v>
      </c>
      <c r="S4" s="126" t="s">
        <v>53</v>
      </c>
      <c r="T4" s="126" t="s">
        <v>53</v>
      </c>
      <c r="U4" s="126" t="s">
        <v>53</v>
      </c>
      <c r="V4" s="126" t="s">
        <v>53</v>
      </c>
      <c r="W4" s="126" t="s">
        <v>53</v>
      </c>
      <c r="X4" s="126" t="s">
        <v>53</v>
      </c>
    </row>
    <row r="5" hidden="1" outlineLevel="1">
      <c r="A5" s="355"/>
      <c r="B5" s="355"/>
      <c r="C5" s="355"/>
      <c r="D5" s="357"/>
      <c r="E5" s="358"/>
      <c r="G5" s="126" t="s">
        <v>53</v>
      </c>
      <c r="H5" s="359"/>
      <c r="I5" s="248"/>
      <c r="J5" s="266"/>
      <c r="K5" s="248"/>
      <c r="L5" s="382"/>
      <c r="M5" s="266"/>
      <c r="N5" s="248"/>
      <c r="O5" s="382"/>
      <c r="P5" s="266"/>
      <c r="Q5" s="247"/>
      <c r="R5" s="382"/>
      <c r="S5" s="382"/>
      <c r="T5" s="360"/>
      <c r="U5" s="360"/>
      <c r="V5" s="360"/>
      <c r="W5" s="360"/>
      <c r="X5" s="360"/>
    </row>
    <row r="6" hidden="1" outlineLevel="1">
      <c r="A6" s="18">
        <v>0.20000000000000001</v>
      </c>
      <c r="B6" s="18">
        <v>0.5</v>
      </c>
      <c r="C6" s="18">
        <v>1</v>
      </c>
      <c r="D6" s="18" t="s">
        <v>38</v>
      </c>
      <c r="E6" s="18"/>
      <c r="F6" s="18" t="s">
        <v>268</v>
      </c>
      <c r="G6" s="362">
        <f>COUNTIFS(G10:G24,"0,2")</f>
        <v>4</v>
      </c>
      <c r="H6" s="363"/>
      <c r="I6" s="292"/>
      <c r="J6" s="267"/>
      <c r="K6" s="292"/>
      <c r="L6" s="383"/>
      <c r="M6" s="267"/>
      <c r="N6" s="292"/>
      <c r="O6" s="383"/>
      <c r="P6" s="267"/>
      <c r="Q6" s="294"/>
      <c r="R6" s="383"/>
      <c r="S6" s="383"/>
      <c r="T6" s="364"/>
      <c r="U6" s="364"/>
      <c r="V6" s="364"/>
      <c r="W6" s="364"/>
      <c r="X6" s="364"/>
    </row>
    <row r="7" hidden="1" outlineLevel="1">
      <c r="A7" s="365">
        <f>G6*0.2/B4</f>
        <v>0.061538461539999999</v>
      </c>
      <c r="B7" s="365">
        <f>G7*0.5/B4</f>
        <v>0.3076923077</v>
      </c>
      <c r="C7" s="365">
        <f>G8*1/B4</f>
        <v>0.07692307692</v>
      </c>
      <c r="D7" s="366">
        <f>(G6*A6+G7*B6+G8*C6)/SUM(G6:G8)</f>
        <v>0.44615384619999998</v>
      </c>
      <c r="E7" s="367"/>
      <c r="F7" s="143" t="s">
        <v>269</v>
      </c>
      <c r="G7" s="368">
        <f>COUNTIFS(G10:G24,"0,5")</f>
        <v>8</v>
      </c>
      <c r="H7" s="359"/>
      <c r="I7" s="369"/>
      <c r="J7" s="369"/>
      <c r="K7" s="369"/>
      <c r="L7" s="370"/>
      <c r="M7" s="369"/>
      <c r="N7" s="369"/>
      <c r="O7" s="370"/>
      <c r="P7" s="369"/>
      <c r="Q7" s="596"/>
      <c r="R7" s="370"/>
      <c r="S7" s="370"/>
      <c r="T7" s="370"/>
      <c r="U7" s="370"/>
      <c r="V7" s="370"/>
      <c r="W7" s="370"/>
      <c r="X7" s="370"/>
    </row>
    <row r="8" hidden="1" outlineLevel="1">
      <c r="A8" s="126" t="s">
        <v>53</v>
      </c>
      <c r="B8" s="126" t="s">
        <v>53</v>
      </c>
      <c r="C8" s="126" t="s">
        <v>53</v>
      </c>
      <c r="D8" s="126" t="s">
        <v>53</v>
      </c>
      <c r="E8" s="126"/>
      <c r="F8" s="18" t="s">
        <v>270</v>
      </c>
      <c r="G8" s="362">
        <f>COUNTIFS(G10:G24,"1")</f>
        <v>1</v>
      </c>
      <c r="H8" s="363"/>
      <c r="I8" s="292"/>
      <c r="J8" s="267"/>
      <c r="K8" s="292"/>
      <c r="L8" s="383"/>
      <c r="M8" s="267"/>
      <c r="N8" s="292"/>
      <c r="O8" s="383"/>
      <c r="P8" s="267"/>
      <c r="Q8" s="294"/>
      <c r="R8" s="383"/>
      <c r="S8" s="383"/>
      <c r="T8" s="364"/>
      <c r="U8" s="364"/>
      <c r="V8" s="364"/>
      <c r="W8" s="364"/>
      <c r="X8" s="364"/>
    </row>
    <row r="9">
      <c r="A9" s="145"/>
      <c r="B9" s="145"/>
      <c r="C9" s="145"/>
      <c r="D9" s="145"/>
      <c r="E9" s="145"/>
      <c r="F9" s="145"/>
      <c r="G9" s="145"/>
      <c r="H9" s="145"/>
      <c r="I9" s="243"/>
      <c r="J9" s="244"/>
      <c r="K9" s="243"/>
      <c r="L9" s="147"/>
      <c r="M9" s="244"/>
      <c r="N9" s="243"/>
      <c r="O9" s="147"/>
      <c r="P9" s="244"/>
      <c r="Q9" s="597"/>
      <c r="R9" s="147"/>
      <c r="S9" s="147"/>
      <c r="T9" s="146"/>
      <c r="U9" s="146"/>
      <c r="V9" s="146"/>
      <c r="W9" s="146"/>
      <c r="X9" s="146"/>
    </row>
    <row r="10" ht="45">
      <c r="A10" s="292">
        <v>1</v>
      </c>
      <c r="B10" s="389" t="s">
        <v>1550</v>
      </c>
      <c r="C10" s="292">
        <v>3</v>
      </c>
      <c r="D10" s="294" t="s">
        <v>1551</v>
      </c>
      <c r="E10" s="373"/>
      <c r="F10" s="373"/>
      <c r="G10" s="295">
        <v>0.20000000000000001</v>
      </c>
      <c r="H10" s="296" t="s">
        <v>28</v>
      </c>
      <c r="I10" s="292" t="s">
        <v>316</v>
      </c>
      <c r="J10" s="267">
        <v>45225</v>
      </c>
      <c r="K10" s="292" t="s">
        <v>275</v>
      </c>
      <c r="L10" s="526" t="s">
        <v>1552</v>
      </c>
      <c r="M10" s="267">
        <v>45230</v>
      </c>
      <c r="N10" s="292" t="s">
        <v>366</v>
      </c>
      <c r="O10" s="383"/>
      <c r="P10" s="267"/>
      <c r="Q10" s="294"/>
      <c r="R10" s="383"/>
      <c r="S10" s="383"/>
      <c r="T10" s="364"/>
      <c r="U10" s="364"/>
      <c r="V10" s="364"/>
      <c r="W10" s="364"/>
      <c r="X10" s="364"/>
    </row>
    <row r="11" ht="45">
      <c r="A11" s="248">
        <v>2</v>
      </c>
      <c r="B11" s="387" t="s">
        <v>1550</v>
      </c>
      <c r="C11" s="248">
        <v>3</v>
      </c>
      <c r="D11" s="247" t="s">
        <v>1553</v>
      </c>
      <c r="E11" s="248"/>
      <c r="F11" s="248"/>
      <c r="G11" s="289">
        <v>0.20000000000000001</v>
      </c>
      <c r="H11" s="290" t="s">
        <v>28</v>
      </c>
      <c r="I11" s="248" t="s">
        <v>316</v>
      </c>
      <c r="J11" s="266">
        <v>45225</v>
      </c>
      <c r="K11" s="248" t="s">
        <v>275</v>
      </c>
      <c r="L11" s="527" t="s">
        <v>1554</v>
      </c>
      <c r="M11" s="266">
        <v>45230</v>
      </c>
      <c r="N11" s="248" t="s">
        <v>691</v>
      </c>
      <c r="O11" s="527" t="s">
        <v>1554</v>
      </c>
      <c r="P11" s="266">
        <v>45232</v>
      </c>
      <c r="Q11" s="247" t="s">
        <v>366</v>
      </c>
      <c r="R11" s="360"/>
      <c r="S11" s="360"/>
      <c r="T11" s="360"/>
      <c r="U11" s="360"/>
      <c r="V11" s="360"/>
      <c r="W11" s="360"/>
      <c r="X11" s="360"/>
    </row>
    <row r="12" ht="45">
      <c r="A12" s="292">
        <v>3</v>
      </c>
      <c r="B12" s="389" t="s">
        <v>1550</v>
      </c>
      <c r="C12" s="292">
        <v>4</v>
      </c>
      <c r="D12" s="294" t="s">
        <v>1555</v>
      </c>
      <c r="E12" s="373"/>
      <c r="F12" s="373"/>
      <c r="G12" s="295">
        <v>0.20000000000000001</v>
      </c>
      <c r="H12" s="296" t="s">
        <v>28</v>
      </c>
      <c r="I12" s="292" t="s">
        <v>316</v>
      </c>
      <c r="J12" s="267">
        <v>45225</v>
      </c>
      <c r="K12" s="292" t="s">
        <v>275</v>
      </c>
      <c r="L12" s="526" t="s">
        <v>1552</v>
      </c>
      <c r="M12" s="267">
        <v>45230</v>
      </c>
      <c r="N12" s="292" t="s">
        <v>366</v>
      </c>
      <c r="O12" s="364"/>
      <c r="P12" s="292"/>
      <c r="Q12" s="294"/>
      <c r="R12" s="364"/>
      <c r="S12" s="364"/>
      <c r="T12" s="364"/>
      <c r="U12" s="364"/>
      <c r="V12" s="364"/>
      <c r="W12" s="364"/>
      <c r="X12" s="364"/>
    </row>
    <row r="13" ht="45">
      <c r="A13" s="248">
        <v>4</v>
      </c>
      <c r="B13" s="387" t="s">
        <v>1550</v>
      </c>
      <c r="C13" s="248" t="s">
        <v>1556</v>
      </c>
      <c r="D13" s="247" t="s">
        <v>1557</v>
      </c>
      <c r="E13" s="375"/>
      <c r="F13" s="375"/>
      <c r="G13" s="289">
        <v>0.20000000000000001</v>
      </c>
      <c r="H13" s="290" t="s">
        <v>28</v>
      </c>
      <c r="I13" s="248" t="s">
        <v>316</v>
      </c>
      <c r="J13" s="266">
        <v>45225</v>
      </c>
      <c r="K13" s="248" t="s">
        <v>275</v>
      </c>
      <c r="L13" s="527" t="s">
        <v>1558</v>
      </c>
      <c r="M13" s="266">
        <v>45230</v>
      </c>
      <c r="N13" s="248" t="s">
        <v>366</v>
      </c>
      <c r="O13" s="360"/>
      <c r="P13" s="248"/>
      <c r="Q13" s="247"/>
      <c r="R13" s="360"/>
      <c r="S13" s="360"/>
      <c r="T13" s="360"/>
      <c r="U13" s="360"/>
      <c r="V13" s="360"/>
      <c r="W13" s="360"/>
      <c r="X13" s="360"/>
    </row>
    <row r="14" ht="57">
      <c r="A14" s="292">
        <v>5</v>
      </c>
      <c r="B14" s="389" t="s">
        <v>1550</v>
      </c>
      <c r="C14" s="292" t="s">
        <v>1195</v>
      </c>
      <c r="D14" s="294" t="s">
        <v>1559</v>
      </c>
      <c r="E14" s="373"/>
      <c r="F14" s="373"/>
      <c r="G14" s="295">
        <v>0.5</v>
      </c>
      <c r="H14" s="296" t="s">
        <v>28</v>
      </c>
      <c r="I14" s="292" t="s">
        <v>316</v>
      </c>
      <c r="J14" s="267">
        <v>45225</v>
      </c>
      <c r="K14" s="292" t="s">
        <v>275</v>
      </c>
      <c r="L14" s="526" t="s">
        <v>1560</v>
      </c>
      <c r="M14" s="267">
        <v>45230</v>
      </c>
      <c r="N14" s="292"/>
      <c r="O14" s="329" t="s">
        <v>1561</v>
      </c>
      <c r="P14" s="267">
        <v>45232</v>
      </c>
      <c r="Q14" s="294" t="s">
        <v>1562</v>
      </c>
      <c r="R14" s="526" t="s">
        <v>1563</v>
      </c>
      <c r="S14" s="267">
        <v>45233</v>
      </c>
      <c r="T14" s="292" t="s">
        <v>366</v>
      </c>
      <c r="U14" s="364"/>
      <c r="V14" s="364"/>
      <c r="W14" s="364"/>
      <c r="X14" s="364"/>
    </row>
    <row r="15" ht="76.5">
      <c r="A15" s="248">
        <v>6</v>
      </c>
      <c r="B15" s="387" t="s">
        <v>1550</v>
      </c>
      <c r="C15" s="248" t="s">
        <v>1195</v>
      </c>
      <c r="D15" s="247" t="s">
        <v>1564</v>
      </c>
      <c r="E15" s="375"/>
      <c r="F15" s="375"/>
      <c r="G15" s="289">
        <v>0.5</v>
      </c>
      <c r="H15" s="290" t="s">
        <v>28</v>
      </c>
      <c r="I15" s="248" t="s">
        <v>316</v>
      </c>
      <c r="J15" s="266">
        <v>45225</v>
      </c>
      <c r="K15" s="248" t="s">
        <v>275</v>
      </c>
      <c r="L15" s="527" t="s">
        <v>1565</v>
      </c>
      <c r="M15" s="266">
        <v>45230</v>
      </c>
      <c r="N15" s="247" t="s">
        <v>1566</v>
      </c>
      <c r="O15" s="321" t="s">
        <v>1565</v>
      </c>
      <c r="P15" s="266">
        <v>45232</v>
      </c>
      <c r="Q15" s="247" t="s">
        <v>366</v>
      </c>
      <c r="R15" s="360"/>
      <c r="S15" s="360"/>
      <c r="T15" s="360"/>
      <c r="U15" s="360"/>
      <c r="V15" s="360"/>
      <c r="W15" s="360"/>
      <c r="X15" s="360"/>
    </row>
    <row r="16" ht="45">
      <c r="A16" s="292">
        <v>7</v>
      </c>
      <c r="B16" s="389" t="s">
        <v>1550</v>
      </c>
      <c r="C16" s="292" t="s">
        <v>1195</v>
      </c>
      <c r="D16" s="294" t="s">
        <v>1567</v>
      </c>
      <c r="E16" s="373"/>
      <c r="F16" s="373"/>
      <c r="G16" s="295">
        <v>0.5</v>
      </c>
      <c r="H16" s="296" t="s">
        <v>28</v>
      </c>
      <c r="I16" s="292" t="s">
        <v>316</v>
      </c>
      <c r="J16" s="267">
        <v>45225</v>
      </c>
      <c r="K16" s="292" t="s">
        <v>275</v>
      </c>
      <c r="L16" s="526" t="s">
        <v>1565</v>
      </c>
      <c r="M16" s="267">
        <v>45230</v>
      </c>
      <c r="N16" s="292" t="s">
        <v>1568</v>
      </c>
      <c r="O16" s="329" t="s">
        <v>1565</v>
      </c>
      <c r="P16" s="267">
        <v>45232</v>
      </c>
      <c r="Q16" s="294" t="s">
        <v>366</v>
      </c>
      <c r="R16" s="364"/>
      <c r="S16" s="364"/>
      <c r="T16" s="364"/>
      <c r="U16" s="364"/>
      <c r="V16" s="364"/>
      <c r="W16" s="364"/>
      <c r="X16" s="364"/>
    </row>
    <row r="17" ht="45">
      <c r="A17" s="248">
        <v>8</v>
      </c>
      <c r="B17" s="387" t="s">
        <v>1550</v>
      </c>
      <c r="C17" s="248" t="s">
        <v>1195</v>
      </c>
      <c r="D17" s="247" t="s">
        <v>1569</v>
      </c>
      <c r="E17" s="360"/>
      <c r="G17" s="289">
        <v>0.5</v>
      </c>
      <c r="H17" s="290" t="s">
        <v>28</v>
      </c>
      <c r="I17" s="248" t="s">
        <v>316</v>
      </c>
      <c r="J17" s="266">
        <v>45225</v>
      </c>
      <c r="K17" s="248" t="s">
        <v>275</v>
      </c>
      <c r="L17" s="527" t="s">
        <v>1565</v>
      </c>
      <c r="M17" s="266">
        <v>45230</v>
      </c>
      <c r="N17" s="248" t="s">
        <v>1568</v>
      </c>
      <c r="O17" s="321" t="s">
        <v>1565</v>
      </c>
      <c r="P17" s="266">
        <v>45232</v>
      </c>
      <c r="Q17" s="247" t="s">
        <v>366</v>
      </c>
      <c r="R17" s="360"/>
      <c r="S17" s="360"/>
      <c r="T17" s="360"/>
      <c r="U17" s="360"/>
      <c r="V17" s="360"/>
      <c r="W17" s="360"/>
      <c r="X17" s="360"/>
    </row>
    <row r="18" ht="63.75">
      <c r="A18" s="292">
        <v>9</v>
      </c>
      <c r="B18" s="389" t="s">
        <v>1550</v>
      </c>
      <c r="C18" s="292" t="s">
        <v>1195</v>
      </c>
      <c r="D18" s="294" t="s">
        <v>1570</v>
      </c>
      <c r="E18" s="292"/>
      <c r="F18" s="292"/>
      <c r="G18" s="295">
        <v>1</v>
      </c>
      <c r="H18" s="296" t="s">
        <v>22</v>
      </c>
      <c r="I18" s="292" t="s">
        <v>316</v>
      </c>
      <c r="J18" s="267">
        <v>45225</v>
      </c>
      <c r="K18" s="292" t="s">
        <v>275</v>
      </c>
      <c r="L18" s="526" t="s">
        <v>1565</v>
      </c>
      <c r="M18" s="267">
        <v>45230</v>
      </c>
      <c r="N18" s="292" t="s">
        <v>1568</v>
      </c>
      <c r="O18" s="329" t="s">
        <v>1565</v>
      </c>
      <c r="P18" s="267">
        <v>45232</v>
      </c>
      <c r="Q18" s="294" t="s">
        <v>366</v>
      </c>
      <c r="R18" s="364"/>
      <c r="S18" s="364"/>
      <c r="T18" s="364"/>
      <c r="U18" s="364"/>
      <c r="V18" s="364"/>
      <c r="W18" s="364"/>
      <c r="X18" s="364"/>
    </row>
    <row r="19" ht="38.25">
      <c r="A19" s="248">
        <v>10</v>
      </c>
      <c r="B19" s="387" t="s">
        <v>1571</v>
      </c>
      <c r="C19" s="248" t="s">
        <v>1195</v>
      </c>
      <c r="D19" s="247" t="s">
        <v>1572</v>
      </c>
      <c r="E19" s="375"/>
      <c r="F19" s="375"/>
      <c r="G19" s="289">
        <v>0.5</v>
      </c>
      <c r="H19" s="290" t="s">
        <v>28</v>
      </c>
      <c r="I19" s="248" t="s">
        <v>316</v>
      </c>
      <c r="J19" s="266">
        <v>45230</v>
      </c>
      <c r="K19" s="248" t="s">
        <v>275</v>
      </c>
      <c r="L19" s="527"/>
      <c r="M19" s="266"/>
      <c r="N19" s="248"/>
      <c r="O19" s="248" t="s">
        <v>1573</v>
      </c>
      <c r="P19" s="266">
        <v>45232</v>
      </c>
      <c r="Q19" s="247" t="s">
        <v>366</v>
      </c>
      <c r="R19" s="360"/>
      <c r="S19" s="360"/>
      <c r="T19" s="360"/>
      <c r="U19" s="360"/>
      <c r="V19" s="360"/>
      <c r="W19" s="360"/>
      <c r="X19" s="360"/>
    </row>
    <row r="20" ht="51">
      <c r="A20" s="292">
        <v>11</v>
      </c>
      <c r="B20" s="389" t="s">
        <v>1571</v>
      </c>
      <c r="C20" s="292" t="s">
        <v>1195</v>
      </c>
      <c r="D20" s="294" t="s">
        <v>1574</v>
      </c>
      <c r="E20" s="292"/>
      <c r="F20" s="292"/>
      <c r="G20" s="295">
        <v>0.5</v>
      </c>
      <c r="H20" s="296" t="s">
        <v>28</v>
      </c>
      <c r="I20" s="292" t="s">
        <v>316</v>
      </c>
      <c r="J20" s="267">
        <v>45230</v>
      </c>
      <c r="K20" s="292" t="s">
        <v>275</v>
      </c>
      <c r="L20" s="526"/>
      <c r="M20" s="267"/>
      <c r="N20" s="292"/>
      <c r="O20" s="292" t="s">
        <v>1573</v>
      </c>
      <c r="P20" s="267">
        <v>45232</v>
      </c>
      <c r="Q20" s="294" t="s">
        <v>366</v>
      </c>
      <c r="R20" s="364"/>
      <c r="S20" s="364"/>
      <c r="T20" s="364"/>
      <c r="U20" s="364"/>
      <c r="V20" s="364"/>
      <c r="W20" s="364"/>
      <c r="X20" s="364"/>
    </row>
    <row r="21" ht="275.25" customHeight="1">
      <c r="A21" s="248">
        <v>12</v>
      </c>
      <c r="B21" s="387" t="s">
        <v>1571</v>
      </c>
      <c r="C21" s="248" t="s">
        <v>1195</v>
      </c>
      <c r="D21" s="247" t="s">
        <v>1575</v>
      </c>
      <c r="E21" s="360"/>
      <c r="F21" s="360"/>
      <c r="G21" s="289">
        <v>0.5</v>
      </c>
      <c r="H21" s="290" t="s">
        <v>28</v>
      </c>
      <c r="I21" s="248" t="s">
        <v>316</v>
      </c>
      <c r="J21" s="266">
        <v>45230</v>
      </c>
      <c r="K21" s="248" t="s">
        <v>275</v>
      </c>
      <c r="L21" s="360"/>
      <c r="M21" s="248"/>
      <c r="N21" s="248"/>
      <c r="O21" s="248" t="s">
        <v>1573</v>
      </c>
      <c r="P21" s="266">
        <v>45232</v>
      </c>
      <c r="Q21" s="247" t="s">
        <v>366</v>
      </c>
      <c r="R21" s="360"/>
      <c r="S21" s="360"/>
      <c r="T21" s="360"/>
      <c r="U21" s="360"/>
      <c r="V21" s="360"/>
      <c r="W21" s="360"/>
      <c r="X21" s="360"/>
    </row>
    <row r="22" ht="84" customHeight="1">
      <c r="A22" s="292">
        <v>13</v>
      </c>
      <c r="B22" s="389" t="s">
        <v>1571</v>
      </c>
      <c r="C22" s="292" t="s">
        <v>1195</v>
      </c>
      <c r="D22" s="294" t="s">
        <v>1576</v>
      </c>
      <c r="E22" s="364"/>
      <c r="G22" s="295">
        <v>0.5</v>
      </c>
      <c r="H22" s="296" t="s">
        <v>28</v>
      </c>
      <c r="I22" s="292" t="s">
        <v>316</v>
      </c>
      <c r="J22" s="267">
        <v>45230</v>
      </c>
      <c r="K22" s="292" t="s">
        <v>275</v>
      </c>
      <c r="L22" s="364"/>
      <c r="M22" s="292"/>
      <c r="N22" s="292"/>
      <c r="O22" s="292" t="s">
        <v>1573</v>
      </c>
      <c r="P22" s="267">
        <v>45232</v>
      </c>
      <c r="Q22" s="294" t="s">
        <v>366</v>
      </c>
      <c r="R22" s="364"/>
      <c r="S22" s="364"/>
      <c r="T22" s="364"/>
      <c r="U22" s="364"/>
      <c r="V22" s="364"/>
      <c r="W22" s="364"/>
      <c r="X22" s="364"/>
    </row>
    <row r="23">
      <c r="A23" s="248"/>
      <c r="B23" s="248"/>
      <c r="C23" s="248"/>
      <c r="D23" s="247"/>
      <c r="E23" s="375"/>
      <c r="F23" s="375"/>
      <c r="G23" s="289"/>
      <c r="H23" s="290"/>
      <c r="I23" s="248"/>
      <c r="J23" s="248"/>
      <c r="K23" s="248"/>
      <c r="L23" s="360"/>
      <c r="M23" s="248"/>
      <c r="N23" s="248"/>
      <c r="O23" s="360"/>
      <c r="P23" s="248"/>
      <c r="Q23" s="247"/>
      <c r="R23" s="360"/>
      <c r="S23" s="360"/>
      <c r="T23" s="360"/>
      <c r="U23" s="360"/>
      <c r="V23" s="360"/>
      <c r="W23" s="360"/>
      <c r="X23" s="360"/>
    </row>
    <row r="24">
      <c r="A24" s="292"/>
      <c r="B24" s="292"/>
      <c r="C24" s="292"/>
      <c r="D24" s="294"/>
      <c r="E24" s="373"/>
      <c r="F24" s="373"/>
      <c r="G24" s="295"/>
      <c r="H24" s="296"/>
      <c r="I24" s="292"/>
      <c r="J24" s="292"/>
      <c r="K24" s="292"/>
      <c r="L24" s="364"/>
      <c r="M24" s="422"/>
      <c r="N24" s="292"/>
      <c r="O24" s="364"/>
      <c r="P24" s="292"/>
      <c r="Q24" s="294"/>
      <c r="R24" s="364"/>
      <c r="S24" s="364"/>
      <c r="T24" s="364"/>
      <c r="U24" s="364"/>
      <c r="V24" s="364"/>
      <c r="W24" s="364"/>
      <c r="X24" s="364"/>
    </row>
  </sheetData>
  <mergeCells count="2">
    <mergeCell ref="E17:F17"/>
    <mergeCell ref="E22:F22"/>
  </mergeCells>
  <dataValidations count="4" disablePrompts="0">
    <dataValidation sqref="G10:G2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4" type="list" allowBlank="1" errorStyle="stop" imeMode="noControl" operator="between" showDropDown="0" showErrorMessage="0" showInputMessage="0">
      <formula1>'Списки'!$E$2:$E$1002</formula1>
    </dataValidation>
    <dataValidation sqref="K10:K24"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3300E2-00AC-4897-97BB-00B400F400D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36005B-00BF-469E-BD0E-00E0004200A6}">
            <xm:f>1</xm:f>
            <x14:dxf>
              <font>
                <color indexed="65"/>
              </font>
              <fill>
                <patternFill patternType="solid">
                  <fgColor rgb="FF434343"/>
                  <bgColor rgb="FF434343"/>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1" operator="equal" id="{00DE00FE-002D-48FF-B0FF-002600A900C3}">
            <xm:f>0.5</xm:f>
            <x14:dxf>
              <font>
                <color indexed="65"/>
              </font>
              <fill>
                <patternFill patternType="solid">
                  <fgColor rgb="FF999999"/>
                  <bgColor rgb="FF999999"/>
                </patternFill>
              </fill>
              <border>
                <left style="none"/>
                <right style="none"/>
                <top style="none"/>
                <bottom style="none"/>
                <diagonal style="none"/>
              </border>
            </x14:dxf>
          </x14:cfRule>
          <xm:sqref>G10:G24</xm:sqref>
        </x14:conditionalFormatting>
        <x14:conditionalFormatting xmlns:xm="http://schemas.microsoft.com/office/excel/2006/main">
          <x14:cfRule type="cellIs" priority="10" operator="equal" id="{00BA000F-00BD-48E4-B518-009500B8000A}">
            <xm:f>0.2</xm:f>
            <x14:dxf>
              <font/>
              <fill>
                <patternFill patternType="solid">
                  <fgColor rgb="FFCCCCCC"/>
                  <bgColor rgb="FFCCCCCC"/>
                </patternFill>
              </fill>
              <border>
                <left style="none"/>
                <right style="none"/>
                <top style="none"/>
                <bottom style="none"/>
                <diagonal style="none"/>
              </border>
            </x14:dxf>
          </x14:cfRule>
          <xm:sqref>G10:G24</xm:sqref>
        </x14:conditionalFormatting>
        <x14:conditionalFormatting xmlns:xm="http://schemas.microsoft.com/office/excel/2006/main">
          <x14:cfRule type="containsText" priority="9" operator="containsText" text="ПД" id="{0017007D-0087-4F70-A3D9-00A500C400B2}">
            <xm:f>NOT(ISERROR(SEARCH(("ПД"),(K3))))</xm:f>
            <x14:dxf>
              <font/>
              <fill>
                <patternFill patternType="solid">
                  <fgColor rgb="FFF9CB9C"/>
                  <bgColor rgb="FFF9CB9C"/>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8" operator="containsText" text="отменено" id="{00DF009E-00E4-411C-B277-0088005D00CA}">
            <xm:f>NOT(ISERROR(SEARCH(("отменено"),(K3))))</xm:f>
            <x14:dxf>
              <font/>
              <fill>
                <patternFill patternType="solid">
                  <fgColor rgb="FFD9EAD3"/>
                  <bgColor rgb="FFD9EAD3"/>
                </patternFill>
              </fill>
              <border>
                <left style="none"/>
                <right style="none"/>
                <top style="none"/>
                <bottom style="none"/>
                <diagonal style="none"/>
              </border>
            </x14:dxf>
          </x14:cfRule>
          <xm:sqref>K3 K5:K24</xm:sqref>
        </x14:conditionalFormatting>
        <x14:conditionalFormatting xmlns:xm="http://schemas.microsoft.com/office/excel/2006/main">
          <x14:cfRule type="cellIs" priority="7" operator="equal" id="{00FC006A-00BB-44F2-B83E-00BD00C4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6" operator="equal" id="{006F0012-0087-49BD-AB1C-007800FF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5" operator="equal" id="{000900D3-0035-4D3F-B862-00B800B7004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4" operator="equal" id="{00CC008D-000F-413F-A437-0071005B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ellIs" priority="3" operator="equal" id="{007A00C2-00C3-4906-B237-0058004B00D4}">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H5:H24 A9:G9</xm:sqref>
        </x14:conditionalFormatting>
        <x14:conditionalFormatting xmlns:xm="http://schemas.microsoft.com/office/excel/2006/main">
          <x14:cfRule type="containsText" priority="2" operator="containsText" text="повторно" id="{000D00EE-00E5-42C1-BCB4-00D2003A00C2}">
            <xm:f>NOT(ISERROR(SEARCH(("повторно"),(K3))))</xm:f>
            <x14:dxf>
              <font/>
              <fill>
                <patternFill patternType="solid">
                  <fgColor rgb="FFEA9999"/>
                  <bgColor rgb="FFEA9999"/>
                </patternFill>
              </fill>
              <border>
                <left style="none"/>
                <right style="none"/>
                <top style="none"/>
                <bottom style="none"/>
                <diagonal style="none"/>
              </border>
            </x14:dxf>
          </x14:cfRule>
          <xm:sqref>K3 K5:K24</xm:sqref>
        </x14:conditionalFormatting>
        <x14:conditionalFormatting xmlns:xm="http://schemas.microsoft.com/office/excel/2006/main">
          <x14:cfRule type="containsText" priority="1" operator="containsText" text="снято" id="{006F00E4-009C-43DC-BD81-00C900A7009C}">
            <xm:f>NOT(ISERROR(SEARCH(("снято"),(K3))))</xm:f>
            <x14:dxf>
              <font/>
              <fill>
                <patternFill patternType="solid">
                  <fgColor rgb="FF93C47D"/>
                  <bgColor rgb="FF93C47D"/>
                </patternFill>
              </fill>
              <border>
                <left style="none"/>
                <right style="none"/>
                <top style="none"/>
                <bottom style="none"/>
                <diagonal style="none"/>
              </border>
            </x14:dxf>
          </x14:cfRule>
          <xm:sqref>K3 K5:K24</xm:sqref>
        </x14:conditionalFormatting>
      </x14:conditionalFormattings>
    </ext>
  </extLs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6.75"/>
    <col customWidth="1" min="3" max="3" width="8.1300000000000008"/>
    <col customWidth="1" min="4" max="4" width="53.380000000000003"/>
    <col customWidth="1" min="5" max="5" width="63.380000000000003"/>
    <col collapsed="1" customWidth="1" min="6" max="6" width="16.75"/>
    <col customWidth="1" hidden="1" min="7" max="7" outlineLevel="1" width="10.630000000000001"/>
    <col customWidth="1" hidden="1" min="8" max="8" outlineLevel="1" width="13.630000000000001"/>
    <col customWidth="1" min="10" max="10" width="8.8800000000000008"/>
    <col customWidth="1" min="11" max="11" width="11.130000000000001"/>
    <col customWidth="1" min="12" max="12" width="26.75"/>
    <col customWidth="1" min="13" max="13" width="10.25"/>
    <col customWidth="1" min="14" max="14" width="54.880000000000003"/>
    <col customWidth="1" min="15" max="15" width="29.129999999999999"/>
    <col customWidth="1" min="16" max="16" width="10.380000000000001"/>
    <col customWidth="1" min="17" max="17" width="26.879999999999999"/>
    <col customWidth="1" min="18" max="18" width="22"/>
    <col customWidth="1" hidden="1" min="19" max="19" width="14.380000000000001"/>
    <col customWidth="1" hidden="1" min="20" max="20" width="26.879999999999999"/>
    <col customWidth="1" hidden="1" min="21" max="24" width="25.629999999999999"/>
  </cols>
  <sheetData>
    <row r="1" ht="96"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COUNTIF($H10:$H49,"1 - Несоответствие продуктовым требованиям ПИК-Стандарт")</f>
        <v>5</v>
      </c>
      <c r="I3" s="352">
        <f>COUNTIF($H10:$H49,"2 - Несоответствие Бренд-листам ПИК")</f>
        <v>0</v>
      </c>
      <c r="J3" s="352">
        <f>COUNTIF($H10:$H49,"3 - Несоответствие Каталогу отделки")</f>
        <v>0</v>
      </c>
      <c r="K3" s="352">
        <f>COUNTIF($H10:$H49,"5 - Ошибка в применении СТМ")</f>
        <v>0</v>
      </c>
      <c r="L3" s="352">
        <f>COUNTIF($H10:$H49,"4 - Несоответствие Каталогу оборудования")</f>
        <v>0</v>
      </c>
      <c r="M3" s="352">
        <f>COUNTIF($H10:$H49,"6 - Ошибка в применении сборных ЛМ")</f>
        <v>0</v>
      </c>
      <c r="N3" s="352">
        <f>COUNTIF($H10:$H49,"7 - Ошибка в применении шкаф-пакетов")</f>
        <v>0</v>
      </c>
      <c r="O3" s="352">
        <f>COUNTIF($H10:$H49,"8 - Ошибка в применении шахт-пакетов")</f>
        <v>0</v>
      </c>
      <c r="P3" s="352">
        <f>COUNTIF($H10:$H49,"9 - Несоответствие типологическим требованиям ПИК-Стандарт")</f>
        <v>0</v>
      </c>
      <c r="Q3" s="352">
        <f>COUNTIF($H10:$H49,"10 - Несоответствие НТД РФ")</f>
        <v>0</v>
      </c>
      <c r="R3" s="352">
        <f>COUNTIF($H10:$H49,"11 - Несоответствие ИРД (кроме ТУ, СТУ), АПР, ПД")</f>
        <v>0</v>
      </c>
      <c r="S3" s="352">
        <f>COUNTIF($H10:$H49,"12 - Несоответствие требованиям ТУ, СТУ")</f>
        <v>0</v>
      </c>
      <c r="T3" s="352">
        <f>COUNTIF($H10:$H49,"13 - Ошибка в технических решениях")</f>
        <v>0</v>
      </c>
      <c r="U3" s="352">
        <f>COUNTIF($H10:$H49,"14 - Неувязка м/у собой комплектов РД")</f>
        <v>0</v>
      </c>
      <c r="V3" s="352">
        <f>COUNTIF($H10:$H49,"15 - Недостаточность информации влияющей на СМР")</f>
        <v>15</v>
      </c>
      <c r="W3" s="352">
        <f>COUNTIF($H10:$H49,"16 - Нерациональное решение")</f>
        <v>0</v>
      </c>
      <c r="X3" s="352">
        <f>COUNTIF($H10:$H49,"17 - Оформление")</f>
        <v>1</v>
      </c>
    </row>
    <row r="4" hidden="1" outlineLevel="1">
      <c r="A4" s="125" t="s">
        <v>264</v>
      </c>
      <c r="B4" s="353">
        <v>7</v>
      </c>
      <c r="C4" s="353">
        <v>7</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COUNTIFS(G10:G49,"0,2")</f>
        <v>0</v>
      </c>
      <c r="H6" s="531"/>
      <c r="I6" s="292"/>
      <c r="J6" s="267"/>
      <c r="K6" s="292"/>
      <c r="L6" s="267"/>
      <c r="M6" s="267"/>
      <c r="N6" s="292"/>
      <c r="O6" s="267"/>
      <c r="P6" s="267"/>
      <c r="Q6" s="292"/>
      <c r="R6" s="267"/>
      <c r="S6" s="383"/>
      <c r="T6" s="364"/>
      <c r="U6" s="364"/>
      <c r="V6" s="364"/>
      <c r="W6" s="364"/>
      <c r="X6" s="364"/>
    </row>
    <row r="7" hidden="1" outlineLevel="1">
      <c r="A7" s="365">
        <f>G6*0.2/B4</f>
        <v>0</v>
      </c>
      <c r="B7" s="365">
        <f>G7*0.5/B4</f>
        <v>1.5</v>
      </c>
      <c r="C7" s="365">
        <f>G8*1/B4</f>
        <v>0</v>
      </c>
      <c r="D7" s="366">
        <f>(G6*A6+G7*B6+G8*C6)/SUM(G6:G8)</f>
        <v>0.5</v>
      </c>
      <c r="E7" s="367"/>
      <c r="F7" s="143" t="s">
        <v>269</v>
      </c>
      <c r="G7" s="368">
        <f>COUNTIFS(G10:G49,"0,5")</f>
        <v>21</v>
      </c>
      <c r="H7" s="530"/>
      <c r="I7" s="369"/>
      <c r="J7" s="369"/>
      <c r="K7" s="369"/>
      <c r="L7" s="369"/>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COUNTIFS(G10:G49,"1")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52.5">
      <c r="A10" s="292">
        <v>1</v>
      </c>
      <c r="B10" s="315" t="s">
        <v>145</v>
      </c>
      <c r="C10" s="292" t="s">
        <v>1577</v>
      </c>
      <c r="D10" s="294" t="s">
        <v>1578</v>
      </c>
      <c r="E10" s="294"/>
      <c r="F10" s="294"/>
      <c r="G10" s="295">
        <v>0.5</v>
      </c>
      <c r="H10" s="296" t="s">
        <v>265</v>
      </c>
      <c r="I10" s="292" t="s">
        <v>78</v>
      </c>
      <c r="J10" s="267">
        <v>45230</v>
      </c>
      <c r="K10" s="292" t="s">
        <v>275</v>
      </c>
      <c r="L10" s="292" t="s">
        <v>1579</v>
      </c>
      <c r="M10" s="267">
        <v>45287</v>
      </c>
      <c r="N10" s="292" t="s">
        <v>1580</v>
      </c>
      <c r="O10" s="267"/>
      <c r="P10" s="267"/>
      <c r="Q10" s="292"/>
      <c r="R10" s="267"/>
      <c r="S10" s="383"/>
      <c r="T10" s="364"/>
      <c r="U10" s="364"/>
      <c r="V10" s="364"/>
      <c r="W10" s="364"/>
      <c r="X10" s="364"/>
    </row>
    <row r="11" ht="52.5">
      <c r="A11" s="248">
        <v>2</v>
      </c>
      <c r="B11" s="309" t="s">
        <v>145</v>
      </c>
      <c r="C11" s="248">
        <v>1</v>
      </c>
      <c r="D11" s="247" t="s">
        <v>1581</v>
      </c>
      <c r="E11" s="247"/>
      <c r="F11" s="247"/>
      <c r="G11" s="289">
        <v>0.5</v>
      </c>
      <c r="H11" s="290" t="s">
        <v>28</v>
      </c>
      <c r="I11" s="248" t="s">
        <v>78</v>
      </c>
      <c r="J11" s="266">
        <v>45230</v>
      </c>
      <c r="K11" s="248" t="s">
        <v>275</v>
      </c>
      <c r="L11" s="248" t="s">
        <v>1582</v>
      </c>
      <c r="M11" s="266">
        <v>45287</v>
      </c>
      <c r="N11" s="248" t="s">
        <v>385</v>
      </c>
      <c r="O11" s="248"/>
      <c r="P11" s="248"/>
      <c r="Q11" s="248"/>
      <c r="R11" s="248"/>
      <c r="S11" s="360"/>
      <c r="T11" s="360"/>
      <c r="U11" s="360"/>
      <c r="V11" s="360"/>
      <c r="W11" s="360"/>
      <c r="X11" s="360"/>
    </row>
    <row r="12" ht="52.5">
      <c r="A12" s="292">
        <v>3</v>
      </c>
      <c r="B12" s="315" t="s">
        <v>145</v>
      </c>
      <c r="C12" s="292">
        <v>1</v>
      </c>
      <c r="D12" s="294" t="s">
        <v>1583</v>
      </c>
      <c r="E12" s="294"/>
      <c r="F12" s="294"/>
      <c r="G12" s="295">
        <v>0.5</v>
      </c>
      <c r="H12" s="296" t="s">
        <v>265</v>
      </c>
      <c r="I12" s="292" t="s">
        <v>78</v>
      </c>
      <c r="J12" s="267">
        <v>45230</v>
      </c>
      <c r="K12" s="292" t="s">
        <v>275</v>
      </c>
      <c r="L12" s="292" t="s">
        <v>1582</v>
      </c>
      <c r="M12" s="267">
        <v>45287</v>
      </c>
      <c r="N12" s="292" t="s">
        <v>385</v>
      </c>
      <c r="O12" s="292"/>
      <c r="P12" s="292"/>
      <c r="Q12" s="292"/>
      <c r="R12" s="292"/>
      <c r="S12" s="364"/>
      <c r="T12" s="364"/>
      <c r="U12" s="364"/>
      <c r="V12" s="364"/>
      <c r="W12" s="364"/>
      <c r="X12" s="364"/>
    </row>
    <row r="13" ht="52.5">
      <c r="A13" s="248">
        <v>4</v>
      </c>
      <c r="B13" s="309" t="s">
        <v>145</v>
      </c>
      <c r="C13" s="248">
        <v>1</v>
      </c>
      <c r="D13" s="247" t="s">
        <v>1584</v>
      </c>
      <c r="E13" s="247"/>
      <c r="F13" s="247"/>
      <c r="G13" s="289">
        <v>0.5</v>
      </c>
      <c r="H13" s="290" t="s">
        <v>28</v>
      </c>
      <c r="I13" s="248" t="s">
        <v>78</v>
      </c>
      <c r="J13" s="266">
        <v>45230</v>
      </c>
      <c r="K13" s="248" t="s">
        <v>275</v>
      </c>
      <c r="L13" s="248" t="s">
        <v>1582</v>
      </c>
      <c r="M13" s="266">
        <v>45287</v>
      </c>
      <c r="N13" s="248" t="s">
        <v>385</v>
      </c>
      <c r="O13" s="248"/>
      <c r="P13" s="248"/>
      <c r="Q13" s="248"/>
      <c r="R13" s="248"/>
      <c r="S13" s="360"/>
      <c r="T13" s="360"/>
      <c r="U13" s="360"/>
      <c r="V13" s="360"/>
      <c r="W13" s="360"/>
      <c r="X13" s="360"/>
    </row>
    <row r="14" ht="242.25">
      <c r="A14" s="292">
        <v>5</v>
      </c>
      <c r="B14" s="315" t="s">
        <v>145</v>
      </c>
      <c r="C14" s="292">
        <v>1</v>
      </c>
      <c r="D14" s="412" t="s">
        <v>1585</v>
      </c>
      <c r="E14" s="294"/>
      <c r="F14" s="294"/>
      <c r="G14" s="295">
        <v>0.5</v>
      </c>
      <c r="H14" s="296" t="s">
        <v>28</v>
      </c>
      <c r="I14" s="292" t="s">
        <v>78</v>
      </c>
      <c r="J14" s="267">
        <v>45230</v>
      </c>
      <c r="K14" s="292" t="s">
        <v>275</v>
      </c>
      <c r="L14" s="292" t="s">
        <v>1582</v>
      </c>
      <c r="M14" s="267">
        <v>45287</v>
      </c>
      <c r="N14" s="292" t="s">
        <v>385</v>
      </c>
      <c r="O14" s="292"/>
      <c r="P14" s="292"/>
      <c r="Q14" s="292"/>
      <c r="R14" s="292"/>
      <c r="S14" s="364"/>
      <c r="T14" s="364"/>
      <c r="U14" s="364"/>
      <c r="V14" s="364"/>
      <c r="W14" s="364"/>
      <c r="X14" s="364"/>
    </row>
    <row r="15" ht="76.5">
      <c r="A15" s="248">
        <v>6</v>
      </c>
      <c r="B15" s="309" t="s">
        <v>145</v>
      </c>
      <c r="C15" s="248">
        <v>1</v>
      </c>
      <c r="D15" s="247" t="s">
        <v>1586</v>
      </c>
      <c r="E15" s="247"/>
      <c r="F15" s="247"/>
      <c r="G15" s="289">
        <v>0.5</v>
      </c>
      <c r="H15" s="290" t="s">
        <v>28</v>
      </c>
      <c r="I15" s="248" t="s">
        <v>78</v>
      </c>
      <c r="J15" s="266">
        <v>45230</v>
      </c>
      <c r="K15" s="248" t="s">
        <v>275</v>
      </c>
      <c r="L15" s="248" t="s">
        <v>1582</v>
      </c>
      <c r="M15" s="266">
        <v>45287</v>
      </c>
      <c r="N15" s="248" t="s">
        <v>385</v>
      </c>
      <c r="O15" s="248"/>
      <c r="P15" s="248"/>
      <c r="Q15" s="248"/>
      <c r="R15" s="248"/>
      <c r="S15" s="360"/>
      <c r="T15" s="360"/>
      <c r="U15" s="360"/>
      <c r="V15" s="360"/>
      <c r="W15" s="360"/>
      <c r="X15" s="360"/>
    </row>
    <row r="16" ht="51">
      <c r="A16" s="292">
        <v>7</v>
      </c>
      <c r="B16" s="315" t="s">
        <v>145</v>
      </c>
      <c r="C16" s="292">
        <v>1</v>
      </c>
      <c r="D16" s="294" t="s">
        <v>1587</v>
      </c>
      <c r="E16" s="294"/>
      <c r="F16" s="294"/>
      <c r="G16" s="295">
        <v>0.5</v>
      </c>
      <c r="H16" s="296" t="s">
        <v>31</v>
      </c>
      <c r="I16" s="292" t="s">
        <v>78</v>
      </c>
      <c r="J16" s="267">
        <v>45230</v>
      </c>
      <c r="K16" s="292" t="s">
        <v>275</v>
      </c>
      <c r="L16" s="292" t="s">
        <v>1588</v>
      </c>
      <c r="M16" s="267">
        <v>45287</v>
      </c>
      <c r="N16" s="292" t="s">
        <v>1589</v>
      </c>
      <c r="O16" s="292"/>
      <c r="P16" s="292"/>
      <c r="Q16" s="292"/>
      <c r="R16" s="292"/>
      <c r="S16" s="364"/>
      <c r="T16" s="364"/>
      <c r="U16" s="364"/>
      <c r="V16" s="364"/>
      <c r="W16" s="364"/>
      <c r="X16" s="364"/>
    </row>
    <row r="17" ht="102" customHeight="1">
      <c r="A17" s="248">
        <v>8</v>
      </c>
      <c r="B17" s="309" t="s">
        <v>145</v>
      </c>
      <c r="C17" s="248" t="s">
        <v>1590</v>
      </c>
      <c r="D17" s="247" t="s">
        <v>1591</v>
      </c>
      <c r="E17" s="248"/>
      <c r="F17" s="248"/>
      <c r="G17" s="289">
        <v>0.5</v>
      </c>
      <c r="H17" s="290" t="s">
        <v>265</v>
      </c>
      <c r="I17" s="248" t="s">
        <v>78</v>
      </c>
      <c r="J17" s="266">
        <v>45230</v>
      </c>
      <c r="K17" s="248" t="s">
        <v>275</v>
      </c>
      <c r="L17" s="248" t="s">
        <v>1592</v>
      </c>
      <c r="M17" s="266">
        <v>45287</v>
      </c>
      <c r="N17" s="248" t="s">
        <v>385</v>
      </c>
      <c r="O17" s="248"/>
      <c r="P17" s="248"/>
      <c r="Q17" s="248"/>
      <c r="R17" s="248"/>
      <c r="S17" s="360"/>
      <c r="T17" s="360"/>
      <c r="U17" s="360"/>
      <c r="V17" s="360"/>
      <c r="W17" s="360"/>
      <c r="X17" s="360"/>
    </row>
    <row r="18" ht="173.25" customHeight="1">
      <c r="A18" s="292">
        <v>9</v>
      </c>
      <c r="B18" s="315" t="s">
        <v>145</v>
      </c>
      <c r="C18" s="292" t="s">
        <v>1590</v>
      </c>
      <c r="D18" s="294" t="s">
        <v>1593</v>
      </c>
      <c r="E18" s="292"/>
      <c r="F18" s="292"/>
      <c r="G18" s="295">
        <v>0.5</v>
      </c>
      <c r="H18" s="296" t="s">
        <v>28</v>
      </c>
      <c r="I18" s="292" t="s">
        <v>78</v>
      </c>
      <c r="J18" s="267">
        <v>45230</v>
      </c>
      <c r="K18" s="292" t="s">
        <v>275</v>
      </c>
      <c r="L18" s="292" t="s">
        <v>1594</v>
      </c>
      <c r="M18" s="267">
        <v>45287</v>
      </c>
      <c r="N18" s="292" t="s">
        <v>1595</v>
      </c>
      <c r="O18" s="292" t="s">
        <v>1596</v>
      </c>
      <c r="P18" s="292"/>
      <c r="Q18" s="292"/>
      <c r="R18" s="292"/>
      <c r="S18" s="364"/>
      <c r="T18" s="364"/>
      <c r="U18" s="364"/>
      <c r="V18" s="364"/>
      <c r="W18" s="364"/>
      <c r="X18" s="364"/>
    </row>
    <row r="19" ht="191.25" customHeight="1">
      <c r="A19" s="248">
        <v>10</v>
      </c>
      <c r="B19" s="309" t="s">
        <v>145</v>
      </c>
      <c r="C19" s="248" t="s">
        <v>1229</v>
      </c>
      <c r="D19" s="247" t="s">
        <v>1597</v>
      </c>
      <c r="E19" s="248"/>
      <c r="G19" s="289">
        <v>0.5</v>
      </c>
      <c r="H19" s="290" t="s">
        <v>265</v>
      </c>
      <c r="I19" s="248" t="s">
        <v>78</v>
      </c>
      <c r="J19" s="266">
        <v>45230</v>
      </c>
      <c r="K19" s="248" t="s">
        <v>275</v>
      </c>
      <c r="L19" s="248" t="s">
        <v>1579</v>
      </c>
      <c r="M19" s="266">
        <v>45287</v>
      </c>
      <c r="N19" s="248"/>
      <c r="O19" s="248" t="s">
        <v>1598</v>
      </c>
      <c r="P19" s="266">
        <v>45302</v>
      </c>
      <c r="Q19" s="248" t="s">
        <v>385</v>
      </c>
      <c r="R19" s="248"/>
      <c r="S19" s="360"/>
      <c r="T19" s="360"/>
      <c r="U19" s="360"/>
      <c r="V19" s="360"/>
      <c r="W19" s="360"/>
      <c r="X19" s="360"/>
    </row>
    <row r="20" ht="90.75" customHeight="1">
      <c r="A20" s="292">
        <v>11</v>
      </c>
      <c r="B20" s="315" t="s">
        <v>145</v>
      </c>
      <c r="C20" s="292" t="s">
        <v>1590</v>
      </c>
      <c r="D20" s="294" t="s">
        <v>1599</v>
      </c>
      <c r="E20" s="292"/>
      <c r="F20" s="294"/>
      <c r="G20" s="295">
        <v>0.5</v>
      </c>
      <c r="H20" s="296" t="s">
        <v>28</v>
      </c>
      <c r="I20" s="292" t="s">
        <v>78</v>
      </c>
      <c r="J20" s="267">
        <v>45230</v>
      </c>
      <c r="K20" s="292" t="s">
        <v>275</v>
      </c>
      <c r="L20" s="292" t="s">
        <v>1600</v>
      </c>
      <c r="M20" s="267">
        <v>45287</v>
      </c>
      <c r="N20" s="292" t="s">
        <v>1601</v>
      </c>
      <c r="O20" s="292" t="s">
        <v>1602</v>
      </c>
      <c r="P20" s="267">
        <v>45302</v>
      </c>
      <c r="Q20" s="292" t="s">
        <v>1603</v>
      </c>
      <c r="R20" s="292"/>
      <c r="S20" s="364"/>
      <c r="T20" s="364"/>
      <c r="U20" s="364"/>
      <c r="V20" s="364"/>
      <c r="W20" s="364"/>
      <c r="X20" s="364"/>
    </row>
    <row r="21" ht="131.25" customHeight="1">
      <c r="A21" s="248">
        <v>12</v>
      </c>
      <c r="B21" s="309" t="s">
        <v>145</v>
      </c>
      <c r="C21" s="248" t="s">
        <v>1590</v>
      </c>
      <c r="D21" s="247" t="s">
        <v>1604</v>
      </c>
      <c r="E21" s="248"/>
      <c r="F21" s="247"/>
      <c r="G21" s="289">
        <v>0.5</v>
      </c>
      <c r="H21" s="290" t="s">
        <v>28</v>
      </c>
      <c r="I21" s="248" t="s">
        <v>78</v>
      </c>
      <c r="J21" s="266">
        <v>45230</v>
      </c>
      <c r="K21" s="248" t="s">
        <v>275</v>
      </c>
      <c r="L21" s="248" t="s">
        <v>1600</v>
      </c>
      <c r="M21" s="266">
        <v>45287</v>
      </c>
      <c r="N21" s="248" t="s">
        <v>1605</v>
      </c>
      <c r="O21" s="248"/>
      <c r="P21" s="248"/>
      <c r="Q21" s="248"/>
      <c r="R21" s="248"/>
      <c r="S21" s="360"/>
      <c r="T21" s="360"/>
      <c r="U21" s="360"/>
      <c r="V21" s="360"/>
      <c r="W21" s="360"/>
      <c r="X21" s="360"/>
    </row>
    <row r="22" ht="102">
      <c r="A22" s="292">
        <v>13</v>
      </c>
      <c r="B22" s="315" t="s">
        <v>145</v>
      </c>
      <c r="C22" s="292" t="s">
        <v>1590</v>
      </c>
      <c r="D22" s="294" t="s">
        <v>1606</v>
      </c>
      <c r="E22" s="294"/>
      <c r="F22" s="294"/>
      <c r="G22" s="295"/>
      <c r="H22" s="296"/>
      <c r="I22" s="292" t="s">
        <v>78</v>
      </c>
      <c r="J22" s="267">
        <v>45230</v>
      </c>
      <c r="K22" s="292"/>
      <c r="L22" s="292" t="s">
        <v>358</v>
      </c>
      <c r="M22" s="292"/>
      <c r="N22" s="292"/>
      <c r="O22" s="292"/>
      <c r="P22" s="292"/>
      <c r="Q22" s="292"/>
      <c r="R22" s="292"/>
      <c r="S22" s="364"/>
      <c r="T22" s="364"/>
      <c r="U22" s="364"/>
      <c r="V22" s="364"/>
      <c r="W22" s="364"/>
      <c r="X22" s="364"/>
    </row>
    <row r="23" ht="52.5">
      <c r="A23" s="248">
        <v>14</v>
      </c>
      <c r="B23" s="309" t="s">
        <v>145</v>
      </c>
      <c r="C23" s="248">
        <v>2</v>
      </c>
      <c r="D23" s="375" t="s">
        <v>1607</v>
      </c>
      <c r="E23" s="248"/>
      <c r="F23" s="247"/>
      <c r="G23" s="289">
        <v>0.5</v>
      </c>
      <c r="H23" s="290" t="s">
        <v>28</v>
      </c>
      <c r="I23" s="248" t="s">
        <v>78</v>
      </c>
      <c r="J23" s="266">
        <v>45230</v>
      </c>
      <c r="K23" s="248" t="s">
        <v>275</v>
      </c>
      <c r="L23" s="248" t="s">
        <v>1608</v>
      </c>
      <c r="M23" s="266">
        <v>45287</v>
      </c>
      <c r="N23" s="248" t="s">
        <v>385</v>
      </c>
      <c r="O23" s="248"/>
      <c r="P23" s="248"/>
      <c r="Q23" s="248"/>
      <c r="R23" s="248"/>
      <c r="S23" s="360"/>
      <c r="T23" s="360"/>
      <c r="U23" s="360"/>
      <c r="V23" s="360"/>
      <c r="W23" s="360"/>
      <c r="X23" s="360"/>
    </row>
    <row r="24" ht="153">
      <c r="A24" s="292">
        <v>15</v>
      </c>
      <c r="B24" s="315" t="s">
        <v>145</v>
      </c>
      <c r="C24" s="292" t="s">
        <v>1609</v>
      </c>
      <c r="D24" s="294" t="s">
        <v>1610</v>
      </c>
      <c r="E24" s="292"/>
      <c r="F24" s="294"/>
      <c r="G24" s="295">
        <v>0.5</v>
      </c>
      <c r="H24" s="296" t="s">
        <v>28</v>
      </c>
      <c r="I24" s="292" t="s">
        <v>78</v>
      </c>
      <c r="J24" s="267">
        <v>45230</v>
      </c>
      <c r="K24" s="292" t="s">
        <v>275</v>
      </c>
      <c r="L24" s="292" t="s">
        <v>1611</v>
      </c>
      <c r="M24" s="267">
        <v>45287</v>
      </c>
      <c r="N24" s="292" t="s">
        <v>385</v>
      </c>
      <c r="O24" s="292"/>
      <c r="P24" s="292"/>
      <c r="Q24" s="292"/>
      <c r="R24" s="292"/>
      <c r="S24" s="364"/>
      <c r="T24" s="364"/>
      <c r="U24" s="364"/>
      <c r="V24" s="364"/>
      <c r="W24" s="364"/>
      <c r="X24" s="364"/>
    </row>
    <row r="25" ht="165.75">
      <c r="A25" s="248">
        <v>16</v>
      </c>
      <c r="B25" s="309" t="s">
        <v>145</v>
      </c>
      <c r="C25" s="248" t="s">
        <v>1612</v>
      </c>
      <c r="D25" s="375" t="s">
        <v>1613</v>
      </c>
      <c r="E25" s="248"/>
      <c r="F25" s="247"/>
      <c r="G25" s="289"/>
      <c r="H25" s="290"/>
      <c r="I25" s="248" t="s">
        <v>78</v>
      </c>
      <c r="J25" s="266">
        <v>45230</v>
      </c>
      <c r="K25" s="248"/>
      <c r="L25" s="248" t="s">
        <v>358</v>
      </c>
      <c r="M25" s="248"/>
      <c r="N25" s="248"/>
      <c r="O25" s="248"/>
      <c r="P25" s="248"/>
      <c r="Q25" s="248"/>
      <c r="R25" s="248"/>
      <c r="S25" s="360"/>
      <c r="T25" s="360"/>
      <c r="U25" s="360"/>
      <c r="V25" s="360"/>
      <c r="W25" s="360"/>
      <c r="X25" s="360"/>
    </row>
    <row r="26" ht="121.5" customHeight="1">
      <c r="A26" s="292">
        <v>17</v>
      </c>
      <c r="B26" s="315" t="s">
        <v>145</v>
      </c>
      <c r="C26" s="292">
        <v>6</v>
      </c>
      <c r="D26" s="294" t="s">
        <v>1008</v>
      </c>
      <c r="E26" s="292"/>
      <c r="F26" s="294"/>
      <c r="G26" s="295">
        <v>0.5</v>
      </c>
      <c r="H26" s="296" t="s">
        <v>28</v>
      </c>
      <c r="I26" s="292" t="s">
        <v>78</v>
      </c>
      <c r="J26" s="267">
        <v>45230</v>
      </c>
      <c r="K26" s="292" t="s">
        <v>275</v>
      </c>
      <c r="L26" s="292" t="s">
        <v>1614</v>
      </c>
      <c r="M26" s="267">
        <v>45287</v>
      </c>
      <c r="N26" s="292" t="s">
        <v>385</v>
      </c>
      <c r="O26" s="292"/>
      <c r="P26" s="292"/>
      <c r="Q26" s="292"/>
      <c r="R26" s="292"/>
      <c r="S26" s="364"/>
      <c r="T26" s="364"/>
      <c r="U26" s="364"/>
      <c r="V26" s="364"/>
      <c r="W26" s="364"/>
      <c r="X26" s="364"/>
    </row>
    <row r="27" ht="141" customHeight="1">
      <c r="A27" s="248">
        <v>18</v>
      </c>
      <c r="B27" s="309" t="s">
        <v>145</v>
      </c>
      <c r="C27" s="248">
        <v>7</v>
      </c>
      <c r="D27" s="247" t="s">
        <v>1615</v>
      </c>
      <c r="E27" s="248"/>
      <c r="F27" s="247"/>
      <c r="G27" s="289">
        <v>0.5</v>
      </c>
      <c r="H27" s="290" t="s">
        <v>28</v>
      </c>
      <c r="I27" s="248" t="s">
        <v>78</v>
      </c>
      <c r="J27" s="266">
        <v>45230</v>
      </c>
      <c r="K27" s="248" t="s">
        <v>275</v>
      </c>
      <c r="L27" s="248" t="s">
        <v>1582</v>
      </c>
      <c r="M27" s="266">
        <v>45287</v>
      </c>
      <c r="N27" s="248" t="s">
        <v>385</v>
      </c>
      <c r="O27" s="248"/>
      <c r="P27" s="248"/>
      <c r="Q27" s="248"/>
      <c r="R27" s="248"/>
      <c r="S27" s="360"/>
      <c r="T27" s="360"/>
      <c r="U27" s="360"/>
      <c r="V27" s="360"/>
      <c r="W27" s="360"/>
      <c r="X27" s="360"/>
    </row>
    <row r="28" ht="167.25" customHeight="1">
      <c r="A28" s="292">
        <v>19</v>
      </c>
      <c r="B28" s="315" t="s">
        <v>145</v>
      </c>
      <c r="C28" s="292">
        <v>7</v>
      </c>
      <c r="D28" s="294" t="s">
        <v>1616</v>
      </c>
      <c r="E28" s="292"/>
      <c r="G28" s="295">
        <v>0.5</v>
      </c>
      <c r="H28" s="296" t="s">
        <v>28</v>
      </c>
      <c r="I28" s="292" t="s">
        <v>78</v>
      </c>
      <c r="J28" s="267">
        <v>45230</v>
      </c>
      <c r="K28" s="292" t="s">
        <v>275</v>
      </c>
      <c r="L28" s="292" t="s">
        <v>1617</v>
      </c>
      <c r="M28" s="267">
        <v>45287</v>
      </c>
      <c r="N28" s="292" t="s">
        <v>385</v>
      </c>
      <c r="O28" s="292"/>
      <c r="P28" s="292"/>
      <c r="Q28" s="292"/>
      <c r="R28" s="292"/>
      <c r="S28" s="364"/>
      <c r="T28" s="364"/>
      <c r="U28" s="364"/>
      <c r="V28" s="364"/>
      <c r="W28" s="364"/>
      <c r="X28" s="364"/>
    </row>
    <row r="29" ht="124.5" customHeight="1">
      <c r="A29" s="248">
        <v>20</v>
      </c>
      <c r="B29" s="309" t="s">
        <v>145</v>
      </c>
      <c r="C29" s="248">
        <v>7</v>
      </c>
      <c r="D29" s="247" t="s">
        <v>1618</v>
      </c>
      <c r="E29" s="248"/>
      <c r="F29" s="247"/>
      <c r="G29" s="289">
        <v>0.5</v>
      </c>
      <c r="H29" s="290" t="s">
        <v>28</v>
      </c>
      <c r="I29" s="248" t="s">
        <v>78</v>
      </c>
      <c r="J29" s="266">
        <v>45230</v>
      </c>
      <c r="K29" s="248" t="s">
        <v>275</v>
      </c>
      <c r="L29" s="248" t="s">
        <v>1619</v>
      </c>
      <c r="M29" s="266">
        <v>45287</v>
      </c>
      <c r="N29" s="248" t="s">
        <v>385</v>
      </c>
      <c r="O29" s="248"/>
      <c r="P29" s="248"/>
      <c r="Q29" s="248"/>
      <c r="R29" s="248"/>
      <c r="S29" s="360"/>
      <c r="T29" s="360"/>
      <c r="U29" s="360"/>
      <c r="V29" s="360"/>
      <c r="W29" s="360"/>
      <c r="X29" s="360"/>
    </row>
    <row r="30" ht="130.5" customHeight="1">
      <c r="A30" s="292">
        <v>21</v>
      </c>
      <c r="B30" s="315" t="s">
        <v>145</v>
      </c>
      <c r="C30" s="292"/>
      <c r="D30" s="294" t="s">
        <v>1620</v>
      </c>
      <c r="E30" s="292"/>
      <c r="F30" s="294"/>
      <c r="G30" s="295">
        <v>0.5</v>
      </c>
      <c r="H30" s="296" t="s">
        <v>28</v>
      </c>
      <c r="I30" s="292" t="s">
        <v>78</v>
      </c>
      <c r="J30" s="267">
        <v>45230</v>
      </c>
      <c r="K30" s="292" t="s">
        <v>275</v>
      </c>
      <c r="L30" s="292" t="s">
        <v>1621</v>
      </c>
      <c r="M30" s="267">
        <v>45287</v>
      </c>
      <c r="N30" s="292" t="s">
        <v>385</v>
      </c>
      <c r="O30" s="292"/>
      <c r="P30" s="292"/>
      <c r="Q30" s="292"/>
      <c r="R30" s="292"/>
      <c r="S30" s="364"/>
      <c r="T30" s="364"/>
      <c r="U30" s="364"/>
      <c r="V30" s="364"/>
      <c r="W30" s="364"/>
      <c r="X30" s="364"/>
    </row>
    <row r="31" ht="130.5" customHeight="1">
      <c r="A31" s="248">
        <v>22</v>
      </c>
      <c r="B31" s="309" t="s">
        <v>145</v>
      </c>
      <c r="C31" s="248"/>
      <c r="D31" s="247" t="s">
        <v>1622</v>
      </c>
      <c r="E31" s="248"/>
      <c r="F31" s="247"/>
      <c r="G31" s="289">
        <v>0.5</v>
      </c>
      <c r="H31" s="290" t="s">
        <v>28</v>
      </c>
      <c r="I31" s="248" t="s">
        <v>78</v>
      </c>
      <c r="J31" s="266">
        <v>45230</v>
      </c>
      <c r="K31" s="248" t="s">
        <v>275</v>
      </c>
      <c r="L31" s="248" t="s">
        <v>1621</v>
      </c>
      <c r="M31" s="266">
        <v>45287</v>
      </c>
      <c r="N31" s="248" t="s">
        <v>385</v>
      </c>
      <c r="O31" s="248"/>
      <c r="P31" s="248"/>
      <c r="Q31" s="248"/>
      <c r="R31" s="248"/>
      <c r="S31" s="360"/>
      <c r="T31" s="360"/>
      <c r="U31" s="360"/>
      <c r="V31" s="360"/>
      <c r="W31" s="360"/>
      <c r="X31" s="360"/>
    </row>
    <row r="32" ht="155.25" customHeight="1">
      <c r="A32" s="292">
        <v>23</v>
      </c>
      <c r="B32" s="315" t="s">
        <v>145</v>
      </c>
      <c r="C32" s="292">
        <v>2</v>
      </c>
      <c r="D32" s="294" t="s">
        <v>1623</v>
      </c>
      <c r="E32" s="292"/>
      <c r="F32" s="294"/>
      <c r="G32" s="295">
        <v>0.5</v>
      </c>
      <c r="H32" s="296" t="s">
        <v>265</v>
      </c>
      <c r="I32" s="292" t="s">
        <v>78</v>
      </c>
      <c r="J32" s="378">
        <v>45289</v>
      </c>
      <c r="K32" s="292" t="s">
        <v>275</v>
      </c>
      <c r="L32" s="292"/>
      <c r="M32" s="292"/>
      <c r="N32" s="292"/>
      <c r="O32" s="292"/>
      <c r="P32" s="267">
        <v>45302</v>
      </c>
      <c r="Q32" s="292" t="s">
        <v>343</v>
      </c>
      <c r="R32" s="292"/>
      <c r="S32" s="364"/>
      <c r="T32" s="364"/>
      <c r="U32" s="364"/>
      <c r="V32" s="364"/>
      <c r="W32" s="364"/>
      <c r="X32" s="364"/>
    </row>
    <row r="33">
      <c r="A33" s="248"/>
      <c r="B33" s="360"/>
      <c r="C33" s="248"/>
      <c r="D33" s="247"/>
      <c r="E33" s="247"/>
      <c r="F33" s="247"/>
      <c r="G33" s="289"/>
      <c r="H33" s="290"/>
      <c r="I33" s="248"/>
      <c r="J33" s="248"/>
      <c r="K33" s="248"/>
      <c r="L33" s="248"/>
      <c r="M33" s="248"/>
      <c r="N33" s="248"/>
      <c r="O33" s="248"/>
      <c r="P33" s="248"/>
      <c r="Q33" s="248"/>
      <c r="R33" s="248"/>
      <c r="S33" s="360"/>
      <c r="T33" s="360"/>
      <c r="U33" s="360"/>
      <c r="V33" s="360"/>
      <c r="W33" s="360"/>
      <c r="X33" s="360"/>
    </row>
    <row r="34">
      <c r="A34" s="292"/>
      <c r="B34" s="364"/>
      <c r="C34" s="292"/>
      <c r="D34" s="294"/>
      <c r="E34" s="294"/>
      <c r="F34" s="294"/>
      <c r="G34" s="295"/>
      <c r="H34" s="296"/>
      <c r="I34" s="292"/>
      <c r="J34" s="292"/>
      <c r="K34" s="292"/>
      <c r="L34" s="292"/>
      <c r="M34" s="292"/>
      <c r="N34" s="292"/>
      <c r="O34" s="292"/>
      <c r="P34" s="292"/>
      <c r="Q34" s="292"/>
      <c r="R34" s="292"/>
      <c r="S34" s="364"/>
      <c r="T34" s="364"/>
      <c r="U34" s="364"/>
      <c r="V34" s="364"/>
      <c r="W34" s="364"/>
      <c r="X34" s="364"/>
    </row>
    <row r="35">
      <c r="A35" s="248"/>
      <c r="B35" s="360"/>
      <c r="C35" s="248"/>
      <c r="D35" s="247"/>
      <c r="E35" s="247" t="s">
        <v>1624</v>
      </c>
      <c r="F35" s="247"/>
      <c r="G35" s="289"/>
      <c r="H35" s="290"/>
      <c r="I35" s="248"/>
      <c r="J35" s="248"/>
      <c r="K35" s="248"/>
      <c r="L35" s="248"/>
      <c r="M35" s="248"/>
      <c r="N35" s="248"/>
      <c r="O35" s="248"/>
      <c r="P35" s="248"/>
      <c r="Q35" s="248"/>
      <c r="R35" s="248"/>
      <c r="S35" s="360"/>
      <c r="T35" s="360"/>
      <c r="U35" s="360"/>
      <c r="V35" s="360"/>
      <c r="W35" s="360"/>
      <c r="X35" s="360"/>
    </row>
    <row r="36">
      <c r="A36" s="292"/>
      <c r="B36" s="364"/>
      <c r="C36" s="292"/>
      <c r="D36" s="294"/>
      <c r="E36" s="294"/>
      <c r="F36" s="294"/>
      <c r="G36" s="295"/>
      <c r="H36" s="296"/>
      <c r="I36" s="292"/>
      <c r="J36" s="292"/>
      <c r="K36" s="292"/>
      <c r="L36" s="292"/>
      <c r="M36" s="292"/>
      <c r="N36" s="292"/>
      <c r="O36" s="292"/>
      <c r="P36" s="292"/>
      <c r="Q36" s="292"/>
      <c r="R36" s="292"/>
      <c r="S36" s="364"/>
      <c r="T36" s="364"/>
      <c r="U36" s="364"/>
      <c r="V36" s="364"/>
      <c r="W36" s="364"/>
      <c r="X36" s="364"/>
    </row>
    <row r="37">
      <c r="A37" s="248"/>
      <c r="B37" s="360"/>
      <c r="C37" s="248"/>
      <c r="D37" s="247"/>
      <c r="E37" s="247"/>
      <c r="F37" s="247"/>
      <c r="G37" s="289"/>
      <c r="H37" s="290"/>
      <c r="I37" s="248"/>
      <c r="J37" s="248"/>
      <c r="K37" s="248"/>
      <c r="L37" s="248"/>
      <c r="M37" s="248"/>
      <c r="N37" s="248"/>
      <c r="O37" s="248"/>
      <c r="P37" s="248"/>
      <c r="Q37" s="248"/>
      <c r="R37" s="248"/>
      <c r="S37" s="360"/>
      <c r="T37" s="360"/>
      <c r="U37" s="360"/>
      <c r="V37" s="360"/>
      <c r="W37" s="360"/>
      <c r="X37" s="360"/>
    </row>
    <row r="38">
      <c r="A38" s="292"/>
      <c r="B38" s="364"/>
      <c r="C38" s="292"/>
      <c r="D38" s="294"/>
      <c r="E38" s="294"/>
      <c r="F38" s="294"/>
      <c r="G38" s="295"/>
      <c r="H38" s="296"/>
      <c r="I38" s="292"/>
      <c r="J38" s="292"/>
      <c r="K38" s="292"/>
      <c r="L38" s="292"/>
      <c r="M38" s="292"/>
      <c r="N38" s="292"/>
      <c r="O38" s="292"/>
      <c r="P38" s="292"/>
      <c r="Q38" s="292"/>
      <c r="R38" s="292"/>
      <c r="S38" s="364"/>
      <c r="T38" s="364"/>
      <c r="U38" s="364"/>
      <c r="V38" s="364"/>
      <c r="W38" s="364"/>
      <c r="X38" s="364"/>
    </row>
    <row r="39">
      <c r="A39" s="248"/>
      <c r="B39" s="360"/>
      <c r="C39" s="248"/>
      <c r="D39" s="247"/>
      <c r="E39" s="247"/>
      <c r="F39" s="247"/>
      <c r="G39" s="289"/>
      <c r="H39" s="290"/>
      <c r="I39" s="248"/>
      <c r="J39" s="248"/>
      <c r="K39" s="248"/>
      <c r="L39" s="248"/>
      <c r="M39" s="248"/>
      <c r="N39" s="248"/>
      <c r="O39" s="248"/>
      <c r="P39" s="248"/>
      <c r="Q39" s="248"/>
      <c r="R39" s="248"/>
      <c r="S39" s="360"/>
      <c r="T39" s="360"/>
      <c r="U39" s="360"/>
      <c r="V39" s="360"/>
      <c r="W39" s="360"/>
      <c r="X39" s="360"/>
    </row>
    <row r="40">
      <c r="A40" s="292"/>
      <c r="B40" s="364"/>
      <c r="C40" s="292"/>
      <c r="D40" s="294"/>
      <c r="E40" s="294"/>
      <c r="F40" s="294"/>
      <c r="G40" s="295"/>
      <c r="H40" s="296"/>
      <c r="I40" s="292"/>
      <c r="J40" s="292"/>
      <c r="K40" s="292"/>
      <c r="L40" s="292"/>
      <c r="M40" s="292"/>
      <c r="N40" s="292"/>
      <c r="O40" s="292"/>
      <c r="P40" s="292"/>
      <c r="Q40" s="292"/>
      <c r="R40" s="292"/>
      <c r="S40" s="364"/>
      <c r="T40" s="364"/>
      <c r="U40" s="364"/>
      <c r="V40" s="364"/>
      <c r="W40" s="364"/>
      <c r="X40" s="364"/>
    </row>
    <row r="41">
      <c r="A41" s="248"/>
      <c r="B41" s="360"/>
      <c r="C41" s="248"/>
      <c r="D41" s="247"/>
      <c r="E41" s="247"/>
      <c r="F41" s="247"/>
      <c r="G41" s="289"/>
      <c r="H41" s="290"/>
      <c r="I41" s="248"/>
      <c r="J41" s="248"/>
      <c r="K41" s="248"/>
      <c r="L41" s="248"/>
      <c r="M41" s="248"/>
      <c r="N41" s="248"/>
      <c r="O41" s="248"/>
      <c r="P41" s="248"/>
      <c r="Q41" s="248"/>
      <c r="R41" s="248"/>
      <c r="S41" s="360"/>
      <c r="T41" s="360"/>
      <c r="U41" s="360"/>
      <c r="V41" s="360"/>
      <c r="W41" s="360"/>
      <c r="X41" s="360"/>
    </row>
    <row r="42">
      <c r="A42" s="292"/>
      <c r="B42" s="364"/>
      <c r="C42" s="292"/>
      <c r="D42" s="294"/>
      <c r="E42" s="294"/>
      <c r="F42" s="294"/>
      <c r="G42" s="295"/>
      <c r="H42" s="296"/>
      <c r="I42" s="292"/>
      <c r="J42" s="292"/>
      <c r="K42" s="292"/>
      <c r="L42" s="292"/>
      <c r="M42" s="292"/>
      <c r="N42" s="292"/>
      <c r="O42" s="292"/>
      <c r="P42" s="292"/>
      <c r="Q42" s="292"/>
      <c r="R42" s="292"/>
      <c r="S42" s="364"/>
      <c r="T42" s="364"/>
      <c r="U42" s="364"/>
      <c r="V42" s="364"/>
      <c r="W42" s="364"/>
      <c r="X42" s="364"/>
    </row>
    <row r="43">
      <c r="A43" s="248"/>
      <c r="B43" s="360"/>
      <c r="C43" s="248"/>
      <c r="D43" s="247"/>
      <c r="E43" s="247"/>
      <c r="F43" s="247"/>
      <c r="G43" s="289"/>
      <c r="H43" s="290"/>
      <c r="I43" s="248"/>
      <c r="J43" s="248"/>
      <c r="K43" s="248"/>
      <c r="L43" s="248"/>
      <c r="M43" s="248"/>
      <c r="N43" s="248"/>
      <c r="O43" s="248"/>
      <c r="P43" s="248"/>
      <c r="Q43" s="248"/>
      <c r="R43" s="248"/>
      <c r="S43" s="360"/>
      <c r="T43" s="360"/>
      <c r="U43" s="360"/>
      <c r="V43" s="360"/>
      <c r="W43" s="360"/>
      <c r="X43" s="360"/>
    </row>
    <row r="44">
      <c r="A44" s="292"/>
      <c r="B44" s="364"/>
      <c r="C44" s="292"/>
      <c r="D44" s="294"/>
      <c r="E44" s="294"/>
      <c r="F44" s="294"/>
      <c r="G44" s="295"/>
      <c r="H44" s="296"/>
      <c r="I44" s="292"/>
      <c r="J44" s="292"/>
      <c r="K44" s="292"/>
      <c r="L44" s="292"/>
      <c r="M44" s="292"/>
      <c r="N44" s="292"/>
      <c r="O44" s="292"/>
      <c r="P44" s="292"/>
      <c r="Q44" s="292"/>
      <c r="R44" s="292"/>
      <c r="S44" s="364"/>
      <c r="T44" s="364"/>
      <c r="U44" s="364"/>
      <c r="V44" s="364"/>
      <c r="W44" s="364"/>
      <c r="X44" s="364"/>
    </row>
    <row r="45">
      <c r="A45" s="248"/>
      <c r="B45" s="360"/>
      <c r="C45" s="248"/>
      <c r="D45" s="247"/>
      <c r="E45" s="247"/>
      <c r="F45" s="247"/>
      <c r="G45" s="289"/>
      <c r="H45" s="290"/>
      <c r="I45" s="248"/>
      <c r="J45" s="248"/>
      <c r="K45" s="248"/>
      <c r="L45" s="248"/>
      <c r="M45" s="248"/>
      <c r="N45" s="248"/>
      <c r="O45" s="248"/>
      <c r="P45" s="248"/>
      <c r="Q45" s="248"/>
      <c r="R45" s="248"/>
      <c r="S45" s="360"/>
      <c r="T45" s="360"/>
      <c r="U45" s="360"/>
      <c r="V45" s="360"/>
      <c r="W45" s="360"/>
      <c r="X45" s="360"/>
    </row>
    <row r="46">
      <c r="A46" s="292"/>
      <c r="B46" s="364"/>
      <c r="C46" s="292"/>
      <c r="D46" s="294"/>
      <c r="E46" s="294"/>
      <c r="F46" s="294"/>
      <c r="G46" s="295"/>
      <c r="H46" s="296"/>
      <c r="I46" s="292"/>
      <c r="J46" s="292"/>
      <c r="K46" s="292"/>
      <c r="L46" s="292"/>
      <c r="M46" s="292"/>
      <c r="N46" s="292"/>
      <c r="O46" s="292"/>
      <c r="P46" s="292"/>
      <c r="Q46" s="292"/>
      <c r="R46" s="292"/>
      <c r="S46" s="364"/>
      <c r="T46" s="364"/>
      <c r="U46" s="364"/>
      <c r="V46" s="364"/>
      <c r="W46" s="364"/>
      <c r="X46" s="364"/>
    </row>
    <row r="47">
      <c r="A47" s="248"/>
      <c r="B47" s="360"/>
      <c r="C47" s="248"/>
      <c r="D47" s="247"/>
      <c r="E47" s="247"/>
      <c r="F47" s="247"/>
      <c r="G47" s="289"/>
      <c r="H47" s="290"/>
      <c r="I47" s="248"/>
      <c r="J47" s="248"/>
      <c r="K47" s="248"/>
      <c r="L47" s="248"/>
      <c r="M47" s="248"/>
      <c r="N47" s="248"/>
      <c r="O47" s="248"/>
      <c r="P47" s="248"/>
      <c r="Q47" s="248"/>
      <c r="R47" s="248"/>
      <c r="S47" s="360"/>
      <c r="T47" s="360"/>
      <c r="U47" s="360"/>
      <c r="V47" s="360"/>
      <c r="W47" s="360"/>
      <c r="X47" s="360"/>
    </row>
    <row r="48">
      <c r="A48" s="292"/>
      <c r="B48" s="364"/>
      <c r="C48" s="292"/>
      <c r="D48" s="294"/>
      <c r="E48" s="294"/>
      <c r="F48" s="294"/>
      <c r="G48" s="295"/>
      <c r="H48" s="296"/>
      <c r="I48" s="292"/>
      <c r="J48" s="292"/>
      <c r="K48" s="292"/>
      <c r="L48" s="292"/>
      <c r="M48" s="292"/>
      <c r="N48" s="292"/>
      <c r="O48" s="292"/>
      <c r="P48" s="292"/>
      <c r="Q48" s="292"/>
      <c r="R48" s="292"/>
      <c r="S48" s="364"/>
      <c r="T48" s="364"/>
      <c r="U48" s="364"/>
      <c r="V48" s="364"/>
      <c r="W48" s="364"/>
      <c r="X48" s="364"/>
    </row>
    <row r="49">
      <c r="A49" s="248"/>
      <c r="B49" s="360"/>
      <c r="C49" s="248"/>
      <c r="D49" s="247"/>
      <c r="E49" s="247"/>
      <c r="F49" s="247"/>
      <c r="G49" s="289"/>
      <c r="H49" s="290"/>
      <c r="I49" s="248"/>
      <c r="J49" s="248"/>
      <c r="K49" s="248"/>
      <c r="L49" s="248"/>
      <c r="M49" s="248"/>
      <c r="N49" s="248"/>
      <c r="O49" s="248"/>
      <c r="P49" s="248"/>
      <c r="Q49" s="248"/>
      <c r="R49" s="248"/>
      <c r="S49" s="360"/>
      <c r="T49" s="360"/>
      <c r="U49" s="360"/>
      <c r="V49" s="360"/>
      <c r="W49" s="360"/>
      <c r="X49" s="360"/>
    </row>
  </sheetData>
  <mergeCells count="2">
    <mergeCell ref="E19:F19"/>
    <mergeCell ref="E28:F28"/>
  </mergeCells>
  <dataValidations count="4" disablePrompts="0">
    <dataValidation sqref="G10:G4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9" type="list" allowBlank="1" errorStyle="stop" imeMode="noControl" operator="between" showDropDown="0" showErrorMessage="0" showInputMessage="0">
      <formula1>'Списки'!$E$2:$E$1002</formula1>
    </dataValidation>
    <dataValidation sqref="K10:K49"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390003-00AB-4F65-948B-001D005500F7}">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E10077-00C1-4D1F-BC3C-00FF005C00F6}">
            <xm:f>1</xm:f>
            <x14:dxf>
              <font>
                <color indexed="65"/>
              </font>
              <fill>
                <patternFill patternType="solid">
                  <fgColor rgb="FF434343"/>
                  <bgColor rgb="FF434343"/>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1" operator="equal" id="{00CB00C9-004F-4F2E-8677-0061004900FB}">
            <xm:f>0.5</xm:f>
            <x14:dxf>
              <font>
                <color indexed="65"/>
              </font>
              <fill>
                <patternFill patternType="solid">
                  <fgColor rgb="FF999999"/>
                  <bgColor rgb="FF999999"/>
                </patternFill>
              </fill>
              <border>
                <left style="none"/>
                <right style="none"/>
                <top style="none"/>
                <bottom style="none"/>
                <diagonal style="none"/>
              </border>
            </x14:dxf>
          </x14:cfRule>
          <xm:sqref>G10:G49</xm:sqref>
        </x14:conditionalFormatting>
        <x14:conditionalFormatting xmlns:xm="http://schemas.microsoft.com/office/excel/2006/main">
          <x14:cfRule type="cellIs" priority="10" operator="equal" id="{00260042-008B-452E-A715-00A6009200F6}">
            <xm:f>0.2</xm:f>
            <x14:dxf>
              <font/>
              <fill>
                <patternFill patternType="solid">
                  <fgColor rgb="FFCCCCCC"/>
                  <bgColor rgb="FFCCCCCC"/>
                </patternFill>
              </fill>
              <border>
                <left style="none"/>
                <right style="none"/>
                <top style="none"/>
                <bottom style="none"/>
                <diagonal style="none"/>
              </border>
            </x14:dxf>
          </x14:cfRule>
          <xm:sqref>G10:G49</xm:sqref>
        </x14:conditionalFormatting>
        <x14:conditionalFormatting xmlns:xm="http://schemas.microsoft.com/office/excel/2006/main">
          <x14:cfRule type="containsText" priority="9" operator="containsText" text="ПД" id="{0000007E-0060-420A-B85C-005D005F00E0}">
            <xm:f>NOT(ISERROR(SEARCH(("ПД"),(K3))))</xm:f>
            <x14:dxf>
              <font/>
              <fill>
                <patternFill patternType="solid">
                  <fgColor rgb="FFF9CB9C"/>
                  <bgColor rgb="FFF9CB9C"/>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8" operator="containsText" text="отменено" id="{003900BD-0074-4B3E-83C0-00FD007D00BC}">
            <xm:f>NOT(ISERROR(SEARCH(("отменено"),(K3))))</xm:f>
            <x14:dxf>
              <font/>
              <fill>
                <patternFill patternType="solid">
                  <fgColor rgb="FFD9EAD3"/>
                  <bgColor rgb="FFD9EAD3"/>
                </patternFill>
              </fill>
              <border>
                <left style="none"/>
                <right style="none"/>
                <top style="none"/>
                <bottom style="none"/>
                <diagonal style="none"/>
              </border>
            </x14:dxf>
          </x14:cfRule>
          <xm:sqref>K3 K5:K49</xm:sqref>
        </x14:conditionalFormatting>
        <x14:conditionalFormatting xmlns:xm="http://schemas.microsoft.com/office/excel/2006/main">
          <x14:cfRule type="cellIs" priority="7" operator="equal" id="{006400B7-00BF-436D-BC9A-00F6001E00B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6" operator="equal" id="{00C900A6-0079-44E8-9BDA-0037005D005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5" operator="equal" id="{002000E3-008D-4C64-B5EC-000E000300D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4" operator="equal" id="{00120082-00B9-4754-B832-00FC00E0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ellIs" priority="3" operator="equal" id="{008A00A8-00B5-4A38-B80B-00FE007800D7}">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H5:H49 A9:G9</xm:sqref>
        </x14:conditionalFormatting>
        <x14:conditionalFormatting xmlns:xm="http://schemas.microsoft.com/office/excel/2006/main">
          <x14:cfRule type="containsText" priority="2" operator="containsText" text="повторно" id="{003100C4-00B1-4258-836F-000A00DF0012}">
            <xm:f>NOT(ISERROR(SEARCH(("повторно"),(K3))))</xm:f>
            <x14:dxf>
              <font/>
              <fill>
                <patternFill patternType="solid">
                  <fgColor rgb="FFEA9999"/>
                  <bgColor rgb="FFEA9999"/>
                </patternFill>
              </fill>
              <border>
                <left style="none"/>
                <right style="none"/>
                <top style="none"/>
                <bottom style="none"/>
                <diagonal style="none"/>
              </border>
            </x14:dxf>
          </x14:cfRule>
          <xm:sqref>K3 K5:K49</xm:sqref>
        </x14:conditionalFormatting>
        <x14:conditionalFormatting xmlns:xm="http://schemas.microsoft.com/office/excel/2006/main">
          <x14:cfRule type="containsText" priority="1" operator="containsText" text="снято" id="{006A0039-00F7-485F-8A3E-001400D200B4}">
            <xm:f>NOT(ISERROR(SEARCH(("снято"),(K3))))</xm:f>
            <x14:dxf>
              <font/>
              <fill>
                <patternFill patternType="solid">
                  <fgColor rgb="FF93C47D"/>
                  <bgColor rgb="FF93C47D"/>
                </patternFill>
              </fill>
              <border>
                <left style="none"/>
                <right style="none"/>
                <top style="none"/>
                <bottom style="none"/>
                <diagonal style="none"/>
              </border>
            </x14:dxf>
          </x14:cfRule>
          <xm:sqref>K3 K5:K49</xm:sqref>
        </x14:conditionalFormatting>
      </x14:conditionalFormattings>
    </ext>
  </extLs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6.3799999999999999"/>
    <col customWidth="1" min="2" max="2" width="18.629999999999999"/>
    <col customWidth="1" min="3" max="3" width="9.5"/>
    <col customWidth="1" min="4" max="4" width="53.380000000000003"/>
    <col customWidth="1" min="5" max="5" width="43.880000000000003"/>
    <col collapsed="1" customWidth="1" min="6" max="6" width="21.379999999999999"/>
    <col customWidth="1" hidden="1" min="7" max="8" outlineLevel="1" width="14.130000000000001"/>
    <col customWidth="1" min="10" max="10" width="9.5"/>
    <col customWidth="1" min="12" max="12" width="31.879999999999999"/>
    <col customWidth="1" min="13" max="13" width="9.5"/>
    <col customWidth="1" min="14" max="15" outlineLevel="1" width="31.379999999999999"/>
    <col customWidth="1" min="16" max="16" outlineLevel="1" width="39.130000000000003"/>
    <col customWidth="1" min="17" max="17" width="9.5"/>
    <col customWidth="1" min="18" max="18" width="31.379999999999999"/>
    <col customWidth="1" min="19" max="19" width="22"/>
    <col customWidth="1" min="20" max="20" width="9.5"/>
    <col customWidth="1" min="21" max="21" width="26.879999999999999"/>
    <col customWidth="1" min="22" max="25" width="25.629999999999999"/>
  </cols>
  <sheetData>
    <row r="1" ht="72" collapsed="1">
      <c r="A1" s="118" t="s">
        <v>250</v>
      </c>
      <c r="B1" s="59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1" t="s">
        <v>420</v>
      </c>
      <c r="P1" s="120" t="s">
        <v>260</v>
      </c>
      <c r="Q1" s="122" t="s">
        <v>261</v>
      </c>
      <c r="R1" s="122" t="s">
        <v>262</v>
      </c>
      <c r="S1" s="121" t="s">
        <v>263</v>
      </c>
      <c r="T1" s="123" t="s">
        <v>261</v>
      </c>
      <c r="U1" s="123" t="s">
        <v>262</v>
      </c>
      <c r="V1" s="121" t="s">
        <v>263</v>
      </c>
      <c r="W1" s="123" t="s">
        <v>261</v>
      </c>
      <c r="X1" s="123" t="s">
        <v>262</v>
      </c>
      <c r="Y1" s="121" t="s">
        <v>263</v>
      </c>
    </row>
    <row r="2" hidden="1" outlineLevel="1">
      <c r="A2" s="124"/>
      <c r="B2" s="599" t="s">
        <v>264</v>
      </c>
      <c r="C2" s="125" t="s">
        <v>264</v>
      </c>
      <c r="D2" s="126" t="s">
        <v>53</v>
      </c>
      <c r="E2" s="127"/>
      <c r="F2" s="124"/>
      <c r="G2" s="129"/>
      <c r="H2" s="130" t="s">
        <v>265</v>
      </c>
      <c r="I2" s="130" t="s">
        <v>12</v>
      </c>
      <c r="J2" s="130" t="s">
        <v>13</v>
      </c>
      <c r="K2" s="130" t="s">
        <v>15</v>
      </c>
      <c r="L2" s="130" t="s">
        <v>14</v>
      </c>
      <c r="M2" s="130" t="s">
        <v>16</v>
      </c>
      <c r="N2" s="130" t="s">
        <v>17</v>
      </c>
      <c r="O2" s="130"/>
      <c r="P2" s="130" t="s">
        <v>18</v>
      </c>
      <c r="Q2" s="130" t="s">
        <v>20</v>
      </c>
      <c r="R2" s="594" t="s">
        <v>22</v>
      </c>
      <c r="S2" s="130" t="s">
        <v>23</v>
      </c>
      <c r="T2" s="130" t="s">
        <v>24</v>
      </c>
      <c r="U2" s="130" t="s">
        <v>26</v>
      </c>
      <c r="V2" s="130" t="s">
        <v>27</v>
      </c>
      <c r="W2" s="130" t="s">
        <v>28</v>
      </c>
      <c r="X2" s="130" t="s">
        <v>29</v>
      </c>
      <c r="Y2" s="130" t="s">
        <v>31</v>
      </c>
    </row>
    <row r="3" hidden="1" outlineLevel="1">
      <c r="A3" s="1"/>
      <c r="B3" s="18" t="s">
        <v>266</v>
      </c>
      <c r="C3" s="18" t="s">
        <v>267</v>
      </c>
      <c r="D3" s="18" t="s">
        <v>34</v>
      </c>
      <c r="E3" s="18"/>
      <c r="F3" s="18"/>
      <c r="G3" s="129"/>
      <c r="H3" s="132">
        <f>COUNTIF($H10:$H169,"1 - Несоответствие продуктовым требованиям ПИК-Стандарт")</f>
        <v>0</v>
      </c>
      <c r="I3" s="132">
        <f>COUNTIF($H10:$H169,"2 - Несоответствие Бренд-листам ПИК")</f>
        <v>0</v>
      </c>
      <c r="J3" s="132">
        <f>COUNTIF($H10:$H169,"3 - Несоответствие Каталогу отделки")</f>
        <v>0</v>
      </c>
      <c r="K3" s="132">
        <f>COUNTIF($H10:$H169,"5 - Ошибка в применении СТМ")</f>
        <v>0</v>
      </c>
      <c r="L3" s="132">
        <f>COUNTIF($H10:$H169,"4 - Несоответствие Каталогу оборудования")</f>
        <v>0</v>
      </c>
      <c r="M3" s="132">
        <f>COUNTIF($H10:$H169,"6 - Ошибка в применении сборных ЛМ")</f>
        <v>0</v>
      </c>
      <c r="N3" s="132">
        <f>COUNTIF($H10:$H169,"7 - Ошибка в применении шкаф-пакетов")</f>
        <v>0</v>
      </c>
      <c r="O3" s="132"/>
      <c r="P3" s="132">
        <f>COUNTIF($H10:$H169,"8 - Ошибка в применении шахт-пакетов")</f>
        <v>0</v>
      </c>
      <c r="Q3" s="132">
        <f>COUNTIF($H10:$H169,"9 - Несоответствие типологическим требованиям ПИК-Стандарт")</f>
        <v>7</v>
      </c>
      <c r="R3" s="600">
        <f>COUNTIF($H10:$H169,"10 - Несоответствие НТД РФ")</f>
        <v>0</v>
      </c>
      <c r="S3" s="132">
        <f>COUNTIF($H10:$H169,"11 - Несоответствие ИРД (кроме ТУ, СТУ), АПР, ПД")</f>
        <v>0</v>
      </c>
      <c r="T3" s="132">
        <f>COUNTIF($H10:$H169,"12 - Несоответствие требованиям ТУ, СТУ")</f>
        <v>0</v>
      </c>
      <c r="U3" s="132">
        <f>COUNTIF($H10:$H169,"13 - Ошибка в технических решениях")</f>
        <v>0</v>
      </c>
      <c r="V3" s="132">
        <f>COUNTIF($H10:$H169,"14 - Неувязка м/у собой комплектов РД")</f>
        <v>0</v>
      </c>
      <c r="W3" s="132">
        <f>COUNTIF($H10:$H169,"15 - Недостаточность информации влияющей на СМР")</f>
        <v>9</v>
      </c>
      <c r="X3" s="132">
        <f>COUNTIF($H10:$H169,"16 - Нерациональное решение")</f>
        <v>0</v>
      </c>
      <c r="Y3" s="132">
        <f>COUNTIF($H10:$H169,"17 - Оформление")</f>
        <v>0</v>
      </c>
    </row>
    <row r="4" hidden="1" outlineLevel="1">
      <c r="A4" s="125" t="s">
        <v>264</v>
      </c>
      <c r="B4" s="601">
        <v>6</v>
      </c>
      <c r="C4" s="133">
        <v>5</v>
      </c>
      <c r="D4" s="134">
        <f>C4/B4</f>
        <v>0.83333333330000003</v>
      </c>
      <c r="E4" s="235"/>
      <c r="F4" s="236"/>
      <c r="G4" s="129"/>
      <c r="H4" s="126" t="s">
        <v>53</v>
      </c>
      <c r="I4" s="126" t="s">
        <v>53</v>
      </c>
      <c r="J4" s="126" t="s">
        <v>53</v>
      </c>
      <c r="K4" s="126" t="s">
        <v>53</v>
      </c>
      <c r="L4" s="126" t="s">
        <v>53</v>
      </c>
      <c r="M4" s="126" t="s">
        <v>53</v>
      </c>
      <c r="N4" s="126" t="s">
        <v>53</v>
      </c>
      <c r="O4" s="126"/>
      <c r="P4" s="126" t="s">
        <v>53</v>
      </c>
      <c r="Q4" s="126" t="s">
        <v>53</v>
      </c>
      <c r="R4" s="518" t="s">
        <v>53</v>
      </c>
      <c r="S4" s="126" t="s">
        <v>53</v>
      </c>
      <c r="T4" s="126" t="s">
        <v>53</v>
      </c>
      <c r="U4" s="126" t="s">
        <v>53</v>
      </c>
      <c r="V4" s="126" t="s">
        <v>53</v>
      </c>
      <c r="W4" s="126" t="s">
        <v>53</v>
      </c>
      <c r="X4" s="126" t="s">
        <v>53</v>
      </c>
      <c r="Y4" s="126" t="s">
        <v>53</v>
      </c>
    </row>
    <row r="5" hidden="1" outlineLevel="1">
      <c r="A5" s="237"/>
      <c r="B5" s="602"/>
      <c r="C5" s="237"/>
      <c r="D5" s="279"/>
      <c r="E5" s="236"/>
      <c r="F5" s="236"/>
      <c r="G5" s="126" t="s">
        <v>53</v>
      </c>
      <c r="H5" s="239"/>
      <c r="I5" s="116"/>
      <c r="J5" s="240"/>
      <c r="K5" s="116"/>
      <c r="L5" s="240"/>
      <c r="M5" s="240"/>
      <c r="N5" s="116"/>
      <c r="O5" s="116"/>
      <c r="P5" s="240"/>
      <c r="Q5" s="240"/>
      <c r="R5" s="238"/>
      <c r="S5" s="240"/>
      <c r="T5" s="240"/>
      <c r="U5" s="116"/>
      <c r="V5" s="116"/>
      <c r="W5" s="116"/>
      <c r="X5" s="116"/>
      <c r="Y5" s="116"/>
    </row>
    <row r="6" hidden="1" outlineLevel="1">
      <c r="A6" s="18">
        <v>0.20000000000000001</v>
      </c>
      <c r="B6" s="18">
        <v>0.5</v>
      </c>
      <c r="C6" s="18">
        <v>1</v>
      </c>
      <c r="D6" s="18" t="s">
        <v>38</v>
      </c>
      <c r="E6" s="18"/>
      <c r="F6" s="18" t="s">
        <v>268</v>
      </c>
      <c r="G6" s="139">
        <f>COUNTIFS(G10:G136,"0,2")</f>
        <v>0</v>
      </c>
      <c r="H6" s="239"/>
      <c r="I6" s="116"/>
      <c r="J6" s="240"/>
      <c r="K6" s="116"/>
      <c r="L6" s="240"/>
      <c r="M6" s="240"/>
      <c r="N6" s="116"/>
      <c r="O6" s="116"/>
      <c r="P6" s="240"/>
      <c r="Q6" s="240"/>
      <c r="R6" s="238"/>
      <c r="S6" s="240"/>
      <c r="T6" s="240"/>
      <c r="U6" s="116"/>
      <c r="V6" s="116"/>
      <c r="W6" s="116"/>
      <c r="X6" s="116"/>
      <c r="Y6" s="116"/>
    </row>
    <row r="7" hidden="1" outlineLevel="1">
      <c r="A7" s="140">
        <f>G6*0.2/B4</f>
        <v>0</v>
      </c>
      <c r="B7" s="603">
        <f>G7*0.5/B4</f>
        <v>0.91666666669999997</v>
      </c>
      <c r="C7" s="140">
        <f>G8*1/B4</f>
        <v>0.83333333330000003</v>
      </c>
      <c r="D7" s="141">
        <f>(G6*A6+G7*B6+G8*C6)/SUM(G6:G8)</f>
        <v>0.65625</v>
      </c>
      <c r="E7" s="241"/>
      <c r="F7" s="143" t="s">
        <v>269</v>
      </c>
      <c r="G7" s="139">
        <f>COUNTIFS(G10:G136,"0,5")</f>
        <v>11</v>
      </c>
      <c r="H7" s="239"/>
      <c r="I7" s="242"/>
      <c r="J7" s="242"/>
      <c r="K7" s="242"/>
      <c r="L7" s="242"/>
      <c r="M7" s="242"/>
      <c r="N7" s="242"/>
      <c r="O7" s="242"/>
      <c r="P7" s="242"/>
      <c r="Q7" s="242"/>
      <c r="R7" s="604"/>
      <c r="S7" s="242"/>
      <c r="T7" s="242"/>
      <c r="U7" s="242"/>
      <c r="V7" s="242"/>
      <c r="W7" s="242"/>
      <c r="X7" s="242"/>
      <c r="Y7" s="242"/>
    </row>
    <row r="8" hidden="1" outlineLevel="1">
      <c r="A8" s="126" t="s">
        <v>53</v>
      </c>
      <c r="B8" s="605" t="s">
        <v>53</v>
      </c>
      <c r="C8" s="126" t="s">
        <v>53</v>
      </c>
      <c r="D8" s="126" t="s">
        <v>53</v>
      </c>
      <c r="E8" s="126"/>
      <c r="F8" s="18" t="s">
        <v>270</v>
      </c>
      <c r="G8" s="139">
        <f>COUNTIFS(G10:G136,"1")</f>
        <v>5</v>
      </c>
      <c r="H8" s="239"/>
      <c r="I8" s="116"/>
      <c r="J8" s="240"/>
      <c r="K8" s="116"/>
      <c r="L8" s="240"/>
      <c r="M8" s="240"/>
      <c r="N8" s="116"/>
      <c r="O8" s="116"/>
      <c r="P8" s="240"/>
      <c r="Q8" s="240"/>
      <c r="R8" s="238"/>
      <c r="S8" s="240"/>
      <c r="T8" s="240"/>
      <c r="U8" s="116"/>
      <c r="V8" s="116"/>
      <c r="W8" s="116"/>
      <c r="X8" s="116"/>
      <c r="Y8" s="116"/>
    </row>
    <row r="9">
      <c r="A9" s="145"/>
      <c r="B9" s="145"/>
      <c r="C9" s="145"/>
      <c r="D9" s="145"/>
      <c r="E9" s="145"/>
      <c r="F9" s="145"/>
      <c r="G9" s="145"/>
      <c r="H9" s="145"/>
      <c r="I9" s="243"/>
      <c r="J9" s="244"/>
      <c r="K9" s="243"/>
      <c r="L9" s="244"/>
      <c r="M9" s="244"/>
      <c r="N9" s="243"/>
      <c r="O9" s="243"/>
      <c r="P9" s="244"/>
      <c r="Q9" s="244"/>
      <c r="R9" s="597"/>
      <c r="S9" s="244"/>
      <c r="T9" s="244"/>
      <c r="U9" s="243"/>
      <c r="V9" s="243"/>
      <c r="W9" s="243"/>
      <c r="X9" s="243"/>
      <c r="Y9" s="243"/>
    </row>
    <row r="10" ht="125.25" customHeight="1">
      <c r="A10" s="116">
        <v>1</v>
      </c>
      <c r="B10" s="149" t="s">
        <v>1625</v>
      </c>
      <c r="C10" s="116">
        <v>1</v>
      </c>
      <c r="D10" s="238" t="s">
        <v>1626</v>
      </c>
      <c r="E10" s="116"/>
      <c r="F10" s="116"/>
      <c r="G10" s="129">
        <v>1</v>
      </c>
      <c r="H10" s="149" t="s">
        <v>20</v>
      </c>
      <c r="I10" s="116" t="s">
        <v>74</v>
      </c>
      <c r="J10" s="240">
        <v>45231</v>
      </c>
      <c r="K10" s="116" t="s">
        <v>275</v>
      </c>
      <c r="L10" s="116" t="s">
        <v>878</v>
      </c>
      <c r="M10" s="240">
        <v>45307</v>
      </c>
      <c r="N10" s="117"/>
      <c r="O10" s="117"/>
      <c r="P10" s="240"/>
      <c r="Q10" s="240"/>
      <c r="R10" s="238"/>
      <c r="S10" s="240"/>
      <c r="T10" s="240"/>
      <c r="U10" s="116"/>
      <c r="V10" s="116"/>
      <c r="W10" s="116"/>
      <c r="X10" s="116"/>
      <c r="Y10" s="116"/>
    </row>
    <row r="11" ht="53.25" customHeight="1">
      <c r="A11" s="116">
        <f t="shared" ref="A11:A24" si="20">A10+1</f>
        <v>2</v>
      </c>
      <c r="B11" s="149" t="s">
        <v>1625</v>
      </c>
      <c r="C11" s="116">
        <v>1</v>
      </c>
      <c r="D11" s="238" t="s">
        <v>1627</v>
      </c>
      <c r="E11" s="116"/>
      <c r="F11" s="245" t="s">
        <v>1628</v>
      </c>
      <c r="G11" s="129">
        <v>0.5</v>
      </c>
      <c r="H11" s="149" t="s">
        <v>28</v>
      </c>
      <c r="I11" s="116" t="s">
        <v>74</v>
      </c>
      <c r="J11" s="240">
        <v>45231</v>
      </c>
      <c r="K11" s="116" t="s">
        <v>275</v>
      </c>
      <c r="L11" s="116" t="s">
        <v>1629</v>
      </c>
      <c r="M11" s="240">
        <v>45307</v>
      </c>
      <c r="N11" s="116"/>
      <c r="O11" s="116"/>
      <c r="P11" s="116"/>
      <c r="Q11" s="116"/>
      <c r="R11" s="238"/>
      <c r="S11" s="116"/>
      <c r="T11" s="116"/>
      <c r="U11" s="116"/>
      <c r="V11" s="116"/>
      <c r="W11" s="116"/>
      <c r="X11" s="116"/>
      <c r="Y11" s="116"/>
    </row>
    <row r="12" ht="81" customHeight="1">
      <c r="A12" s="116">
        <f t="shared" si="20"/>
        <v>3</v>
      </c>
      <c r="B12" s="149" t="s">
        <v>1625</v>
      </c>
      <c r="C12" s="536">
        <v>45048</v>
      </c>
      <c r="D12" s="238" t="s">
        <v>1630</v>
      </c>
      <c r="E12" s="116"/>
      <c r="F12" s="245" t="s">
        <v>876</v>
      </c>
      <c r="G12" s="129">
        <v>1</v>
      </c>
      <c r="H12" s="149" t="s">
        <v>20</v>
      </c>
      <c r="I12" s="116" t="s">
        <v>74</v>
      </c>
      <c r="J12" s="240">
        <v>45231</v>
      </c>
      <c r="K12" s="537" t="s">
        <v>377</v>
      </c>
      <c r="L12" s="116" t="s">
        <v>1332</v>
      </c>
      <c r="M12" s="240">
        <v>45307</v>
      </c>
      <c r="N12" s="116" t="s">
        <v>1631</v>
      </c>
      <c r="O12" s="116"/>
      <c r="P12" s="116"/>
      <c r="Q12" s="116"/>
      <c r="R12" s="238"/>
      <c r="S12" s="116"/>
      <c r="T12" s="116"/>
      <c r="U12" s="116"/>
      <c r="V12" s="116"/>
      <c r="W12" s="116"/>
      <c r="X12" s="116"/>
      <c r="Y12" s="116"/>
    </row>
    <row r="13" ht="148.5" customHeight="1">
      <c r="A13" s="116">
        <f t="shared" si="20"/>
        <v>4</v>
      </c>
      <c r="B13" s="149" t="s">
        <v>1632</v>
      </c>
      <c r="C13" s="536">
        <v>45048</v>
      </c>
      <c r="D13" s="238" t="s">
        <v>1633</v>
      </c>
      <c r="E13" s="116"/>
      <c r="F13" s="116"/>
      <c r="G13" s="129">
        <v>0.5</v>
      </c>
      <c r="H13" s="149" t="s">
        <v>28</v>
      </c>
      <c r="I13" s="116" t="s">
        <v>74</v>
      </c>
      <c r="J13" s="240">
        <v>45231</v>
      </c>
      <c r="K13" s="116" t="s">
        <v>275</v>
      </c>
      <c r="L13" s="116" t="s">
        <v>1634</v>
      </c>
      <c r="M13" s="240">
        <v>45307</v>
      </c>
      <c r="N13" s="116" t="s">
        <v>1635</v>
      </c>
      <c r="O13" s="116"/>
      <c r="P13" s="116" t="s">
        <v>1636</v>
      </c>
      <c r="Q13" s="240">
        <v>45320</v>
      </c>
      <c r="R13" s="238" t="s">
        <v>1637</v>
      </c>
      <c r="S13" s="116" t="s">
        <v>1638</v>
      </c>
      <c r="T13" s="240">
        <v>45329</v>
      </c>
      <c r="U13" s="116"/>
      <c r="V13" s="116"/>
      <c r="W13" s="116"/>
      <c r="X13" s="116"/>
      <c r="Y13" s="116"/>
    </row>
    <row r="14" ht="183.75" customHeight="1">
      <c r="A14" s="116">
        <f t="shared" si="20"/>
        <v>5</v>
      </c>
      <c r="B14" s="149" t="s">
        <v>1632</v>
      </c>
      <c r="C14" s="536">
        <v>45048</v>
      </c>
      <c r="D14" s="238" t="s">
        <v>1639</v>
      </c>
      <c r="E14" s="116"/>
      <c r="F14" s="245" t="s">
        <v>1640</v>
      </c>
      <c r="G14" s="129">
        <v>0.5</v>
      </c>
      <c r="H14" s="149" t="s">
        <v>28</v>
      </c>
      <c r="I14" s="116" t="s">
        <v>74</v>
      </c>
      <c r="J14" s="240">
        <v>45231</v>
      </c>
      <c r="K14" s="537" t="s">
        <v>377</v>
      </c>
      <c r="L14" s="116" t="s">
        <v>1641</v>
      </c>
      <c r="M14" s="240">
        <v>45307</v>
      </c>
      <c r="N14" s="606" t="s">
        <v>1642</v>
      </c>
      <c r="O14" s="117"/>
      <c r="P14" s="116" t="s">
        <v>1643</v>
      </c>
      <c r="Q14" s="240">
        <v>45320</v>
      </c>
      <c r="R14" s="238" t="s">
        <v>1644</v>
      </c>
      <c r="S14" s="252" t="s">
        <v>1300</v>
      </c>
      <c r="T14" s="240">
        <v>45329</v>
      </c>
      <c r="U14" s="539" t="s">
        <v>1320</v>
      </c>
      <c r="V14" s="116"/>
      <c r="W14" s="116"/>
      <c r="X14" s="116"/>
      <c r="Y14" s="116"/>
    </row>
    <row r="15" ht="114" customHeight="1">
      <c r="A15" s="116">
        <f t="shared" si="20"/>
        <v>6</v>
      </c>
      <c r="B15" s="149" t="s">
        <v>1625</v>
      </c>
      <c r="C15" s="536">
        <v>45048</v>
      </c>
      <c r="D15" s="238" t="s">
        <v>1645</v>
      </c>
      <c r="E15" s="246"/>
      <c r="F15" s="245" t="s">
        <v>1646</v>
      </c>
      <c r="G15" s="129">
        <v>1</v>
      </c>
      <c r="H15" s="149" t="s">
        <v>20</v>
      </c>
      <c r="I15" s="116" t="s">
        <v>74</v>
      </c>
      <c r="J15" s="240">
        <v>45231</v>
      </c>
      <c r="K15" s="116" t="s">
        <v>275</v>
      </c>
      <c r="L15" s="116" t="s">
        <v>1647</v>
      </c>
      <c r="M15" s="240">
        <v>45307</v>
      </c>
      <c r="N15" s="116"/>
      <c r="O15" s="116"/>
      <c r="P15" s="116"/>
      <c r="Q15" s="116"/>
      <c r="R15" s="238"/>
      <c r="S15" s="116"/>
      <c r="T15" s="116"/>
      <c r="U15" s="116"/>
      <c r="V15" s="116"/>
      <c r="W15" s="116"/>
      <c r="X15" s="116"/>
      <c r="Y15" s="116"/>
    </row>
    <row r="16" ht="126" customHeight="1">
      <c r="A16" s="116">
        <f t="shared" si="20"/>
        <v>7</v>
      </c>
      <c r="B16" s="149" t="s">
        <v>1648</v>
      </c>
      <c r="C16" s="536">
        <v>45048</v>
      </c>
      <c r="D16" s="238" t="s">
        <v>1649</v>
      </c>
      <c r="E16" s="116"/>
      <c r="F16" s="245" t="s">
        <v>876</v>
      </c>
      <c r="G16" s="129">
        <v>1</v>
      </c>
      <c r="H16" s="149" t="s">
        <v>20</v>
      </c>
      <c r="I16" s="116" t="s">
        <v>74</v>
      </c>
      <c r="J16" s="240">
        <v>45231</v>
      </c>
      <c r="K16" s="116" t="s">
        <v>275</v>
      </c>
      <c r="L16" s="116" t="s">
        <v>1650</v>
      </c>
      <c r="M16" s="240">
        <v>45307</v>
      </c>
      <c r="N16" s="116" t="s">
        <v>1651</v>
      </c>
      <c r="O16" s="116"/>
      <c r="P16" s="116"/>
      <c r="Q16" s="240">
        <v>45320</v>
      </c>
      <c r="R16" s="238" t="s">
        <v>1652</v>
      </c>
      <c r="S16" s="116"/>
      <c r="T16" s="116"/>
      <c r="U16" s="116"/>
      <c r="V16" s="116"/>
      <c r="W16" s="116"/>
      <c r="X16" s="116"/>
      <c r="Y16" s="116"/>
    </row>
    <row r="17" ht="63.75" customHeight="1">
      <c r="A17" s="116">
        <f t="shared" si="20"/>
        <v>8</v>
      </c>
      <c r="B17" s="149" t="s">
        <v>1648</v>
      </c>
      <c r="C17" s="536">
        <v>45048</v>
      </c>
      <c r="D17" s="238" t="s">
        <v>1653</v>
      </c>
      <c r="E17" s="116"/>
      <c r="F17" s="245" t="s">
        <v>876</v>
      </c>
      <c r="G17" s="129">
        <v>0.5</v>
      </c>
      <c r="H17" s="149" t="s">
        <v>28</v>
      </c>
      <c r="I17" s="116" t="s">
        <v>74</v>
      </c>
      <c r="J17" s="240">
        <v>45231</v>
      </c>
      <c r="K17" s="116" t="s">
        <v>275</v>
      </c>
      <c r="L17" s="116" t="s">
        <v>878</v>
      </c>
      <c r="M17" s="240">
        <v>45307</v>
      </c>
      <c r="N17" s="116" t="s">
        <v>1654</v>
      </c>
      <c r="O17" s="116"/>
      <c r="P17" s="252" t="s">
        <v>1655</v>
      </c>
      <c r="Q17" s="240">
        <v>45320</v>
      </c>
      <c r="R17" s="238"/>
      <c r="S17" s="116"/>
      <c r="T17" s="116"/>
      <c r="U17" s="116"/>
      <c r="V17" s="116"/>
      <c r="W17" s="116"/>
      <c r="X17" s="116"/>
      <c r="Y17" s="116"/>
    </row>
    <row r="18" ht="60" customHeight="1">
      <c r="A18" s="116">
        <f t="shared" si="20"/>
        <v>9</v>
      </c>
      <c r="B18" s="149" t="s">
        <v>1625</v>
      </c>
      <c r="C18" s="536">
        <v>45048</v>
      </c>
      <c r="D18" s="238" t="s">
        <v>1656</v>
      </c>
      <c r="E18" s="116"/>
      <c r="F18" s="116"/>
      <c r="G18" s="129">
        <v>0.5</v>
      </c>
      <c r="H18" s="149" t="s">
        <v>28</v>
      </c>
      <c r="I18" s="116" t="s">
        <v>74</v>
      </c>
      <c r="J18" s="240">
        <v>45231</v>
      </c>
      <c r="K18" s="116" t="s">
        <v>275</v>
      </c>
      <c r="L18" s="116" t="s">
        <v>878</v>
      </c>
      <c r="M18" s="240">
        <v>45307</v>
      </c>
      <c r="N18" s="116"/>
      <c r="O18" s="116"/>
      <c r="P18" s="116"/>
      <c r="Q18" s="116"/>
      <c r="R18" s="238"/>
      <c r="S18" s="116"/>
      <c r="T18" s="116"/>
      <c r="U18" s="116"/>
      <c r="V18" s="116"/>
      <c r="W18" s="116"/>
      <c r="X18" s="116"/>
      <c r="Y18" s="116"/>
    </row>
    <row r="19" ht="116.25" customHeight="1">
      <c r="A19" s="116">
        <f t="shared" si="20"/>
        <v>10</v>
      </c>
      <c r="B19" s="149" t="s">
        <v>1625</v>
      </c>
      <c r="C19" s="536">
        <v>45048</v>
      </c>
      <c r="D19" s="238" t="s">
        <v>1657</v>
      </c>
      <c r="E19" s="116"/>
      <c r="F19" s="116"/>
      <c r="G19" s="129">
        <v>1</v>
      </c>
      <c r="H19" s="149" t="s">
        <v>20</v>
      </c>
      <c r="I19" s="116" t="s">
        <v>74</v>
      </c>
      <c r="J19" s="240">
        <v>45231</v>
      </c>
      <c r="K19" s="537" t="s">
        <v>377</v>
      </c>
      <c r="L19" s="116" t="s">
        <v>1244</v>
      </c>
      <c r="M19" s="240">
        <v>45307</v>
      </c>
      <c r="N19" s="116" t="s">
        <v>1323</v>
      </c>
      <c r="O19" s="116"/>
      <c r="P19" s="116"/>
      <c r="Q19" s="116"/>
      <c r="R19" s="238"/>
      <c r="S19" s="116"/>
      <c r="T19" s="116"/>
      <c r="U19" s="116"/>
      <c r="V19" s="116"/>
      <c r="W19" s="116"/>
      <c r="X19" s="116"/>
      <c r="Y19" s="116"/>
    </row>
    <row r="20" ht="109.5" customHeight="1">
      <c r="A20" s="116">
        <f t="shared" si="20"/>
        <v>11</v>
      </c>
      <c r="B20" s="149" t="s">
        <v>1625</v>
      </c>
      <c r="C20" s="116"/>
      <c r="D20" s="238" t="s">
        <v>1658</v>
      </c>
      <c r="E20" s="116"/>
      <c r="F20" s="116"/>
      <c r="G20" s="129">
        <v>0.5</v>
      </c>
      <c r="H20" s="149" t="s">
        <v>28</v>
      </c>
      <c r="I20" s="116" t="s">
        <v>74</v>
      </c>
      <c r="J20" s="240">
        <v>45231</v>
      </c>
      <c r="K20" s="537" t="s">
        <v>377</v>
      </c>
      <c r="L20" s="116" t="s">
        <v>1340</v>
      </c>
      <c r="M20" s="240">
        <v>45307</v>
      </c>
      <c r="N20" s="116" t="s">
        <v>1341</v>
      </c>
      <c r="O20" s="116"/>
      <c r="P20" s="116"/>
      <c r="Q20" s="116"/>
      <c r="R20" s="238"/>
      <c r="S20" s="116"/>
      <c r="T20" s="116"/>
      <c r="U20" s="116"/>
      <c r="V20" s="116"/>
      <c r="W20" s="116"/>
      <c r="X20" s="116"/>
      <c r="Y20" s="116"/>
    </row>
    <row r="21" ht="191.25" customHeight="1">
      <c r="A21" s="116">
        <f t="shared" si="20"/>
        <v>12</v>
      </c>
      <c r="B21" s="149" t="s">
        <v>1625</v>
      </c>
      <c r="C21" s="116"/>
      <c r="D21" s="238" t="s">
        <v>1659</v>
      </c>
      <c r="E21" s="116"/>
      <c r="F21" s="116"/>
      <c r="G21" s="129">
        <v>0.5</v>
      </c>
      <c r="H21" s="149" t="s">
        <v>28</v>
      </c>
      <c r="I21" s="116" t="s">
        <v>74</v>
      </c>
      <c r="J21" s="240">
        <v>45231</v>
      </c>
      <c r="K21" s="116" t="s">
        <v>275</v>
      </c>
      <c r="L21" s="116" t="s">
        <v>1660</v>
      </c>
      <c r="M21" s="240">
        <v>45307</v>
      </c>
      <c r="N21" s="248"/>
      <c r="O21" s="116"/>
      <c r="P21" s="116"/>
      <c r="Q21" s="116"/>
      <c r="R21" s="238"/>
      <c r="S21" s="116"/>
      <c r="T21" s="116"/>
      <c r="U21" s="116"/>
      <c r="V21" s="116"/>
      <c r="W21" s="116"/>
      <c r="X21" s="116"/>
      <c r="Y21" s="116"/>
    </row>
    <row r="22" ht="61.5" customHeight="1">
      <c r="A22" s="116">
        <f t="shared" si="20"/>
        <v>13</v>
      </c>
      <c r="B22" s="149" t="s">
        <v>1625</v>
      </c>
      <c r="C22" s="116">
        <v>2</v>
      </c>
      <c r="D22" s="238" t="s">
        <v>1661</v>
      </c>
      <c r="E22" s="116"/>
      <c r="F22" s="116"/>
      <c r="G22" s="129">
        <v>0.5</v>
      </c>
      <c r="H22" s="149" t="s">
        <v>28</v>
      </c>
      <c r="I22" s="116" t="s">
        <v>74</v>
      </c>
      <c r="J22" s="240">
        <v>45231</v>
      </c>
      <c r="K22" s="116" t="s">
        <v>275</v>
      </c>
      <c r="L22" s="116" t="s">
        <v>878</v>
      </c>
      <c r="M22" s="240">
        <v>45307</v>
      </c>
      <c r="N22" s="116"/>
      <c r="O22" s="116"/>
      <c r="P22" s="116"/>
      <c r="Q22" s="116"/>
      <c r="R22" s="238"/>
      <c r="S22" s="116"/>
      <c r="T22" s="116"/>
      <c r="U22" s="116"/>
      <c r="V22" s="116"/>
      <c r="W22" s="116"/>
      <c r="X22" s="116"/>
      <c r="Y22" s="116"/>
    </row>
    <row r="23" ht="136.5" customHeight="1">
      <c r="A23" s="116">
        <f t="shared" si="20"/>
        <v>14</v>
      </c>
      <c r="B23" s="149" t="s">
        <v>1625</v>
      </c>
      <c r="C23" s="116">
        <v>2</v>
      </c>
      <c r="D23" s="238" t="s">
        <v>1662</v>
      </c>
      <c r="E23" s="116"/>
      <c r="F23" s="116"/>
      <c r="G23" s="129">
        <v>0.5</v>
      </c>
      <c r="H23" s="149" t="s">
        <v>28</v>
      </c>
      <c r="I23" s="116" t="s">
        <v>74</v>
      </c>
      <c r="J23" s="240">
        <v>45231</v>
      </c>
      <c r="K23" s="116" t="s">
        <v>275</v>
      </c>
      <c r="L23" s="116" t="s">
        <v>878</v>
      </c>
      <c r="M23" s="240">
        <v>45307</v>
      </c>
      <c r="N23" s="116"/>
      <c r="O23" s="116"/>
      <c r="P23" s="116"/>
      <c r="Q23" s="116"/>
      <c r="R23" s="238"/>
      <c r="S23" s="116"/>
      <c r="T23" s="116"/>
      <c r="U23" s="116"/>
      <c r="V23" s="116"/>
      <c r="W23" s="116"/>
      <c r="X23" s="116"/>
      <c r="Y23" s="116"/>
    </row>
    <row r="24" ht="204">
      <c r="A24" s="116">
        <f t="shared" si="20"/>
        <v>15</v>
      </c>
      <c r="B24" s="149" t="s">
        <v>1663</v>
      </c>
      <c r="C24" s="116">
        <v>1</v>
      </c>
      <c r="D24" s="238" t="s">
        <v>1664</v>
      </c>
      <c r="E24" s="116"/>
      <c r="F24" s="116"/>
      <c r="G24" s="129">
        <v>0.5</v>
      </c>
      <c r="H24" s="149" t="s">
        <v>20</v>
      </c>
      <c r="I24" s="116" t="s">
        <v>74</v>
      </c>
      <c r="J24" s="240">
        <v>45231</v>
      </c>
      <c r="K24" s="116" t="s">
        <v>275</v>
      </c>
      <c r="L24" s="116" t="s">
        <v>878</v>
      </c>
      <c r="M24" s="240">
        <v>45307</v>
      </c>
      <c r="N24" s="238" t="s">
        <v>1348</v>
      </c>
      <c r="O24" s="116"/>
      <c r="P24" s="116" t="s">
        <v>1665</v>
      </c>
      <c r="Q24" s="240">
        <v>45320</v>
      </c>
      <c r="R24" s="238"/>
      <c r="S24" s="116"/>
      <c r="T24" s="116"/>
      <c r="U24" s="116"/>
      <c r="V24" s="116"/>
      <c r="W24" s="116"/>
      <c r="X24" s="116"/>
      <c r="Y24" s="116"/>
    </row>
    <row r="25" ht="144.75" customHeight="1">
      <c r="A25" s="116">
        <v>16</v>
      </c>
      <c r="B25" s="149" t="s">
        <v>1666</v>
      </c>
      <c r="C25" s="116"/>
      <c r="D25" s="238" t="s">
        <v>1335</v>
      </c>
      <c r="E25" s="116"/>
      <c r="F25" s="116"/>
      <c r="G25" s="129">
        <v>0.5</v>
      </c>
      <c r="H25" s="149" t="s">
        <v>20</v>
      </c>
      <c r="I25" s="116" t="s">
        <v>74</v>
      </c>
      <c r="J25" s="240">
        <v>45307</v>
      </c>
      <c r="K25" s="116" t="s">
        <v>275</v>
      </c>
      <c r="L25" s="116" t="s">
        <v>1371</v>
      </c>
      <c r="M25" s="116"/>
      <c r="N25" s="116"/>
      <c r="O25" s="116"/>
      <c r="P25" s="116"/>
      <c r="Q25" s="240">
        <v>45320</v>
      </c>
      <c r="R25" s="238"/>
      <c r="S25" s="116"/>
      <c r="T25" s="116"/>
      <c r="U25" s="116"/>
      <c r="V25" s="116"/>
      <c r="W25" s="116"/>
      <c r="X25" s="116"/>
      <c r="Y25" s="116"/>
    </row>
    <row r="26">
      <c r="A26" s="116"/>
      <c r="B26" s="149"/>
      <c r="C26" s="116"/>
      <c r="D26" s="238"/>
      <c r="E26" s="116"/>
      <c r="F26" s="116"/>
      <c r="G26" s="129"/>
      <c r="H26" s="149"/>
      <c r="I26" s="116"/>
      <c r="J26" s="116"/>
      <c r="K26" s="116"/>
      <c r="L26" s="116"/>
      <c r="M26" s="150"/>
      <c r="N26" s="116"/>
      <c r="O26" s="116"/>
      <c r="P26" s="116"/>
      <c r="Q26" s="116"/>
      <c r="R26" s="238"/>
      <c r="S26" s="116"/>
      <c r="T26" s="116"/>
      <c r="U26" s="116"/>
      <c r="V26" s="116"/>
      <c r="W26" s="116"/>
      <c r="X26" s="116"/>
      <c r="Y26" s="116"/>
    </row>
    <row r="27" hidden="1">
      <c r="A27" s="116"/>
      <c r="B27" s="149"/>
      <c r="C27" s="116"/>
      <c r="D27" s="238"/>
      <c r="E27" s="116"/>
      <c r="F27" s="116"/>
      <c r="G27" s="129"/>
      <c r="H27" s="149"/>
      <c r="I27" s="116"/>
      <c r="J27" s="116"/>
      <c r="K27" s="116"/>
      <c r="L27" s="116"/>
      <c r="M27" s="116"/>
      <c r="N27" s="116"/>
      <c r="O27" s="116"/>
      <c r="P27" s="116"/>
      <c r="Q27" s="116"/>
      <c r="R27" s="238"/>
      <c r="S27" s="116"/>
      <c r="T27" s="116"/>
      <c r="U27" s="116"/>
      <c r="V27" s="116"/>
      <c r="W27" s="116"/>
      <c r="X27" s="116"/>
      <c r="Y27" s="116"/>
    </row>
    <row r="28" hidden="1">
      <c r="A28" s="116"/>
      <c r="B28" s="149"/>
      <c r="C28" s="116"/>
      <c r="D28" s="238"/>
      <c r="E28" s="116"/>
      <c r="F28" s="116"/>
      <c r="G28" s="129"/>
      <c r="H28" s="149"/>
      <c r="I28" s="116"/>
      <c r="J28" s="116"/>
      <c r="K28" s="116"/>
      <c r="L28" s="116"/>
      <c r="M28" s="116"/>
      <c r="N28" s="116"/>
      <c r="O28" s="116"/>
      <c r="P28" s="116"/>
      <c r="Q28" s="116"/>
      <c r="R28" s="238"/>
      <c r="S28" s="116"/>
      <c r="T28" s="116"/>
      <c r="U28" s="116"/>
      <c r="V28" s="116"/>
      <c r="W28" s="116"/>
      <c r="X28" s="116"/>
      <c r="Y28" s="116"/>
    </row>
    <row r="29" hidden="1">
      <c r="A29" s="116"/>
      <c r="B29" s="149"/>
      <c r="C29" s="116"/>
      <c r="D29" s="238"/>
      <c r="E29" s="116"/>
      <c r="F29" s="116"/>
      <c r="G29" s="129"/>
      <c r="H29" s="149"/>
      <c r="I29" s="116"/>
      <c r="J29" s="116"/>
      <c r="K29" s="116"/>
      <c r="L29" s="116"/>
      <c r="M29" s="116"/>
      <c r="N29" s="116"/>
      <c r="O29" s="116"/>
      <c r="P29" s="116"/>
      <c r="Q29" s="116"/>
      <c r="R29" s="238"/>
      <c r="S29" s="116"/>
      <c r="T29" s="116"/>
      <c r="U29" s="116"/>
      <c r="V29" s="116"/>
      <c r="W29" s="116"/>
      <c r="X29" s="116"/>
      <c r="Y29" s="116"/>
    </row>
    <row r="30" hidden="1">
      <c r="A30" s="116"/>
      <c r="B30" s="149"/>
      <c r="C30" s="116"/>
      <c r="D30" s="238"/>
      <c r="E30" s="116"/>
      <c r="F30" s="116"/>
      <c r="G30" s="129"/>
      <c r="H30" s="149"/>
      <c r="I30" s="116"/>
      <c r="J30" s="116"/>
      <c r="K30" s="116"/>
      <c r="L30" s="116"/>
      <c r="M30" s="116"/>
      <c r="N30" s="116"/>
      <c r="O30" s="116"/>
      <c r="P30" s="116"/>
      <c r="Q30" s="116"/>
      <c r="R30" s="238"/>
      <c r="S30" s="116"/>
      <c r="T30" s="116"/>
      <c r="U30" s="116"/>
      <c r="V30" s="116"/>
      <c r="W30" s="116"/>
      <c r="X30" s="116"/>
      <c r="Y30" s="116"/>
    </row>
    <row r="31" hidden="1">
      <c r="A31" s="116"/>
      <c r="B31" s="149"/>
      <c r="C31" s="116"/>
      <c r="D31" s="238"/>
      <c r="E31" s="116"/>
      <c r="F31" s="116"/>
      <c r="G31" s="129"/>
      <c r="H31" s="149"/>
      <c r="I31" s="116"/>
      <c r="J31" s="116"/>
      <c r="K31" s="116"/>
      <c r="L31" s="116"/>
      <c r="M31" s="116"/>
      <c r="N31" s="116"/>
      <c r="O31" s="116"/>
      <c r="P31" s="116"/>
      <c r="Q31" s="116"/>
      <c r="R31" s="238"/>
      <c r="S31" s="116"/>
      <c r="T31" s="116"/>
      <c r="U31" s="116"/>
      <c r="V31" s="116"/>
      <c r="W31" s="116"/>
      <c r="X31" s="116"/>
      <c r="Y31" s="116"/>
    </row>
    <row r="32" hidden="1">
      <c r="A32" s="116"/>
      <c r="B32" s="149"/>
      <c r="C32" s="116"/>
      <c r="D32" s="238"/>
      <c r="E32" s="116"/>
      <c r="F32" s="116"/>
      <c r="G32" s="129"/>
      <c r="H32" s="149"/>
      <c r="I32" s="116"/>
      <c r="J32" s="116"/>
      <c r="K32" s="116"/>
      <c r="L32" s="116"/>
      <c r="M32" s="116"/>
      <c r="N32" s="116"/>
      <c r="O32" s="116"/>
      <c r="P32" s="116"/>
      <c r="Q32" s="116"/>
      <c r="R32" s="238"/>
      <c r="S32" s="116"/>
      <c r="T32" s="116"/>
      <c r="U32" s="116"/>
      <c r="V32" s="116"/>
      <c r="W32" s="116"/>
      <c r="X32" s="116"/>
      <c r="Y32" s="116"/>
    </row>
    <row r="33" hidden="1">
      <c r="A33" s="116"/>
      <c r="B33" s="149"/>
      <c r="C33" s="116"/>
      <c r="D33" s="238"/>
      <c r="E33" s="116"/>
      <c r="F33" s="116"/>
      <c r="G33" s="129"/>
      <c r="H33" s="149"/>
      <c r="I33" s="116"/>
      <c r="J33" s="116"/>
      <c r="K33" s="116"/>
      <c r="L33" s="116"/>
      <c r="M33" s="116"/>
      <c r="N33" s="116"/>
      <c r="O33" s="116"/>
      <c r="P33" s="116"/>
      <c r="Q33" s="116"/>
      <c r="R33" s="238"/>
      <c r="S33" s="116"/>
      <c r="T33" s="116"/>
      <c r="U33" s="116"/>
      <c r="V33" s="116"/>
      <c r="W33" s="116"/>
      <c r="X33" s="116"/>
      <c r="Y33" s="116"/>
    </row>
    <row r="34" hidden="1">
      <c r="A34" s="116"/>
      <c r="B34" s="149"/>
      <c r="C34" s="116"/>
      <c r="D34" s="238"/>
      <c r="E34" s="116"/>
      <c r="F34" s="116"/>
      <c r="G34" s="129"/>
      <c r="H34" s="149"/>
      <c r="I34" s="116"/>
      <c r="J34" s="116"/>
      <c r="K34" s="116"/>
      <c r="L34" s="116"/>
      <c r="M34" s="116"/>
      <c r="N34" s="116"/>
      <c r="O34" s="116"/>
      <c r="P34" s="116"/>
      <c r="Q34" s="116"/>
      <c r="R34" s="238"/>
      <c r="S34" s="116"/>
      <c r="T34" s="116"/>
      <c r="U34" s="116"/>
      <c r="V34" s="116"/>
      <c r="W34" s="116"/>
      <c r="X34" s="116"/>
      <c r="Y34" s="116"/>
    </row>
    <row r="35" hidden="1">
      <c r="A35" s="116"/>
      <c r="B35" s="149"/>
      <c r="C35" s="116"/>
      <c r="D35" s="238"/>
      <c r="E35" s="116"/>
      <c r="F35" s="116"/>
      <c r="G35" s="129"/>
      <c r="H35" s="149"/>
      <c r="I35" s="116"/>
      <c r="J35" s="116"/>
      <c r="K35" s="116"/>
      <c r="L35" s="116"/>
      <c r="M35" s="116"/>
      <c r="N35" s="116"/>
      <c r="O35" s="116"/>
      <c r="P35" s="116"/>
      <c r="Q35" s="116"/>
      <c r="R35" s="238"/>
      <c r="S35" s="116"/>
      <c r="T35" s="116"/>
      <c r="U35" s="116"/>
      <c r="V35" s="116"/>
      <c r="W35" s="116"/>
      <c r="X35" s="116"/>
      <c r="Y35" s="116"/>
    </row>
    <row r="36" hidden="1">
      <c r="A36" s="116"/>
      <c r="B36" s="149"/>
      <c r="C36" s="116"/>
      <c r="D36" s="238"/>
      <c r="E36" s="116"/>
      <c r="F36" s="116"/>
      <c r="G36" s="129"/>
      <c r="H36" s="149"/>
      <c r="I36" s="116"/>
      <c r="J36" s="116"/>
      <c r="K36" s="116"/>
      <c r="L36" s="116"/>
      <c r="M36" s="116"/>
      <c r="N36" s="116"/>
      <c r="O36" s="116"/>
      <c r="P36" s="116"/>
      <c r="Q36" s="116"/>
      <c r="R36" s="238"/>
      <c r="S36" s="116"/>
      <c r="T36" s="116"/>
      <c r="U36" s="116"/>
      <c r="V36" s="116"/>
      <c r="W36" s="116"/>
      <c r="X36" s="116"/>
      <c r="Y36" s="116"/>
    </row>
    <row r="37" hidden="1">
      <c r="A37" s="116"/>
      <c r="B37" s="149"/>
      <c r="C37" s="116"/>
      <c r="D37" s="238"/>
      <c r="E37" s="116"/>
      <c r="F37" s="116"/>
      <c r="G37" s="129"/>
      <c r="H37" s="149"/>
      <c r="I37" s="116"/>
      <c r="J37" s="116"/>
      <c r="K37" s="116"/>
      <c r="L37" s="116"/>
      <c r="M37" s="116"/>
      <c r="N37" s="116"/>
      <c r="O37" s="116"/>
      <c r="P37" s="116"/>
      <c r="Q37" s="116"/>
      <c r="R37" s="238"/>
      <c r="S37" s="116"/>
      <c r="T37" s="116"/>
      <c r="U37" s="116"/>
      <c r="V37" s="116"/>
      <c r="W37" s="116"/>
      <c r="X37" s="116"/>
      <c r="Y37" s="116"/>
    </row>
    <row r="38" hidden="1">
      <c r="A38" s="116"/>
      <c r="B38" s="149"/>
      <c r="C38" s="116"/>
      <c r="D38" s="238"/>
      <c r="E38" s="116"/>
      <c r="F38" s="116"/>
      <c r="G38" s="129"/>
      <c r="H38" s="149"/>
      <c r="I38" s="116"/>
      <c r="J38" s="116"/>
      <c r="K38" s="116"/>
      <c r="L38" s="116"/>
      <c r="M38" s="116"/>
      <c r="N38" s="116"/>
      <c r="O38" s="116"/>
      <c r="P38" s="116"/>
      <c r="Q38" s="116"/>
      <c r="R38" s="238"/>
      <c r="S38" s="116"/>
      <c r="T38" s="116"/>
      <c r="U38" s="116"/>
      <c r="V38" s="116"/>
      <c r="W38" s="116"/>
      <c r="X38" s="116"/>
      <c r="Y38" s="116"/>
    </row>
    <row r="39" hidden="1">
      <c r="A39" s="116"/>
      <c r="B39" s="149"/>
      <c r="C39" s="116"/>
      <c r="D39" s="238"/>
      <c r="E39" s="116"/>
      <c r="F39" s="116"/>
      <c r="G39" s="129"/>
      <c r="H39" s="149"/>
      <c r="I39" s="116"/>
      <c r="J39" s="116"/>
      <c r="K39" s="116"/>
      <c r="L39" s="116"/>
      <c r="M39" s="116"/>
      <c r="N39" s="116"/>
      <c r="O39" s="116"/>
      <c r="P39" s="116"/>
      <c r="Q39" s="116"/>
      <c r="R39" s="238"/>
      <c r="S39" s="116"/>
      <c r="T39" s="116"/>
      <c r="U39" s="116"/>
      <c r="V39" s="116"/>
      <c r="W39" s="116"/>
      <c r="X39" s="116"/>
      <c r="Y39" s="116"/>
    </row>
    <row r="40" hidden="1">
      <c r="A40" s="116"/>
      <c r="B40" s="149"/>
      <c r="C40" s="116"/>
      <c r="D40" s="238"/>
      <c r="E40" s="116"/>
      <c r="F40" s="116"/>
      <c r="G40" s="129"/>
      <c r="H40" s="149"/>
      <c r="I40" s="116"/>
      <c r="J40" s="116"/>
      <c r="K40" s="116"/>
      <c r="L40" s="116"/>
      <c r="M40" s="116"/>
      <c r="N40" s="116"/>
      <c r="O40" s="116"/>
      <c r="P40" s="116"/>
      <c r="Q40" s="116"/>
      <c r="R40" s="238"/>
      <c r="S40" s="116"/>
      <c r="T40" s="116"/>
      <c r="U40" s="116"/>
      <c r="V40" s="116"/>
      <c r="W40" s="116"/>
      <c r="X40" s="116"/>
      <c r="Y40" s="116"/>
    </row>
    <row r="41" hidden="1">
      <c r="A41" s="116"/>
      <c r="B41" s="149"/>
      <c r="C41" s="116"/>
      <c r="D41" s="238"/>
      <c r="E41" s="116"/>
      <c r="F41" s="116"/>
      <c r="G41" s="129"/>
      <c r="H41" s="149"/>
      <c r="I41" s="116"/>
      <c r="J41" s="116"/>
      <c r="K41" s="116"/>
      <c r="L41" s="116"/>
      <c r="M41" s="116"/>
      <c r="N41" s="116"/>
      <c r="O41" s="116"/>
      <c r="P41" s="116"/>
      <c r="Q41" s="116"/>
      <c r="R41" s="238"/>
      <c r="S41" s="116"/>
      <c r="T41" s="116"/>
      <c r="U41" s="116"/>
      <c r="V41" s="116"/>
      <c r="W41" s="116"/>
      <c r="X41" s="116"/>
      <c r="Y41" s="116"/>
    </row>
    <row r="42" hidden="1">
      <c r="A42" s="116"/>
      <c r="B42" s="149"/>
      <c r="C42" s="116"/>
      <c r="D42" s="238"/>
      <c r="E42" s="116"/>
      <c r="F42" s="116"/>
      <c r="G42" s="129"/>
      <c r="H42" s="149"/>
      <c r="I42" s="116"/>
      <c r="J42" s="116"/>
      <c r="K42" s="116"/>
      <c r="L42" s="116"/>
      <c r="M42" s="116"/>
      <c r="N42" s="116"/>
      <c r="O42" s="116"/>
      <c r="P42" s="116"/>
      <c r="Q42" s="116"/>
      <c r="R42" s="238"/>
      <c r="S42" s="116"/>
      <c r="T42" s="116"/>
      <c r="U42" s="116"/>
      <c r="V42" s="116"/>
      <c r="W42" s="116"/>
      <c r="X42" s="116"/>
      <c r="Y42" s="116"/>
    </row>
    <row r="43" hidden="1">
      <c r="A43" s="116"/>
      <c r="B43" s="149"/>
      <c r="C43" s="116"/>
      <c r="D43" s="238"/>
      <c r="E43" s="116"/>
      <c r="F43" s="116"/>
      <c r="G43" s="129"/>
      <c r="H43" s="149"/>
      <c r="I43" s="116"/>
      <c r="J43" s="116"/>
      <c r="K43" s="116"/>
      <c r="L43" s="116"/>
      <c r="M43" s="116"/>
      <c r="N43" s="116"/>
      <c r="O43" s="116"/>
      <c r="P43" s="116"/>
      <c r="Q43" s="116"/>
      <c r="R43" s="238"/>
      <c r="S43" s="116"/>
      <c r="T43" s="116"/>
      <c r="U43" s="116"/>
      <c r="V43" s="116"/>
      <c r="W43" s="116"/>
      <c r="X43" s="116"/>
      <c r="Y43" s="116"/>
    </row>
    <row r="44" hidden="1">
      <c r="A44" s="116"/>
      <c r="B44" s="149"/>
      <c r="C44" s="116"/>
      <c r="D44" s="238"/>
      <c r="E44" s="116"/>
      <c r="F44" s="116"/>
      <c r="G44" s="129"/>
      <c r="H44" s="149"/>
      <c r="I44" s="116"/>
      <c r="J44" s="116"/>
      <c r="K44" s="116"/>
      <c r="L44" s="116"/>
      <c r="M44" s="116"/>
      <c r="N44" s="116"/>
      <c r="O44" s="116"/>
      <c r="P44" s="116"/>
      <c r="Q44" s="116"/>
      <c r="R44" s="238"/>
      <c r="S44" s="116"/>
      <c r="T44" s="116"/>
      <c r="U44" s="116"/>
      <c r="V44" s="116"/>
      <c r="W44" s="116"/>
      <c r="X44" s="116"/>
      <c r="Y44" s="116"/>
    </row>
    <row r="45" hidden="1">
      <c r="A45" s="116"/>
      <c r="B45" s="149"/>
      <c r="C45" s="116"/>
      <c r="D45" s="238"/>
      <c r="E45" s="116"/>
      <c r="F45" s="116"/>
      <c r="G45" s="129"/>
      <c r="H45" s="149"/>
      <c r="I45" s="116"/>
      <c r="J45" s="116"/>
      <c r="K45" s="116"/>
      <c r="L45" s="116"/>
      <c r="M45" s="116"/>
      <c r="N45" s="116"/>
      <c r="O45" s="116"/>
      <c r="P45" s="116"/>
      <c r="Q45" s="116"/>
      <c r="R45" s="238"/>
      <c r="S45" s="116"/>
      <c r="T45" s="116"/>
      <c r="U45" s="116"/>
      <c r="V45" s="116"/>
      <c r="W45" s="116"/>
      <c r="X45" s="116"/>
      <c r="Y45" s="116"/>
    </row>
    <row r="46" hidden="1">
      <c r="A46" s="116"/>
      <c r="B46" s="149"/>
      <c r="C46" s="116"/>
      <c r="D46" s="238"/>
      <c r="E46" s="116"/>
      <c r="F46" s="116"/>
      <c r="G46" s="129"/>
      <c r="H46" s="149"/>
      <c r="I46" s="116"/>
      <c r="J46" s="116"/>
      <c r="K46" s="116"/>
      <c r="L46" s="116"/>
      <c r="M46" s="116"/>
      <c r="N46" s="116"/>
      <c r="O46" s="116"/>
      <c r="P46" s="116"/>
      <c r="Q46" s="116"/>
      <c r="R46" s="238"/>
      <c r="S46" s="116"/>
      <c r="T46" s="116"/>
      <c r="U46" s="116"/>
      <c r="V46" s="116"/>
      <c r="W46" s="116"/>
      <c r="X46" s="116"/>
      <c r="Y46" s="116"/>
    </row>
    <row r="47" hidden="1">
      <c r="A47" s="116"/>
      <c r="B47" s="149"/>
      <c r="C47" s="116"/>
      <c r="D47" s="238"/>
      <c r="E47" s="116"/>
      <c r="F47" s="116"/>
      <c r="G47" s="129"/>
      <c r="H47" s="149"/>
      <c r="I47" s="116"/>
      <c r="J47" s="116"/>
      <c r="K47" s="116"/>
      <c r="L47" s="116"/>
      <c r="M47" s="116"/>
      <c r="N47" s="116"/>
      <c r="O47" s="116"/>
      <c r="P47" s="116"/>
      <c r="Q47" s="116"/>
      <c r="R47" s="238"/>
      <c r="S47" s="116"/>
      <c r="T47" s="116"/>
      <c r="U47" s="116"/>
      <c r="V47" s="116"/>
      <c r="W47" s="116"/>
      <c r="X47" s="116"/>
      <c r="Y47" s="116"/>
    </row>
    <row r="48" hidden="1">
      <c r="A48" s="116"/>
      <c r="B48" s="149"/>
      <c r="C48" s="116"/>
      <c r="D48" s="238"/>
      <c r="E48" s="116"/>
      <c r="F48" s="116"/>
      <c r="G48" s="129"/>
      <c r="H48" s="149"/>
      <c r="I48" s="116"/>
      <c r="J48" s="116"/>
      <c r="K48" s="116"/>
      <c r="L48" s="116"/>
      <c r="M48" s="116"/>
      <c r="N48" s="116"/>
      <c r="O48" s="116"/>
      <c r="P48" s="116"/>
      <c r="Q48" s="116"/>
      <c r="R48" s="238"/>
      <c r="S48" s="116"/>
      <c r="T48" s="116"/>
      <c r="U48" s="116"/>
      <c r="V48" s="116"/>
      <c r="W48" s="116"/>
      <c r="X48" s="116"/>
      <c r="Y48" s="116"/>
    </row>
    <row r="49" hidden="1">
      <c r="A49" s="116"/>
      <c r="B49" s="149"/>
      <c r="C49" s="116"/>
      <c r="D49" s="238"/>
      <c r="E49" s="116"/>
      <c r="F49" s="116"/>
      <c r="G49" s="129"/>
      <c r="H49" s="149"/>
      <c r="I49" s="116"/>
      <c r="J49" s="116"/>
      <c r="K49" s="116"/>
      <c r="L49" s="116"/>
      <c r="M49" s="116"/>
      <c r="N49" s="116"/>
      <c r="O49" s="116"/>
      <c r="P49" s="116"/>
      <c r="Q49" s="116"/>
      <c r="R49" s="238"/>
      <c r="S49" s="116"/>
      <c r="T49" s="116"/>
      <c r="U49" s="116"/>
      <c r="V49" s="116"/>
      <c r="W49" s="116"/>
      <c r="X49" s="116"/>
      <c r="Y49" s="116"/>
    </row>
    <row r="50" hidden="1">
      <c r="A50" s="116"/>
      <c r="B50" s="149"/>
      <c r="C50" s="116"/>
      <c r="D50" s="238"/>
      <c r="E50" s="116"/>
      <c r="F50" s="116"/>
      <c r="G50" s="129"/>
      <c r="H50" s="149"/>
      <c r="I50" s="116"/>
      <c r="J50" s="116"/>
      <c r="K50" s="116"/>
      <c r="L50" s="116"/>
      <c r="M50" s="116"/>
      <c r="N50" s="116"/>
      <c r="O50" s="116"/>
      <c r="P50" s="116"/>
      <c r="Q50" s="116"/>
      <c r="R50" s="238"/>
      <c r="S50" s="116"/>
      <c r="T50" s="116"/>
      <c r="U50" s="116"/>
      <c r="V50" s="116"/>
      <c r="W50" s="116"/>
      <c r="X50" s="116"/>
      <c r="Y50" s="116"/>
    </row>
    <row r="51" hidden="1">
      <c r="A51" s="116"/>
      <c r="B51" s="149"/>
      <c r="C51" s="116"/>
      <c r="D51" s="238"/>
      <c r="E51" s="116"/>
      <c r="F51" s="116"/>
      <c r="G51" s="129"/>
      <c r="H51" s="149"/>
      <c r="I51" s="116"/>
      <c r="J51" s="116"/>
      <c r="K51" s="116"/>
      <c r="L51" s="116"/>
      <c r="M51" s="116"/>
      <c r="N51" s="116"/>
      <c r="O51" s="116"/>
      <c r="P51" s="116"/>
      <c r="Q51" s="116"/>
      <c r="R51" s="238"/>
      <c r="S51" s="116"/>
      <c r="T51" s="116"/>
      <c r="U51" s="116"/>
      <c r="V51" s="116"/>
      <c r="W51" s="116"/>
      <c r="X51" s="116"/>
      <c r="Y51" s="116"/>
    </row>
    <row r="52" hidden="1">
      <c r="A52" s="116"/>
      <c r="B52" s="149"/>
      <c r="C52" s="116"/>
      <c r="D52" s="238"/>
      <c r="E52" s="116"/>
      <c r="F52" s="116"/>
      <c r="G52" s="129"/>
      <c r="H52" s="149"/>
      <c r="I52" s="116"/>
      <c r="J52" s="116"/>
      <c r="K52" s="116"/>
      <c r="L52" s="116"/>
      <c r="M52" s="116"/>
      <c r="N52" s="116"/>
      <c r="O52" s="116"/>
      <c r="P52" s="116"/>
      <c r="Q52" s="116"/>
      <c r="R52" s="238"/>
      <c r="S52" s="116"/>
      <c r="T52" s="116"/>
      <c r="U52" s="116"/>
      <c r="V52" s="116"/>
      <c r="W52" s="116"/>
      <c r="X52" s="116"/>
      <c r="Y52" s="116"/>
    </row>
    <row r="53" hidden="1">
      <c r="A53" s="116"/>
      <c r="B53" s="149"/>
      <c r="C53" s="116"/>
      <c r="D53" s="238"/>
      <c r="E53" s="116"/>
      <c r="F53" s="116"/>
      <c r="G53" s="129"/>
      <c r="H53" s="149"/>
      <c r="I53" s="116"/>
      <c r="J53" s="116"/>
      <c r="K53" s="116"/>
      <c r="L53" s="116"/>
      <c r="M53" s="116"/>
      <c r="N53" s="116"/>
      <c r="O53" s="116"/>
      <c r="P53" s="116"/>
      <c r="Q53" s="116"/>
      <c r="R53" s="238"/>
      <c r="S53" s="116"/>
      <c r="T53" s="116"/>
      <c r="U53" s="116"/>
      <c r="V53" s="116"/>
      <c r="W53" s="116"/>
      <c r="X53" s="116"/>
      <c r="Y53" s="116"/>
    </row>
    <row r="54" hidden="1">
      <c r="A54" s="116"/>
      <c r="B54" s="149"/>
      <c r="C54" s="116"/>
      <c r="D54" s="238"/>
      <c r="E54" s="116"/>
      <c r="F54" s="116"/>
      <c r="G54" s="129"/>
      <c r="H54" s="149"/>
      <c r="I54" s="116"/>
      <c r="J54" s="116"/>
      <c r="K54" s="116"/>
      <c r="L54" s="116"/>
      <c r="M54" s="116"/>
      <c r="N54" s="116"/>
      <c r="O54" s="116"/>
      <c r="P54" s="116"/>
      <c r="Q54" s="116"/>
      <c r="R54" s="238"/>
      <c r="S54" s="116"/>
      <c r="T54" s="116"/>
      <c r="U54" s="116"/>
      <c r="V54" s="116"/>
      <c r="W54" s="116"/>
      <c r="X54" s="116"/>
      <c r="Y54" s="116"/>
    </row>
    <row r="55" hidden="1">
      <c r="A55" s="116"/>
      <c r="B55" s="149"/>
      <c r="C55" s="116"/>
      <c r="D55" s="238"/>
      <c r="E55" s="116"/>
      <c r="F55" s="116"/>
      <c r="G55" s="129"/>
      <c r="H55" s="149"/>
      <c r="I55" s="116"/>
      <c r="J55" s="116"/>
      <c r="K55" s="116"/>
      <c r="L55" s="116"/>
      <c r="M55" s="116"/>
      <c r="N55" s="116"/>
      <c r="O55" s="116"/>
      <c r="P55" s="116"/>
      <c r="Q55" s="116"/>
      <c r="R55" s="238"/>
      <c r="S55" s="116"/>
      <c r="T55" s="116"/>
      <c r="U55" s="116"/>
      <c r="V55" s="116"/>
      <c r="W55" s="116"/>
      <c r="X55" s="116"/>
      <c r="Y55" s="116"/>
    </row>
    <row r="56" hidden="1">
      <c r="A56" s="116"/>
      <c r="B56" s="149"/>
      <c r="C56" s="116"/>
      <c r="D56" s="238"/>
      <c r="E56" s="116"/>
      <c r="F56" s="116"/>
      <c r="G56" s="129"/>
      <c r="H56" s="149"/>
      <c r="I56" s="116"/>
      <c r="J56" s="116"/>
      <c r="K56" s="116"/>
      <c r="L56" s="116"/>
      <c r="M56" s="116"/>
      <c r="N56" s="116"/>
      <c r="O56" s="116"/>
      <c r="P56" s="116"/>
      <c r="Q56" s="116"/>
      <c r="R56" s="238"/>
      <c r="S56" s="116"/>
      <c r="T56" s="116"/>
      <c r="U56" s="116"/>
      <c r="V56" s="116"/>
      <c r="W56" s="116"/>
      <c r="X56" s="116"/>
      <c r="Y56" s="116"/>
    </row>
    <row r="57" hidden="1">
      <c r="A57" s="116"/>
      <c r="B57" s="149"/>
      <c r="C57" s="116"/>
      <c r="D57" s="238"/>
      <c r="E57" s="116"/>
      <c r="F57" s="116"/>
      <c r="G57" s="129"/>
      <c r="H57" s="149"/>
      <c r="I57" s="116"/>
      <c r="J57" s="116"/>
      <c r="K57" s="116"/>
      <c r="L57" s="116"/>
      <c r="M57" s="116"/>
      <c r="N57" s="116"/>
      <c r="O57" s="116"/>
      <c r="P57" s="116"/>
      <c r="Q57" s="116"/>
      <c r="R57" s="238"/>
      <c r="S57" s="116"/>
      <c r="T57" s="116"/>
      <c r="U57" s="116"/>
      <c r="V57" s="116"/>
      <c r="W57" s="116"/>
      <c r="X57" s="116"/>
      <c r="Y57" s="116"/>
    </row>
    <row r="58" hidden="1">
      <c r="A58" s="116"/>
      <c r="B58" s="149"/>
      <c r="C58" s="116"/>
      <c r="D58" s="238"/>
      <c r="E58" s="116"/>
      <c r="F58" s="116"/>
      <c r="G58" s="129"/>
      <c r="H58" s="149"/>
      <c r="I58" s="116"/>
      <c r="J58" s="116"/>
      <c r="K58" s="116"/>
      <c r="L58" s="116"/>
      <c r="M58" s="116"/>
      <c r="N58" s="116"/>
      <c r="O58" s="116"/>
      <c r="P58" s="116"/>
      <c r="Q58" s="116"/>
      <c r="R58" s="238"/>
      <c r="S58" s="116"/>
      <c r="T58" s="116"/>
      <c r="U58" s="116"/>
      <c r="V58" s="116"/>
      <c r="W58" s="116"/>
      <c r="X58" s="116"/>
      <c r="Y58" s="116"/>
    </row>
    <row r="59" hidden="1">
      <c r="A59" s="116"/>
      <c r="B59" s="149"/>
      <c r="C59" s="116"/>
      <c r="D59" s="238"/>
      <c r="E59" s="116"/>
      <c r="F59" s="116"/>
      <c r="G59" s="129"/>
      <c r="H59" s="149"/>
      <c r="I59" s="116"/>
      <c r="J59" s="116"/>
      <c r="K59" s="116"/>
      <c r="L59" s="116"/>
      <c r="M59" s="116"/>
      <c r="N59" s="116"/>
      <c r="O59" s="116"/>
      <c r="P59" s="116"/>
      <c r="Q59" s="116"/>
      <c r="R59" s="238"/>
      <c r="S59" s="116"/>
      <c r="T59" s="116"/>
      <c r="U59" s="116"/>
      <c r="V59" s="116"/>
      <c r="W59" s="116"/>
      <c r="X59" s="116"/>
      <c r="Y59" s="116"/>
    </row>
    <row r="60" hidden="1">
      <c r="A60" s="116"/>
      <c r="B60" s="149"/>
      <c r="C60" s="116"/>
      <c r="D60" s="238"/>
      <c r="E60" s="116"/>
      <c r="F60" s="116"/>
      <c r="G60" s="129"/>
      <c r="H60" s="149"/>
      <c r="I60" s="116"/>
      <c r="J60" s="116"/>
      <c r="K60" s="116"/>
      <c r="L60" s="116"/>
      <c r="M60" s="116"/>
      <c r="N60" s="116"/>
      <c r="O60" s="116"/>
      <c r="P60" s="116"/>
      <c r="Q60" s="116"/>
      <c r="R60" s="238"/>
      <c r="S60" s="116"/>
      <c r="T60" s="116"/>
      <c r="U60" s="116"/>
      <c r="V60" s="116"/>
      <c r="W60" s="116"/>
      <c r="X60" s="116"/>
      <c r="Y60" s="116"/>
    </row>
    <row r="61" hidden="1">
      <c r="A61" s="116"/>
      <c r="B61" s="149"/>
      <c r="C61" s="116"/>
      <c r="D61" s="238"/>
      <c r="E61" s="116"/>
      <c r="F61" s="116"/>
      <c r="G61" s="129"/>
      <c r="H61" s="149"/>
      <c r="I61" s="116"/>
      <c r="J61" s="116"/>
      <c r="K61" s="116"/>
      <c r="L61" s="116"/>
      <c r="M61" s="116"/>
      <c r="N61" s="116"/>
      <c r="O61" s="116"/>
      <c r="P61" s="116"/>
      <c r="Q61" s="116"/>
      <c r="R61" s="238"/>
      <c r="S61" s="116"/>
      <c r="T61" s="116"/>
      <c r="U61" s="116"/>
      <c r="V61" s="116"/>
      <c r="W61" s="116"/>
      <c r="X61" s="116"/>
      <c r="Y61" s="116"/>
    </row>
    <row r="62" hidden="1">
      <c r="A62" s="116"/>
      <c r="B62" s="149"/>
      <c r="C62" s="116"/>
      <c r="D62" s="238"/>
      <c r="E62" s="116"/>
      <c r="F62" s="116"/>
      <c r="G62" s="129"/>
      <c r="H62" s="149"/>
      <c r="I62" s="116"/>
      <c r="J62" s="116"/>
      <c r="K62" s="116"/>
      <c r="L62" s="116"/>
      <c r="M62" s="116"/>
      <c r="N62" s="116"/>
      <c r="O62" s="116"/>
      <c r="P62" s="116"/>
      <c r="Q62" s="116"/>
      <c r="R62" s="238"/>
      <c r="S62" s="116"/>
      <c r="T62" s="116"/>
      <c r="U62" s="116"/>
      <c r="V62" s="116"/>
      <c r="W62" s="116"/>
      <c r="X62" s="116"/>
      <c r="Y62" s="116"/>
    </row>
    <row r="63" hidden="1">
      <c r="A63" s="116"/>
      <c r="B63" s="149"/>
      <c r="C63" s="116"/>
      <c r="D63" s="238"/>
      <c r="E63" s="116"/>
      <c r="F63" s="116"/>
      <c r="G63" s="129"/>
      <c r="H63" s="149"/>
      <c r="I63" s="116"/>
      <c r="J63" s="116"/>
      <c r="K63" s="116"/>
      <c r="L63" s="116"/>
      <c r="M63" s="116"/>
      <c r="N63" s="116"/>
      <c r="O63" s="116"/>
      <c r="P63" s="116"/>
      <c r="Q63" s="116"/>
      <c r="R63" s="238"/>
      <c r="S63" s="116"/>
      <c r="T63" s="116"/>
      <c r="U63" s="116"/>
      <c r="V63" s="116"/>
      <c r="W63" s="116"/>
      <c r="X63" s="116"/>
      <c r="Y63" s="116"/>
    </row>
    <row r="64" hidden="1">
      <c r="A64" s="116"/>
      <c r="B64" s="149"/>
      <c r="C64" s="116"/>
      <c r="D64" s="238"/>
      <c r="E64" s="116"/>
      <c r="F64" s="116"/>
      <c r="G64" s="129"/>
      <c r="H64" s="149"/>
      <c r="I64" s="116"/>
      <c r="J64" s="116"/>
      <c r="K64" s="116"/>
      <c r="L64" s="116"/>
      <c r="M64" s="116"/>
      <c r="N64" s="116"/>
      <c r="O64" s="116"/>
      <c r="P64" s="116"/>
      <c r="Q64" s="116"/>
      <c r="R64" s="238"/>
      <c r="S64" s="116"/>
      <c r="T64" s="116"/>
      <c r="U64" s="116"/>
      <c r="V64" s="116"/>
      <c r="W64" s="116"/>
      <c r="X64" s="116"/>
      <c r="Y64" s="116"/>
    </row>
    <row r="65" hidden="1">
      <c r="A65" s="116"/>
      <c r="B65" s="149"/>
      <c r="C65" s="116"/>
      <c r="D65" s="238"/>
      <c r="E65" s="116"/>
      <c r="F65" s="116"/>
      <c r="G65" s="129"/>
      <c r="H65" s="149"/>
      <c r="I65" s="116"/>
      <c r="J65" s="116"/>
      <c r="K65" s="116"/>
      <c r="L65" s="116"/>
      <c r="M65" s="116"/>
      <c r="N65" s="116"/>
      <c r="O65" s="116"/>
      <c r="P65" s="116"/>
      <c r="Q65" s="116"/>
      <c r="R65" s="238"/>
      <c r="S65" s="116"/>
      <c r="T65" s="116"/>
      <c r="U65" s="116"/>
      <c r="V65" s="116"/>
      <c r="W65" s="116"/>
      <c r="X65" s="116"/>
      <c r="Y65" s="116"/>
    </row>
    <row r="66" hidden="1">
      <c r="A66" s="116"/>
      <c r="B66" s="149"/>
      <c r="C66" s="116"/>
      <c r="D66" s="238"/>
      <c r="E66" s="116"/>
      <c r="F66" s="116"/>
      <c r="G66" s="129"/>
      <c r="H66" s="149"/>
      <c r="I66" s="116"/>
      <c r="J66" s="116"/>
      <c r="K66" s="116"/>
      <c r="L66" s="116"/>
      <c r="M66" s="116"/>
      <c r="N66" s="116"/>
      <c r="O66" s="116"/>
      <c r="P66" s="116"/>
      <c r="Q66" s="116"/>
      <c r="R66" s="238"/>
      <c r="S66" s="116"/>
      <c r="T66" s="116"/>
      <c r="U66" s="116"/>
      <c r="V66" s="116"/>
      <c r="W66" s="116"/>
      <c r="X66" s="116"/>
      <c r="Y66" s="116"/>
    </row>
    <row r="67" hidden="1">
      <c r="A67" s="116"/>
      <c r="B67" s="149"/>
      <c r="C67" s="116"/>
      <c r="D67" s="238"/>
      <c r="E67" s="116"/>
      <c r="F67" s="116"/>
      <c r="G67" s="129"/>
      <c r="H67" s="149"/>
      <c r="I67" s="116"/>
      <c r="J67" s="116"/>
      <c r="K67" s="116"/>
      <c r="L67" s="116"/>
      <c r="M67" s="116"/>
      <c r="N67" s="116"/>
      <c r="O67" s="116"/>
      <c r="P67" s="116"/>
      <c r="Q67" s="116"/>
      <c r="R67" s="238"/>
      <c r="S67" s="116"/>
      <c r="T67" s="116"/>
      <c r="U67" s="116"/>
      <c r="V67" s="116"/>
      <c r="W67" s="116"/>
      <c r="X67" s="116"/>
      <c r="Y67" s="116"/>
    </row>
    <row r="68" hidden="1">
      <c r="A68" s="116"/>
      <c r="B68" s="149"/>
      <c r="C68" s="116"/>
      <c r="D68" s="238"/>
      <c r="E68" s="116"/>
      <c r="F68" s="116"/>
      <c r="G68" s="129"/>
      <c r="H68" s="149"/>
      <c r="I68" s="116"/>
      <c r="J68" s="116"/>
      <c r="K68" s="116"/>
      <c r="L68" s="116"/>
      <c r="M68" s="116"/>
      <c r="N68" s="116"/>
      <c r="O68" s="116"/>
      <c r="P68" s="116"/>
      <c r="Q68" s="116"/>
      <c r="R68" s="238"/>
      <c r="S68" s="116"/>
      <c r="T68" s="116"/>
      <c r="U68" s="116"/>
      <c r="V68" s="116"/>
      <c r="W68" s="116"/>
      <c r="X68" s="116"/>
      <c r="Y68" s="116"/>
    </row>
    <row r="69" hidden="1">
      <c r="A69" s="116"/>
      <c r="B69" s="149"/>
      <c r="C69" s="116"/>
      <c r="D69" s="238"/>
      <c r="E69" s="116"/>
      <c r="F69" s="116"/>
      <c r="G69" s="129"/>
      <c r="H69" s="149"/>
      <c r="I69" s="116"/>
      <c r="J69" s="116"/>
      <c r="K69" s="116"/>
      <c r="L69" s="116"/>
      <c r="M69" s="116"/>
      <c r="N69" s="116"/>
      <c r="O69" s="116"/>
      <c r="P69" s="116"/>
      <c r="Q69" s="116"/>
      <c r="R69" s="238"/>
      <c r="S69" s="116"/>
      <c r="T69" s="116"/>
      <c r="U69" s="116"/>
      <c r="V69" s="116"/>
      <c r="W69" s="116"/>
      <c r="X69" s="116"/>
      <c r="Y69" s="116"/>
    </row>
    <row r="70" hidden="1">
      <c r="A70" s="116"/>
      <c r="B70" s="149"/>
      <c r="C70" s="116"/>
      <c r="D70" s="238"/>
      <c r="E70" s="116"/>
      <c r="F70" s="116"/>
      <c r="G70" s="129"/>
      <c r="H70" s="149"/>
      <c r="I70" s="116"/>
      <c r="J70" s="116"/>
      <c r="K70" s="116"/>
      <c r="L70" s="116"/>
      <c r="M70" s="116"/>
      <c r="N70" s="116"/>
      <c r="O70" s="116"/>
      <c r="P70" s="116"/>
      <c r="Q70" s="116"/>
      <c r="R70" s="238"/>
      <c r="S70" s="116"/>
      <c r="T70" s="116"/>
      <c r="U70" s="116"/>
      <c r="V70" s="116"/>
      <c r="W70" s="116"/>
      <c r="X70" s="116"/>
      <c r="Y70" s="116"/>
    </row>
    <row r="71" hidden="1">
      <c r="A71" s="116"/>
      <c r="B71" s="149"/>
      <c r="C71" s="116"/>
      <c r="D71" s="238"/>
      <c r="E71" s="116"/>
      <c r="F71" s="116"/>
      <c r="G71" s="129"/>
      <c r="H71" s="149"/>
      <c r="I71" s="116"/>
      <c r="J71" s="116"/>
      <c r="K71" s="116"/>
      <c r="L71" s="116"/>
      <c r="M71" s="116"/>
      <c r="N71" s="116"/>
      <c r="O71" s="116"/>
      <c r="P71" s="116"/>
      <c r="Q71" s="116"/>
      <c r="R71" s="238"/>
      <c r="S71" s="116"/>
      <c r="T71" s="116"/>
      <c r="U71" s="116"/>
      <c r="V71" s="116"/>
      <c r="W71" s="116"/>
      <c r="X71" s="116"/>
      <c r="Y71" s="116"/>
    </row>
    <row r="72" hidden="1">
      <c r="A72" s="116"/>
      <c r="B72" s="149"/>
      <c r="C72" s="116"/>
      <c r="D72" s="238"/>
      <c r="E72" s="116"/>
      <c r="F72" s="116"/>
      <c r="G72" s="129"/>
      <c r="H72" s="149"/>
      <c r="I72" s="116"/>
      <c r="J72" s="116"/>
      <c r="K72" s="116"/>
      <c r="L72" s="116"/>
      <c r="M72" s="116"/>
      <c r="N72" s="116"/>
      <c r="O72" s="116"/>
      <c r="P72" s="116"/>
      <c r="Q72" s="116"/>
      <c r="R72" s="238"/>
      <c r="S72" s="116"/>
      <c r="T72" s="116"/>
      <c r="U72" s="116"/>
      <c r="V72" s="116"/>
      <c r="W72" s="116"/>
      <c r="X72" s="116"/>
      <c r="Y72" s="116"/>
    </row>
    <row r="73" hidden="1">
      <c r="A73" s="116"/>
      <c r="B73" s="149"/>
      <c r="C73" s="116"/>
      <c r="D73" s="238"/>
      <c r="E73" s="116"/>
      <c r="F73" s="116"/>
      <c r="G73" s="129"/>
      <c r="H73" s="149"/>
      <c r="I73" s="116"/>
      <c r="J73" s="116"/>
      <c r="K73" s="116"/>
      <c r="L73" s="116"/>
      <c r="M73" s="116"/>
      <c r="N73" s="116"/>
      <c r="O73" s="116"/>
      <c r="P73" s="116"/>
      <c r="Q73" s="116"/>
      <c r="R73" s="238"/>
      <c r="S73" s="116"/>
      <c r="T73" s="116"/>
      <c r="U73" s="116"/>
      <c r="V73" s="116"/>
      <c r="W73" s="116"/>
      <c r="X73" s="116"/>
      <c r="Y73" s="116"/>
    </row>
    <row r="74" hidden="1">
      <c r="A74" s="116"/>
      <c r="B74" s="149"/>
      <c r="C74" s="116"/>
      <c r="D74" s="238"/>
      <c r="E74" s="116"/>
      <c r="F74" s="116"/>
      <c r="G74" s="129"/>
      <c r="H74" s="149"/>
      <c r="I74" s="116"/>
      <c r="J74" s="116"/>
      <c r="K74" s="116"/>
      <c r="L74" s="116"/>
      <c r="M74" s="116"/>
      <c r="N74" s="116"/>
      <c r="O74" s="116"/>
      <c r="P74" s="116"/>
      <c r="Q74" s="116"/>
      <c r="R74" s="238"/>
      <c r="S74" s="116"/>
      <c r="T74" s="116"/>
      <c r="U74" s="116"/>
      <c r="V74" s="116"/>
      <c r="W74" s="116"/>
      <c r="X74" s="116"/>
      <c r="Y74" s="116"/>
    </row>
    <row r="75" hidden="1">
      <c r="A75" s="116"/>
      <c r="B75" s="149"/>
      <c r="C75" s="116"/>
      <c r="D75" s="238"/>
      <c r="E75" s="116"/>
      <c r="F75" s="116"/>
      <c r="G75" s="129"/>
      <c r="H75" s="149"/>
      <c r="I75" s="116"/>
      <c r="J75" s="116"/>
      <c r="K75" s="116"/>
      <c r="L75" s="116"/>
      <c r="M75" s="116"/>
      <c r="N75" s="116"/>
      <c r="O75" s="116"/>
      <c r="P75" s="116"/>
      <c r="Q75" s="116"/>
      <c r="R75" s="238"/>
      <c r="S75" s="116"/>
      <c r="T75" s="116"/>
      <c r="U75" s="116"/>
      <c r="V75" s="116"/>
      <c r="W75" s="116"/>
      <c r="X75" s="116"/>
      <c r="Y75" s="116"/>
    </row>
    <row r="76" hidden="1">
      <c r="A76" s="116"/>
      <c r="B76" s="149"/>
      <c r="C76" s="116"/>
      <c r="D76" s="238"/>
      <c r="E76" s="116"/>
      <c r="F76" s="116"/>
      <c r="G76" s="129"/>
      <c r="H76" s="149"/>
      <c r="I76" s="116"/>
      <c r="J76" s="116"/>
      <c r="K76" s="116"/>
      <c r="L76" s="116"/>
      <c r="M76" s="116"/>
      <c r="N76" s="116"/>
      <c r="O76" s="116"/>
      <c r="P76" s="116"/>
      <c r="Q76" s="116"/>
      <c r="R76" s="238"/>
      <c r="S76" s="116"/>
      <c r="T76" s="116"/>
      <c r="U76" s="116"/>
      <c r="V76" s="116"/>
      <c r="W76" s="116"/>
      <c r="X76" s="116"/>
      <c r="Y76" s="116"/>
    </row>
    <row r="77" hidden="1">
      <c r="A77" s="116"/>
      <c r="B77" s="149"/>
      <c r="C77" s="116"/>
      <c r="D77" s="238"/>
      <c r="E77" s="116"/>
      <c r="F77" s="116"/>
      <c r="G77" s="129"/>
      <c r="H77" s="149"/>
      <c r="I77" s="116"/>
      <c r="J77" s="116"/>
      <c r="K77" s="116"/>
      <c r="L77" s="116"/>
      <c r="M77" s="116"/>
      <c r="N77" s="116"/>
      <c r="O77" s="116"/>
      <c r="P77" s="116"/>
      <c r="Q77" s="116"/>
      <c r="R77" s="238"/>
      <c r="S77" s="116"/>
      <c r="T77" s="116"/>
      <c r="U77" s="116"/>
      <c r="V77" s="116"/>
      <c r="W77" s="116"/>
      <c r="X77" s="116"/>
      <c r="Y77" s="116"/>
    </row>
    <row r="78" hidden="1">
      <c r="A78" s="116"/>
      <c r="B78" s="149"/>
      <c r="C78" s="116"/>
      <c r="D78" s="238"/>
      <c r="E78" s="116"/>
      <c r="F78" s="116"/>
      <c r="G78" s="129"/>
      <c r="H78" s="149"/>
      <c r="I78" s="116"/>
      <c r="J78" s="116"/>
      <c r="K78" s="116"/>
      <c r="L78" s="116"/>
      <c r="M78" s="116"/>
      <c r="N78" s="116"/>
      <c r="O78" s="116"/>
      <c r="P78" s="116"/>
      <c r="Q78" s="116"/>
      <c r="R78" s="238"/>
      <c r="S78" s="116"/>
      <c r="T78" s="116"/>
      <c r="U78" s="116"/>
      <c r="V78" s="116"/>
      <c r="W78" s="116"/>
      <c r="X78" s="116"/>
      <c r="Y78" s="116"/>
    </row>
    <row r="79" hidden="1">
      <c r="A79" s="116"/>
      <c r="B79" s="149"/>
      <c r="C79" s="116"/>
      <c r="D79" s="238"/>
      <c r="E79" s="116"/>
      <c r="F79" s="116"/>
      <c r="G79" s="129"/>
      <c r="H79" s="149"/>
      <c r="I79" s="116"/>
      <c r="J79" s="116"/>
      <c r="K79" s="116"/>
      <c r="L79" s="116"/>
      <c r="M79" s="116"/>
      <c r="N79" s="116"/>
      <c r="O79" s="116"/>
      <c r="P79" s="116"/>
      <c r="Q79" s="116"/>
      <c r="R79" s="238"/>
      <c r="S79" s="116"/>
      <c r="T79" s="116"/>
      <c r="U79" s="116"/>
      <c r="V79" s="116"/>
      <c r="W79" s="116"/>
      <c r="X79" s="116"/>
      <c r="Y79" s="116"/>
    </row>
    <row r="80" hidden="1">
      <c r="A80" s="116"/>
      <c r="B80" s="149"/>
      <c r="C80" s="116"/>
      <c r="D80" s="238"/>
      <c r="E80" s="116"/>
      <c r="F80" s="116"/>
      <c r="G80" s="129"/>
      <c r="H80" s="149"/>
      <c r="I80" s="116"/>
      <c r="J80" s="116"/>
      <c r="K80" s="116"/>
      <c r="L80" s="116"/>
      <c r="M80" s="116"/>
      <c r="N80" s="116"/>
      <c r="O80" s="116"/>
      <c r="P80" s="116"/>
      <c r="Q80" s="116"/>
      <c r="R80" s="238"/>
      <c r="S80" s="116"/>
      <c r="T80" s="116"/>
      <c r="U80" s="116"/>
      <c r="V80" s="116"/>
      <c r="W80" s="116"/>
      <c r="X80" s="116"/>
      <c r="Y80" s="116"/>
    </row>
    <row r="81" hidden="1">
      <c r="A81" s="116"/>
      <c r="B81" s="149"/>
      <c r="C81" s="116"/>
      <c r="D81" s="238"/>
      <c r="E81" s="116"/>
      <c r="F81" s="116"/>
      <c r="G81" s="129"/>
      <c r="H81" s="149"/>
      <c r="I81" s="116"/>
      <c r="J81" s="116"/>
      <c r="K81" s="116"/>
      <c r="L81" s="116"/>
      <c r="M81" s="116"/>
      <c r="N81" s="116"/>
      <c r="O81" s="116"/>
      <c r="P81" s="116"/>
      <c r="Q81" s="116"/>
      <c r="R81" s="238"/>
      <c r="S81" s="116"/>
      <c r="T81" s="116"/>
      <c r="U81" s="116"/>
      <c r="V81" s="116"/>
      <c r="W81" s="116"/>
      <c r="X81" s="116"/>
      <c r="Y81" s="116"/>
    </row>
    <row r="82" hidden="1">
      <c r="A82" s="116"/>
      <c r="B82" s="149"/>
      <c r="C82" s="116"/>
      <c r="D82" s="238"/>
      <c r="E82" s="116"/>
      <c r="F82" s="116"/>
      <c r="G82" s="129"/>
      <c r="H82" s="149"/>
      <c r="I82" s="116"/>
      <c r="J82" s="116"/>
      <c r="K82" s="116"/>
      <c r="L82" s="116"/>
      <c r="M82" s="116"/>
      <c r="N82" s="116"/>
      <c r="O82" s="116"/>
      <c r="P82" s="116"/>
      <c r="Q82" s="116"/>
      <c r="R82" s="238"/>
      <c r="S82" s="116"/>
      <c r="T82" s="116"/>
      <c r="U82" s="116"/>
      <c r="V82" s="116"/>
      <c r="W82" s="116"/>
      <c r="X82" s="116"/>
      <c r="Y82" s="116"/>
    </row>
    <row r="83" hidden="1">
      <c r="A83" s="116"/>
      <c r="B83" s="149"/>
      <c r="C83" s="116"/>
      <c r="D83" s="238"/>
      <c r="E83" s="116"/>
      <c r="F83" s="116"/>
      <c r="G83" s="129"/>
      <c r="H83" s="149"/>
      <c r="I83" s="116"/>
      <c r="J83" s="116"/>
      <c r="K83" s="116"/>
      <c r="L83" s="116"/>
      <c r="M83" s="116"/>
      <c r="N83" s="116"/>
      <c r="O83" s="116"/>
      <c r="P83" s="116"/>
      <c r="Q83" s="116"/>
      <c r="R83" s="238"/>
      <c r="S83" s="116"/>
      <c r="T83" s="116"/>
      <c r="U83" s="116"/>
      <c r="V83" s="116"/>
      <c r="W83" s="116"/>
      <c r="X83" s="116"/>
      <c r="Y83" s="116"/>
    </row>
    <row r="84" hidden="1">
      <c r="A84" s="116"/>
      <c r="B84" s="149"/>
      <c r="C84" s="116"/>
      <c r="D84" s="238"/>
      <c r="E84" s="116"/>
      <c r="F84" s="116"/>
      <c r="G84" s="129"/>
      <c r="H84" s="149"/>
      <c r="I84" s="116"/>
      <c r="J84" s="116"/>
      <c r="K84" s="116"/>
      <c r="L84" s="116"/>
      <c r="M84" s="116"/>
      <c r="N84" s="116"/>
      <c r="O84" s="116"/>
      <c r="P84" s="116"/>
      <c r="Q84" s="116"/>
      <c r="R84" s="238"/>
      <c r="S84" s="116"/>
      <c r="T84" s="116"/>
      <c r="U84" s="116"/>
      <c r="V84" s="116"/>
      <c r="W84" s="116"/>
      <c r="X84" s="116"/>
      <c r="Y84" s="116"/>
    </row>
    <row r="85" hidden="1">
      <c r="A85" s="116"/>
      <c r="B85" s="149"/>
      <c r="C85" s="116"/>
      <c r="D85" s="238"/>
      <c r="E85" s="116"/>
      <c r="F85" s="116"/>
      <c r="G85" s="129"/>
      <c r="H85" s="149"/>
      <c r="I85" s="116"/>
      <c r="J85" s="116"/>
      <c r="K85" s="116"/>
      <c r="L85" s="116"/>
      <c r="M85" s="116"/>
      <c r="N85" s="116"/>
      <c r="O85" s="116"/>
      <c r="P85" s="116"/>
      <c r="Q85" s="116"/>
      <c r="R85" s="238"/>
      <c r="S85" s="116"/>
      <c r="T85" s="116"/>
      <c r="U85" s="116"/>
      <c r="V85" s="116"/>
      <c r="W85" s="116"/>
      <c r="X85" s="116"/>
      <c r="Y85" s="116"/>
    </row>
    <row r="86" hidden="1">
      <c r="A86" s="116"/>
      <c r="B86" s="149"/>
      <c r="C86" s="116"/>
      <c r="D86" s="238"/>
      <c r="E86" s="116"/>
      <c r="F86" s="116"/>
      <c r="G86" s="129"/>
      <c r="H86" s="149"/>
      <c r="I86" s="116"/>
      <c r="J86" s="116"/>
      <c r="K86" s="116"/>
      <c r="L86" s="116"/>
      <c r="M86" s="116"/>
      <c r="N86" s="116"/>
      <c r="O86" s="116"/>
      <c r="P86" s="116"/>
      <c r="Q86" s="116"/>
      <c r="R86" s="238"/>
      <c r="S86" s="116"/>
      <c r="T86" s="116"/>
      <c r="U86" s="116"/>
      <c r="V86" s="116"/>
      <c r="W86" s="116"/>
      <c r="X86" s="116"/>
      <c r="Y86" s="116"/>
    </row>
    <row r="87" hidden="1">
      <c r="A87" s="116"/>
      <c r="B87" s="149"/>
      <c r="C87" s="116"/>
      <c r="D87" s="238"/>
      <c r="E87" s="116"/>
      <c r="F87" s="116"/>
      <c r="G87" s="129"/>
      <c r="H87" s="149"/>
      <c r="I87" s="116"/>
      <c r="J87" s="116"/>
      <c r="K87" s="116"/>
      <c r="L87" s="116"/>
      <c r="M87" s="116"/>
      <c r="N87" s="116"/>
      <c r="O87" s="116"/>
      <c r="P87" s="116"/>
      <c r="Q87" s="116"/>
      <c r="R87" s="238"/>
      <c r="S87" s="116"/>
      <c r="T87" s="116"/>
      <c r="U87" s="116"/>
      <c r="V87" s="116"/>
      <c r="W87" s="116"/>
      <c r="X87" s="116"/>
      <c r="Y87" s="116"/>
    </row>
    <row r="88" hidden="1">
      <c r="A88" s="116"/>
      <c r="B88" s="149"/>
      <c r="C88" s="116"/>
      <c r="D88" s="238"/>
      <c r="E88" s="116"/>
      <c r="F88" s="116"/>
      <c r="G88" s="129"/>
      <c r="H88" s="149"/>
      <c r="I88" s="116"/>
      <c r="J88" s="116"/>
      <c r="K88" s="116"/>
      <c r="L88" s="116"/>
      <c r="M88" s="116"/>
      <c r="N88" s="116"/>
      <c r="O88" s="116"/>
      <c r="P88" s="116"/>
      <c r="Q88" s="116"/>
      <c r="R88" s="238"/>
      <c r="S88" s="116"/>
      <c r="T88" s="116"/>
      <c r="U88" s="116"/>
      <c r="V88" s="116"/>
      <c r="W88" s="116"/>
      <c r="X88" s="116"/>
      <c r="Y88" s="116"/>
    </row>
    <row r="89" hidden="1">
      <c r="A89" s="116"/>
      <c r="B89" s="149"/>
      <c r="C89" s="116"/>
      <c r="D89" s="238"/>
      <c r="E89" s="116"/>
      <c r="F89" s="116"/>
      <c r="G89" s="129"/>
      <c r="H89" s="149"/>
      <c r="I89" s="116"/>
      <c r="J89" s="116"/>
      <c r="K89" s="116"/>
      <c r="L89" s="116"/>
      <c r="M89" s="116"/>
      <c r="N89" s="116"/>
      <c r="O89" s="116"/>
      <c r="P89" s="116"/>
      <c r="Q89" s="116"/>
      <c r="R89" s="238"/>
      <c r="S89" s="116"/>
      <c r="T89" s="116"/>
      <c r="U89" s="116"/>
      <c r="V89" s="116"/>
      <c r="W89" s="116"/>
      <c r="X89" s="116"/>
      <c r="Y89" s="116"/>
    </row>
    <row r="90" hidden="1">
      <c r="A90" s="116"/>
      <c r="B90" s="149"/>
      <c r="C90" s="116"/>
      <c r="D90" s="238"/>
      <c r="E90" s="116"/>
      <c r="F90" s="116"/>
      <c r="G90" s="129"/>
      <c r="H90" s="149"/>
      <c r="I90" s="116"/>
      <c r="J90" s="116"/>
      <c r="K90" s="116"/>
      <c r="L90" s="116"/>
      <c r="M90" s="116"/>
      <c r="N90" s="116"/>
      <c r="O90" s="116"/>
      <c r="P90" s="116"/>
      <c r="Q90" s="116"/>
      <c r="R90" s="238"/>
      <c r="S90" s="116"/>
      <c r="T90" s="116"/>
      <c r="U90" s="116"/>
      <c r="V90" s="116"/>
      <c r="W90" s="116"/>
      <c r="X90" s="116"/>
      <c r="Y90" s="116"/>
    </row>
    <row r="91" hidden="1">
      <c r="A91" s="116"/>
      <c r="B91" s="149"/>
      <c r="C91" s="116"/>
      <c r="D91" s="238"/>
      <c r="E91" s="116"/>
      <c r="F91" s="116"/>
      <c r="G91" s="129"/>
      <c r="H91" s="149"/>
      <c r="I91" s="116"/>
      <c r="J91" s="116"/>
      <c r="K91" s="116"/>
      <c r="L91" s="116"/>
      <c r="M91" s="116"/>
      <c r="N91" s="116"/>
      <c r="O91" s="116"/>
      <c r="P91" s="116"/>
      <c r="Q91" s="116"/>
      <c r="R91" s="238"/>
      <c r="S91" s="116"/>
      <c r="T91" s="116"/>
      <c r="U91" s="116"/>
      <c r="V91" s="116"/>
      <c r="W91" s="116"/>
      <c r="X91" s="116"/>
      <c r="Y91" s="116"/>
    </row>
    <row r="92" hidden="1">
      <c r="A92" s="116"/>
      <c r="B92" s="149"/>
      <c r="C92" s="116"/>
      <c r="D92" s="238"/>
      <c r="E92" s="116"/>
      <c r="F92" s="116"/>
      <c r="G92" s="129"/>
      <c r="H92" s="149"/>
      <c r="I92" s="116"/>
      <c r="J92" s="116"/>
      <c r="K92" s="116"/>
      <c r="L92" s="116"/>
      <c r="M92" s="116"/>
      <c r="N92" s="116"/>
      <c r="O92" s="116"/>
      <c r="P92" s="116"/>
      <c r="Q92" s="116"/>
      <c r="R92" s="238"/>
      <c r="S92" s="116"/>
      <c r="T92" s="116"/>
      <c r="U92" s="116"/>
      <c r="V92" s="116"/>
      <c r="W92" s="116"/>
      <c r="X92" s="116"/>
      <c r="Y92" s="116"/>
    </row>
    <row r="93" hidden="1">
      <c r="A93" s="116"/>
      <c r="B93" s="149"/>
      <c r="C93" s="116"/>
      <c r="D93" s="238"/>
      <c r="E93" s="116"/>
      <c r="F93" s="116"/>
      <c r="G93" s="129"/>
      <c r="H93" s="149"/>
      <c r="I93" s="116"/>
      <c r="J93" s="116"/>
      <c r="K93" s="116"/>
      <c r="L93" s="116"/>
      <c r="M93" s="116"/>
      <c r="N93" s="116"/>
      <c r="O93" s="116"/>
      <c r="P93" s="116"/>
      <c r="Q93" s="116"/>
      <c r="R93" s="238"/>
      <c r="S93" s="116"/>
      <c r="T93" s="116"/>
      <c r="U93" s="116"/>
      <c r="V93" s="116"/>
      <c r="W93" s="116"/>
      <c r="X93" s="116"/>
      <c r="Y93" s="116"/>
    </row>
    <row r="94" hidden="1">
      <c r="A94" s="116"/>
      <c r="B94" s="149"/>
      <c r="C94" s="116"/>
      <c r="D94" s="238"/>
      <c r="E94" s="116"/>
      <c r="F94" s="116"/>
      <c r="G94" s="129"/>
      <c r="H94" s="149"/>
      <c r="I94" s="116"/>
      <c r="J94" s="116"/>
      <c r="K94" s="116"/>
      <c r="L94" s="116"/>
      <c r="M94" s="116"/>
      <c r="N94" s="116"/>
      <c r="O94" s="116"/>
      <c r="P94" s="116"/>
      <c r="Q94" s="116"/>
      <c r="R94" s="238"/>
      <c r="S94" s="116"/>
      <c r="T94" s="116"/>
      <c r="U94" s="116"/>
      <c r="V94" s="116"/>
      <c r="W94" s="116"/>
      <c r="X94" s="116"/>
      <c r="Y94" s="116"/>
    </row>
    <row r="95" hidden="1">
      <c r="A95" s="116"/>
      <c r="B95" s="149"/>
      <c r="C95" s="116"/>
      <c r="D95" s="238"/>
      <c r="E95" s="116"/>
      <c r="F95" s="116"/>
      <c r="G95" s="129"/>
      <c r="H95" s="149"/>
      <c r="I95" s="116"/>
      <c r="J95" s="116"/>
      <c r="K95" s="116"/>
      <c r="L95" s="116"/>
      <c r="M95" s="116"/>
      <c r="N95" s="116"/>
      <c r="O95" s="116"/>
      <c r="P95" s="116"/>
      <c r="Q95" s="116"/>
      <c r="R95" s="238"/>
      <c r="S95" s="116"/>
      <c r="T95" s="116"/>
      <c r="U95" s="116"/>
      <c r="V95" s="116"/>
      <c r="W95" s="116"/>
      <c r="X95" s="116"/>
      <c r="Y95" s="116"/>
    </row>
    <row r="96" hidden="1">
      <c r="A96" s="116"/>
      <c r="B96" s="149"/>
      <c r="C96" s="116"/>
      <c r="D96" s="238"/>
      <c r="E96" s="116"/>
      <c r="F96" s="116"/>
      <c r="G96" s="129"/>
      <c r="H96" s="149"/>
      <c r="I96" s="116"/>
      <c r="J96" s="116"/>
      <c r="K96" s="116"/>
      <c r="L96" s="116"/>
      <c r="M96" s="116"/>
      <c r="N96" s="116"/>
      <c r="O96" s="116"/>
      <c r="P96" s="116"/>
      <c r="Q96" s="116"/>
      <c r="R96" s="238"/>
      <c r="S96" s="116"/>
      <c r="T96" s="116"/>
      <c r="U96" s="116"/>
      <c r="V96" s="116"/>
      <c r="W96" s="116"/>
      <c r="X96" s="116"/>
      <c r="Y96" s="116"/>
    </row>
    <row r="97" hidden="1">
      <c r="A97" s="116"/>
      <c r="B97" s="149"/>
      <c r="C97" s="116"/>
      <c r="D97" s="238"/>
      <c r="E97" s="116"/>
      <c r="F97" s="116"/>
      <c r="G97" s="129"/>
      <c r="H97" s="149"/>
      <c r="I97" s="116"/>
      <c r="J97" s="116"/>
      <c r="K97" s="116"/>
      <c r="L97" s="116"/>
      <c r="M97" s="116"/>
      <c r="N97" s="116"/>
      <c r="O97" s="116"/>
      <c r="P97" s="116"/>
      <c r="Q97" s="116"/>
      <c r="R97" s="238"/>
      <c r="S97" s="116"/>
      <c r="T97" s="116"/>
      <c r="U97" s="116"/>
      <c r="V97" s="116"/>
      <c r="W97" s="116"/>
      <c r="X97" s="116"/>
      <c r="Y97" s="116"/>
    </row>
    <row r="98" hidden="1">
      <c r="A98" s="116"/>
      <c r="B98" s="149"/>
      <c r="C98" s="116"/>
      <c r="D98" s="238"/>
      <c r="E98" s="116"/>
      <c r="F98" s="116"/>
      <c r="G98" s="129"/>
      <c r="H98" s="149"/>
      <c r="I98" s="116"/>
      <c r="J98" s="116"/>
      <c r="K98" s="116"/>
      <c r="L98" s="116"/>
      <c r="M98" s="116"/>
      <c r="N98" s="116"/>
      <c r="O98" s="116"/>
      <c r="P98" s="116"/>
      <c r="Q98" s="116"/>
      <c r="R98" s="238"/>
      <c r="S98" s="116"/>
      <c r="T98" s="116"/>
      <c r="U98" s="116"/>
      <c r="V98" s="116"/>
      <c r="W98" s="116"/>
      <c r="X98" s="116"/>
      <c r="Y98" s="116"/>
    </row>
    <row r="99" hidden="1">
      <c r="A99" s="116"/>
      <c r="B99" s="149"/>
      <c r="C99" s="116"/>
      <c r="D99" s="238"/>
      <c r="E99" s="116"/>
      <c r="F99" s="116"/>
      <c r="G99" s="129"/>
      <c r="H99" s="149"/>
      <c r="I99" s="116"/>
      <c r="J99" s="116"/>
      <c r="K99" s="116"/>
      <c r="L99" s="116"/>
      <c r="M99" s="116"/>
      <c r="N99" s="116"/>
      <c r="O99" s="116"/>
      <c r="P99" s="116"/>
      <c r="Q99" s="116"/>
      <c r="R99" s="238"/>
      <c r="S99" s="116"/>
      <c r="T99" s="116"/>
      <c r="U99" s="116"/>
      <c r="V99" s="116"/>
      <c r="W99" s="116"/>
      <c r="X99" s="116"/>
      <c r="Y99" s="116"/>
    </row>
    <row r="100" hidden="1">
      <c r="A100" s="116"/>
      <c r="B100" s="149"/>
      <c r="C100" s="116"/>
      <c r="D100" s="238"/>
      <c r="E100" s="116"/>
      <c r="F100" s="116"/>
      <c r="G100" s="129"/>
      <c r="H100" s="149"/>
      <c r="I100" s="116"/>
      <c r="J100" s="116"/>
      <c r="K100" s="116"/>
      <c r="L100" s="116"/>
      <c r="M100" s="116"/>
      <c r="N100" s="116"/>
      <c r="O100" s="116"/>
      <c r="P100" s="116"/>
      <c r="Q100" s="116"/>
      <c r="R100" s="238"/>
      <c r="S100" s="116"/>
      <c r="T100" s="116"/>
      <c r="U100" s="116"/>
      <c r="V100" s="116"/>
      <c r="W100" s="116"/>
      <c r="X100" s="116"/>
      <c r="Y100" s="116"/>
    </row>
    <row r="101" hidden="1">
      <c r="A101" s="116"/>
      <c r="B101" s="149"/>
      <c r="C101" s="116"/>
      <c r="D101" s="238"/>
      <c r="E101" s="116"/>
      <c r="F101" s="116"/>
      <c r="G101" s="129"/>
      <c r="H101" s="149"/>
      <c r="I101" s="116"/>
      <c r="J101" s="116"/>
      <c r="K101" s="116"/>
      <c r="L101" s="116"/>
      <c r="M101" s="116"/>
      <c r="N101" s="116"/>
      <c r="O101" s="116"/>
      <c r="P101" s="116"/>
      <c r="Q101" s="116"/>
      <c r="R101" s="238"/>
      <c r="S101" s="116"/>
      <c r="T101" s="116"/>
      <c r="U101" s="116"/>
      <c r="V101" s="116"/>
      <c r="W101" s="116"/>
      <c r="X101" s="116"/>
      <c r="Y101" s="116"/>
    </row>
    <row r="102" hidden="1">
      <c r="A102" s="116"/>
      <c r="B102" s="149"/>
      <c r="C102" s="116"/>
      <c r="D102" s="238"/>
      <c r="E102" s="116"/>
      <c r="F102" s="116"/>
      <c r="G102" s="129"/>
      <c r="H102" s="149"/>
      <c r="I102" s="116"/>
      <c r="J102" s="116"/>
      <c r="K102" s="116"/>
      <c r="L102" s="116"/>
      <c r="M102" s="116"/>
      <c r="N102" s="116"/>
      <c r="O102" s="116"/>
      <c r="P102" s="116"/>
      <c r="Q102" s="116"/>
      <c r="R102" s="238"/>
      <c r="S102" s="116"/>
      <c r="T102" s="116"/>
      <c r="U102" s="116"/>
      <c r="V102" s="116"/>
      <c r="W102" s="116"/>
      <c r="X102" s="116"/>
      <c r="Y102" s="116"/>
    </row>
    <row r="103" hidden="1">
      <c r="A103" s="116"/>
      <c r="B103" s="149"/>
      <c r="C103" s="116"/>
      <c r="D103" s="238"/>
      <c r="E103" s="116"/>
      <c r="F103" s="116"/>
      <c r="G103" s="129"/>
      <c r="H103" s="149"/>
      <c r="I103" s="116"/>
      <c r="J103" s="116"/>
      <c r="K103" s="116"/>
      <c r="L103" s="116"/>
      <c r="M103" s="116"/>
      <c r="N103" s="116"/>
      <c r="O103" s="116"/>
      <c r="P103" s="116"/>
      <c r="Q103" s="116"/>
      <c r="R103" s="238"/>
      <c r="S103" s="116"/>
      <c r="T103" s="116"/>
      <c r="U103" s="116"/>
      <c r="V103" s="116"/>
      <c r="W103" s="116"/>
      <c r="X103" s="116"/>
      <c r="Y103" s="116"/>
    </row>
    <row r="104" hidden="1">
      <c r="A104" s="116"/>
      <c r="B104" s="149"/>
      <c r="C104" s="116"/>
      <c r="D104" s="238"/>
      <c r="E104" s="116"/>
      <c r="F104" s="116"/>
      <c r="G104" s="129"/>
      <c r="H104" s="149"/>
      <c r="I104" s="116"/>
      <c r="J104" s="116"/>
      <c r="K104" s="116"/>
      <c r="L104" s="116"/>
      <c r="M104" s="116"/>
      <c r="N104" s="116"/>
      <c r="O104" s="116"/>
      <c r="P104" s="116"/>
      <c r="Q104" s="116"/>
      <c r="R104" s="238"/>
      <c r="S104" s="116"/>
      <c r="T104" s="116"/>
      <c r="U104" s="116"/>
      <c r="V104" s="116"/>
      <c r="W104" s="116"/>
      <c r="X104" s="116"/>
      <c r="Y104" s="116"/>
    </row>
    <row r="105" hidden="1">
      <c r="A105" s="116"/>
      <c r="B105" s="149"/>
      <c r="C105" s="116"/>
      <c r="D105" s="238"/>
      <c r="E105" s="116"/>
      <c r="F105" s="116"/>
      <c r="G105" s="129"/>
      <c r="H105" s="149"/>
      <c r="I105" s="116"/>
      <c r="J105" s="116"/>
      <c r="K105" s="116"/>
      <c r="L105" s="116"/>
      <c r="M105" s="116"/>
      <c r="N105" s="116"/>
      <c r="O105" s="116"/>
      <c r="P105" s="116"/>
      <c r="Q105" s="116"/>
      <c r="R105" s="238"/>
      <c r="S105" s="116"/>
      <c r="T105" s="116"/>
      <c r="U105" s="116"/>
      <c r="V105" s="116"/>
      <c r="W105" s="116"/>
      <c r="X105" s="116"/>
      <c r="Y105" s="116"/>
    </row>
    <row r="106" hidden="1">
      <c r="A106" s="116"/>
      <c r="B106" s="149"/>
      <c r="C106" s="116"/>
      <c r="D106" s="238"/>
      <c r="E106" s="116"/>
      <c r="F106" s="116"/>
      <c r="G106" s="129"/>
      <c r="H106" s="149"/>
      <c r="I106" s="116"/>
      <c r="J106" s="116"/>
      <c r="K106" s="116"/>
      <c r="L106" s="116"/>
      <c r="M106" s="116"/>
      <c r="N106" s="116"/>
      <c r="O106" s="116"/>
      <c r="P106" s="116"/>
      <c r="Q106" s="116"/>
      <c r="R106" s="238"/>
      <c r="S106" s="116"/>
      <c r="T106" s="116"/>
      <c r="U106" s="116"/>
      <c r="V106" s="116"/>
      <c r="W106" s="116"/>
      <c r="X106" s="116"/>
      <c r="Y106" s="116"/>
    </row>
    <row r="107" hidden="1">
      <c r="A107" s="116"/>
      <c r="B107" s="149"/>
      <c r="C107" s="116"/>
      <c r="D107" s="238"/>
      <c r="E107" s="116"/>
      <c r="F107" s="116"/>
      <c r="G107" s="129"/>
      <c r="H107" s="149"/>
      <c r="I107" s="116"/>
      <c r="J107" s="116"/>
      <c r="K107" s="116"/>
      <c r="L107" s="116"/>
      <c r="M107" s="116"/>
      <c r="N107" s="116"/>
      <c r="O107" s="116"/>
      <c r="P107" s="116"/>
      <c r="Q107" s="116"/>
      <c r="R107" s="238"/>
      <c r="S107" s="116"/>
      <c r="T107" s="116"/>
      <c r="U107" s="116"/>
      <c r="V107" s="116"/>
      <c r="W107" s="116"/>
      <c r="X107" s="116"/>
      <c r="Y107" s="116"/>
    </row>
    <row r="108" hidden="1">
      <c r="A108" s="116"/>
      <c r="B108" s="149"/>
      <c r="C108" s="116"/>
      <c r="D108" s="238"/>
      <c r="E108" s="116"/>
      <c r="F108" s="116"/>
      <c r="G108" s="129"/>
      <c r="H108" s="149"/>
      <c r="I108" s="116"/>
      <c r="J108" s="116"/>
      <c r="K108" s="116"/>
      <c r="L108" s="116"/>
      <c r="M108" s="116"/>
      <c r="N108" s="116"/>
      <c r="O108" s="116"/>
      <c r="P108" s="116"/>
      <c r="Q108" s="116"/>
      <c r="R108" s="238"/>
      <c r="S108" s="116"/>
      <c r="T108" s="116"/>
      <c r="U108" s="116"/>
      <c r="V108" s="116"/>
      <c r="W108" s="116"/>
      <c r="X108" s="116"/>
      <c r="Y108" s="116"/>
    </row>
    <row r="109" hidden="1">
      <c r="A109" s="116"/>
      <c r="B109" s="149"/>
      <c r="C109" s="116"/>
      <c r="D109" s="238"/>
      <c r="E109" s="116"/>
      <c r="F109" s="116"/>
      <c r="G109" s="129"/>
      <c r="H109" s="149"/>
      <c r="I109" s="116"/>
      <c r="J109" s="116"/>
      <c r="K109" s="116"/>
      <c r="L109" s="116"/>
      <c r="M109" s="116"/>
      <c r="N109" s="116"/>
      <c r="O109" s="116"/>
      <c r="P109" s="116"/>
      <c r="Q109" s="116"/>
      <c r="R109" s="238"/>
      <c r="S109" s="116"/>
      <c r="T109" s="116"/>
      <c r="U109" s="116"/>
      <c r="V109" s="116"/>
      <c r="W109" s="116"/>
      <c r="X109" s="116"/>
      <c r="Y109" s="116"/>
    </row>
    <row r="110" hidden="1">
      <c r="A110" s="116"/>
      <c r="B110" s="149"/>
      <c r="C110" s="116"/>
      <c r="D110" s="238"/>
      <c r="E110" s="116"/>
      <c r="F110" s="116"/>
      <c r="G110" s="129"/>
      <c r="H110" s="149"/>
      <c r="I110" s="116"/>
      <c r="J110" s="116"/>
      <c r="K110" s="116"/>
      <c r="L110" s="116"/>
      <c r="M110" s="116"/>
      <c r="N110" s="116"/>
      <c r="O110" s="116"/>
      <c r="P110" s="116"/>
      <c r="Q110" s="116"/>
      <c r="R110" s="238"/>
      <c r="S110" s="116"/>
      <c r="T110" s="116"/>
      <c r="U110" s="116"/>
      <c r="V110" s="116"/>
      <c r="W110" s="116"/>
      <c r="X110" s="116"/>
      <c r="Y110" s="116"/>
    </row>
    <row r="111" hidden="1">
      <c r="A111" s="116"/>
      <c r="B111" s="149"/>
      <c r="C111" s="116"/>
      <c r="D111" s="238"/>
      <c r="E111" s="116"/>
      <c r="F111" s="116"/>
      <c r="G111" s="129"/>
      <c r="H111" s="149"/>
      <c r="I111" s="116"/>
      <c r="J111" s="116"/>
      <c r="K111" s="116"/>
      <c r="L111" s="116"/>
      <c r="M111" s="116"/>
      <c r="N111" s="116"/>
      <c r="O111" s="116"/>
      <c r="P111" s="116"/>
      <c r="Q111" s="116"/>
      <c r="R111" s="238"/>
      <c r="S111" s="116"/>
      <c r="T111" s="116"/>
      <c r="U111" s="116"/>
      <c r="V111" s="116"/>
      <c r="W111" s="116"/>
      <c r="X111" s="116"/>
      <c r="Y111" s="116"/>
    </row>
    <row r="112" hidden="1">
      <c r="A112" s="116"/>
      <c r="B112" s="149"/>
      <c r="C112" s="116"/>
      <c r="D112" s="238"/>
      <c r="E112" s="116"/>
      <c r="F112" s="116"/>
      <c r="G112" s="129"/>
      <c r="H112" s="149"/>
      <c r="I112" s="116"/>
      <c r="J112" s="116"/>
      <c r="K112" s="116"/>
      <c r="L112" s="116"/>
      <c r="M112" s="116"/>
      <c r="N112" s="116"/>
      <c r="O112" s="116"/>
      <c r="P112" s="116"/>
      <c r="Q112" s="116"/>
      <c r="R112" s="238"/>
      <c r="S112" s="116"/>
      <c r="T112" s="116"/>
      <c r="U112" s="116"/>
      <c r="V112" s="116"/>
      <c r="W112" s="116"/>
      <c r="X112" s="116"/>
      <c r="Y112" s="116"/>
    </row>
    <row r="113" hidden="1">
      <c r="A113" s="116"/>
      <c r="B113" s="149"/>
      <c r="C113" s="116"/>
      <c r="D113" s="238"/>
      <c r="E113" s="116"/>
      <c r="F113" s="116"/>
      <c r="G113" s="129"/>
      <c r="H113" s="149"/>
      <c r="I113" s="116"/>
      <c r="J113" s="116"/>
      <c r="K113" s="116"/>
      <c r="L113" s="116"/>
      <c r="M113" s="116"/>
      <c r="N113" s="116"/>
      <c r="O113" s="116"/>
      <c r="P113" s="116"/>
      <c r="Q113" s="116"/>
      <c r="R113" s="238"/>
      <c r="S113" s="116"/>
      <c r="T113" s="116"/>
      <c r="U113" s="116"/>
      <c r="V113" s="116"/>
      <c r="W113" s="116"/>
      <c r="X113" s="116"/>
      <c r="Y113" s="116"/>
    </row>
    <row r="114" hidden="1">
      <c r="A114" s="116"/>
      <c r="B114" s="149"/>
      <c r="C114" s="116"/>
      <c r="D114" s="238"/>
      <c r="E114" s="116"/>
      <c r="F114" s="116"/>
      <c r="G114" s="129"/>
      <c r="H114" s="149"/>
      <c r="I114" s="116"/>
      <c r="J114" s="116"/>
      <c r="K114" s="116"/>
      <c r="L114" s="116"/>
      <c r="M114" s="116"/>
      <c r="N114" s="116"/>
      <c r="O114" s="116"/>
      <c r="P114" s="116"/>
      <c r="Q114" s="116"/>
      <c r="R114" s="238"/>
      <c r="S114" s="116"/>
      <c r="T114" s="116"/>
      <c r="U114" s="116"/>
      <c r="V114" s="116"/>
      <c r="W114" s="116"/>
      <c r="X114" s="116"/>
      <c r="Y114" s="116"/>
    </row>
    <row r="115" hidden="1">
      <c r="A115" s="116"/>
      <c r="B115" s="149"/>
      <c r="C115" s="116"/>
      <c r="D115" s="238"/>
      <c r="E115" s="116"/>
      <c r="F115" s="116"/>
      <c r="G115" s="129"/>
      <c r="H115" s="149"/>
      <c r="I115" s="116"/>
      <c r="J115" s="116"/>
      <c r="K115" s="116"/>
      <c r="L115" s="116"/>
      <c r="M115" s="116"/>
      <c r="N115" s="116"/>
      <c r="O115" s="116"/>
      <c r="P115" s="116"/>
      <c r="Q115" s="116"/>
      <c r="R115" s="238"/>
      <c r="S115" s="116"/>
      <c r="T115" s="116"/>
      <c r="U115" s="116"/>
      <c r="V115" s="116"/>
      <c r="W115" s="116"/>
      <c r="X115" s="116"/>
      <c r="Y115" s="116"/>
    </row>
    <row r="116" hidden="1">
      <c r="A116" s="116"/>
      <c r="B116" s="149"/>
      <c r="C116" s="116"/>
      <c r="D116" s="238"/>
      <c r="E116" s="116"/>
      <c r="F116" s="116"/>
      <c r="G116" s="129"/>
      <c r="H116" s="149"/>
      <c r="I116" s="116"/>
      <c r="J116" s="116"/>
      <c r="K116" s="116"/>
      <c r="L116" s="116"/>
      <c r="M116" s="116"/>
      <c r="N116" s="116"/>
      <c r="O116" s="116"/>
      <c r="P116" s="116"/>
      <c r="Q116" s="116"/>
      <c r="R116" s="238"/>
      <c r="S116" s="116"/>
      <c r="T116" s="116"/>
      <c r="U116" s="116"/>
      <c r="V116" s="116"/>
      <c r="W116" s="116"/>
      <c r="X116" s="116"/>
      <c r="Y116" s="116"/>
    </row>
    <row r="117" hidden="1">
      <c r="A117" s="116"/>
      <c r="B117" s="149"/>
      <c r="C117" s="116"/>
      <c r="D117" s="238"/>
      <c r="E117" s="116"/>
      <c r="F117" s="116"/>
      <c r="G117" s="129"/>
      <c r="H117" s="149"/>
      <c r="I117" s="116"/>
      <c r="J117" s="116"/>
      <c r="K117" s="116"/>
      <c r="L117" s="116"/>
      <c r="M117" s="116"/>
      <c r="N117" s="116"/>
      <c r="O117" s="116"/>
      <c r="P117" s="116"/>
      <c r="Q117" s="116"/>
      <c r="R117" s="238"/>
      <c r="S117" s="116"/>
      <c r="T117" s="116"/>
      <c r="U117" s="116"/>
      <c r="V117" s="116"/>
      <c r="W117" s="116"/>
      <c r="X117" s="116"/>
      <c r="Y117" s="116"/>
    </row>
    <row r="118" hidden="1">
      <c r="A118" s="116"/>
      <c r="B118" s="149"/>
      <c r="C118" s="116"/>
      <c r="D118" s="238"/>
      <c r="E118" s="116"/>
      <c r="F118" s="116"/>
      <c r="G118" s="129"/>
      <c r="H118" s="149"/>
      <c r="I118" s="116"/>
      <c r="J118" s="116"/>
      <c r="K118" s="116"/>
      <c r="L118" s="116"/>
      <c r="M118" s="116"/>
      <c r="N118" s="116"/>
      <c r="O118" s="116"/>
      <c r="P118" s="116"/>
      <c r="Q118" s="116"/>
      <c r="R118" s="238"/>
      <c r="S118" s="116"/>
      <c r="T118" s="116"/>
      <c r="U118" s="116"/>
      <c r="V118" s="116"/>
      <c r="W118" s="116"/>
      <c r="X118" s="116"/>
      <c r="Y118" s="116"/>
    </row>
    <row r="119" hidden="1">
      <c r="A119" s="116"/>
      <c r="B119" s="149"/>
      <c r="C119" s="116"/>
      <c r="D119" s="238"/>
      <c r="E119" s="116"/>
      <c r="F119" s="116"/>
      <c r="G119" s="129"/>
      <c r="H119" s="149"/>
      <c r="I119" s="116"/>
      <c r="J119" s="116"/>
      <c r="K119" s="116"/>
      <c r="L119" s="116"/>
      <c r="M119" s="116"/>
      <c r="N119" s="116"/>
      <c r="O119" s="116"/>
      <c r="P119" s="116"/>
      <c r="Q119" s="116"/>
      <c r="R119" s="238"/>
      <c r="S119" s="116"/>
      <c r="T119" s="116"/>
      <c r="U119" s="116"/>
      <c r="V119" s="116"/>
      <c r="W119" s="116"/>
      <c r="X119" s="116"/>
      <c r="Y119" s="116"/>
    </row>
    <row r="120" hidden="1">
      <c r="A120" s="116"/>
      <c r="B120" s="149"/>
      <c r="C120" s="116"/>
      <c r="D120" s="238"/>
      <c r="E120" s="116"/>
      <c r="F120" s="116"/>
      <c r="G120" s="129"/>
      <c r="H120" s="149"/>
      <c r="I120" s="116"/>
      <c r="J120" s="116"/>
      <c r="K120" s="116"/>
      <c r="L120" s="116"/>
      <c r="M120" s="116"/>
      <c r="N120" s="116"/>
      <c r="O120" s="116"/>
      <c r="P120" s="116"/>
      <c r="Q120" s="116"/>
      <c r="R120" s="238"/>
      <c r="S120" s="116"/>
      <c r="T120" s="116"/>
      <c r="U120" s="116"/>
      <c r="V120" s="116"/>
      <c r="W120" s="116"/>
      <c r="X120" s="116"/>
      <c r="Y120" s="116"/>
    </row>
    <row r="121" hidden="1">
      <c r="A121" s="116"/>
      <c r="B121" s="149"/>
      <c r="C121" s="116"/>
      <c r="D121" s="238"/>
      <c r="E121" s="116"/>
      <c r="F121" s="116"/>
      <c r="G121" s="129"/>
      <c r="H121" s="149"/>
      <c r="I121" s="116"/>
      <c r="J121" s="116"/>
      <c r="K121" s="116"/>
      <c r="L121" s="116"/>
      <c r="M121" s="116"/>
      <c r="N121" s="116"/>
      <c r="O121" s="116"/>
      <c r="P121" s="116"/>
      <c r="Q121" s="116"/>
      <c r="R121" s="238"/>
      <c r="S121" s="116"/>
      <c r="T121" s="116"/>
      <c r="U121" s="116"/>
      <c r="V121" s="116"/>
      <c r="W121" s="116"/>
      <c r="X121" s="116"/>
      <c r="Y121" s="116"/>
    </row>
    <row r="122" hidden="1">
      <c r="A122" s="116"/>
      <c r="B122" s="149"/>
      <c r="C122" s="116"/>
      <c r="D122" s="238"/>
      <c r="E122" s="116"/>
      <c r="F122" s="116"/>
      <c r="G122" s="129"/>
      <c r="H122" s="149"/>
      <c r="I122" s="116"/>
      <c r="J122" s="116"/>
      <c r="K122" s="116"/>
      <c r="L122" s="116"/>
      <c r="M122" s="116"/>
      <c r="N122" s="116"/>
      <c r="O122" s="116"/>
      <c r="P122" s="116"/>
      <c r="Q122" s="116"/>
      <c r="R122" s="238"/>
      <c r="S122" s="116"/>
      <c r="T122" s="116"/>
      <c r="U122" s="116"/>
      <c r="V122" s="116"/>
      <c r="W122" s="116"/>
      <c r="X122" s="116"/>
      <c r="Y122" s="116"/>
    </row>
    <row r="123" hidden="1">
      <c r="A123" s="116"/>
      <c r="B123" s="149"/>
      <c r="C123" s="116"/>
      <c r="D123" s="238"/>
      <c r="E123" s="116"/>
      <c r="F123" s="116"/>
      <c r="G123" s="129"/>
      <c r="H123" s="149"/>
      <c r="I123" s="116"/>
      <c r="J123" s="116"/>
      <c r="K123" s="116"/>
      <c r="L123" s="116"/>
      <c r="M123" s="116"/>
      <c r="N123" s="116"/>
      <c r="O123" s="116"/>
      <c r="P123" s="116"/>
      <c r="Q123" s="116"/>
      <c r="R123" s="238"/>
      <c r="S123" s="116"/>
      <c r="T123" s="116"/>
      <c r="U123" s="116"/>
      <c r="V123" s="116"/>
      <c r="W123" s="116"/>
      <c r="X123" s="116"/>
      <c r="Y123" s="116"/>
    </row>
    <row r="124" hidden="1">
      <c r="A124" s="116"/>
      <c r="B124" s="149"/>
      <c r="C124" s="116"/>
      <c r="D124" s="238"/>
      <c r="E124" s="116"/>
      <c r="F124" s="116"/>
      <c r="G124" s="129"/>
      <c r="H124" s="149"/>
      <c r="I124" s="116"/>
      <c r="J124" s="116"/>
      <c r="K124" s="116"/>
      <c r="L124" s="116"/>
      <c r="M124" s="116"/>
      <c r="N124" s="116"/>
      <c r="O124" s="116"/>
      <c r="P124" s="116"/>
      <c r="Q124" s="116"/>
      <c r="R124" s="238"/>
      <c r="S124" s="116"/>
      <c r="T124" s="116"/>
      <c r="U124" s="116"/>
      <c r="V124" s="116"/>
      <c r="W124" s="116"/>
      <c r="X124" s="116"/>
      <c r="Y124" s="116"/>
    </row>
    <row r="125" hidden="1">
      <c r="A125" s="116"/>
      <c r="B125" s="149"/>
      <c r="C125" s="116"/>
      <c r="D125" s="238"/>
      <c r="E125" s="116"/>
      <c r="F125" s="116"/>
      <c r="G125" s="129"/>
      <c r="H125" s="149"/>
      <c r="I125" s="116"/>
      <c r="J125" s="116"/>
      <c r="K125" s="116"/>
      <c r="L125" s="116"/>
      <c r="M125" s="116"/>
      <c r="N125" s="116"/>
      <c r="O125" s="116"/>
      <c r="P125" s="116"/>
      <c r="Q125" s="116"/>
      <c r="R125" s="238"/>
      <c r="S125" s="116"/>
      <c r="T125" s="116"/>
      <c r="U125" s="116"/>
      <c r="V125" s="116"/>
      <c r="W125" s="116"/>
      <c r="X125" s="116"/>
      <c r="Y125" s="116"/>
    </row>
    <row r="126" hidden="1">
      <c r="A126" s="116"/>
      <c r="B126" s="149"/>
      <c r="C126" s="116"/>
      <c r="D126" s="238"/>
      <c r="E126" s="116"/>
      <c r="F126" s="116"/>
      <c r="G126" s="129"/>
      <c r="H126" s="149"/>
      <c r="I126" s="116"/>
      <c r="J126" s="116"/>
      <c r="K126" s="116"/>
      <c r="L126" s="116"/>
      <c r="M126" s="116"/>
      <c r="N126" s="116"/>
      <c r="O126" s="116"/>
      <c r="P126" s="116"/>
      <c r="Q126" s="116"/>
      <c r="R126" s="238"/>
      <c r="S126" s="116"/>
      <c r="T126" s="116"/>
      <c r="U126" s="116"/>
      <c r="V126" s="116"/>
      <c r="W126" s="116"/>
      <c r="X126" s="116"/>
      <c r="Y126" s="116"/>
    </row>
    <row r="127" hidden="1">
      <c r="A127" s="116"/>
      <c r="B127" s="149"/>
      <c r="C127" s="116"/>
      <c r="D127" s="238"/>
      <c r="E127" s="116"/>
      <c r="F127" s="116"/>
      <c r="G127" s="129"/>
      <c r="H127" s="149"/>
      <c r="I127" s="116"/>
      <c r="J127" s="116"/>
      <c r="K127" s="116"/>
      <c r="L127" s="116"/>
      <c r="M127" s="116"/>
      <c r="N127" s="116"/>
      <c r="O127" s="116"/>
      <c r="P127" s="116"/>
      <c r="Q127" s="116"/>
      <c r="R127" s="238"/>
      <c r="S127" s="116"/>
      <c r="T127" s="116"/>
      <c r="U127" s="116"/>
      <c r="V127" s="116"/>
      <c r="W127" s="116"/>
      <c r="X127" s="116"/>
      <c r="Y127" s="116"/>
    </row>
    <row r="128" hidden="1">
      <c r="A128" s="116"/>
      <c r="B128" s="149"/>
      <c r="C128" s="116"/>
      <c r="D128" s="238"/>
      <c r="E128" s="116"/>
      <c r="F128" s="116"/>
      <c r="G128" s="129"/>
      <c r="H128" s="149"/>
      <c r="I128" s="116"/>
      <c r="J128" s="116"/>
      <c r="K128" s="116"/>
      <c r="L128" s="116"/>
      <c r="M128" s="116"/>
      <c r="N128" s="116"/>
      <c r="O128" s="116"/>
      <c r="P128" s="116"/>
      <c r="Q128" s="116"/>
      <c r="R128" s="238"/>
      <c r="S128" s="116"/>
      <c r="T128" s="116"/>
      <c r="U128" s="116"/>
      <c r="V128" s="116"/>
      <c r="W128" s="116"/>
      <c r="X128" s="116"/>
      <c r="Y128" s="116"/>
    </row>
    <row r="129" hidden="1">
      <c r="A129" s="116"/>
      <c r="B129" s="149"/>
      <c r="C129" s="116"/>
      <c r="D129" s="238"/>
      <c r="E129" s="116"/>
      <c r="F129" s="116"/>
      <c r="G129" s="129"/>
      <c r="H129" s="149"/>
      <c r="I129" s="116"/>
      <c r="J129" s="116"/>
      <c r="K129" s="116"/>
      <c r="L129" s="116"/>
      <c r="M129" s="116"/>
      <c r="N129" s="116"/>
      <c r="O129" s="116"/>
      <c r="P129" s="116"/>
      <c r="Q129" s="116"/>
      <c r="R129" s="238"/>
      <c r="S129" s="116"/>
      <c r="T129" s="116"/>
      <c r="U129" s="116"/>
      <c r="V129" s="116"/>
      <c r="W129" s="116"/>
      <c r="X129" s="116"/>
      <c r="Y129" s="116"/>
    </row>
    <row r="130" hidden="1">
      <c r="A130" s="116"/>
      <c r="B130" s="149"/>
      <c r="C130" s="116"/>
      <c r="D130" s="238"/>
      <c r="E130" s="116"/>
      <c r="F130" s="116"/>
      <c r="G130" s="129"/>
      <c r="H130" s="149"/>
      <c r="I130" s="116"/>
      <c r="J130" s="116"/>
      <c r="K130" s="116"/>
      <c r="L130" s="116"/>
      <c r="M130" s="116"/>
      <c r="N130" s="116"/>
      <c r="O130" s="116"/>
      <c r="P130" s="116"/>
      <c r="Q130" s="116"/>
      <c r="R130" s="238"/>
      <c r="S130" s="116"/>
      <c r="T130" s="116"/>
      <c r="U130" s="116"/>
      <c r="V130" s="116"/>
      <c r="W130" s="116"/>
      <c r="X130" s="116"/>
      <c r="Y130" s="116"/>
    </row>
    <row r="131" hidden="1">
      <c r="A131" s="116"/>
      <c r="B131" s="149"/>
      <c r="C131" s="116"/>
      <c r="D131" s="238"/>
      <c r="E131" s="116"/>
      <c r="F131" s="116"/>
      <c r="G131" s="129"/>
      <c r="H131" s="149"/>
      <c r="I131" s="116"/>
      <c r="J131" s="116"/>
      <c r="K131" s="116"/>
      <c r="L131" s="116"/>
      <c r="M131" s="116"/>
      <c r="N131" s="116"/>
      <c r="O131" s="116"/>
      <c r="P131" s="116"/>
      <c r="Q131" s="116"/>
      <c r="R131" s="238"/>
      <c r="S131" s="116"/>
      <c r="T131" s="116"/>
      <c r="U131" s="116"/>
      <c r="V131" s="116"/>
      <c r="W131" s="116"/>
      <c r="X131" s="116"/>
      <c r="Y131" s="116"/>
    </row>
    <row r="132" hidden="1">
      <c r="A132" s="116"/>
      <c r="B132" s="149"/>
      <c r="C132" s="116"/>
      <c r="D132" s="238"/>
      <c r="E132" s="116"/>
      <c r="F132" s="116"/>
      <c r="G132" s="129"/>
      <c r="H132" s="149"/>
      <c r="I132" s="116"/>
      <c r="J132" s="116"/>
      <c r="K132" s="116"/>
      <c r="L132" s="116"/>
      <c r="M132" s="116"/>
      <c r="N132" s="116"/>
      <c r="O132" s="116"/>
      <c r="P132" s="116"/>
      <c r="Q132" s="116"/>
      <c r="R132" s="238"/>
      <c r="S132" s="116"/>
      <c r="T132" s="116"/>
      <c r="U132" s="116"/>
      <c r="V132" s="116"/>
      <c r="W132" s="116"/>
      <c r="X132" s="116"/>
      <c r="Y132" s="116"/>
    </row>
    <row r="133" hidden="1">
      <c r="A133" s="116"/>
      <c r="B133" s="149"/>
      <c r="C133" s="116"/>
      <c r="D133" s="238"/>
      <c r="E133" s="116"/>
      <c r="F133" s="116"/>
      <c r="G133" s="129"/>
      <c r="H133" s="149"/>
      <c r="I133" s="116"/>
      <c r="J133" s="116"/>
      <c r="K133" s="116"/>
      <c r="L133" s="116"/>
      <c r="M133" s="116"/>
      <c r="N133" s="116"/>
      <c r="O133" s="116"/>
      <c r="P133" s="116"/>
      <c r="Q133" s="116"/>
      <c r="R133" s="238"/>
      <c r="S133" s="116"/>
      <c r="T133" s="116"/>
      <c r="U133" s="116"/>
      <c r="V133" s="116"/>
      <c r="W133" s="116"/>
      <c r="X133" s="116"/>
      <c r="Y133" s="116"/>
    </row>
    <row r="134" hidden="1">
      <c r="A134" s="116"/>
      <c r="B134" s="149"/>
      <c r="C134" s="116"/>
      <c r="D134" s="238"/>
      <c r="E134" s="116"/>
      <c r="F134" s="116"/>
      <c r="G134" s="129"/>
      <c r="H134" s="149"/>
      <c r="I134" s="116"/>
      <c r="J134" s="116"/>
      <c r="K134" s="116"/>
      <c r="L134" s="116"/>
      <c r="M134" s="116"/>
      <c r="N134" s="116"/>
      <c r="O134" s="116"/>
      <c r="P134" s="116"/>
      <c r="Q134" s="116"/>
      <c r="R134" s="238"/>
      <c r="S134" s="116"/>
      <c r="T134" s="116"/>
      <c r="U134" s="116"/>
      <c r="V134" s="116"/>
      <c r="W134" s="116"/>
      <c r="X134" s="116"/>
      <c r="Y134" s="116"/>
    </row>
    <row r="135" hidden="1">
      <c r="A135" s="116"/>
      <c r="B135" s="149"/>
      <c r="C135" s="116"/>
      <c r="D135" s="238"/>
      <c r="E135" s="116"/>
      <c r="F135" s="116"/>
      <c r="G135" s="129"/>
      <c r="H135" s="149"/>
      <c r="I135" s="116"/>
      <c r="J135" s="116"/>
      <c r="K135" s="116"/>
      <c r="L135" s="116"/>
      <c r="M135" s="116"/>
      <c r="N135" s="116"/>
      <c r="O135" s="116"/>
      <c r="P135" s="116"/>
      <c r="Q135" s="116"/>
      <c r="R135" s="238"/>
      <c r="S135" s="116"/>
      <c r="T135" s="116"/>
      <c r="U135" s="116"/>
      <c r="V135" s="116"/>
      <c r="W135" s="116"/>
      <c r="X135" s="116"/>
      <c r="Y135" s="116"/>
    </row>
    <row r="136" hidden="1">
      <c r="A136" s="116"/>
      <c r="B136" s="149"/>
      <c r="C136" s="116"/>
      <c r="D136" s="238"/>
      <c r="E136" s="116"/>
      <c r="F136" s="116"/>
      <c r="G136" s="129"/>
      <c r="H136" s="149"/>
      <c r="I136" s="116"/>
      <c r="J136" s="116"/>
      <c r="K136" s="116"/>
      <c r="L136" s="116"/>
      <c r="M136" s="116"/>
      <c r="N136" s="116"/>
      <c r="O136" s="116"/>
      <c r="P136" s="116"/>
      <c r="Q136" s="116"/>
      <c r="R136" s="238"/>
      <c r="S136" s="116"/>
      <c r="T136" s="116"/>
      <c r="U136" s="116"/>
      <c r="V136" s="116"/>
      <c r="W136" s="116"/>
      <c r="X136" s="116"/>
      <c r="Y136" s="116"/>
    </row>
    <row r="137" hidden="1">
      <c r="A137" s="116"/>
      <c r="B137" s="149"/>
      <c r="C137" s="116"/>
      <c r="D137" s="238"/>
      <c r="E137" s="116"/>
      <c r="F137" s="116"/>
      <c r="G137" s="129"/>
      <c r="H137" s="149"/>
      <c r="I137" s="116"/>
      <c r="J137" s="116"/>
      <c r="K137" s="116"/>
      <c r="L137" s="116"/>
      <c r="M137" s="116"/>
      <c r="N137" s="116"/>
      <c r="O137" s="116"/>
      <c r="P137" s="116"/>
      <c r="Q137" s="116"/>
      <c r="R137" s="238"/>
      <c r="S137" s="116"/>
      <c r="T137" s="116"/>
      <c r="U137" s="116"/>
      <c r="V137" s="116"/>
      <c r="W137" s="116"/>
      <c r="X137" s="116"/>
      <c r="Y137" s="116"/>
    </row>
    <row r="138" hidden="1">
      <c r="A138" s="116"/>
      <c r="B138" s="149"/>
      <c r="C138" s="116"/>
      <c r="D138" s="238"/>
      <c r="E138" s="116"/>
      <c r="F138" s="116"/>
      <c r="G138" s="129"/>
      <c r="H138" s="149"/>
      <c r="I138" s="116"/>
      <c r="J138" s="116"/>
      <c r="K138" s="116"/>
      <c r="L138" s="116"/>
      <c r="M138" s="116"/>
      <c r="N138" s="116"/>
      <c r="O138" s="116"/>
      <c r="P138" s="116"/>
      <c r="Q138" s="116"/>
      <c r="R138" s="238"/>
      <c r="S138" s="116"/>
      <c r="T138" s="116"/>
      <c r="U138" s="116"/>
      <c r="V138" s="116"/>
      <c r="W138" s="116"/>
      <c r="X138" s="116"/>
      <c r="Y138" s="116"/>
    </row>
    <row r="139" hidden="1">
      <c r="A139" s="116"/>
      <c r="B139" s="149"/>
      <c r="C139" s="116"/>
      <c r="D139" s="238"/>
      <c r="E139" s="116"/>
      <c r="F139" s="116"/>
      <c r="G139" s="129"/>
      <c r="H139" s="149"/>
      <c r="I139" s="116"/>
      <c r="J139" s="116"/>
      <c r="K139" s="116"/>
      <c r="L139" s="116"/>
      <c r="M139" s="116"/>
      <c r="N139" s="116"/>
      <c r="O139" s="116"/>
      <c r="P139" s="116"/>
      <c r="Q139" s="116"/>
      <c r="R139" s="238"/>
      <c r="S139" s="116"/>
      <c r="T139" s="116"/>
      <c r="U139" s="116"/>
      <c r="V139" s="116"/>
      <c r="W139" s="116"/>
      <c r="X139" s="116"/>
      <c r="Y139" s="116"/>
    </row>
    <row r="140" hidden="1">
      <c r="A140" s="116"/>
      <c r="B140" s="149"/>
      <c r="C140" s="116"/>
      <c r="D140" s="238"/>
      <c r="E140" s="116"/>
      <c r="F140" s="116"/>
      <c r="G140" s="129"/>
      <c r="H140" s="149"/>
      <c r="I140" s="116"/>
      <c r="J140" s="116"/>
      <c r="K140" s="116"/>
      <c r="L140" s="116"/>
      <c r="M140" s="116"/>
      <c r="N140" s="116"/>
      <c r="O140" s="116"/>
      <c r="P140" s="116"/>
      <c r="Q140" s="116"/>
      <c r="R140" s="238"/>
      <c r="S140" s="116"/>
      <c r="T140" s="116"/>
      <c r="U140" s="116"/>
      <c r="V140" s="116"/>
      <c r="W140" s="116"/>
      <c r="X140" s="116"/>
      <c r="Y140" s="116"/>
    </row>
    <row r="141" hidden="1">
      <c r="A141" s="116"/>
      <c r="B141" s="149"/>
      <c r="C141" s="116"/>
      <c r="D141" s="238"/>
      <c r="E141" s="116"/>
      <c r="F141" s="116"/>
      <c r="G141" s="129"/>
      <c r="H141" s="149"/>
      <c r="I141" s="116"/>
      <c r="J141" s="116"/>
      <c r="K141" s="116"/>
      <c r="L141" s="116"/>
      <c r="M141" s="116"/>
      <c r="N141" s="116"/>
      <c r="O141" s="116"/>
      <c r="P141" s="116"/>
      <c r="Q141" s="116"/>
      <c r="R141" s="238"/>
      <c r="S141" s="116"/>
      <c r="T141" s="116"/>
      <c r="U141" s="116"/>
      <c r="V141" s="116"/>
      <c r="W141" s="116"/>
      <c r="X141" s="116"/>
      <c r="Y141" s="116"/>
    </row>
    <row r="142" hidden="1">
      <c r="A142" s="116"/>
      <c r="B142" s="149"/>
      <c r="C142" s="116"/>
      <c r="D142" s="238"/>
      <c r="E142" s="116"/>
      <c r="F142" s="116"/>
      <c r="G142" s="129"/>
      <c r="H142" s="149"/>
      <c r="I142" s="116"/>
      <c r="J142" s="116"/>
      <c r="K142" s="116"/>
      <c r="L142" s="116"/>
      <c r="M142" s="116"/>
      <c r="N142" s="116"/>
      <c r="O142" s="116"/>
      <c r="P142" s="116"/>
      <c r="Q142" s="116"/>
      <c r="R142" s="238"/>
      <c r="S142" s="116"/>
      <c r="T142" s="116"/>
      <c r="U142" s="116"/>
      <c r="V142" s="116"/>
      <c r="W142" s="116"/>
      <c r="X142" s="116"/>
      <c r="Y142" s="116"/>
    </row>
    <row r="143" hidden="1">
      <c r="A143" s="116"/>
      <c r="B143" s="149"/>
      <c r="C143" s="116"/>
      <c r="D143" s="238"/>
      <c r="E143" s="116"/>
      <c r="F143" s="116"/>
      <c r="G143" s="129"/>
      <c r="H143" s="149"/>
      <c r="I143" s="116"/>
      <c r="J143" s="116"/>
      <c r="K143" s="116"/>
      <c r="L143" s="116"/>
      <c r="M143" s="116"/>
      <c r="N143" s="116"/>
      <c r="O143" s="116"/>
      <c r="P143" s="116"/>
      <c r="Q143" s="116"/>
      <c r="R143" s="238"/>
      <c r="S143" s="116"/>
      <c r="T143" s="116"/>
      <c r="U143" s="116"/>
      <c r="V143" s="116"/>
      <c r="W143" s="116"/>
      <c r="X143" s="116"/>
      <c r="Y143" s="116"/>
    </row>
    <row r="144" hidden="1">
      <c r="A144" s="116"/>
      <c r="B144" s="149"/>
      <c r="C144" s="116"/>
      <c r="D144" s="238"/>
      <c r="E144" s="116"/>
      <c r="F144" s="116"/>
      <c r="G144" s="129"/>
      <c r="H144" s="149"/>
      <c r="I144" s="116"/>
      <c r="J144" s="116"/>
      <c r="K144" s="116"/>
      <c r="L144" s="116"/>
      <c r="M144" s="116"/>
      <c r="N144" s="116"/>
      <c r="O144" s="116"/>
      <c r="P144" s="116"/>
      <c r="Q144" s="116"/>
      <c r="R144" s="238"/>
      <c r="S144" s="116"/>
      <c r="T144" s="116"/>
      <c r="U144" s="116"/>
      <c r="V144" s="116"/>
      <c r="W144" s="116"/>
      <c r="X144" s="116"/>
      <c r="Y144" s="116"/>
    </row>
    <row r="145" hidden="1">
      <c r="A145" s="116"/>
      <c r="B145" s="149"/>
      <c r="C145" s="116"/>
      <c r="D145" s="238"/>
      <c r="E145" s="116"/>
      <c r="F145" s="116"/>
      <c r="G145" s="129"/>
      <c r="H145" s="149"/>
      <c r="I145" s="116"/>
      <c r="J145" s="116"/>
      <c r="K145" s="116"/>
      <c r="L145" s="116"/>
      <c r="M145" s="116"/>
      <c r="N145" s="116"/>
      <c r="O145" s="116"/>
      <c r="P145" s="116"/>
      <c r="Q145" s="116"/>
      <c r="R145" s="238"/>
      <c r="S145" s="116"/>
      <c r="T145" s="116"/>
      <c r="U145" s="116"/>
      <c r="V145" s="116"/>
      <c r="W145" s="116"/>
      <c r="X145" s="116"/>
      <c r="Y145" s="116"/>
    </row>
    <row r="146" hidden="1">
      <c r="A146" s="116"/>
      <c r="B146" s="149"/>
      <c r="C146" s="116"/>
      <c r="D146" s="238"/>
      <c r="E146" s="116"/>
      <c r="F146" s="116"/>
      <c r="G146" s="129"/>
      <c r="H146" s="149"/>
      <c r="I146" s="116"/>
      <c r="J146" s="116"/>
      <c r="K146" s="116"/>
      <c r="L146" s="116"/>
      <c r="M146" s="116"/>
      <c r="N146" s="116"/>
      <c r="O146" s="116"/>
      <c r="P146" s="116"/>
      <c r="Q146" s="116"/>
      <c r="R146" s="238"/>
      <c r="S146" s="116"/>
      <c r="T146" s="116"/>
      <c r="U146" s="116"/>
      <c r="V146" s="116"/>
      <c r="W146" s="116"/>
      <c r="X146" s="116"/>
      <c r="Y146" s="116"/>
    </row>
    <row r="147" hidden="1">
      <c r="A147" s="116"/>
      <c r="B147" s="149"/>
      <c r="C147" s="116"/>
      <c r="D147" s="238"/>
      <c r="E147" s="116"/>
      <c r="F147" s="116"/>
      <c r="G147" s="129"/>
      <c r="H147" s="149"/>
      <c r="I147" s="116"/>
      <c r="J147" s="116"/>
      <c r="K147" s="116"/>
      <c r="L147" s="116"/>
      <c r="M147" s="116"/>
      <c r="N147" s="116"/>
      <c r="O147" s="116"/>
      <c r="P147" s="116"/>
      <c r="Q147" s="116"/>
      <c r="R147" s="238"/>
      <c r="S147" s="116"/>
      <c r="T147" s="116"/>
      <c r="U147" s="116"/>
      <c r="V147" s="116"/>
      <c r="W147" s="116"/>
      <c r="X147" s="116"/>
      <c r="Y147" s="116"/>
    </row>
    <row r="148" hidden="1">
      <c r="A148" s="116"/>
      <c r="B148" s="149"/>
      <c r="C148" s="116"/>
      <c r="D148" s="238"/>
      <c r="E148" s="116"/>
      <c r="F148" s="116"/>
      <c r="G148" s="129"/>
      <c r="H148" s="149"/>
      <c r="I148" s="116"/>
      <c r="J148" s="116"/>
      <c r="K148" s="116"/>
      <c r="L148" s="116"/>
      <c r="M148" s="116"/>
      <c r="N148" s="116"/>
      <c r="O148" s="116"/>
      <c r="P148" s="116"/>
      <c r="Q148" s="116"/>
      <c r="R148" s="238"/>
      <c r="S148" s="116"/>
      <c r="T148" s="116"/>
      <c r="U148" s="116"/>
      <c r="V148" s="116"/>
      <c r="W148" s="116"/>
      <c r="X148" s="116"/>
      <c r="Y148" s="116"/>
    </row>
    <row r="149" hidden="1">
      <c r="A149" s="116"/>
      <c r="B149" s="149"/>
      <c r="C149" s="116"/>
      <c r="D149" s="238"/>
      <c r="E149" s="116"/>
      <c r="F149" s="116"/>
      <c r="G149" s="129"/>
      <c r="H149" s="149"/>
      <c r="I149" s="116"/>
      <c r="J149" s="116"/>
      <c r="K149" s="116"/>
      <c r="L149" s="116"/>
      <c r="M149" s="116"/>
      <c r="N149" s="116"/>
      <c r="O149" s="116"/>
      <c r="P149" s="116"/>
      <c r="Q149" s="116"/>
      <c r="R149" s="238"/>
      <c r="S149" s="116"/>
      <c r="T149" s="116"/>
      <c r="U149" s="116"/>
      <c r="V149" s="116"/>
      <c r="W149" s="116"/>
      <c r="X149" s="116"/>
      <c r="Y149" s="116"/>
    </row>
    <row r="150" hidden="1">
      <c r="A150" s="116"/>
      <c r="B150" s="149"/>
      <c r="C150" s="116"/>
      <c r="D150" s="238"/>
      <c r="E150" s="116"/>
      <c r="F150" s="116"/>
      <c r="G150" s="129"/>
      <c r="H150" s="149"/>
      <c r="I150" s="116"/>
      <c r="J150" s="116"/>
      <c r="K150" s="116"/>
      <c r="L150" s="116"/>
      <c r="M150" s="116"/>
      <c r="N150" s="116"/>
      <c r="O150" s="116"/>
      <c r="P150" s="116"/>
      <c r="Q150" s="116"/>
      <c r="R150" s="238"/>
      <c r="S150" s="116"/>
      <c r="T150" s="116"/>
      <c r="U150" s="116"/>
      <c r="V150" s="116"/>
      <c r="W150" s="116"/>
      <c r="X150" s="116"/>
      <c r="Y150" s="116"/>
    </row>
    <row r="151" hidden="1">
      <c r="A151" s="116"/>
      <c r="B151" s="149"/>
      <c r="C151" s="116"/>
      <c r="D151" s="238"/>
      <c r="E151" s="116"/>
      <c r="F151" s="116"/>
      <c r="G151" s="129"/>
      <c r="H151" s="149"/>
      <c r="I151" s="116"/>
      <c r="J151" s="116"/>
      <c r="K151" s="116"/>
      <c r="L151" s="116"/>
      <c r="M151" s="116"/>
      <c r="N151" s="116"/>
      <c r="O151" s="116"/>
      <c r="P151" s="116"/>
      <c r="Q151" s="116"/>
      <c r="R151" s="238"/>
      <c r="S151" s="116"/>
      <c r="T151" s="116"/>
      <c r="U151" s="116"/>
      <c r="V151" s="116"/>
      <c r="W151" s="116"/>
      <c r="X151" s="116"/>
      <c r="Y151" s="116"/>
    </row>
    <row r="152" hidden="1">
      <c r="A152" s="116"/>
      <c r="B152" s="149"/>
      <c r="C152" s="116"/>
      <c r="D152" s="238"/>
      <c r="E152" s="116"/>
      <c r="F152" s="116"/>
      <c r="G152" s="129"/>
      <c r="H152" s="149"/>
      <c r="I152" s="116"/>
      <c r="J152" s="116"/>
      <c r="K152" s="116"/>
      <c r="L152" s="116"/>
      <c r="M152" s="116"/>
      <c r="N152" s="116"/>
      <c r="O152" s="116"/>
      <c r="P152" s="116"/>
      <c r="Q152" s="116"/>
      <c r="R152" s="238"/>
      <c r="S152" s="116"/>
      <c r="T152" s="116"/>
      <c r="U152" s="116"/>
      <c r="V152" s="116"/>
      <c r="W152" s="116"/>
      <c r="X152" s="116"/>
      <c r="Y152" s="116"/>
    </row>
    <row r="153" hidden="1">
      <c r="A153" s="116"/>
      <c r="B153" s="149"/>
      <c r="C153" s="116"/>
      <c r="D153" s="238"/>
      <c r="E153" s="116"/>
      <c r="F153" s="116"/>
      <c r="G153" s="129"/>
      <c r="H153" s="149"/>
      <c r="I153" s="116"/>
      <c r="J153" s="116"/>
      <c r="K153" s="116"/>
      <c r="L153" s="116"/>
      <c r="M153" s="116"/>
      <c r="N153" s="116"/>
      <c r="O153" s="116"/>
      <c r="P153" s="116"/>
      <c r="Q153" s="116"/>
      <c r="R153" s="238"/>
      <c r="S153" s="116"/>
      <c r="T153" s="116"/>
      <c r="U153" s="116"/>
      <c r="V153" s="116"/>
      <c r="W153" s="116"/>
      <c r="X153" s="116"/>
      <c r="Y153" s="116"/>
    </row>
    <row r="154" hidden="1">
      <c r="A154" s="116"/>
      <c r="B154" s="149"/>
      <c r="C154" s="116"/>
      <c r="D154" s="238"/>
      <c r="E154" s="116"/>
      <c r="F154" s="116"/>
      <c r="G154" s="129"/>
      <c r="H154" s="149"/>
      <c r="I154" s="116"/>
      <c r="J154" s="116"/>
      <c r="K154" s="116"/>
      <c r="L154" s="116"/>
      <c r="M154" s="116"/>
      <c r="N154" s="116"/>
      <c r="O154" s="116"/>
      <c r="P154" s="116"/>
      <c r="Q154" s="116"/>
      <c r="R154" s="238"/>
      <c r="S154" s="116"/>
      <c r="T154" s="116"/>
      <c r="U154" s="116"/>
      <c r="V154" s="116"/>
      <c r="W154" s="116"/>
      <c r="X154" s="116"/>
      <c r="Y154" s="116"/>
    </row>
    <row r="155" hidden="1">
      <c r="A155" s="116"/>
      <c r="B155" s="149"/>
      <c r="C155" s="116"/>
      <c r="D155" s="238"/>
      <c r="E155" s="116"/>
      <c r="F155" s="116"/>
      <c r="G155" s="129"/>
      <c r="H155" s="149"/>
      <c r="I155" s="116"/>
      <c r="J155" s="116"/>
      <c r="K155" s="116"/>
      <c r="L155" s="116"/>
      <c r="M155" s="116"/>
      <c r="N155" s="116"/>
      <c r="O155" s="116"/>
      <c r="P155" s="116"/>
      <c r="Q155" s="116"/>
      <c r="R155" s="238"/>
      <c r="S155" s="116"/>
      <c r="T155" s="116"/>
      <c r="U155" s="116"/>
      <c r="V155" s="116"/>
      <c r="W155" s="116"/>
      <c r="X155" s="116"/>
      <c r="Y155" s="116"/>
    </row>
    <row r="156" hidden="1">
      <c r="A156" s="116"/>
      <c r="B156" s="149"/>
      <c r="C156" s="116"/>
      <c r="D156" s="238"/>
      <c r="E156" s="116"/>
      <c r="F156" s="116"/>
      <c r="G156" s="129"/>
      <c r="H156" s="149"/>
      <c r="I156" s="116"/>
      <c r="J156" s="116"/>
      <c r="K156" s="116"/>
      <c r="L156" s="116"/>
      <c r="M156" s="116"/>
      <c r="N156" s="116"/>
      <c r="O156" s="116"/>
      <c r="P156" s="116"/>
      <c r="Q156" s="116"/>
      <c r="R156" s="238"/>
      <c r="S156" s="116"/>
      <c r="T156" s="116"/>
      <c r="U156" s="116"/>
      <c r="V156" s="116"/>
      <c r="W156" s="116"/>
      <c r="X156" s="116"/>
      <c r="Y156" s="116"/>
    </row>
    <row r="157" hidden="1">
      <c r="A157" s="116"/>
      <c r="B157" s="149"/>
      <c r="C157" s="116"/>
      <c r="D157" s="238"/>
      <c r="E157" s="116"/>
      <c r="F157" s="116"/>
      <c r="G157" s="129"/>
      <c r="H157" s="149"/>
      <c r="I157" s="116"/>
      <c r="J157" s="116"/>
      <c r="K157" s="116"/>
      <c r="L157" s="116"/>
      <c r="M157" s="116"/>
      <c r="N157" s="116"/>
      <c r="O157" s="116"/>
      <c r="P157" s="116"/>
      <c r="Q157" s="116"/>
      <c r="R157" s="238"/>
      <c r="S157" s="116"/>
      <c r="T157" s="116"/>
      <c r="U157" s="116"/>
      <c r="V157" s="116"/>
      <c r="W157" s="116"/>
      <c r="X157" s="116"/>
      <c r="Y157" s="116"/>
    </row>
    <row r="158" hidden="1">
      <c r="A158" s="116"/>
      <c r="B158" s="149"/>
      <c r="C158" s="116"/>
      <c r="D158" s="238"/>
      <c r="E158" s="116"/>
      <c r="F158" s="116"/>
      <c r="G158" s="129"/>
      <c r="H158" s="149"/>
      <c r="I158" s="116"/>
      <c r="J158" s="116"/>
      <c r="K158" s="116"/>
      <c r="L158" s="116"/>
      <c r="M158" s="116"/>
      <c r="N158" s="116"/>
      <c r="O158" s="116"/>
      <c r="P158" s="116"/>
      <c r="Q158" s="116"/>
      <c r="R158" s="238"/>
      <c r="S158" s="116"/>
      <c r="T158" s="116"/>
      <c r="U158" s="116"/>
      <c r="V158" s="116"/>
      <c r="W158" s="116"/>
      <c r="X158" s="116"/>
      <c r="Y158" s="116"/>
    </row>
    <row r="159" hidden="1">
      <c r="A159" s="116"/>
      <c r="B159" s="149"/>
      <c r="C159" s="116"/>
      <c r="D159" s="238"/>
      <c r="E159" s="116"/>
      <c r="F159" s="116"/>
      <c r="G159" s="129"/>
      <c r="H159" s="149"/>
      <c r="I159" s="116"/>
      <c r="J159" s="116"/>
      <c r="K159" s="116"/>
      <c r="L159" s="116"/>
      <c r="M159" s="116"/>
      <c r="N159" s="116"/>
      <c r="O159" s="116"/>
      <c r="P159" s="116"/>
      <c r="Q159" s="116"/>
      <c r="R159" s="238"/>
      <c r="S159" s="116"/>
      <c r="T159" s="116"/>
      <c r="U159" s="116"/>
      <c r="V159" s="116"/>
      <c r="W159" s="116"/>
      <c r="X159" s="116"/>
      <c r="Y159" s="116"/>
    </row>
    <row r="160" hidden="1">
      <c r="A160" s="116"/>
      <c r="B160" s="149"/>
      <c r="C160" s="116"/>
      <c r="D160" s="238"/>
      <c r="E160" s="116"/>
      <c r="F160" s="116"/>
      <c r="G160" s="129"/>
      <c r="H160" s="149"/>
      <c r="I160" s="116"/>
      <c r="J160" s="116"/>
      <c r="K160" s="116"/>
      <c r="L160" s="116"/>
      <c r="M160" s="116"/>
      <c r="N160" s="116"/>
      <c r="O160" s="116"/>
      <c r="P160" s="116"/>
      <c r="Q160" s="116"/>
      <c r="R160" s="238"/>
      <c r="S160" s="116"/>
      <c r="T160" s="116"/>
      <c r="U160" s="116"/>
      <c r="V160" s="116"/>
      <c r="W160" s="116"/>
      <c r="X160" s="116"/>
      <c r="Y160" s="116"/>
    </row>
    <row r="161" hidden="1">
      <c r="A161" s="116"/>
      <c r="B161" s="149"/>
      <c r="C161" s="116"/>
      <c r="D161" s="238"/>
      <c r="E161" s="116"/>
      <c r="F161" s="116"/>
      <c r="G161" s="129"/>
      <c r="H161" s="149"/>
      <c r="I161" s="116"/>
      <c r="J161" s="116"/>
      <c r="K161" s="116"/>
      <c r="L161" s="116"/>
      <c r="M161" s="116"/>
      <c r="N161" s="116"/>
      <c r="O161" s="116"/>
      <c r="P161" s="116"/>
      <c r="Q161" s="116"/>
      <c r="R161" s="238"/>
      <c r="S161" s="116"/>
      <c r="T161" s="116"/>
      <c r="U161" s="116"/>
      <c r="V161" s="116"/>
      <c r="W161" s="116"/>
      <c r="X161" s="116"/>
      <c r="Y161" s="116"/>
    </row>
    <row r="162" hidden="1">
      <c r="A162" s="116"/>
      <c r="B162" s="149"/>
      <c r="C162" s="116"/>
      <c r="D162" s="238"/>
      <c r="E162" s="116"/>
      <c r="F162" s="116"/>
      <c r="G162" s="129"/>
      <c r="H162" s="149"/>
      <c r="I162" s="116"/>
      <c r="J162" s="116"/>
      <c r="K162" s="116"/>
      <c r="L162" s="116"/>
      <c r="M162" s="116"/>
      <c r="N162" s="116"/>
      <c r="O162" s="116"/>
      <c r="P162" s="116"/>
      <c r="Q162" s="116"/>
      <c r="R162" s="238"/>
      <c r="S162" s="116"/>
      <c r="T162" s="116"/>
      <c r="U162" s="116"/>
      <c r="V162" s="116"/>
      <c r="W162" s="116"/>
      <c r="X162" s="116"/>
      <c r="Y162" s="116"/>
    </row>
    <row r="163" hidden="1">
      <c r="A163" s="116"/>
      <c r="B163" s="149"/>
      <c r="C163" s="116"/>
      <c r="D163" s="238"/>
      <c r="E163" s="116"/>
      <c r="F163" s="116"/>
      <c r="G163" s="129"/>
      <c r="H163" s="149"/>
      <c r="I163" s="116"/>
      <c r="J163" s="116"/>
      <c r="K163" s="116"/>
      <c r="L163" s="116"/>
      <c r="M163" s="116"/>
      <c r="N163" s="116"/>
      <c r="O163" s="116"/>
      <c r="P163" s="116"/>
      <c r="Q163" s="116"/>
      <c r="R163" s="238"/>
      <c r="S163" s="116"/>
      <c r="T163" s="116"/>
      <c r="U163" s="116"/>
      <c r="V163" s="116"/>
      <c r="W163" s="116"/>
      <c r="X163" s="116"/>
      <c r="Y163" s="116"/>
    </row>
    <row r="164" hidden="1">
      <c r="A164" s="116"/>
      <c r="B164" s="149"/>
      <c r="C164" s="116"/>
      <c r="D164" s="238"/>
      <c r="E164" s="116"/>
      <c r="F164" s="116"/>
      <c r="G164" s="129"/>
      <c r="H164" s="149"/>
      <c r="I164" s="116"/>
      <c r="J164" s="116"/>
      <c r="K164" s="116"/>
      <c r="L164" s="116"/>
      <c r="M164" s="116"/>
      <c r="N164" s="116"/>
      <c r="O164" s="116"/>
      <c r="P164" s="116"/>
      <c r="Q164" s="116"/>
      <c r="R164" s="238"/>
      <c r="S164" s="116"/>
      <c r="T164" s="116"/>
      <c r="U164" s="116"/>
      <c r="V164" s="116"/>
      <c r="W164" s="116"/>
      <c r="X164" s="116"/>
      <c r="Y164" s="116"/>
    </row>
    <row r="165" hidden="1">
      <c r="A165" s="116"/>
      <c r="B165" s="149"/>
      <c r="C165" s="116"/>
      <c r="D165" s="238"/>
      <c r="E165" s="116"/>
      <c r="F165" s="116"/>
      <c r="G165" s="129"/>
      <c r="H165" s="149"/>
      <c r="I165" s="116"/>
      <c r="J165" s="116"/>
      <c r="K165" s="116"/>
      <c r="L165" s="116"/>
      <c r="M165" s="116"/>
      <c r="N165" s="116"/>
      <c r="O165" s="116"/>
      <c r="P165" s="116"/>
      <c r="Q165" s="116"/>
      <c r="R165" s="238"/>
      <c r="S165" s="116"/>
      <c r="T165" s="116"/>
      <c r="U165" s="116"/>
      <c r="V165" s="116"/>
      <c r="W165" s="116"/>
      <c r="X165" s="116"/>
      <c r="Y165" s="116"/>
    </row>
    <row r="166" hidden="1">
      <c r="A166" s="116"/>
      <c r="B166" s="149"/>
      <c r="C166" s="116"/>
      <c r="D166" s="238"/>
      <c r="E166" s="116"/>
      <c r="F166" s="116"/>
      <c r="G166" s="129"/>
      <c r="H166" s="149"/>
      <c r="I166" s="116"/>
      <c r="J166" s="116"/>
      <c r="K166" s="116"/>
      <c r="L166" s="116"/>
      <c r="M166" s="116"/>
      <c r="N166" s="116"/>
      <c r="O166" s="116"/>
      <c r="P166" s="116"/>
      <c r="Q166" s="116"/>
      <c r="R166" s="238"/>
      <c r="S166" s="116"/>
      <c r="T166" s="116"/>
      <c r="U166" s="116"/>
      <c r="V166" s="116"/>
      <c r="W166" s="116"/>
      <c r="X166" s="116"/>
      <c r="Y166" s="116"/>
    </row>
    <row r="167" hidden="1">
      <c r="A167" s="116"/>
      <c r="B167" s="149"/>
      <c r="C167" s="116"/>
      <c r="D167" s="238"/>
      <c r="E167" s="116"/>
      <c r="F167" s="116"/>
      <c r="G167" s="129"/>
      <c r="H167" s="149"/>
      <c r="I167" s="116"/>
      <c r="J167" s="116"/>
      <c r="K167" s="116"/>
      <c r="L167" s="116"/>
      <c r="M167" s="116"/>
      <c r="N167" s="116"/>
      <c r="O167" s="116"/>
      <c r="P167" s="116"/>
      <c r="Q167" s="116"/>
      <c r="R167" s="238"/>
      <c r="S167" s="116"/>
      <c r="T167" s="116"/>
      <c r="U167" s="116"/>
      <c r="V167" s="116"/>
      <c r="W167" s="116"/>
      <c r="X167" s="116"/>
      <c r="Y167" s="116"/>
    </row>
    <row r="168" hidden="1">
      <c r="A168" s="116"/>
      <c r="B168" s="149"/>
      <c r="C168" s="116"/>
      <c r="D168" s="238"/>
      <c r="E168" s="116"/>
      <c r="F168" s="116"/>
      <c r="G168" s="129"/>
      <c r="H168" s="149"/>
      <c r="I168" s="116"/>
      <c r="J168" s="116"/>
      <c r="K168" s="116"/>
      <c r="L168" s="116"/>
      <c r="M168" s="116"/>
      <c r="N168" s="116"/>
      <c r="O168" s="116"/>
      <c r="P168" s="116"/>
      <c r="Q168" s="116"/>
      <c r="R168" s="238"/>
      <c r="S168" s="116"/>
      <c r="T168" s="116"/>
      <c r="U168" s="116"/>
      <c r="V168" s="116"/>
      <c r="W168" s="116"/>
      <c r="X168" s="116"/>
      <c r="Y168" s="116"/>
    </row>
    <row r="169" hidden="1">
      <c r="A169" s="116"/>
      <c r="B169" s="149"/>
      <c r="C169" s="116"/>
      <c r="D169" s="238"/>
      <c r="E169" s="116"/>
      <c r="F169" s="116"/>
      <c r="G169" s="129"/>
      <c r="H169" s="149"/>
      <c r="I169" s="116"/>
      <c r="J169" s="116"/>
      <c r="K169" s="116"/>
      <c r="L169" s="116"/>
      <c r="M169" s="116"/>
      <c r="N169" s="116"/>
      <c r="O169" s="116"/>
      <c r="P169" s="116"/>
      <c r="Q169" s="116"/>
      <c r="R169" s="238"/>
      <c r="S169" s="116"/>
      <c r="T169" s="116"/>
      <c r="U169" s="116"/>
      <c r="V169" s="116"/>
      <c r="W169" s="116"/>
      <c r="X169" s="116"/>
      <c r="Y169" s="116"/>
    </row>
  </sheetData>
  <dataValidations count="4" disablePrompts="0">
    <dataValidation sqref="G10:G169"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169" type="list" allowBlank="1" errorStyle="stop" imeMode="noControl" operator="between" showDropDown="0" showErrorMessage="0" showInputMessage="0">
      <formula1>'Списки'!$E$2:$E$1002</formula1>
    </dataValidation>
    <dataValidation sqref="K10:K169" type="list" allowBlank="1" errorStyle="stop" imeMode="noControl" operator="between" showDropDown="0" showErrorMessage="0" showInputMessage="0">
      <formula1>'Списки'!$A$2:$A$1002</formula1>
    </dataValidation>
  </dataValidations>
  <hyperlinks>
    <hyperlink r:id="rId1" ref="F11"/>
    <hyperlink r:id="rId2" ref="F12"/>
    <hyperlink r:id="rId3" ref="F14"/>
    <hyperlink r:id="rId4" ref="F15"/>
    <hyperlink r:id="rId2" ref="F16"/>
    <hyperlink r:id="rId2" ref="F17"/>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5"/>
  <tableParts count="1">
    <tablePart r:id="rId6"/>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C5003E-0035-4FEE-BD70-00B3003500D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V1:Y1</xm:sqref>
        </x14:conditionalFormatting>
        <x14:conditionalFormatting xmlns:xm="http://schemas.microsoft.com/office/excel/2006/main">
          <x14:cfRule type="cellIs" priority="12" operator="equal" id="{00040070-00B2-4CF1-8208-0009003C00AE}">
            <xm:f>1</xm:f>
            <x14:dxf>
              <font>
                <color indexed="65"/>
              </font>
              <fill>
                <patternFill patternType="solid">
                  <fgColor rgb="FF434343"/>
                  <bgColor rgb="FF434343"/>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1" operator="equal" id="{00E0001B-00C3-452B-96BA-00FF007A0091}">
            <xm:f>0.5</xm:f>
            <x14:dxf>
              <font>
                <color indexed="65"/>
              </font>
              <fill>
                <patternFill patternType="solid">
                  <fgColor rgb="FF999999"/>
                  <bgColor rgb="FF999999"/>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0" operator="equal" id="{00FE005F-0031-4126-8D70-00F8002F0095}">
            <xm:f>0.2</xm:f>
            <x14:dxf>
              <font/>
              <fill>
                <patternFill patternType="solid">
                  <fgColor rgb="FFCCCCCC"/>
                  <bgColor rgb="FFCCCCCC"/>
                </patternFill>
              </fill>
              <border>
                <left style="none"/>
                <right style="none"/>
                <top style="none"/>
                <bottom style="none"/>
                <diagonal style="none"/>
              </border>
            </x14:dxf>
          </x14:cfRule>
          <xm:sqref>G10:G169</xm:sqref>
        </x14:conditionalFormatting>
        <x14:conditionalFormatting xmlns:xm="http://schemas.microsoft.com/office/excel/2006/main">
          <x14:cfRule type="containsText" priority="9" operator="containsText" text="ПД" id="{00F50019-0069-4447-8AA6-002B00120066}">
            <xm:f>NOT(ISERROR(SEARCH(("ПД"),(K3))))</xm:f>
            <x14:dxf>
              <font/>
              <fill>
                <patternFill patternType="solid">
                  <fgColor rgb="FFF9CB9C"/>
                  <bgColor rgb="FFF9CB9C"/>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8" operator="containsText" text="отменено" id="{0066009B-004B-4ED5-A3CB-00DB002300A6}">
            <xm:f>NOT(ISERROR(SEARCH(("отменено"),(K3))))</xm:f>
            <x14:dxf>
              <font/>
              <fill>
                <patternFill patternType="solid">
                  <fgColor rgb="FFD9EAD3"/>
                  <bgColor rgb="FFD9EAD3"/>
                </patternFill>
              </fill>
              <border>
                <left style="none"/>
                <right style="none"/>
                <top style="none"/>
                <bottom style="none"/>
                <diagonal style="none"/>
              </border>
            </x14:dxf>
          </x14:cfRule>
          <xm:sqref>K3 K5:K169</xm:sqref>
        </x14:conditionalFormatting>
        <x14:conditionalFormatting xmlns:xm="http://schemas.microsoft.com/office/excel/2006/main">
          <x14:cfRule type="cellIs" priority="7" operator="equal" id="{00F300D1-006B-4F5D-9DDD-0050009A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6" operator="equal" id="{006200BF-0047-4AFB-99F0-00E800CA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5" operator="equal" id="{00FA0096-00D0-4A54-815A-00B600EA005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4" operator="equal" id="{0083002E-002D-49BD-91BB-0091007100F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3" operator="equal" id="{00850018-0046-4AEA-85CB-0074007F00C7}">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ontainsText" priority="2" operator="containsText" text="повторно" id="{00A0006D-0005-4947-8702-004600000010}">
            <xm:f>NOT(ISERROR(SEARCH(("повторно"),(K3))))</xm:f>
            <x14:dxf>
              <font/>
              <fill>
                <patternFill patternType="solid">
                  <fgColor rgb="FFEA9999"/>
                  <bgColor rgb="FFEA9999"/>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1" operator="containsText" text="снято" id="{00E7003E-00D6-4BF4-AF34-0040002400F0}">
            <xm:f>NOT(ISERROR(SEARCH(("снято"),(K3))))</xm:f>
            <x14:dxf>
              <font/>
              <fill>
                <patternFill patternType="solid">
                  <fgColor rgb="FF93C47D"/>
                  <bgColor rgb="FF93C47D"/>
                </patternFill>
              </fill>
              <border>
                <left style="none"/>
                <right style="none"/>
                <top style="none"/>
                <bottom style="none"/>
                <diagonal style="none"/>
              </border>
            </x14:dxf>
          </x14:cfRule>
          <xm:sqref>K3 K5:K169</xm:sqref>
        </x14:conditionalFormatting>
      </x14:conditionalFormattings>
    </ext>
  </extLs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6.3799999999999999"/>
    <col customWidth="1" min="2" max="2" width="18.629999999999999"/>
    <col customWidth="1" min="3" max="3" width="9.5"/>
    <col customWidth="1" min="4" max="4" width="53.380000000000003"/>
    <col customWidth="1" min="5" max="5" width="34.130000000000003"/>
    <col collapsed="1" customWidth="1" min="6" max="6" width="21.379999999999999"/>
    <col customWidth="1" hidden="1" min="7" max="8" outlineLevel="1" width="14.130000000000001"/>
    <col customWidth="1" min="10" max="10" width="9.5"/>
    <col customWidth="1" min="12" max="12" width="31.879999999999999"/>
    <col customWidth="1" min="13" max="13" width="9.5"/>
    <col customWidth="1" min="14" max="14" width="25"/>
    <col customWidth="1" min="15" max="15" width="39.130000000000003"/>
    <col customWidth="1" min="16" max="16" width="9.5"/>
    <col customWidth="1" min="17" max="17" width="26.879999999999999"/>
    <col customWidth="1" min="18" max="18" width="22"/>
    <col customWidth="1" min="19" max="19" width="14.380000000000001"/>
    <col customWidth="1" min="20" max="20" width="26.879999999999999"/>
    <col customWidth="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
      <c r="B3" s="18" t="s">
        <v>266</v>
      </c>
      <c r="C3" s="18" t="s">
        <v>267</v>
      </c>
      <c r="D3" s="18" t="s">
        <v>34</v>
      </c>
      <c r="E3" s="18"/>
      <c r="F3" s="18"/>
      <c r="G3" s="129"/>
      <c r="H3" s="132">
        <f>COUNTIF($H10:$H168,"1 - Несоответствие продуктовым требованиям ПИК-Стандарт")</f>
        <v>0</v>
      </c>
      <c r="I3" s="132">
        <f>COUNTIF($H10:$H168,"2 - Несоответствие Бренд-листам ПИК")</f>
        <v>0</v>
      </c>
      <c r="J3" s="132">
        <f>COUNTIF($H10:$H168,"3 - Несоответствие Каталогу отделки")</f>
        <v>0</v>
      </c>
      <c r="K3" s="132">
        <f>COUNTIF($H10:$H168,"5 - Ошибка в применении СТМ")</f>
        <v>0</v>
      </c>
      <c r="L3" s="132">
        <f>COUNTIF($H10:$H168,"4 - Несоответствие Каталогу оборудования")</f>
        <v>0</v>
      </c>
      <c r="M3" s="132">
        <f>COUNTIF($H10:$H168,"6 - Ошибка в применении сборных ЛМ")</f>
        <v>0</v>
      </c>
      <c r="N3" s="132">
        <f>COUNTIF($H10:$H168,"7 - Ошибка в применении шкаф-пакетов")</f>
        <v>0</v>
      </c>
      <c r="O3" s="132">
        <f>COUNTIF($H10:$H168,"8 - Ошибка в применении шахт-пакетов")</f>
        <v>0</v>
      </c>
      <c r="P3" s="132">
        <f>COUNTIF($H10:$H168,"9 - Несоответствие типологическим требованиям ПИК-Стандарт")</f>
        <v>0</v>
      </c>
      <c r="Q3" s="132">
        <f>COUNTIF($H10:$H168,"10 - Несоответствие НТД РФ")</f>
        <v>0</v>
      </c>
      <c r="R3" s="132">
        <f>COUNTIF($H10:$H168,"11 - Несоответствие ИРД (кроме ТУ, СТУ), АПР, ПД")</f>
        <v>0</v>
      </c>
      <c r="S3" s="132">
        <f>COUNTIF($H10:$H168,"12 - Несоответствие требованиям ТУ, СТУ")</f>
        <v>0</v>
      </c>
      <c r="T3" s="132">
        <f>COUNTIF($H10:$H168,"13 - Ошибка в технических решениях")</f>
        <v>0</v>
      </c>
      <c r="U3" s="132">
        <f>COUNTIF($H10:$H168,"14 - Неувязка м/у собой комплектов РД")</f>
        <v>0</v>
      </c>
      <c r="V3" s="132">
        <f>COUNTIF($H10:$H168,"15 - Недостаточность информации влияющей на СМР")</f>
        <v>0</v>
      </c>
      <c r="W3" s="132">
        <f>COUNTIF($H10:$H168,"16 - Нерациональное решение")</f>
        <v>0</v>
      </c>
      <c r="X3" s="132">
        <f>COUNTIF($H10:$H168,"17 - Оформление")</f>
        <v>0</v>
      </c>
    </row>
    <row r="4" hidden="1" outlineLevel="1">
      <c r="A4" s="125" t="s">
        <v>264</v>
      </c>
      <c r="B4" s="133">
        <v>25</v>
      </c>
      <c r="C4" s="133">
        <v>10</v>
      </c>
      <c r="D4" s="134">
        <f>C4/B4</f>
        <v>0.40000000000000002</v>
      </c>
      <c r="E4" s="134"/>
      <c r="F4" s="237"/>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237"/>
      <c r="B5" s="237"/>
      <c r="C5" s="237"/>
      <c r="D5" s="279"/>
      <c r="E5" s="279"/>
      <c r="F5" s="237"/>
      <c r="G5" s="126" t="s">
        <v>53</v>
      </c>
      <c r="H5" s="239"/>
      <c r="I5" s="116"/>
      <c r="J5" s="240"/>
      <c r="K5" s="116"/>
      <c r="L5" s="240"/>
      <c r="M5" s="240"/>
      <c r="N5" s="116"/>
      <c r="O5" s="240"/>
      <c r="P5" s="240"/>
      <c r="Q5" s="116"/>
      <c r="R5" s="240"/>
      <c r="S5" s="240"/>
      <c r="T5" s="116"/>
      <c r="U5" s="116"/>
      <c r="V5" s="116"/>
      <c r="W5" s="116"/>
      <c r="X5" s="116"/>
    </row>
    <row r="6" hidden="1" outlineLevel="1">
      <c r="A6" s="18">
        <v>0.20000000000000001</v>
      </c>
      <c r="B6" s="18">
        <v>0.5</v>
      </c>
      <c r="C6" s="18">
        <v>1</v>
      </c>
      <c r="D6" s="18" t="s">
        <v>38</v>
      </c>
      <c r="E6" s="18"/>
      <c r="F6" s="18" t="s">
        <v>268</v>
      </c>
      <c r="G6" s="139">
        <f>COUNTIFS(G10:G135,"0,2")</f>
        <v>0</v>
      </c>
      <c r="H6" s="239"/>
      <c r="I6" s="116"/>
      <c r="J6" s="240"/>
      <c r="K6" s="116"/>
      <c r="L6" s="240"/>
      <c r="M6" s="240"/>
      <c r="N6" s="116"/>
      <c r="O6" s="240"/>
      <c r="P6" s="240"/>
      <c r="Q6" s="116"/>
      <c r="R6" s="240"/>
      <c r="S6" s="240"/>
      <c r="T6" s="116"/>
      <c r="U6" s="116"/>
      <c r="V6" s="116"/>
      <c r="W6" s="116"/>
      <c r="X6" s="116"/>
    </row>
    <row r="7" hidden="1" outlineLevel="1">
      <c r="A7" s="140">
        <f>G6*0.2/B4</f>
        <v>0</v>
      </c>
      <c r="B7" s="140">
        <f>G7*0.5/B4</f>
        <v>0</v>
      </c>
      <c r="C7" s="140">
        <f>G8*1/B4</f>
        <v>0</v>
      </c>
      <c r="D7" s="141" t="str">
        <f>(G6*A6+G7*B6+G8*C6)/SUM(G6:G8)</f>
        <v>#DIV/0!</v>
      </c>
      <c r="E7" s="142"/>
      <c r="F7" s="143" t="s">
        <v>269</v>
      </c>
      <c r="G7" s="139">
        <f>COUNTIFS(G10:G135,"0,5")</f>
        <v>0</v>
      </c>
      <c r="H7" s="239"/>
      <c r="I7" s="242"/>
      <c r="J7" s="242"/>
      <c r="K7" s="242"/>
      <c r="L7" s="242"/>
      <c r="M7" s="242"/>
      <c r="N7" s="242"/>
      <c r="O7" s="242"/>
      <c r="P7" s="242"/>
      <c r="Q7" s="242"/>
      <c r="R7" s="242"/>
      <c r="S7" s="242"/>
      <c r="T7" s="242"/>
      <c r="U7" s="242"/>
      <c r="V7" s="242"/>
      <c r="W7" s="242"/>
      <c r="X7" s="242"/>
    </row>
    <row r="8" hidden="1" outlineLevel="1">
      <c r="A8" s="126" t="s">
        <v>53</v>
      </c>
      <c r="B8" s="126" t="s">
        <v>53</v>
      </c>
      <c r="C8" s="126" t="s">
        <v>53</v>
      </c>
      <c r="D8" s="126" t="s">
        <v>53</v>
      </c>
      <c r="E8" s="126"/>
      <c r="F8" s="18" t="s">
        <v>270</v>
      </c>
      <c r="G8" s="139">
        <f>COUNTIFS(G10:G135,"1")</f>
        <v>0</v>
      </c>
      <c r="H8" s="239"/>
      <c r="I8" s="116"/>
      <c r="J8" s="240"/>
      <c r="K8" s="116"/>
      <c r="L8" s="240"/>
      <c r="M8" s="240"/>
      <c r="N8" s="116"/>
      <c r="O8" s="240"/>
      <c r="P8" s="240"/>
      <c r="Q8" s="116"/>
      <c r="R8" s="240"/>
      <c r="S8" s="240"/>
      <c r="T8" s="116"/>
      <c r="U8" s="116"/>
      <c r="V8" s="116"/>
      <c r="W8" s="116"/>
      <c r="X8" s="116"/>
    </row>
    <row r="9">
      <c r="A9" s="145"/>
      <c r="B9" s="145"/>
      <c r="C9" s="145"/>
      <c r="D9" s="145"/>
      <c r="E9" s="145"/>
      <c r="F9" s="145"/>
      <c r="G9" s="145"/>
      <c r="H9" s="145"/>
      <c r="I9" s="243"/>
      <c r="J9" s="244"/>
      <c r="K9" s="243"/>
      <c r="L9" s="244"/>
      <c r="M9" s="244"/>
      <c r="N9" s="243"/>
      <c r="O9" s="244"/>
      <c r="P9" s="244"/>
      <c r="Q9" s="243"/>
      <c r="R9" s="244"/>
      <c r="S9" s="244"/>
      <c r="T9" s="243"/>
      <c r="U9" s="243"/>
      <c r="V9" s="243"/>
      <c r="W9" s="243"/>
      <c r="X9" s="243"/>
    </row>
    <row r="10" ht="31.5">
      <c r="A10" s="116">
        <v>1</v>
      </c>
      <c r="B10" s="522" t="s">
        <v>1667</v>
      </c>
      <c r="C10" s="116"/>
      <c r="D10" s="238" t="s">
        <v>1668</v>
      </c>
      <c r="E10" s="238"/>
      <c r="F10" s="238"/>
      <c r="G10" s="129"/>
      <c r="H10" s="149"/>
      <c r="I10" s="116" t="s">
        <v>74</v>
      </c>
      <c r="J10" s="240">
        <v>45231</v>
      </c>
      <c r="K10" s="116" t="s">
        <v>152</v>
      </c>
      <c r="L10" s="240"/>
      <c r="M10" s="240"/>
      <c r="N10" s="116"/>
      <c r="O10" s="240"/>
      <c r="P10" s="240"/>
      <c r="Q10" s="116"/>
      <c r="R10" s="240"/>
      <c r="S10" s="240"/>
      <c r="T10" s="116"/>
      <c r="U10" s="116"/>
      <c r="V10" s="116"/>
      <c r="W10" s="116"/>
      <c r="X10" s="116"/>
    </row>
    <row r="11" ht="27" customHeight="1">
      <c r="A11" s="607"/>
      <c r="B11" s="608"/>
      <c r="C11" s="607"/>
      <c r="D11" s="609" t="s">
        <v>1669</v>
      </c>
      <c r="E11" s="609"/>
      <c r="F11" s="609"/>
      <c r="G11" s="610"/>
      <c r="H11" s="611"/>
      <c r="I11" s="607"/>
      <c r="J11" s="607"/>
      <c r="K11" s="607"/>
      <c r="L11" s="607"/>
      <c r="M11" s="607"/>
      <c r="N11" s="607"/>
      <c r="O11" s="607"/>
      <c r="P11" s="607"/>
      <c r="Q11" s="607"/>
      <c r="R11" s="607"/>
      <c r="S11" s="607"/>
      <c r="T11" s="607"/>
      <c r="U11" s="607"/>
      <c r="V11" s="607"/>
      <c r="W11" s="607"/>
      <c r="X11" s="607"/>
    </row>
    <row r="12" ht="42">
      <c r="A12" s="116"/>
      <c r="B12" s="522" t="s">
        <v>1670</v>
      </c>
      <c r="C12" s="116">
        <v>13</v>
      </c>
      <c r="D12" s="238" t="s">
        <v>1671</v>
      </c>
      <c r="E12" s="238"/>
      <c r="F12" s="238"/>
      <c r="G12" s="129"/>
      <c r="H12" s="149"/>
      <c r="I12" s="116" t="s">
        <v>1672</v>
      </c>
      <c r="J12" s="612">
        <v>45239</v>
      </c>
      <c r="K12" s="116"/>
      <c r="L12" s="116"/>
      <c r="M12" s="612">
        <v>45247</v>
      </c>
      <c r="N12" s="116" t="s">
        <v>1673</v>
      </c>
      <c r="O12" s="116"/>
      <c r="P12" s="253"/>
      <c r="Q12" s="116"/>
      <c r="R12" s="116"/>
      <c r="S12" s="116"/>
      <c r="T12" s="116"/>
      <c r="U12" s="116"/>
      <c r="V12" s="116"/>
      <c r="W12" s="116"/>
      <c r="X12" s="116"/>
    </row>
    <row r="13" ht="31.5">
      <c r="A13" s="116"/>
      <c r="B13" s="522" t="s">
        <v>1674</v>
      </c>
      <c r="C13" s="116"/>
      <c r="D13" s="238" t="s">
        <v>1675</v>
      </c>
      <c r="E13" s="238"/>
      <c r="F13" s="238"/>
      <c r="G13" s="129"/>
      <c r="H13" s="149"/>
      <c r="I13" s="116"/>
      <c r="J13" s="116"/>
      <c r="K13" s="116" t="s">
        <v>275</v>
      </c>
      <c r="L13" s="116"/>
      <c r="M13" s="116"/>
      <c r="N13" s="116"/>
      <c r="O13" s="116"/>
      <c r="P13" s="253">
        <v>45250</v>
      </c>
      <c r="Q13" s="116"/>
      <c r="R13" s="116"/>
      <c r="S13" s="116"/>
      <c r="T13" s="116"/>
      <c r="U13" s="116"/>
      <c r="V13" s="116"/>
      <c r="W13" s="116"/>
      <c r="X13" s="116"/>
    </row>
    <row r="14" hidden="1">
      <c r="A14" s="116"/>
      <c r="B14" s="522"/>
      <c r="C14" s="116"/>
      <c r="D14" s="238"/>
      <c r="E14" s="238"/>
      <c r="F14" s="238"/>
      <c r="G14" s="129"/>
      <c r="H14" s="149"/>
      <c r="I14" s="116"/>
      <c r="J14" s="116"/>
      <c r="K14" s="116"/>
      <c r="L14" s="116"/>
      <c r="M14" s="116"/>
      <c r="N14" s="116"/>
      <c r="O14" s="116"/>
      <c r="P14" s="116"/>
      <c r="Q14" s="116"/>
      <c r="R14" s="116"/>
      <c r="S14" s="116"/>
      <c r="T14" s="116"/>
      <c r="U14" s="116"/>
      <c r="V14" s="116"/>
      <c r="W14" s="116"/>
      <c r="X14" s="116"/>
    </row>
    <row r="15" hidden="1">
      <c r="A15" s="116"/>
      <c r="B15" s="116"/>
      <c r="C15" s="116"/>
      <c r="D15" s="238"/>
      <c r="E15" s="238"/>
      <c r="F15" s="238"/>
      <c r="G15" s="129"/>
      <c r="H15" s="149"/>
      <c r="I15" s="116"/>
      <c r="J15" s="116"/>
      <c r="K15" s="116"/>
      <c r="L15" s="116"/>
      <c r="M15" s="116"/>
      <c r="N15" s="116"/>
      <c r="O15" s="116"/>
      <c r="P15" s="116"/>
      <c r="Q15" s="116"/>
      <c r="R15" s="116"/>
      <c r="S15" s="116"/>
      <c r="T15" s="116"/>
      <c r="U15" s="116"/>
      <c r="V15" s="116"/>
      <c r="W15" s="116"/>
      <c r="X15" s="116"/>
    </row>
    <row r="16" hidden="1">
      <c r="A16" s="116"/>
      <c r="B16" s="116"/>
      <c r="C16" s="116"/>
      <c r="D16" s="238"/>
      <c r="E16" s="238"/>
      <c r="F16" s="238"/>
      <c r="G16" s="129"/>
      <c r="H16" s="149"/>
      <c r="I16" s="116"/>
      <c r="J16" s="116"/>
      <c r="K16" s="116"/>
      <c r="L16" s="116"/>
      <c r="M16" s="116"/>
      <c r="N16" s="116"/>
      <c r="O16" s="116"/>
      <c r="P16" s="116"/>
      <c r="Q16" s="116"/>
      <c r="R16" s="116"/>
      <c r="S16" s="116"/>
      <c r="T16" s="116"/>
      <c r="U16" s="116"/>
      <c r="V16" s="116"/>
      <c r="W16" s="116"/>
      <c r="X16" s="116"/>
    </row>
    <row r="17" hidden="1">
      <c r="A17" s="116"/>
      <c r="B17" s="116"/>
      <c r="C17" s="116"/>
      <c r="D17" s="238"/>
      <c r="E17" s="238"/>
      <c r="F17" s="238"/>
      <c r="G17" s="129"/>
      <c r="H17" s="149"/>
      <c r="I17" s="116"/>
      <c r="J17" s="116"/>
      <c r="K17" s="116"/>
      <c r="L17" s="116"/>
      <c r="M17" s="116"/>
      <c r="N17" s="116"/>
      <c r="O17" s="116"/>
      <c r="P17" s="116"/>
      <c r="Q17" s="116"/>
      <c r="R17" s="116"/>
      <c r="S17" s="116"/>
      <c r="T17" s="116"/>
      <c r="U17" s="116"/>
      <c r="V17" s="116"/>
      <c r="W17" s="116"/>
      <c r="X17" s="116"/>
    </row>
    <row r="18" hidden="1">
      <c r="A18" s="116"/>
      <c r="B18" s="116"/>
      <c r="C18" s="116"/>
      <c r="D18" s="238"/>
      <c r="E18" s="238"/>
      <c r="F18" s="238"/>
      <c r="G18" s="129"/>
      <c r="H18" s="149"/>
      <c r="I18" s="116"/>
      <c r="J18" s="116"/>
      <c r="K18" s="116"/>
      <c r="L18" s="116"/>
      <c r="M18" s="116"/>
      <c r="N18" s="116"/>
      <c r="O18" s="116"/>
      <c r="P18" s="116"/>
      <c r="Q18" s="116"/>
      <c r="R18" s="116"/>
      <c r="S18" s="116"/>
      <c r="T18" s="116"/>
      <c r="U18" s="116"/>
      <c r="V18" s="116"/>
      <c r="W18" s="116"/>
      <c r="X18" s="116"/>
    </row>
    <row r="19" hidden="1">
      <c r="A19" s="116"/>
      <c r="B19" s="116"/>
      <c r="C19" s="116"/>
      <c r="D19" s="238"/>
      <c r="E19" s="238"/>
      <c r="F19" s="238"/>
      <c r="G19" s="129"/>
      <c r="H19" s="149"/>
      <c r="I19" s="116"/>
      <c r="J19" s="116"/>
      <c r="K19" s="116"/>
      <c r="L19" s="116"/>
      <c r="M19" s="116"/>
      <c r="N19" s="116"/>
      <c r="O19" s="116"/>
      <c r="P19" s="116"/>
      <c r="Q19" s="116"/>
      <c r="R19" s="116"/>
      <c r="S19" s="116"/>
      <c r="T19" s="116"/>
      <c r="U19" s="116"/>
      <c r="V19" s="116"/>
      <c r="W19" s="116"/>
      <c r="X19" s="116"/>
    </row>
    <row r="20" hidden="1">
      <c r="A20" s="116"/>
      <c r="B20" s="116"/>
      <c r="C20" s="116"/>
      <c r="D20" s="238"/>
      <c r="E20" s="238"/>
      <c r="F20" s="238"/>
      <c r="G20" s="129"/>
      <c r="H20" s="149"/>
      <c r="I20" s="116"/>
      <c r="J20" s="116"/>
      <c r="K20" s="116"/>
      <c r="L20" s="116"/>
      <c r="M20" s="116"/>
      <c r="N20" s="116"/>
      <c r="O20" s="116"/>
      <c r="P20" s="116"/>
      <c r="Q20" s="116"/>
      <c r="R20" s="116"/>
      <c r="S20" s="116"/>
      <c r="T20" s="116"/>
      <c r="U20" s="116"/>
      <c r="V20" s="116"/>
      <c r="W20" s="116"/>
      <c r="X20" s="116"/>
    </row>
    <row r="21" hidden="1">
      <c r="A21" s="116"/>
      <c r="B21" s="116"/>
      <c r="C21" s="116"/>
      <c r="D21" s="238"/>
      <c r="E21" s="238"/>
      <c r="F21" s="238"/>
      <c r="G21" s="129"/>
      <c r="H21" s="149"/>
      <c r="I21" s="116"/>
      <c r="J21" s="116"/>
      <c r="K21" s="116"/>
      <c r="L21" s="116"/>
      <c r="M21" s="116"/>
      <c r="N21" s="116"/>
      <c r="O21" s="116"/>
      <c r="P21" s="116"/>
      <c r="Q21" s="116"/>
      <c r="R21" s="116"/>
      <c r="S21" s="116"/>
      <c r="T21" s="116"/>
      <c r="U21" s="116"/>
      <c r="V21" s="116"/>
      <c r="W21" s="116"/>
      <c r="X21" s="116"/>
    </row>
    <row r="22" hidden="1">
      <c r="A22" s="116"/>
      <c r="B22" s="116"/>
      <c r="C22" s="116"/>
      <c r="D22" s="238"/>
      <c r="E22" s="238"/>
      <c r="F22" s="238"/>
      <c r="G22" s="129"/>
      <c r="H22" s="149"/>
      <c r="I22" s="116"/>
      <c r="J22" s="116"/>
      <c r="K22" s="116"/>
      <c r="L22" s="116"/>
      <c r="M22" s="116"/>
      <c r="N22" s="116"/>
      <c r="O22" s="116"/>
      <c r="P22" s="116"/>
      <c r="Q22" s="116"/>
      <c r="R22" s="116"/>
      <c r="S22" s="116"/>
      <c r="T22" s="116"/>
      <c r="U22" s="116"/>
      <c r="V22" s="116"/>
      <c r="W22" s="116"/>
      <c r="X22" s="116"/>
    </row>
    <row r="23" hidden="1">
      <c r="A23" s="116"/>
      <c r="B23" s="116"/>
      <c r="C23" s="116"/>
      <c r="D23" s="238"/>
      <c r="E23" s="238"/>
      <c r="F23" s="238"/>
      <c r="G23" s="129"/>
      <c r="H23" s="149"/>
      <c r="I23" s="116"/>
      <c r="J23" s="116"/>
      <c r="K23" s="116"/>
      <c r="L23" s="116"/>
      <c r="M23" s="116"/>
      <c r="N23" s="116"/>
      <c r="O23" s="116"/>
      <c r="P23" s="116"/>
      <c r="Q23" s="116"/>
      <c r="R23" s="116"/>
      <c r="S23" s="116"/>
      <c r="T23" s="116"/>
      <c r="U23" s="116"/>
      <c r="V23" s="116"/>
      <c r="W23" s="116"/>
      <c r="X23" s="116"/>
    </row>
    <row r="24" hidden="1">
      <c r="A24" s="116"/>
      <c r="B24" s="116"/>
      <c r="C24" s="116"/>
      <c r="D24" s="238"/>
      <c r="E24" s="238"/>
      <c r="F24" s="238"/>
      <c r="G24" s="129"/>
      <c r="H24" s="149"/>
      <c r="I24" s="116"/>
      <c r="J24" s="116"/>
      <c r="K24" s="116"/>
      <c r="L24" s="116"/>
      <c r="M24" s="116"/>
      <c r="N24" s="116"/>
      <c r="O24" s="116"/>
      <c r="P24" s="116"/>
      <c r="Q24" s="116"/>
      <c r="R24" s="116"/>
      <c r="S24" s="116"/>
      <c r="T24" s="116"/>
      <c r="U24" s="116"/>
      <c r="V24" s="116"/>
      <c r="W24" s="116"/>
      <c r="X24" s="116"/>
    </row>
    <row r="25" hidden="1">
      <c r="A25" s="116"/>
      <c r="B25" s="116"/>
      <c r="C25" s="116"/>
      <c r="D25" s="238"/>
      <c r="E25" s="238"/>
      <c r="F25" s="238"/>
      <c r="G25" s="129"/>
      <c r="H25" s="149"/>
      <c r="I25" s="116"/>
      <c r="J25" s="116"/>
      <c r="K25" s="116"/>
      <c r="L25" s="116"/>
      <c r="M25" s="150"/>
      <c r="N25" s="116"/>
      <c r="O25" s="116"/>
      <c r="P25" s="116"/>
      <c r="Q25" s="116"/>
      <c r="R25" s="116"/>
      <c r="S25" s="116"/>
      <c r="T25" s="116"/>
      <c r="U25" s="116"/>
      <c r="V25" s="116"/>
      <c r="W25" s="116"/>
      <c r="X25" s="116"/>
    </row>
    <row r="26" hidden="1">
      <c r="A26" s="116"/>
      <c r="B26" s="116"/>
      <c r="C26" s="116"/>
      <c r="D26" s="238"/>
      <c r="E26" s="238"/>
      <c r="F26" s="238"/>
      <c r="G26" s="129"/>
      <c r="H26" s="149"/>
      <c r="I26" s="116"/>
      <c r="J26" s="116"/>
      <c r="K26" s="116"/>
      <c r="L26" s="116"/>
      <c r="M26" s="116"/>
      <c r="N26" s="116"/>
      <c r="O26" s="116"/>
      <c r="P26" s="116"/>
      <c r="Q26" s="116"/>
      <c r="R26" s="116"/>
      <c r="S26" s="116"/>
      <c r="T26" s="116"/>
      <c r="U26" s="116"/>
      <c r="V26" s="116"/>
      <c r="W26" s="116"/>
      <c r="X26" s="116"/>
    </row>
    <row r="27" hidden="1">
      <c r="A27" s="116"/>
      <c r="B27" s="116"/>
      <c r="C27" s="116"/>
      <c r="D27" s="238"/>
      <c r="E27" s="238"/>
      <c r="F27" s="238"/>
      <c r="G27" s="129"/>
      <c r="H27" s="149"/>
      <c r="I27" s="116"/>
      <c r="J27" s="116"/>
      <c r="K27" s="116"/>
      <c r="L27" s="116"/>
      <c r="M27" s="116"/>
      <c r="N27" s="116"/>
      <c r="O27" s="116"/>
      <c r="P27" s="116"/>
      <c r="Q27" s="116"/>
      <c r="R27" s="116"/>
      <c r="S27" s="116"/>
      <c r="T27" s="116"/>
      <c r="U27" s="116"/>
      <c r="V27" s="116"/>
      <c r="W27" s="116"/>
      <c r="X27" s="116"/>
    </row>
    <row r="28" hidden="1">
      <c r="A28" s="116"/>
      <c r="B28" s="116"/>
      <c r="C28" s="116"/>
      <c r="D28" s="238"/>
      <c r="E28" s="238"/>
      <c r="F28" s="238"/>
      <c r="G28" s="129"/>
      <c r="H28" s="149"/>
      <c r="I28" s="116"/>
      <c r="J28" s="116"/>
      <c r="K28" s="116"/>
      <c r="L28" s="116"/>
      <c r="M28" s="116"/>
      <c r="N28" s="116"/>
      <c r="O28" s="116"/>
      <c r="P28" s="116"/>
      <c r="Q28" s="116"/>
      <c r="R28" s="116"/>
      <c r="S28" s="116"/>
      <c r="T28" s="116"/>
      <c r="U28" s="116"/>
      <c r="V28" s="116"/>
      <c r="W28" s="116"/>
      <c r="X28" s="116"/>
    </row>
    <row r="29" hidden="1">
      <c r="A29" s="116"/>
      <c r="B29" s="116"/>
      <c r="C29" s="116"/>
      <c r="D29" s="238"/>
      <c r="E29" s="238"/>
      <c r="F29" s="238"/>
      <c r="G29" s="129"/>
      <c r="H29" s="149"/>
      <c r="I29" s="116"/>
      <c r="J29" s="116"/>
      <c r="K29" s="116"/>
      <c r="L29" s="116"/>
      <c r="M29" s="116"/>
      <c r="N29" s="116"/>
      <c r="O29" s="116"/>
      <c r="P29" s="116"/>
      <c r="Q29" s="116"/>
      <c r="R29" s="116"/>
      <c r="S29" s="116"/>
      <c r="T29" s="116"/>
      <c r="U29" s="116"/>
      <c r="V29" s="116"/>
      <c r="W29" s="116"/>
      <c r="X29" s="116"/>
    </row>
    <row r="30" hidden="1">
      <c r="A30" s="116"/>
      <c r="B30" s="116"/>
      <c r="C30" s="116"/>
      <c r="D30" s="238"/>
      <c r="E30" s="238"/>
      <c r="F30" s="238"/>
      <c r="G30" s="129"/>
      <c r="H30" s="149"/>
      <c r="I30" s="116"/>
      <c r="J30" s="116"/>
      <c r="K30" s="116"/>
      <c r="L30" s="116"/>
      <c r="M30" s="116"/>
      <c r="N30" s="116"/>
      <c r="O30" s="116"/>
      <c r="P30" s="116"/>
      <c r="Q30" s="116"/>
      <c r="R30" s="116"/>
      <c r="S30" s="116"/>
      <c r="T30" s="116"/>
      <c r="U30" s="116"/>
      <c r="V30" s="116"/>
      <c r="W30" s="116"/>
      <c r="X30" s="116"/>
    </row>
    <row r="31" hidden="1">
      <c r="A31" s="116"/>
      <c r="B31" s="116"/>
      <c r="C31" s="116"/>
      <c r="D31" s="238"/>
      <c r="E31" s="238"/>
      <c r="F31" s="238"/>
      <c r="G31" s="129"/>
      <c r="H31" s="149"/>
      <c r="I31" s="116"/>
      <c r="J31" s="116"/>
      <c r="K31" s="116"/>
      <c r="L31" s="116"/>
      <c r="M31" s="116"/>
      <c r="N31" s="116"/>
      <c r="O31" s="116"/>
      <c r="P31" s="116"/>
      <c r="Q31" s="116"/>
      <c r="R31" s="116"/>
      <c r="S31" s="116"/>
      <c r="T31" s="116"/>
      <c r="U31" s="116"/>
      <c r="V31" s="116"/>
      <c r="W31" s="116"/>
      <c r="X31" s="116"/>
    </row>
    <row r="32" hidden="1">
      <c r="A32" s="116"/>
      <c r="B32" s="116"/>
      <c r="C32" s="116"/>
      <c r="D32" s="238"/>
      <c r="E32" s="238"/>
      <c r="F32" s="238"/>
      <c r="G32" s="129"/>
      <c r="H32" s="149"/>
      <c r="I32" s="116"/>
      <c r="J32" s="116"/>
      <c r="K32" s="116"/>
      <c r="L32" s="116"/>
      <c r="M32" s="116"/>
      <c r="N32" s="116"/>
      <c r="O32" s="116"/>
      <c r="P32" s="116"/>
      <c r="Q32" s="116"/>
      <c r="R32" s="116"/>
      <c r="S32" s="116"/>
      <c r="T32" s="116"/>
      <c r="U32" s="116"/>
      <c r="V32" s="116"/>
      <c r="W32" s="116"/>
      <c r="X32" s="116"/>
    </row>
    <row r="33" hidden="1">
      <c r="A33" s="116"/>
      <c r="B33" s="116"/>
      <c r="C33" s="116"/>
      <c r="D33" s="238"/>
      <c r="E33" s="238"/>
      <c r="F33" s="238"/>
      <c r="G33" s="129"/>
      <c r="H33" s="149"/>
      <c r="I33" s="116"/>
      <c r="J33" s="116"/>
      <c r="K33" s="116"/>
      <c r="L33" s="116"/>
      <c r="M33" s="116"/>
      <c r="N33" s="116"/>
      <c r="O33" s="116"/>
      <c r="P33" s="116"/>
      <c r="Q33" s="116"/>
      <c r="R33" s="116"/>
      <c r="S33" s="116"/>
      <c r="T33" s="116"/>
      <c r="U33" s="116"/>
      <c r="V33" s="116"/>
      <c r="W33" s="116"/>
      <c r="X33" s="116"/>
    </row>
    <row r="34" hidden="1">
      <c r="A34" s="116"/>
      <c r="B34" s="116"/>
      <c r="C34" s="116"/>
      <c r="D34" s="238"/>
      <c r="E34" s="238"/>
      <c r="F34" s="238"/>
      <c r="G34" s="129"/>
      <c r="H34" s="149"/>
      <c r="I34" s="116"/>
      <c r="J34" s="116"/>
      <c r="K34" s="116"/>
      <c r="L34" s="116"/>
      <c r="M34" s="116"/>
      <c r="N34" s="116"/>
      <c r="O34" s="116"/>
      <c r="P34" s="116"/>
      <c r="Q34" s="116"/>
      <c r="R34" s="116"/>
      <c r="S34" s="116"/>
      <c r="T34" s="116"/>
      <c r="U34" s="116"/>
      <c r="V34" s="116"/>
      <c r="W34" s="116"/>
      <c r="X34" s="116"/>
    </row>
    <row r="35" hidden="1">
      <c r="A35" s="116"/>
      <c r="B35" s="116"/>
      <c r="C35" s="116"/>
      <c r="D35" s="238"/>
      <c r="E35" s="238"/>
      <c r="F35" s="238"/>
      <c r="G35" s="129"/>
      <c r="H35" s="149"/>
      <c r="I35" s="116"/>
      <c r="J35" s="116"/>
      <c r="K35" s="116"/>
      <c r="L35" s="116"/>
      <c r="M35" s="116"/>
      <c r="N35" s="116"/>
      <c r="O35" s="116"/>
      <c r="P35" s="116"/>
      <c r="Q35" s="116"/>
      <c r="R35" s="116"/>
      <c r="S35" s="116"/>
      <c r="T35" s="116"/>
      <c r="U35" s="116"/>
      <c r="V35" s="116"/>
      <c r="W35" s="116"/>
      <c r="X35" s="116"/>
    </row>
    <row r="36" hidden="1">
      <c r="A36" s="116"/>
      <c r="B36" s="116"/>
      <c r="C36" s="116"/>
      <c r="D36" s="238"/>
      <c r="E36" s="238"/>
      <c r="F36" s="238"/>
      <c r="G36" s="129"/>
      <c r="H36" s="149"/>
      <c r="I36" s="116"/>
      <c r="J36" s="116"/>
      <c r="K36" s="116"/>
      <c r="L36" s="116"/>
      <c r="M36" s="116"/>
      <c r="N36" s="116"/>
      <c r="O36" s="116"/>
      <c r="P36" s="116"/>
      <c r="Q36" s="116"/>
      <c r="R36" s="116"/>
      <c r="S36" s="116"/>
      <c r="T36" s="116"/>
      <c r="U36" s="116"/>
      <c r="V36" s="116"/>
      <c r="W36" s="116"/>
      <c r="X36" s="116"/>
    </row>
    <row r="37" hidden="1">
      <c r="A37" s="116"/>
      <c r="B37" s="116"/>
      <c r="C37" s="116"/>
      <c r="D37" s="238"/>
      <c r="E37" s="238"/>
      <c r="F37" s="238"/>
      <c r="G37" s="129"/>
      <c r="H37" s="149"/>
      <c r="I37" s="116"/>
      <c r="J37" s="116"/>
      <c r="K37" s="116"/>
      <c r="L37" s="116"/>
      <c r="M37" s="116"/>
      <c r="N37" s="116"/>
      <c r="O37" s="116"/>
      <c r="P37" s="116"/>
      <c r="Q37" s="116"/>
      <c r="R37" s="116"/>
      <c r="S37" s="116"/>
      <c r="T37" s="116"/>
      <c r="U37" s="116"/>
      <c r="V37" s="116"/>
      <c r="W37" s="116"/>
      <c r="X37" s="116"/>
    </row>
    <row r="38" hidden="1">
      <c r="A38" s="116"/>
      <c r="B38" s="116"/>
      <c r="C38" s="116"/>
      <c r="D38" s="238"/>
      <c r="E38" s="238"/>
      <c r="F38" s="238"/>
      <c r="G38" s="129"/>
      <c r="H38" s="149"/>
      <c r="I38" s="116"/>
      <c r="J38" s="116"/>
      <c r="K38" s="116"/>
      <c r="L38" s="116"/>
      <c r="M38" s="116"/>
      <c r="N38" s="116"/>
      <c r="O38" s="116"/>
      <c r="P38" s="116"/>
      <c r="Q38" s="116"/>
      <c r="R38" s="116"/>
      <c r="S38" s="116"/>
      <c r="T38" s="116"/>
      <c r="U38" s="116"/>
      <c r="V38" s="116"/>
      <c r="W38" s="116"/>
      <c r="X38" s="116"/>
    </row>
    <row r="39" hidden="1">
      <c r="A39" s="116"/>
      <c r="B39" s="116"/>
      <c r="C39" s="116"/>
      <c r="D39" s="238"/>
      <c r="E39" s="238"/>
      <c r="F39" s="238"/>
      <c r="G39" s="129"/>
      <c r="H39" s="149"/>
      <c r="I39" s="116"/>
      <c r="J39" s="116"/>
      <c r="K39" s="116"/>
      <c r="L39" s="116"/>
      <c r="M39" s="116"/>
      <c r="N39" s="116"/>
      <c r="O39" s="116"/>
      <c r="P39" s="116"/>
      <c r="Q39" s="116"/>
      <c r="R39" s="116"/>
      <c r="S39" s="116"/>
      <c r="T39" s="116"/>
      <c r="U39" s="116"/>
      <c r="V39" s="116"/>
      <c r="W39" s="116"/>
      <c r="X39" s="116"/>
    </row>
    <row r="40" hidden="1">
      <c r="A40" s="116"/>
      <c r="B40" s="116"/>
      <c r="C40" s="116"/>
      <c r="D40" s="238"/>
      <c r="E40" s="238"/>
      <c r="F40" s="238"/>
      <c r="G40" s="129"/>
      <c r="H40" s="149"/>
      <c r="I40" s="116"/>
      <c r="J40" s="116"/>
      <c r="K40" s="116"/>
      <c r="L40" s="116"/>
      <c r="M40" s="116"/>
      <c r="N40" s="116"/>
      <c r="O40" s="116"/>
      <c r="P40" s="116"/>
      <c r="Q40" s="116"/>
      <c r="R40" s="116"/>
      <c r="S40" s="116"/>
      <c r="T40" s="116"/>
      <c r="U40" s="116"/>
      <c r="V40" s="116"/>
      <c r="W40" s="116"/>
      <c r="X40" s="116"/>
    </row>
    <row r="41" hidden="1">
      <c r="A41" s="116"/>
      <c r="B41" s="116"/>
      <c r="C41" s="116"/>
      <c r="D41" s="238"/>
      <c r="E41" s="238"/>
      <c r="F41" s="238"/>
      <c r="G41" s="129"/>
      <c r="H41" s="149"/>
      <c r="I41" s="116"/>
      <c r="J41" s="116"/>
      <c r="K41" s="116"/>
      <c r="L41" s="116"/>
      <c r="M41" s="116"/>
      <c r="N41" s="116"/>
      <c r="O41" s="116"/>
      <c r="P41" s="116"/>
      <c r="Q41" s="116"/>
      <c r="R41" s="116"/>
      <c r="S41" s="116"/>
      <c r="T41" s="116"/>
      <c r="U41" s="116"/>
      <c r="V41" s="116"/>
      <c r="W41" s="116"/>
      <c r="X41" s="116"/>
    </row>
    <row r="42" hidden="1">
      <c r="A42" s="116"/>
      <c r="B42" s="116"/>
      <c r="C42" s="116"/>
      <c r="D42" s="238"/>
      <c r="E42" s="238"/>
      <c r="F42" s="238"/>
      <c r="G42" s="129"/>
      <c r="H42" s="149"/>
      <c r="I42" s="116"/>
      <c r="J42" s="116"/>
      <c r="K42" s="116"/>
      <c r="L42" s="116"/>
      <c r="M42" s="116"/>
      <c r="N42" s="116"/>
      <c r="O42" s="116"/>
      <c r="P42" s="116"/>
      <c r="Q42" s="116"/>
      <c r="R42" s="116"/>
      <c r="S42" s="116"/>
      <c r="T42" s="116"/>
      <c r="U42" s="116"/>
      <c r="V42" s="116"/>
      <c r="W42" s="116"/>
      <c r="X42" s="116"/>
    </row>
    <row r="43" hidden="1">
      <c r="A43" s="116"/>
      <c r="B43" s="116"/>
      <c r="C43" s="116"/>
      <c r="D43" s="238"/>
      <c r="E43" s="238"/>
      <c r="F43" s="238"/>
      <c r="G43" s="129"/>
      <c r="H43" s="149"/>
      <c r="I43" s="116"/>
      <c r="J43" s="116"/>
      <c r="K43" s="116"/>
      <c r="L43" s="116"/>
      <c r="M43" s="116"/>
      <c r="N43" s="116"/>
      <c r="O43" s="116"/>
      <c r="P43" s="116"/>
      <c r="Q43" s="116"/>
      <c r="R43" s="116"/>
      <c r="S43" s="116"/>
      <c r="T43" s="116"/>
      <c r="U43" s="116"/>
      <c r="V43" s="116"/>
      <c r="W43" s="116"/>
      <c r="X43" s="116"/>
    </row>
    <row r="44" hidden="1">
      <c r="A44" s="116"/>
      <c r="B44" s="116"/>
      <c r="C44" s="116"/>
      <c r="D44" s="238"/>
      <c r="E44" s="238"/>
      <c r="F44" s="238"/>
      <c r="G44" s="129"/>
      <c r="H44" s="149"/>
      <c r="I44" s="116"/>
      <c r="J44" s="116"/>
      <c r="K44" s="116"/>
      <c r="L44" s="116"/>
      <c r="M44" s="116"/>
      <c r="N44" s="116"/>
      <c r="O44" s="116"/>
      <c r="P44" s="116"/>
      <c r="Q44" s="116"/>
      <c r="R44" s="116"/>
      <c r="S44" s="116"/>
      <c r="T44" s="116"/>
      <c r="U44" s="116"/>
      <c r="V44" s="116"/>
      <c r="W44" s="116"/>
      <c r="X44" s="116"/>
    </row>
    <row r="45" hidden="1">
      <c r="A45" s="116"/>
      <c r="B45" s="116"/>
      <c r="C45" s="116"/>
      <c r="D45" s="238"/>
      <c r="E45" s="238"/>
      <c r="F45" s="238"/>
      <c r="G45" s="129"/>
      <c r="H45" s="149"/>
      <c r="I45" s="116"/>
      <c r="J45" s="116"/>
      <c r="K45" s="116"/>
      <c r="L45" s="116"/>
      <c r="M45" s="116"/>
      <c r="N45" s="116"/>
      <c r="O45" s="116"/>
      <c r="P45" s="116"/>
      <c r="Q45" s="116"/>
      <c r="R45" s="116"/>
      <c r="S45" s="116"/>
      <c r="T45" s="116"/>
      <c r="U45" s="116"/>
      <c r="V45" s="116"/>
      <c r="W45" s="116"/>
      <c r="X45" s="116"/>
    </row>
    <row r="46" hidden="1">
      <c r="A46" s="116"/>
      <c r="B46" s="116"/>
      <c r="C46" s="116"/>
      <c r="D46" s="238"/>
      <c r="E46" s="238"/>
      <c r="F46" s="238"/>
      <c r="G46" s="129"/>
      <c r="H46" s="149"/>
      <c r="I46" s="116"/>
      <c r="J46" s="116"/>
      <c r="K46" s="116"/>
      <c r="L46" s="116"/>
      <c r="M46" s="116"/>
      <c r="N46" s="116"/>
      <c r="O46" s="116"/>
      <c r="P46" s="116"/>
      <c r="Q46" s="116"/>
      <c r="R46" s="116"/>
      <c r="S46" s="116"/>
      <c r="T46" s="116"/>
      <c r="U46" s="116"/>
      <c r="V46" s="116"/>
      <c r="W46" s="116"/>
      <c r="X46" s="116"/>
    </row>
    <row r="47" hidden="1">
      <c r="A47" s="116"/>
      <c r="B47" s="116"/>
      <c r="C47" s="116"/>
      <c r="D47" s="238"/>
      <c r="E47" s="238"/>
      <c r="F47" s="238"/>
      <c r="G47" s="129"/>
      <c r="H47" s="149"/>
      <c r="I47" s="116"/>
      <c r="J47" s="116"/>
      <c r="K47" s="116"/>
      <c r="L47" s="116"/>
      <c r="M47" s="116"/>
      <c r="N47" s="116"/>
      <c r="O47" s="116"/>
      <c r="P47" s="116"/>
      <c r="Q47" s="116"/>
      <c r="R47" s="116"/>
      <c r="S47" s="116"/>
      <c r="T47" s="116"/>
      <c r="U47" s="116"/>
      <c r="V47" s="116"/>
      <c r="W47" s="116"/>
      <c r="X47" s="116"/>
    </row>
    <row r="48" hidden="1">
      <c r="A48" s="116"/>
      <c r="B48" s="116"/>
      <c r="C48" s="116"/>
      <c r="D48" s="238"/>
      <c r="E48" s="238"/>
      <c r="F48" s="238"/>
      <c r="G48" s="129"/>
      <c r="H48" s="149"/>
      <c r="I48" s="116"/>
      <c r="J48" s="116"/>
      <c r="K48" s="116"/>
      <c r="L48" s="116"/>
      <c r="M48" s="116"/>
      <c r="N48" s="116"/>
      <c r="O48" s="116"/>
      <c r="P48" s="116"/>
      <c r="Q48" s="116"/>
      <c r="R48" s="116"/>
      <c r="S48" s="116"/>
      <c r="T48" s="116"/>
      <c r="U48" s="116"/>
      <c r="V48" s="116"/>
      <c r="W48" s="116"/>
      <c r="X48" s="116"/>
    </row>
    <row r="49" hidden="1">
      <c r="A49" s="116"/>
      <c r="B49" s="116"/>
      <c r="C49" s="116"/>
      <c r="D49" s="238"/>
      <c r="E49" s="238"/>
      <c r="F49" s="238"/>
      <c r="G49" s="129"/>
      <c r="H49" s="149"/>
      <c r="I49" s="116"/>
      <c r="J49" s="116"/>
      <c r="K49" s="116"/>
      <c r="L49" s="116"/>
      <c r="M49" s="116"/>
      <c r="N49" s="116"/>
      <c r="O49" s="116"/>
      <c r="P49" s="116"/>
      <c r="Q49" s="116"/>
      <c r="R49" s="116"/>
      <c r="S49" s="116"/>
      <c r="T49" s="116"/>
      <c r="U49" s="116"/>
      <c r="V49" s="116"/>
      <c r="W49" s="116"/>
      <c r="X49" s="116"/>
    </row>
    <row r="50" hidden="1">
      <c r="A50" s="116"/>
      <c r="B50" s="116"/>
      <c r="C50" s="116"/>
      <c r="D50" s="238"/>
      <c r="E50" s="238"/>
      <c r="F50" s="238"/>
      <c r="G50" s="129"/>
      <c r="H50" s="149"/>
      <c r="I50" s="116"/>
      <c r="J50" s="116"/>
      <c r="K50" s="116"/>
      <c r="L50" s="116"/>
      <c r="M50" s="116"/>
      <c r="N50" s="116"/>
      <c r="O50" s="116"/>
      <c r="P50" s="116"/>
      <c r="Q50" s="116"/>
      <c r="R50" s="116"/>
      <c r="S50" s="116"/>
      <c r="T50" s="116"/>
      <c r="U50" s="116"/>
      <c r="V50" s="116"/>
      <c r="W50" s="116"/>
      <c r="X50" s="116"/>
    </row>
    <row r="51" hidden="1">
      <c r="A51" s="116"/>
      <c r="B51" s="116"/>
      <c r="C51" s="116"/>
      <c r="D51" s="238"/>
      <c r="E51" s="238"/>
      <c r="F51" s="238"/>
      <c r="G51" s="129"/>
      <c r="H51" s="149"/>
      <c r="I51" s="116"/>
      <c r="J51" s="116"/>
      <c r="K51" s="116"/>
      <c r="L51" s="116"/>
      <c r="M51" s="116"/>
      <c r="N51" s="116"/>
      <c r="O51" s="116"/>
      <c r="P51" s="116"/>
      <c r="Q51" s="116"/>
      <c r="R51" s="116"/>
      <c r="S51" s="116"/>
      <c r="T51" s="116"/>
      <c r="U51" s="116"/>
      <c r="V51" s="116"/>
      <c r="W51" s="116"/>
      <c r="X51" s="116"/>
    </row>
    <row r="52" hidden="1">
      <c r="A52" s="116"/>
      <c r="B52" s="116"/>
      <c r="C52" s="116"/>
      <c r="D52" s="238"/>
      <c r="E52" s="238"/>
      <c r="F52" s="238"/>
      <c r="G52" s="129"/>
      <c r="H52" s="149"/>
      <c r="I52" s="116"/>
      <c r="J52" s="116"/>
      <c r="K52" s="116"/>
      <c r="L52" s="116"/>
      <c r="M52" s="116"/>
      <c r="N52" s="116"/>
      <c r="O52" s="116"/>
      <c r="P52" s="116"/>
      <c r="Q52" s="116"/>
      <c r="R52" s="116"/>
      <c r="S52" s="116"/>
      <c r="T52" s="116"/>
      <c r="U52" s="116"/>
      <c r="V52" s="116"/>
      <c r="W52" s="116"/>
      <c r="X52" s="116"/>
    </row>
    <row r="53" hidden="1">
      <c r="A53" s="116"/>
      <c r="B53" s="116"/>
      <c r="C53" s="116"/>
      <c r="D53" s="238"/>
      <c r="E53" s="238"/>
      <c r="F53" s="238"/>
      <c r="G53" s="129"/>
      <c r="H53" s="149"/>
      <c r="I53" s="116"/>
      <c r="J53" s="116"/>
      <c r="K53" s="116"/>
      <c r="L53" s="116"/>
      <c r="M53" s="116"/>
      <c r="N53" s="116"/>
      <c r="O53" s="116"/>
      <c r="P53" s="116"/>
      <c r="Q53" s="116"/>
      <c r="R53" s="116"/>
      <c r="S53" s="116"/>
      <c r="T53" s="116"/>
      <c r="U53" s="116"/>
      <c r="V53" s="116"/>
      <c r="W53" s="116"/>
      <c r="X53" s="116"/>
    </row>
    <row r="54" hidden="1">
      <c r="A54" s="116"/>
      <c r="B54" s="116"/>
      <c r="C54" s="116"/>
      <c r="D54" s="238"/>
      <c r="E54" s="238"/>
      <c r="F54" s="238"/>
      <c r="G54" s="129"/>
      <c r="H54" s="149"/>
      <c r="I54" s="116"/>
      <c r="J54" s="116"/>
      <c r="K54" s="116"/>
      <c r="L54" s="116"/>
      <c r="M54" s="116"/>
      <c r="N54" s="116"/>
      <c r="O54" s="116"/>
      <c r="P54" s="116"/>
      <c r="Q54" s="116"/>
      <c r="R54" s="116"/>
      <c r="S54" s="116"/>
      <c r="T54" s="116"/>
      <c r="U54" s="116"/>
      <c r="V54" s="116"/>
      <c r="W54" s="116"/>
      <c r="X54" s="116"/>
    </row>
    <row r="55" hidden="1">
      <c r="A55" s="116"/>
      <c r="B55" s="116"/>
      <c r="C55" s="116"/>
      <c r="D55" s="238"/>
      <c r="E55" s="238"/>
      <c r="F55" s="238"/>
      <c r="G55" s="129"/>
      <c r="H55" s="149"/>
      <c r="I55" s="116"/>
      <c r="J55" s="116"/>
      <c r="K55" s="116"/>
      <c r="L55" s="116"/>
      <c r="M55" s="116"/>
      <c r="N55" s="116"/>
      <c r="O55" s="116"/>
      <c r="P55" s="116"/>
      <c r="Q55" s="116"/>
      <c r="R55" s="116"/>
      <c r="S55" s="116"/>
      <c r="T55" s="116"/>
      <c r="U55" s="116"/>
      <c r="V55" s="116"/>
      <c r="W55" s="116"/>
      <c r="X55" s="116"/>
    </row>
    <row r="56" hidden="1">
      <c r="A56" s="116"/>
      <c r="B56" s="116"/>
      <c r="C56" s="116"/>
      <c r="D56" s="238"/>
      <c r="E56" s="238"/>
      <c r="F56" s="238"/>
      <c r="G56" s="129"/>
      <c r="H56" s="149"/>
      <c r="I56" s="116"/>
      <c r="J56" s="116"/>
      <c r="K56" s="116"/>
      <c r="L56" s="116"/>
      <c r="M56" s="116"/>
      <c r="N56" s="116"/>
      <c r="O56" s="116"/>
      <c r="P56" s="116"/>
      <c r="Q56" s="116"/>
      <c r="R56" s="116"/>
      <c r="S56" s="116"/>
      <c r="T56" s="116"/>
      <c r="U56" s="116"/>
      <c r="V56" s="116"/>
      <c r="W56" s="116"/>
      <c r="X56" s="116"/>
    </row>
    <row r="57" hidden="1">
      <c r="A57" s="116"/>
      <c r="B57" s="116"/>
      <c r="C57" s="116"/>
      <c r="D57" s="238"/>
      <c r="E57" s="238"/>
      <c r="F57" s="238"/>
      <c r="G57" s="129"/>
      <c r="H57" s="149"/>
      <c r="I57" s="116"/>
      <c r="J57" s="116"/>
      <c r="K57" s="116"/>
      <c r="L57" s="116"/>
      <c r="M57" s="116"/>
      <c r="N57" s="116"/>
      <c r="O57" s="116"/>
      <c r="P57" s="116"/>
      <c r="Q57" s="116"/>
      <c r="R57" s="116"/>
      <c r="S57" s="116"/>
      <c r="T57" s="116"/>
      <c r="U57" s="116"/>
      <c r="V57" s="116"/>
      <c r="W57" s="116"/>
      <c r="X57" s="116"/>
    </row>
    <row r="58" hidden="1">
      <c r="A58" s="116"/>
      <c r="B58" s="116"/>
      <c r="C58" s="116"/>
      <c r="D58" s="238"/>
      <c r="E58" s="238"/>
      <c r="F58" s="238"/>
      <c r="G58" s="129"/>
      <c r="H58" s="149"/>
      <c r="I58" s="116"/>
      <c r="J58" s="116"/>
      <c r="K58" s="116"/>
      <c r="L58" s="116"/>
      <c r="M58" s="116"/>
      <c r="N58" s="116"/>
      <c r="O58" s="116"/>
      <c r="P58" s="116"/>
      <c r="Q58" s="116"/>
      <c r="R58" s="116"/>
      <c r="S58" s="116"/>
      <c r="T58" s="116"/>
      <c r="U58" s="116"/>
      <c r="V58" s="116"/>
      <c r="W58" s="116"/>
      <c r="X58" s="116"/>
    </row>
    <row r="59" hidden="1">
      <c r="A59" s="116"/>
      <c r="B59" s="116"/>
      <c r="C59" s="116"/>
      <c r="D59" s="238"/>
      <c r="E59" s="238"/>
      <c r="F59" s="238"/>
      <c r="G59" s="129"/>
      <c r="H59" s="149"/>
      <c r="I59" s="116"/>
      <c r="J59" s="116"/>
      <c r="K59" s="116"/>
      <c r="L59" s="116"/>
      <c r="M59" s="116"/>
      <c r="N59" s="116"/>
      <c r="O59" s="116"/>
      <c r="P59" s="116"/>
      <c r="Q59" s="116"/>
      <c r="R59" s="116"/>
      <c r="S59" s="116"/>
      <c r="T59" s="116"/>
      <c r="U59" s="116"/>
      <c r="V59" s="116"/>
      <c r="W59" s="116"/>
      <c r="X59" s="116"/>
    </row>
    <row r="60" hidden="1">
      <c r="A60" s="116"/>
      <c r="B60" s="116"/>
      <c r="C60" s="116"/>
      <c r="D60" s="238"/>
      <c r="E60" s="238"/>
      <c r="F60" s="238"/>
      <c r="G60" s="129"/>
      <c r="H60" s="149"/>
      <c r="I60" s="116"/>
      <c r="J60" s="116"/>
      <c r="K60" s="116"/>
      <c r="L60" s="116"/>
      <c r="M60" s="116"/>
      <c r="N60" s="116"/>
      <c r="O60" s="116"/>
      <c r="P60" s="116"/>
      <c r="Q60" s="116"/>
      <c r="R60" s="116"/>
      <c r="S60" s="116"/>
      <c r="T60" s="116"/>
      <c r="U60" s="116"/>
      <c r="V60" s="116"/>
      <c r="W60" s="116"/>
      <c r="X60" s="116"/>
    </row>
    <row r="61" hidden="1">
      <c r="A61" s="116"/>
      <c r="B61" s="116"/>
      <c r="C61" s="116"/>
      <c r="D61" s="238"/>
      <c r="E61" s="238"/>
      <c r="F61" s="238"/>
      <c r="G61" s="129"/>
      <c r="H61" s="149"/>
      <c r="I61" s="116"/>
      <c r="J61" s="116"/>
      <c r="K61" s="116"/>
      <c r="L61" s="116"/>
      <c r="M61" s="116"/>
      <c r="N61" s="116"/>
      <c r="O61" s="116"/>
      <c r="P61" s="116"/>
      <c r="Q61" s="116"/>
      <c r="R61" s="116"/>
      <c r="S61" s="116"/>
      <c r="T61" s="116"/>
      <c r="U61" s="116"/>
      <c r="V61" s="116"/>
      <c r="W61" s="116"/>
      <c r="X61" s="116"/>
    </row>
    <row r="62" hidden="1">
      <c r="A62" s="116"/>
      <c r="B62" s="116"/>
      <c r="C62" s="116"/>
      <c r="D62" s="238"/>
      <c r="E62" s="238"/>
      <c r="F62" s="238"/>
      <c r="G62" s="129"/>
      <c r="H62" s="149"/>
      <c r="I62" s="116"/>
      <c r="J62" s="116"/>
      <c r="K62" s="116"/>
      <c r="L62" s="116"/>
      <c r="M62" s="116"/>
      <c r="N62" s="116"/>
      <c r="O62" s="116"/>
      <c r="P62" s="116"/>
      <c r="Q62" s="116"/>
      <c r="R62" s="116"/>
      <c r="S62" s="116"/>
      <c r="T62" s="116"/>
      <c r="U62" s="116"/>
      <c r="V62" s="116"/>
      <c r="W62" s="116"/>
      <c r="X62" s="116"/>
    </row>
    <row r="63" hidden="1">
      <c r="A63" s="116"/>
      <c r="B63" s="116"/>
      <c r="C63" s="116"/>
      <c r="D63" s="238"/>
      <c r="E63" s="238"/>
      <c r="F63" s="238"/>
      <c r="G63" s="129"/>
      <c r="H63" s="149"/>
      <c r="I63" s="116"/>
      <c r="J63" s="116"/>
      <c r="K63" s="116"/>
      <c r="L63" s="116"/>
      <c r="M63" s="116"/>
      <c r="N63" s="116"/>
      <c r="O63" s="116"/>
      <c r="P63" s="116"/>
      <c r="Q63" s="116"/>
      <c r="R63" s="116"/>
      <c r="S63" s="116"/>
      <c r="T63" s="116"/>
      <c r="U63" s="116"/>
      <c r="V63" s="116"/>
      <c r="W63" s="116"/>
      <c r="X63" s="116"/>
    </row>
    <row r="64" hidden="1">
      <c r="A64" s="116"/>
      <c r="B64" s="116"/>
      <c r="C64" s="116"/>
      <c r="D64" s="238"/>
      <c r="E64" s="238"/>
      <c r="F64" s="238"/>
      <c r="G64" s="129"/>
      <c r="H64" s="149"/>
      <c r="I64" s="116"/>
      <c r="J64" s="116"/>
      <c r="K64" s="116"/>
      <c r="L64" s="116"/>
      <c r="M64" s="116"/>
      <c r="N64" s="116"/>
      <c r="O64" s="116"/>
      <c r="P64" s="116"/>
      <c r="Q64" s="116"/>
      <c r="R64" s="116"/>
      <c r="S64" s="116"/>
      <c r="T64" s="116"/>
      <c r="U64" s="116"/>
      <c r="V64" s="116"/>
      <c r="W64" s="116"/>
      <c r="X64" s="116"/>
    </row>
    <row r="65" hidden="1">
      <c r="A65" s="116"/>
      <c r="B65" s="116"/>
      <c r="C65" s="116"/>
      <c r="D65" s="238"/>
      <c r="E65" s="238"/>
      <c r="F65" s="238"/>
      <c r="G65" s="129"/>
      <c r="H65" s="149"/>
      <c r="I65" s="116"/>
      <c r="J65" s="116"/>
      <c r="K65" s="116"/>
      <c r="L65" s="116"/>
      <c r="M65" s="116"/>
      <c r="N65" s="116"/>
      <c r="O65" s="116"/>
      <c r="P65" s="116"/>
      <c r="Q65" s="116"/>
      <c r="R65" s="116"/>
      <c r="S65" s="116"/>
      <c r="T65" s="116"/>
      <c r="U65" s="116"/>
      <c r="V65" s="116"/>
      <c r="W65" s="116"/>
      <c r="X65" s="116"/>
    </row>
    <row r="66" hidden="1">
      <c r="A66" s="116"/>
      <c r="B66" s="116"/>
      <c r="C66" s="116"/>
      <c r="D66" s="238"/>
      <c r="E66" s="238"/>
      <c r="F66" s="238"/>
      <c r="G66" s="129"/>
      <c r="H66" s="149"/>
      <c r="I66" s="116"/>
      <c r="J66" s="116"/>
      <c r="K66" s="116"/>
      <c r="L66" s="116"/>
      <c r="M66" s="116"/>
      <c r="N66" s="116"/>
      <c r="O66" s="116"/>
      <c r="P66" s="116"/>
      <c r="Q66" s="116"/>
      <c r="R66" s="116"/>
      <c r="S66" s="116"/>
      <c r="T66" s="116"/>
      <c r="U66" s="116"/>
      <c r="V66" s="116"/>
      <c r="W66" s="116"/>
      <c r="X66" s="116"/>
    </row>
    <row r="67" hidden="1">
      <c r="A67" s="116"/>
      <c r="B67" s="116"/>
      <c r="C67" s="116"/>
      <c r="D67" s="238"/>
      <c r="E67" s="238"/>
      <c r="F67" s="238"/>
      <c r="G67" s="129"/>
      <c r="H67" s="149"/>
      <c r="I67" s="116"/>
      <c r="J67" s="116"/>
      <c r="K67" s="116"/>
      <c r="L67" s="116"/>
      <c r="M67" s="116"/>
      <c r="N67" s="116"/>
      <c r="O67" s="116"/>
      <c r="P67" s="116"/>
      <c r="Q67" s="116"/>
      <c r="R67" s="116"/>
      <c r="S67" s="116"/>
      <c r="T67" s="116"/>
      <c r="U67" s="116"/>
      <c r="V67" s="116"/>
      <c r="W67" s="116"/>
      <c r="X67" s="116"/>
    </row>
    <row r="68" hidden="1">
      <c r="A68" s="116"/>
      <c r="B68" s="116"/>
      <c r="C68" s="116"/>
      <c r="D68" s="238"/>
      <c r="E68" s="238"/>
      <c r="F68" s="238"/>
      <c r="G68" s="129"/>
      <c r="H68" s="149"/>
      <c r="I68" s="116"/>
      <c r="J68" s="116"/>
      <c r="K68" s="116"/>
      <c r="L68" s="116"/>
      <c r="M68" s="116"/>
      <c r="N68" s="116"/>
      <c r="O68" s="116"/>
      <c r="P68" s="116"/>
      <c r="Q68" s="116"/>
      <c r="R68" s="116"/>
      <c r="S68" s="116"/>
      <c r="T68" s="116"/>
      <c r="U68" s="116"/>
      <c r="V68" s="116"/>
      <c r="W68" s="116"/>
      <c r="X68" s="116"/>
    </row>
    <row r="69" hidden="1">
      <c r="A69" s="116"/>
      <c r="B69" s="116"/>
      <c r="C69" s="116"/>
      <c r="D69" s="238"/>
      <c r="E69" s="238"/>
      <c r="F69" s="238"/>
      <c r="G69" s="129"/>
      <c r="H69" s="149"/>
      <c r="I69" s="116"/>
      <c r="J69" s="116"/>
      <c r="K69" s="116"/>
      <c r="L69" s="116"/>
      <c r="M69" s="116"/>
      <c r="N69" s="116"/>
      <c r="O69" s="116"/>
      <c r="P69" s="116"/>
      <c r="Q69" s="116"/>
      <c r="R69" s="116"/>
      <c r="S69" s="116"/>
      <c r="T69" s="116"/>
      <c r="U69" s="116"/>
      <c r="V69" s="116"/>
      <c r="W69" s="116"/>
      <c r="X69" s="116"/>
    </row>
    <row r="70" hidden="1">
      <c r="A70" s="116"/>
      <c r="B70" s="116"/>
      <c r="C70" s="116"/>
      <c r="D70" s="238"/>
      <c r="E70" s="238"/>
      <c r="F70" s="238"/>
      <c r="G70" s="129"/>
      <c r="H70" s="149"/>
      <c r="I70" s="116"/>
      <c r="J70" s="116"/>
      <c r="K70" s="116"/>
      <c r="L70" s="116"/>
      <c r="M70" s="116"/>
      <c r="N70" s="116"/>
      <c r="O70" s="116"/>
      <c r="P70" s="116"/>
      <c r="Q70" s="116"/>
      <c r="R70" s="116"/>
      <c r="S70" s="116"/>
      <c r="T70" s="116"/>
      <c r="U70" s="116"/>
      <c r="V70" s="116"/>
      <c r="W70" s="116"/>
      <c r="X70" s="116"/>
    </row>
    <row r="71" hidden="1">
      <c r="A71" s="116"/>
      <c r="B71" s="116"/>
      <c r="C71" s="116"/>
      <c r="D71" s="238"/>
      <c r="E71" s="238"/>
      <c r="F71" s="238"/>
      <c r="G71" s="129"/>
      <c r="H71" s="149"/>
      <c r="I71" s="116"/>
      <c r="J71" s="116"/>
      <c r="K71" s="116"/>
      <c r="L71" s="116"/>
      <c r="M71" s="116"/>
      <c r="N71" s="116"/>
      <c r="O71" s="116"/>
      <c r="P71" s="116"/>
      <c r="Q71" s="116"/>
      <c r="R71" s="116"/>
      <c r="S71" s="116"/>
      <c r="T71" s="116"/>
      <c r="U71" s="116"/>
      <c r="V71" s="116"/>
      <c r="W71" s="116"/>
      <c r="X71" s="116"/>
    </row>
    <row r="72" hidden="1">
      <c r="A72" s="116"/>
      <c r="B72" s="116"/>
      <c r="C72" s="116"/>
      <c r="D72" s="238"/>
      <c r="E72" s="238"/>
      <c r="F72" s="238"/>
      <c r="G72" s="129"/>
      <c r="H72" s="149"/>
      <c r="I72" s="116"/>
      <c r="J72" s="116"/>
      <c r="K72" s="116"/>
      <c r="L72" s="116"/>
      <c r="M72" s="116"/>
      <c r="N72" s="116"/>
      <c r="O72" s="116"/>
      <c r="P72" s="116"/>
      <c r="Q72" s="116"/>
      <c r="R72" s="116"/>
      <c r="S72" s="116"/>
      <c r="T72" s="116"/>
      <c r="U72" s="116"/>
      <c r="V72" s="116"/>
      <c r="W72" s="116"/>
      <c r="X72" s="116"/>
    </row>
    <row r="73" hidden="1">
      <c r="A73" s="116"/>
      <c r="B73" s="116"/>
      <c r="C73" s="116"/>
      <c r="D73" s="238"/>
      <c r="E73" s="238"/>
      <c r="F73" s="238"/>
      <c r="G73" s="129"/>
      <c r="H73" s="149"/>
      <c r="I73" s="116"/>
      <c r="J73" s="116"/>
      <c r="K73" s="116"/>
      <c r="L73" s="116"/>
      <c r="M73" s="116"/>
      <c r="N73" s="116"/>
      <c r="O73" s="116"/>
      <c r="P73" s="116"/>
      <c r="Q73" s="116"/>
      <c r="R73" s="116"/>
      <c r="S73" s="116"/>
      <c r="T73" s="116"/>
      <c r="U73" s="116"/>
      <c r="V73" s="116"/>
      <c r="W73" s="116"/>
      <c r="X73" s="116"/>
    </row>
    <row r="74" hidden="1">
      <c r="A74" s="116"/>
      <c r="B74" s="116"/>
      <c r="C74" s="116"/>
      <c r="D74" s="238"/>
      <c r="E74" s="238"/>
      <c r="F74" s="238"/>
      <c r="G74" s="129"/>
      <c r="H74" s="149"/>
      <c r="I74" s="116"/>
      <c r="J74" s="116"/>
      <c r="K74" s="116"/>
      <c r="L74" s="116"/>
      <c r="M74" s="116"/>
      <c r="N74" s="116"/>
      <c r="O74" s="116"/>
      <c r="P74" s="116"/>
      <c r="Q74" s="116"/>
      <c r="R74" s="116"/>
      <c r="S74" s="116"/>
      <c r="T74" s="116"/>
      <c r="U74" s="116"/>
      <c r="V74" s="116"/>
      <c r="W74" s="116"/>
      <c r="X74" s="116"/>
    </row>
    <row r="75" hidden="1">
      <c r="A75" s="116"/>
      <c r="B75" s="116"/>
      <c r="C75" s="116"/>
      <c r="D75" s="238"/>
      <c r="E75" s="238"/>
      <c r="F75" s="238"/>
      <c r="G75" s="129"/>
      <c r="H75" s="149"/>
      <c r="I75" s="116"/>
      <c r="J75" s="116"/>
      <c r="K75" s="116"/>
      <c r="L75" s="116"/>
      <c r="M75" s="116"/>
      <c r="N75" s="116"/>
      <c r="O75" s="116"/>
      <c r="P75" s="116"/>
      <c r="Q75" s="116"/>
      <c r="R75" s="116"/>
      <c r="S75" s="116"/>
      <c r="T75" s="116"/>
      <c r="U75" s="116"/>
      <c r="V75" s="116"/>
      <c r="W75" s="116"/>
      <c r="X75" s="116"/>
    </row>
    <row r="76" hidden="1">
      <c r="A76" s="116"/>
      <c r="B76" s="116"/>
      <c r="C76" s="116"/>
      <c r="D76" s="238"/>
      <c r="E76" s="238"/>
      <c r="F76" s="238"/>
      <c r="G76" s="129"/>
      <c r="H76" s="149"/>
      <c r="I76" s="116"/>
      <c r="J76" s="116"/>
      <c r="K76" s="116"/>
      <c r="L76" s="116"/>
      <c r="M76" s="116"/>
      <c r="N76" s="116"/>
      <c r="O76" s="116"/>
      <c r="P76" s="116"/>
      <c r="Q76" s="116"/>
      <c r="R76" s="116"/>
      <c r="S76" s="116"/>
      <c r="T76" s="116"/>
      <c r="U76" s="116"/>
      <c r="V76" s="116"/>
      <c r="W76" s="116"/>
      <c r="X76" s="116"/>
    </row>
    <row r="77" hidden="1">
      <c r="A77" s="116"/>
      <c r="B77" s="116"/>
      <c r="C77" s="116"/>
      <c r="D77" s="238"/>
      <c r="E77" s="238"/>
      <c r="F77" s="238"/>
      <c r="G77" s="129"/>
      <c r="H77" s="149"/>
      <c r="I77" s="116"/>
      <c r="J77" s="116"/>
      <c r="K77" s="116"/>
      <c r="L77" s="116"/>
      <c r="M77" s="116"/>
      <c r="N77" s="116"/>
      <c r="O77" s="116"/>
      <c r="P77" s="116"/>
      <c r="Q77" s="116"/>
      <c r="R77" s="116"/>
      <c r="S77" s="116"/>
      <c r="T77" s="116"/>
      <c r="U77" s="116"/>
      <c r="V77" s="116"/>
      <c r="W77" s="116"/>
      <c r="X77" s="116"/>
    </row>
    <row r="78" hidden="1">
      <c r="A78" s="116"/>
      <c r="B78" s="116"/>
      <c r="C78" s="116"/>
      <c r="D78" s="238"/>
      <c r="E78" s="238"/>
      <c r="F78" s="238"/>
      <c r="G78" s="129"/>
      <c r="H78" s="149"/>
      <c r="I78" s="116"/>
      <c r="J78" s="116"/>
      <c r="K78" s="116"/>
      <c r="L78" s="116"/>
      <c r="M78" s="116"/>
      <c r="N78" s="116"/>
      <c r="O78" s="116"/>
      <c r="P78" s="116"/>
      <c r="Q78" s="116"/>
      <c r="R78" s="116"/>
      <c r="S78" s="116"/>
      <c r="T78" s="116"/>
      <c r="U78" s="116"/>
      <c r="V78" s="116"/>
      <c r="W78" s="116"/>
      <c r="X78" s="116"/>
    </row>
    <row r="79" hidden="1">
      <c r="A79" s="116"/>
      <c r="B79" s="116"/>
      <c r="C79" s="116"/>
      <c r="D79" s="238"/>
      <c r="E79" s="238"/>
      <c r="F79" s="238"/>
      <c r="G79" s="129"/>
      <c r="H79" s="149"/>
      <c r="I79" s="116"/>
      <c r="J79" s="116"/>
      <c r="K79" s="116"/>
      <c r="L79" s="116"/>
      <c r="M79" s="116"/>
      <c r="N79" s="116"/>
      <c r="O79" s="116"/>
      <c r="P79" s="116"/>
      <c r="Q79" s="116"/>
      <c r="R79" s="116"/>
      <c r="S79" s="116"/>
      <c r="T79" s="116"/>
      <c r="U79" s="116"/>
      <c r="V79" s="116"/>
      <c r="W79" s="116"/>
      <c r="X79" s="116"/>
    </row>
    <row r="80" hidden="1">
      <c r="A80" s="116"/>
      <c r="B80" s="116"/>
      <c r="C80" s="116"/>
      <c r="D80" s="238"/>
      <c r="E80" s="238"/>
      <c r="F80" s="238"/>
      <c r="G80" s="129"/>
      <c r="H80" s="149"/>
      <c r="I80" s="116"/>
      <c r="J80" s="116"/>
      <c r="K80" s="116"/>
      <c r="L80" s="116"/>
      <c r="M80" s="116"/>
      <c r="N80" s="116"/>
      <c r="O80" s="116"/>
      <c r="P80" s="116"/>
      <c r="Q80" s="116"/>
      <c r="R80" s="116"/>
      <c r="S80" s="116"/>
      <c r="T80" s="116"/>
      <c r="U80" s="116"/>
      <c r="V80" s="116"/>
      <c r="W80" s="116"/>
      <c r="X80" s="116"/>
    </row>
    <row r="81" hidden="1">
      <c r="A81" s="116"/>
      <c r="B81" s="116"/>
      <c r="C81" s="116"/>
      <c r="D81" s="238"/>
      <c r="E81" s="238"/>
      <c r="F81" s="238"/>
      <c r="G81" s="129"/>
      <c r="H81" s="149"/>
      <c r="I81" s="116"/>
      <c r="J81" s="116"/>
      <c r="K81" s="116"/>
      <c r="L81" s="116"/>
      <c r="M81" s="116"/>
      <c r="N81" s="116"/>
      <c r="O81" s="116"/>
      <c r="P81" s="116"/>
      <c r="Q81" s="116"/>
      <c r="R81" s="116"/>
      <c r="S81" s="116"/>
      <c r="T81" s="116"/>
      <c r="U81" s="116"/>
      <c r="V81" s="116"/>
      <c r="W81" s="116"/>
      <c r="X81" s="116"/>
    </row>
    <row r="82" hidden="1">
      <c r="A82" s="116"/>
      <c r="B82" s="116"/>
      <c r="C82" s="116"/>
      <c r="D82" s="238"/>
      <c r="E82" s="238"/>
      <c r="F82" s="238"/>
      <c r="G82" s="129"/>
      <c r="H82" s="149"/>
      <c r="I82" s="116"/>
      <c r="J82" s="116"/>
      <c r="K82" s="116"/>
      <c r="L82" s="116"/>
      <c r="M82" s="116"/>
      <c r="N82" s="116"/>
      <c r="O82" s="116"/>
      <c r="P82" s="116"/>
      <c r="Q82" s="116"/>
      <c r="R82" s="116"/>
      <c r="S82" s="116"/>
      <c r="T82" s="116"/>
      <c r="U82" s="116"/>
      <c r="V82" s="116"/>
      <c r="W82" s="116"/>
      <c r="X82" s="116"/>
    </row>
    <row r="83" hidden="1">
      <c r="A83" s="116"/>
      <c r="B83" s="116"/>
      <c r="C83" s="116"/>
      <c r="D83" s="238"/>
      <c r="E83" s="238"/>
      <c r="F83" s="238"/>
      <c r="G83" s="129"/>
      <c r="H83" s="149"/>
      <c r="I83" s="116"/>
      <c r="J83" s="116"/>
      <c r="K83" s="116"/>
      <c r="L83" s="116"/>
      <c r="M83" s="116"/>
      <c r="N83" s="116"/>
      <c r="O83" s="116"/>
      <c r="P83" s="116"/>
      <c r="Q83" s="116"/>
      <c r="R83" s="116"/>
      <c r="S83" s="116"/>
      <c r="T83" s="116"/>
      <c r="U83" s="116"/>
      <c r="V83" s="116"/>
      <c r="W83" s="116"/>
      <c r="X83" s="116"/>
    </row>
    <row r="84" hidden="1">
      <c r="A84" s="116"/>
      <c r="B84" s="116"/>
      <c r="C84" s="116"/>
      <c r="D84" s="238"/>
      <c r="E84" s="238"/>
      <c r="F84" s="238"/>
      <c r="G84" s="129"/>
      <c r="H84" s="149"/>
      <c r="I84" s="116"/>
      <c r="J84" s="116"/>
      <c r="K84" s="116"/>
      <c r="L84" s="116"/>
      <c r="M84" s="116"/>
      <c r="N84" s="116"/>
      <c r="O84" s="116"/>
      <c r="P84" s="116"/>
      <c r="Q84" s="116"/>
      <c r="R84" s="116"/>
      <c r="S84" s="116"/>
      <c r="T84" s="116"/>
      <c r="U84" s="116"/>
      <c r="V84" s="116"/>
      <c r="W84" s="116"/>
      <c r="X84" s="116"/>
    </row>
    <row r="85" hidden="1">
      <c r="A85" s="116"/>
      <c r="B85" s="116"/>
      <c r="C85" s="116"/>
      <c r="D85" s="238"/>
      <c r="E85" s="238"/>
      <c r="F85" s="238"/>
      <c r="G85" s="129"/>
      <c r="H85" s="149"/>
      <c r="I85" s="116"/>
      <c r="J85" s="116"/>
      <c r="K85" s="116"/>
      <c r="L85" s="116"/>
      <c r="M85" s="116"/>
      <c r="N85" s="116"/>
      <c r="O85" s="116"/>
      <c r="P85" s="116"/>
      <c r="Q85" s="116"/>
      <c r="R85" s="116"/>
      <c r="S85" s="116"/>
      <c r="T85" s="116"/>
      <c r="U85" s="116"/>
      <c r="V85" s="116"/>
      <c r="W85" s="116"/>
      <c r="X85" s="116"/>
    </row>
    <row r="86" hidden="1">
      <c r="A86" s="116"/>
      <c r="B86" s="116"/>
      <c r="C86" s="116"/>
      <c r="D86" s="238"/>
      <c r="E86" s="238"/>
      <c r="F86" s="238"/>
      <c r="G86" s="129"/>
      <c r="H86" s="149"/>
      <c r="I86" s="116"/>
      <c r="J86" s="116"/>
      <c r="K86" s="116"/>
      <c r="L86" s="116"/>
      <c r="M86" s="116"/>
      <c r="N86" s="116"/>
      <c r="O86" s="116"/>
      <c r="P86" s="116"/>
      <c r="Q86" s="116"/>
      <c r="R86" s="116"/>
      <c r="S86" s="116"/>
      <c r="T86" s="116"/>
      <c r="U86" s="116"/>
      <c r="V86" s="116"/>
      <c r="W86" s="116"/>
      <c r="X86" s="116"/>
    </row>
    <row r="87" hidden="1">
      <c r="A87" s="116"/>
      <c r="B87" s="116"/>
      <c r="C87" s="116"/>
      <c r="D87" s="238"/>
      <c r="E87" s="238"/>
      <c r="F87" s="238"/>
      <c r="G87" s="129"/>
      <c r="H87" s="149"/>
      <c r="I87" s="116"/>
      <c r="J87" s="116"/>
      <c r="K87" s="116"/>
      <c r="L87" s="116"/>
      <c r="M87" s="116"/>
      <c r="N87" s="116"/>
      <c r="O87" s="116"/>
      <c r="P87" s="116"/>
      <c r="Q87" s="116"/>
      <c r="R87" s="116"/>
      <c r="S87" s="116"/>
      <c r="T87" s="116"/>
      <c r="U87" s="116"/>
      <c r="V87" s="116"/>
      <c r="W87" s="116"/>
      <c r="X87" s="116"/>
    </row>
    <row r="88" hidden="1">
      <c r="A88" s="116"/>
      <c r="B88" s="116"/>
      <c r="C88" s="116"/>
      <c r="D88" s="238"/>
      <c r="E88" s="238"/>
      <c r="F88" s="238"/>
      <c r="G88" s="129"/>
      <c r="H88" s="149"/>
      <c r="I88" s="116"/>
      <c r="J88" s="116"/>
      <c r="K88" s="116"/>
      <c r="L88" s="116"/>
      <c r="M88" s="116"/>
      <c r="N88" s="116"/>
      <c r="O88" s="116"/>
      <c r="P88" s="116"/>
      <c r="Q88" s="116"/>
      <c r="R88" s="116"/>
      <c r="S88" s="116"/>
      <c r="T88" s="116"/>
      <c r="U88" s="116"/>
      <c r="V88" s="116"/>
      <c r="W88" s="116"/>
      <c r="X88" s="116"/>
    </row>
    <row r="89" hidden="1">
      <c r="A89" s="116"/>
      <c r="B89" s="116"/>
      <c r="C89" s="116"/>
      <c r="D89" s="238"/>
      <c r="E89" s="238"/>
      <c r="F89" s="238"/>
      <c r="G89" s="129"/>
      <c r="H89" s="149"/>
      <c r="I89" s="116"/>
      <c r="J89" s="116"/>
      <c r="K89" s="116"/>
      <c r="L89" s="116"/>
      <c r="M89" s="116"/>
      <c r="N89" s="116"/>
      <c r="O89" s="116"/>
      <c r="P89" s="116"/>
      <c r="Q89" s="116"/>
      <c r="R89" s="116"/>
      <c r="S89" s="116"/>
      <c r="T89" s="116"/>
      <c r="U89" s="116"/>
      <c r="V89" s="116"/>
      <c r="W89" s="116"/>
      <c r="X89" s="116"/>
    </row>
    <row r="90" hidden="1">
      <c r="A90" s="116"/>
      <c r="B90" s="116"/>
      <c r="C90" s="116"/>
      <c r="D90" s="238"/>
      <c r="E90" s="238"/>
      <c r="F90" s="238"/>
      <c r="G90" s="129"/>
      <c r="H90" s="149"/>
      <c r="I90" s="116"/>
      <c r="J90" s="116"/>
      <c r="K90" s="116"/>
      <c r="L90" s="116"/>
      <c r="M90" s="116"/>
      <c r="N90" s="116"/>
      <c r="O90" s="116"/>
      <c r="P90" s="116"/>
      <c r="Q90" s="116"/>
      <c r="R90" s="116"/>
      <c r="S90" s="116"/>
      <c r="T90" s="116"/>
      <c r="U90" s="116"/>
      <c r="V90" s="116"/>
      <c r="W90" s="116"/>
      <c r="X90" s="116"/>
    </row>
    <row r="91" hidden="1">
      <c r="A91" s="116"/>
      <c r="B91" s="116"/>
      <c r="C91" s="116"/>
      <c r="D91" s="238"/>
      <c r="E91" s="238"/>
      <c r="F91" s="238"/>
      <c r="G91" s="129"/>
      <c r="H91" s="149"/>
      <c r="I91" s="116"/>
      <c r="J91" s="116"/>
      <c r="K91" s="116"/>
      <c r="L91" s="116"/>
      <c r="M91" s="116"/>
      <c r="N91" s="116"/>
      <c r="O91" s="116"/>
      <c r="P91" s="116"/>
      <c r="Q91" s="116"/>
      <c r="R91" s="116"/>
      <c r="S91" s="116"/>
      <c r="T91" s="116"/>
      <c r="U91" s="116"/>
      <c r="V91" s="116"/>
      <c r="W91" s="116"/>
      <c r="X91" s="116"/>
    </row>
    <row r="92" hidden="1">
      <c r="A92" s="116"/>
      <c r="B92" s="116"/>
      <c r="C92" s="116"/>
      <c r="D92" s="238"/>
      <c r="E92" s="238"/>
      <c r="F92" s="238"/>
      <c r="G92" s="129"/>
      <c r="H92" s="149"/>
      <c r="I92" s="116"/>
      <c r="J92" s="116"/>
      <c r="K92" s="116"/>
      <c r="L92" s="116"/>
      <c r="M92" s="116"/>
      <c r="N92" s="116"/>
      <c r="O92" s="116"/>
      <c r="P92" s="116"/>
      <c r="Q92" s="116"/>
      <c r="R92" s="116"/>
      <c r="S92" s="116"/>
      <c r="T92" s="116"/>
      <c r="U92" s="116"/>
      <c r="V92" s="116"/>
      <c r="W92" s="116"/>
      <c r="X92" s="116"/>
    </row>
    <row r="93" hidden="1">
      <c r="A93" s="116"/>
      <c r="B93" s="116"/>
      <c r="C93" s="116"/>
      <c r="D93" s="238"/>
      <c r="E93" s="238"/>
      <c r="F93" s="238"/>
      <c r="G93" s="129"/>
      <c r="H93" s="149"/>
      <c r="I93" s="116"/>
      <c r="J93" s="116"/>
      <c r="K93" s="116"/>
      <c r="L93" s="116"/>
      <c r="M93" s="116"/>
      <c r="N93" s="116"/>
      <c r="O93" s="116"/>
      <c r="P93" s="116"/>
      <c r="Q93" s="116"/>
      <c r="R93" s="116"/>
      <c r="S93" s="116"/>
      <c r="T93" s="116"/>
      <c r="U93" s="116"/>
      <c r="V93" s="116"/>
      <c r="W93" s="116"/>
      <c r="X93" s="116"/>
    </row>
    <row r="94" hidden="1">
      <c r="A94" s="116"/>
      <c r="B94" s="116"/>
      <c r="C94" s="116"/>
      <c r="D94" s="238"/>
      <c r="E94" s="238"/>
      <c r="F94" s="238"/>
      <c r="G94" s="129"/>
      <c r="H94" s="149"/>
      <c r="I94" s="116"/>
      <c r="J94" s="116"/>
      <c r="K94" s="116"/>
      <c r="L94" s="116"/>
      <c r="M94" s="116"/>
      <c r="N94" s="116"/>
      <c r="O94" s="116"/>
      <c r="P94" s="116"/>
      <c r="Q94" s="116"/>
      <c r="R94" s="116"/>
      <c r="S94" s="116"/>
      <c r="T94" s="116"/>
      <c r="U94" s="116"/>
      <c r="V94" s="116"/>
      <c r="W94" s="116"/>
      <c r="X94" s="116"/>
    </row>
    <row r="95" hidden="1">
      <c r="A95" s="116"/>
      <c r="B95" s="116"/>
      <c r="C95" s="116"/>
      <c r="D95" s="238"/>
      <c r="E95" s="238"/>
      <c r="F95" s="238"/>
      <c r="G95" s="129"/>
      <c r="H95" s="149"/>
      <c r="I95" s="116"/>
      <c r="J95" s="116"/>
      <c r="K95" s="116"/>
      <c r="L95" s="116"/>
      <c r="M95" s="116"/>
      <c r="N95" s="116"/>
      <c r="O95" s="116"/>
      <c r="P95" s="116"/>
      <c r="Q95" s="116"/>
      <c r="R95" s="116"/>
      <c r="S95" s="116"/>
      <c r="T95" s="116"/>
      <c r="U95" s="116"/>
      <c r="V95" s="116"/>
      <c r="W95" s="116"/>
      <c r="X95" s="116"/>
    </row>
    <row r="96" hidden="1">
      <c r="A96" s="116"/>
      <c r="B96" s="116"/>
      <c r="C96" s="116"/>
      <c r="D96" s="238"/>
      <c r="E96" s="238"/>
      <c r="F96" s="238"/>
      <c r="G96" s="129"/>
      <c r="H96" s="149"/>
      <c r="I96" s="116"/>
      <c r="J96" s="116"/>
      <c r="K96" s="116"/>
      <c r="L96" s="116"/>
      <c r="M96" s="116"/>
      <c r="N96" s="116"/>
      <c r="O96" s="116"/>
      <c r="P96" s="116"/>
      <c r="Q96" s="116"/>
      <c r="R96" s="116"/>
      <c r="S96" s="116"/>
      <c r="T96" s="116"/>
      <c r="U96" s="116"/>
      <c r="V96" s="116"/>
      <c r="W96" s="116"/>
      <c r="X96" s="116"/>
    </row>
    <row r="97" hidden="1">
      <c r="A97" s="116"/>
      <c r="B97" s="116"/>
      <c r="C97" s="116"/>
      <c r="D97" s="238"/>
      <c r="E97" s="238"/>
      <c r="F97" s="238"/>
      <c r="G97" s="129"/>
      <c r="H97" s="149"/>
      <c r="I97" s="116"/>
      <c r="J97" s="116"/>
      <c r="K97" s="116"/>
      <c r="L97" s="116"/>
      <c r="M97" s="116"/>
      <c r="N97" s="116"/>
      <c r="O97" s="116"/>
      <c r="P97" s="116"/>
      <c r="Q97" s="116"/>
      <c r="R97" s="116"/>
      <c r="S97" s="116"/>
      <c r="T97" s="116"/>
      <c r="U97" s="116"/>
      <c r="V97" s="116"/>
      <c r="W97" s="116"/>
      <c r="X97" s="116"/>
    </row>
    <row r="98" hidden="1">
      <c r="A98" s="116"/>
      <c r="B98" s="116"/>
      <c r="C98" s="116"/>
      <c r="D98" s="238"/>
      <c r="E98" s="238"/>
      <c r="F98" s="238"/>
      <c r="G98" s="129"/>
      <c r="H98" s="149"/>
      <c r="I98" s="116"/>
      <c r="J98" s="116"/>
      <c r="K98" s="116"/>
      <c r="L98" s="116"/>
      <c r="M98" s="116"/>
      <c r="N98" s="116"/>
      <c r="O98" s="116"/>
      <c r="P98" s="116"/>
      <c r="Q98" s="116"/>
      <c r="R98" s="116"/>
      <c r="S98" s="116"/>
      <c r="T98" s="116"/>
      <c r="U98" s="116"/>
      <c r="V98" s="116"/>
      <c r="W98" s="116"/>
      <c r="X98" s="116"/>
    </row>
    <row r="99" hidden="1">
      <c r="A99" s="116"/>
      <c r="B99" s="116"/>
      <c r="C99" s="116"/>
      <c r="D99" s="238"/>
      <c r="E99" s="238"/>
      <c r="F99" s="238"/>
      <c r="G99" s="129"/>
      <c r="H99" s="149"/>
      <c r="I99" s="116"/>
      <c r="J99" s="116"/>
      <c r="K99" s="116"/>
      <c r="L99" s="116"/>
      <c r="M99" s="116"/>
      <c r="N99" s="116"/>
      <c r="O99" s="116"/>
      <c r="P99" s="116"/>
      <c r="Q99" s="116"/>
      <c r="R99" s="116"/>
      <c r="S99" s="116"/>
      <c r="T99" s="116"/>
      <c r="U99" s="116"/>
      <c r="V99" s="116"/>
      <c r="W99" s="116"/>
      <c r="X99" s="116"/>
    </row>
    <row r="100" hidden="1">
      <c r="A100" s="116"/>
      <c r="B100" s="116"/>
      <c r="C100" s="116"/>
      <c r="D100" s="238"/>
      <c r="E100" s="238"/>
      <c r="F100" s="238"/>
      <c r="G100" s="129"/>
      <c r="H100" s="149"/>
      <c r="I100" s="116"/>
      <c r="J100" s="116"/>
      <c r="K100" s="116"/>
      <c r="L100" s="116"/>
      <c r="M100" s="116"/>
      <c r="N100" s="116"/>
      <c r="O100" s="116"/>
      <c r="P100" s="116"/>
      <c r="Q100" s="116"/>
      <c r="R100" s="116"/>
      <c r="S100" s="116"/>
      <c r="T100" s="116"/>
      <c r="U100" s="116"/>
      <c r="V100" s="116"/>
      <c r="W100" s="116"/>
      <c r="X100" s="116"/>
    </row>
    <row r="101" hidden="1">
      <c r="A101" s="116"/>
      <c r="B101" s="116"/>
      <c r="C101" s="116"/>
      <c r="D101" s="238"/>
      <c r="E101" s="238"/>
      <c r="F101" s="238"/>
      <c r="G101" s="129"/>
      <c r="H101" s="149"/>
      <c r="I101" s="116"/>
      <c r="J101" s="116"/>
      <c r="K101" s="116"/>
      <c r="L101" s="116"/>
      <c r="M101" s="116"/>
      <c r="N101" s="116"/>
      <c r="O101" s="116"/>
      <c r="P101" s="116"/>
      <c r="Q101" s="116"/>
      <c r="R101" s="116"/>
      <c r="S101" s="116"/>
      <c r="T101" s="116"/>
      <c r="U101" s="116"/>
      <c r="V101" s="116"/>
      <c r="W101" s="116"/>
      <c r="X101" s="116"/>
    </row>
    <row r="102" hidden="1">
      <c r="A102" s="116"/>
      <c r="B102" s="116"/>
      <c r="C102" s="116"/>
      <c r="D102" s="238"/>
      <c r="E102" s="238"/>
      <c r="F102" s="238"/>
      <c r="G102" s="129"/>
      <c r="H102" s="149"/>
      <c r="I102" s="116"/>
      <c r="J102" s="116"/>
      <c r="K102" s="116"/>
      <c r="L102" s="116"/>
      <c r="M102" s="116"/>
      <c r="N102" s="116"/>
      <c r="O102" s="116"/>
      <c r="P102" s="116"/>
      <c r="Q102" s="116"/>
      <c r="R102" s="116"/>
      <c r="S102" s="116"/>
      <c r="T102" s="116"/>
      <c r="U102" s="116"/>
      <c r="V102" s="116"/>
      <c r="W102" s="116"/>
      <c r="X102" s="116"/>
    </row>
    <row r="103" hidden="1">
      <c r="A103" s="116"/>
      <c r="B103" s="116"/>
      <c r="C103" s="116"/>
      <c r="D103" s="238"/>
      <c r="E103" s="238"/>
      <c r="F103" s="238"/>
      <c r="G103" s="129"/>
      <c r="H103" s="149"/>
      <c r="I103" s="116"/>
      <c r="J103" s="116"/>
      <c r="K103" s="116"/>
      <c r="L103" s="116"/>
      <c r="M103" s="116"/>
      <c r="N103" s="116"/>
      <c r="O103" s="116"/>
      <c r="P103" s="116"/>
      <c r="Q103" s="116"/>
      <c r="R103" s="116"/>
      <c r="S103" s="116"/>
      <c r="T103" s="116"/>
      <c r="U103" s="116"/>
      <c r="V103" s="116"/>
      <c r="W103" s="116"/>
      <c r="X103" s="116"/>
    </row>
    <row r="104" hidden="1">
      <c r="A104" s="116"/>
      <c r="B104" s="116"/>
      <c r="C104" s="116"/>
      <c r="D104" s="238"/>
      <c r="E104" s="238"/>
      <c r="F104" s="238"/>
      <c r="G104" s="129"/>
      <c r="H104" s="149"/>
      <c r="I104" s="116"/>
      <c r="J104" s="116"/>
      <c r="K104" s="116"/>
      <c r="L104" s="116"/>
      <c r="M104" s="116"/>
      <c r="N104" s="116"/>
      <c r="O104" s="116"/>
      <c r="P104" s="116"/>
      <c r="Q104" s="116"/>
      <c r="R104" s="116"/>
      <c r="S104" s="116"/>
      <c r="T104" s="116"/>
      <c r="U104" s="116"/>
      <c r="V104" s="116"/>
      <c r="W104" s="116"/>
      <c r="X104" s="116"/>
    </row>
    <row r="105" hidden="1">
      <c r="A105" s="116"/>
      <c r="B105" s="116"/>
      <c r="C105" s="116"/>
      <c r="D105" s="238"/>
      <c r="E105" s="238"/>
      <c r="F105" s="238"/>
      <c r="G105" s="129"/>
      <c r="H105" s="149"/>
      <c r="I105" s="116"/>
      <c r="J105" s="116"/>
      <c r="K105" s="116"/>
      <c r="L105" s="116"/>
      <c r="M105" s="116"/>
      <c r="N105" s="116"/>
      <c r="O105" s="116"/>
      <c r="P105" s="116"/>
      <c r="Q105" s="116"/>
      <c r="R105" s="116"/>
      <c r="S105" s="116"/>
      <c r="T105" s="116"/>
      <c r="U105" s="116"/>
      <c r="V105" s="116"/>
      <c r="W105" s="116"/>
      <c r="X105" s="116"/>
    </row>
    <row r="106" hidden="1">
      <c r="A106" s="116"/>
      <c r="B106" s="116"/>
      <c r="C106" s="116"/>
      <c r="D106" s="238"/>
      <c r="E106" s="238"/>
      <c r="F106" s="238"/>
      <c r="G106" s="129"/>
      <c r="H106" s="149"/>
      <c r="I106" s="116"/>
      <c r="J106" s="116"/>
      <c r="K106" s="116"/>
      <c r="L106" s="116"/>
      <c r="M106" s="116"/>
      <c r="N106" s="116"/>
      <c r="O106" s="116"/>
      <c r="P106" s="116"/>
      <c r="Q106" s="116"/>
      <c r="R106" s="116"/>
      <c r="S106" s="116"/>
      <c r="T106" s="116"/>
      <c r="U106" s="116"/>
      <c r="V106" s="116"/>
      <c r="W106" s="116"/>
      <c r="X106" s="116"/>
    </row>
    <row r="107" hidden="1">
      <c r="A107" s="116"/>
      <c r="B107" s="116"/>
      <c r="C107" s="116"/>
      <c r="D107" s="238"/>
      <c r="E107" s="238"/>
      <c r="F107" s="238"/>
      <c r="G107" s="129"/>
      <c r="H107" s="149"/>
      <c r="I107" s="116"/>
      <c r="J107" s="116"/>
      <c r="K107" s="116"/>
      <c r="L107" s="116"/>
      <c r="M107" s="116"/>
      <c r="N107" s="116"/>
      <c r="O107" s="116"/>
      <c r="P107" s="116"/>
      <c r="Q107" s="116"/>
      <c r="R107" s="116"/>
      <c r="S107" s="116"/>
      <c r="T107" s="116"/>
      <c r="U107" s="116"/>
      <c r="V107" s="116"/>
      <c r="W107" s="116"/>
      <c r="X107" s="116"/>
    </row>
    <row r="108" hidden="1">
      <c r="A108" s="116"/>
      <c r="B108" s="116"/>
      <c r="C108" s="116"/>
      <c r="D108" s="238"/>
      <c r="E108" s="238"/>
      <c r="F108" s="238"/>
      <c r="G108" s="129"/>
      <c r="H108" s="149"/>
      <c r="I108" s="116"/>
      <c r="J108" s="116"/>
      <c r="K108" s="116"/>
      <c r="L108" s="116"/>
      <c r="M108" s="116"/>
      <c r="N108" s="116"/>
      <c r="O108" s="116"/>
      <c r="P108" s="116"/>
      <c r="Q108" s="116"/>
      <c r="R108" s="116"/>
      <c r="S108" s="116"/>
      <c r="T108" s="116"/>
      <c r="U108" s="116"/>
      <c r="V108" s="116"/>
      <c r="W108" s="116"/>
      <c r="X108" s="116"/>
    </row>
    <row r="109" hidden="1">
      <c r="A109" s="116"/>
      <c r="B109" s="116"/>
      <c r="C109" s="116"/>
      <c r="D109" s="238"/>
      <c r="E109" s="238"/>
      <c r="F109" s="238"/>
      <c r="G109" s="129"/>
      <c r="H109" s="149"/>
      <c r="I109" s="116"/>
      <c r="J109" s="116"/>
      <c r="K109" s="116"/>
      <c r="L109" s="116"/>
      <c r="M109" s="116"/>
      <c r="N109" s="116"/>
      <c r="O109" s="116"/>
      <c r="P109" s="116"/>
      <c r="Q109" s="116"/>
      <c r="R109" s="116"/>
      <c r="S109" s="116"/>
      <c r="T109" s="116"/>
      <c r="U109" s="116"/>
      <c r="V109" s="116"/>
      <c r="W109" s="116"/>
      <c r="X109" s="116"/>
    </row>
    <row r="110" hidden="1">
      <c r="A110" s="116"/>
      <c r="B110" s="116"/>
      <c r="C110" s="116"/>
      <c r="D110" s="238"/>
      <c r="E110" s="238"/>
      <c r="F110" s="238"/>
      <c r="G110" s="129"/>
      <c r="H110" s="149"/>
      <c r="I110" s="116"/>
      <c r="J110" s="116"/>
      <c r="K110" s="116"/>
      <c r="L110" s="116"/>
      <c r="M110" s="116"/>
      <c r="N110" s="116"/>
      <c r="O110" s="116"/>
      <c r="P110" s="116"/>
      <c r="Q110" s="116"/>
      <c r="R110" s="116"/>
      <c r="S110" s="116"/>
      <c r="T110" s="116"/>
      <c r="U110" s="116"/>
      <c r="V110" s="116"/>
      <c r="W110" s="116"/>
      <c r="X110" s="116"/>
    </row>
    <row r="111" hidden="1">
      <c r="A111" s="116"/>
      <c r="B111" s="116"/>
      <c r="C111" s="116"/>
      <c r="D111" s="238"/>
      <c r="E111" s="238"/>
      <c r="F111" s="238"/>
      <c r="G111" s="129"/>
      <c r="H111" s="149"/>
      <c r="I111" s="116"/>
      <c r="J111" s="116"/>
      <c r="K111" s="116"/>
      <c r="L111" s="116"/>
      <c r="M111" s="116"/>
      <c r="N111" s="116"/>
      <c r="O111" s="116"/>
      <c r="P111" s="116"/>
      <c r="Q111" s="116"/>
      <c r="R111" s="116"/>
      <c r="S111" s="116"/>
      <c r="T111" s="116"/>
      <c r="U111" s="116"/>
      <c r="V111" s="116"/>
      <c r="W111" s="116"/>
      <c r="X111" s="116"/>
    </row>
    <row r="112" hidden="1">
      <c r="A112" s="116"/>
      <c r="B112" s="116"/>
      <c r="C112" s="116"/>
      <c r="D112" s="238"/>
      <c r="E112" s="238"/>
      <c r="F112" s="238"/>
      <c r="G112" s="129"/>
      <c r="H112" s="149"/>
      <c r="I112" s="116"/>
      <c r="J112" s="116"/>
      <c r="K112" s="116"/>
      <c r="L112" s="116"/>
      <c r="M112" s="116"/>
      <c r="N112" s="116"/>
      <c r="O112" s="116"/>
      <c r="P112" s="116"/>
      <c r="Q112" s="116"/>
      <c r="R112" s="116"/>
      <c r="S112" s="116"/>
      <c r="T112" s="116"/>
      <c r="U112" s="116"/>
      <c r="V112" s="116"/>
      <c r="W112" s="116"/>
      <c r="X112" s="116"/>
    </row>
    <row r="113" hidden="1">
      <c r="A113" s="116"/>
      <c r="B113" s="116"/>
      <c r="C113" s="116"/>
      <c r="D113" s="238"/>
      <c r="E113" s="238"/>
      <c r="F113" s="238"/>
      <c r="G113" s="129"/>
      <c r="H113" s="149"/>
      <c r="I113" s="116"/>
      <c r="J113" s="116"/>
      <c r="K113" s="116"/>
      <c r="L113" s="116"/>
      <c r="M113" s="116"/>
      <c r="N113" s="116"/>
      <c r="O113" s="116"/>
      <c r="P113" s="116"/>
      <c r="Q113" s="116"/>
      <c r="R113" s="116"/>
      <c r="S113" s="116"/>
      <c r="T113" s="116"/>
      <c r="U113" s="116"/>
      <c r="V113" s="116"/>
      <c r="W113" s="116"/>
      <c r="X113" s="116"/>
    </row>
    <row r="114" hidden="1">
      <c r="A114" s="116"/>
      <c r="B114" s="116"/>
      <c r="C114" s="116"/>
      <c r="D114" s="238"/>
      <c r="E114" s="238"/>
      <c r="F114" s="238"/>
      <c r="G114" s="129"/>
      <c r="H114" s="149"/>
      <c r="I114" s="116"/>
      <c r="J114" s="116"/>
      <c r="K114" s="116"/>
      <c r="L114" s="116"/>
      <c r="M114" s="116"/>
      <c r="N114" s="116"/>
      <c r="O114" s="116"/>
      <c r="P114" s="116"/>
      <c r="Q114" s="116"/>
      <c r="R114" s="116"/>
      <c r="S114" s="116"/>
      <c r="T114" s="116"/>
      <c r="U114" s="116"/>
      <c r="V114" s="116"/>
      <c r="W114" s="116"/>
      <c r="X114" s="116"/>
    </row>
    <row r="115" hidden="1">
      <c r="A115" s="116"/>
      <c r="B115" s="116"/>
      <c r="C115" s="116"/>
      <c r="D115" s="238"/>
      <c r="E115" s="238"/>
      <c r="F115" s="238"/>
      <c r="G115" s="129"/>
      <c r="H115" s="149"/>
      <c r="I115" s="116"/>
      <c r="J115" s="116"/>
      <c r="K115" s="116"/>
      <c r="L115" s="116"/>
      <c r="M115" s="116"/>
      <c r="N115" s="116"/>
      <c r="O115" s="116"/>
      <c r="P115" s="116"/>
      <c r="Q115" s="116"/>
      <c r="R115" s="116"/>
      <c r="S115" s="116"/>
      <c r="T115" s="116"/>
      <c r="U115" s="116"/>
      <c r="V115" s="116"/>
      <c r="W115" s="116"/>
      <c r="X115" s="116"/>
    </row>
    <row r="116" hidden="1">
      <c r="A116" s="116"/>
      <c r="B116" s="116"/>
      <c r="C116" s="116"/>
      <c r="D116" s="238"/>
      <c r="E116" s="238"/>
      <c r="F116" s="238"/>
      <c r="G116" s="129"/>
      <c r="H116" s="149"/>
      <c r="I116" s="116"/>
      <c r="J116" s="116"/>
      <c r="K116" s="116"/>
      <c r="L116" s="116"/>
      <c r="M116" s="116"/>
      <c r="N116" s="116"/>
      <c r="O116" s="116"/>
      <c r="P116" s="116"/>
      <c r="Q116" s="116"/>
      <c r="R116" s="116"/>
      <c r="S116" s="116"/>
      <c r="T116" s="116"/>
      <c r="U116" s="116"/>
      <c r="V116" s="116"/>
      <c r="W116" s="116"/>
      <c r="X116" s="116"/>
    </row>
    <row r="117" hidden="1">
      <c r="A117" s="116"/>
      <c r="B117" s="116"/>
      <c r="C117" s="116"/>
      <c r="D117" s="238"/>
      <c r="E117" s="238"/>
      <c r="F117" s="238"/>
      <c r="G117" s="129"/>
      <c r="H117" s="149"/>
      <c r="I117" s="116"/>
      <c r="J117" s="116"/>
      <c r="K117" s="116"/>
      <c r="L117" s="116"/>
      <c r="M117" s="116"/>
      <c r="N117" s="116"/>
      <c r="O117" s="116"/>
      <c r="P117" s="116"/>
      <c r="Q117" s="116"/>
      <c r="R117" s="116"/>
      <c r="S117" s="116"/>
      <c r="T117" s="116"/>
      <c r="U117" s="116"/>
      <c r="V117" s="116"/>
      <c r="W117" s="116"/>
      <c r="X117" s="116"/>
    </row>
    <row r="118" hidden="1">
      <c r="A118" s="116"/>
      <c r="B118" s="116"/>
      <c r="C118" s="116"/>
      <c r="D118" s="238"/>
      <c r="E118" s="238"/>
      <c r="F118" s="238"/>
      <c r="G118" s="129"/>
      <c r="H118" s="149"/>
      <c r="I118" s="116"/>
      <c r="J118" s="116"/>
      <c r="K118" s="116"/>
      <c r="L118" s="116"/>
      <c r="M118" s="116"/>
      <c r="N118" s="116"/>
      <c r="O118" s="116"/>
      <c r="P118" s="116"/>
      <c r="Q118" s="116"/>
      <c r="R118" s="116"/>
      <c r="S118" s="116"/>
      <c r="T118" s="116"/>
      <c r="U118" s="116"/>
      <c r="V118" s="116"/>
      <c r="W118" s="116"/>
      <c r="X118" s="116"/>
    </row>
    <row r="119" hidden="1">
      <c r="A119" s="116"/>
      <c r="B119" s="116"/>
      <c r="C119" s="116"/>
      <c r="D119" s="238"/>
      <c r="E119" s="238"/>
      <c r="F119" s="238"/>
      <c r="G119" s="129"/>
      <c r="H119" s="149"/>
      <c r="I119" s="116"/>
      <c r="J119" s="116"/>
      <c r="K119" s="116"/>
      <c r="L119" s="116"/>
      <c r="M119" s="116"/>
      <c r="N119" s="116"/>
      <c r="O119" s="116"/>
      <c r="P119" s="116"/>
      <c r="Q119" s="116"/>
      <c r="R119" s="116"/>
      <c r="S119" s="116"/>
      <c r="T119" s="116"/>
      <c r="U119" s="116"/>
      <c r="V119" s="116"/>
      <c r="W119" s="116"/>
      <c r="X119" s="116"/>
    </row>
    <row r="120" hidden="1">
      <c r="A120" s="116"/>
      <c r="B120" s="116"/>
      <c r="C120" s="116"/>
      <c r="D120" s="238"/>
      <c r="E120" s="238"/>
      <c r="F120" s="238"/>
      <c r="G120" s="129"/>
      <c r="H120" s="149"/>
      <c r="I120" s="116"/>
      <c r="J120" s="116"/>
      <c r="K120" s="116"/>
      <c r="L120" s="116"/>
      <c r="M120" s="116"/>
      <c r="N120" s="116"/>
      <c r="O120" s="116"/>
      <c r="P120" s="116"/>
      <c r="Q120" s="116"/>
      <c r="R120" s="116"/>
      <c r="S120" s="116"/>
      <c r="T120" s="116"/>
      <c r="U120" s="116"/>
      <c r="V120" s="116"/>
      <c r="W120" s="116"/>
      <c r="X120" s="116"/>
    </row>
    <row r="121" hidden="1">
      <c r="A121" s="116"/>
      <c r="B121" s="116"/>
      <c r="C121" s="116"/>
      <c r="D121" s="238"/>
      <c r="E121" s="238"/>
      <c r="F121" s="238"/>
      <c r="G121" s="129"/>
      <c r="H121" s="149"/>
      <c r="I121" s="116"/>
      <c r="J121" s="116"/>
      <c r="K121" s="116"/>
      <c r="L121" s="116"/>
      <c r="M121" s="116"/>
      <c r="N121" s="116"/>
      <c r="O121" s="116"/>
      <c r="P121" s="116"/>
      <c r="Q121" s="116"/>
      <c r="R121" s="116"/>
      <c r="S121" s="116"/>
      <c r="T121" s="116"/>
      <c r="U121" s="116"/>
      <c r="V121" s="116"/>
      <c r="W121" s="116"/>
      <c r="X121" s="116"/>
    </row>
    <row r="122" hidden="1">
      <c r="A122" s="116"/>
      <c r="B122" s="116"/>
      <c r="C122" s="116"/>
      <c r="D122" s="238"/>
      <c r="E122" s="238"/>
      <c r="F122" s="238"/>
      <c r="G122" s="129"/>
      <c r="H122" s="149"/>
      <c r="I122" s="116"/>
      <c r="J122" s="116"/>
      <c r="K122" s="116"/>
      <c r="L122" s="116"/>
      <c r="M122" s="116"/>
      <c r="N122" s="116"/>
      <c r="O122" s="116"/>
      <c r="P122" s="116"/>
      <c r="Q122" s="116"/>
      <c r="R122" s="116"/>
      <c r="S122" s="116"/>
      <c r="T122" s="116"/>
      <c r="U122" s="116"/>
      <c r="V122" s="116"/>
      <c r="W122" s="116"/>
      <c r="X122" s="116"/>
    </row>
    <row r="123" hidden="1">
      <c r="A123" s="116"/>
      <c r="B123" s="116"/>
      <c r="C123" s="116"/>
      <c r="D123" s="238"/>
      <c r="E123" s="238"/>
      <c r="F123" s="238"/>
      <c r="G123" s="129"/>
      <c r="H123" s="149"/>
      <c r="I123" s="116"/>
      <c r="J123" s="116"/>
      <c r="K123" s="116"/>
      <c r="L123" s="116"/>
      <c r="M123" s="116"/>
      <c r="N123" s="116"/>
      <c r="O123" s="116"/>
      <c r="P123" s="116"/>
      <c r="Q123" s="116"/>
      <c r="R123" s="116"/>
      <c r="S123" s="116"/>
      <c r="T123" s="116"/>
      <c r="U123" s="116"/>
      <c r="V123" s="116"/>
      <c r="W123" s="116"/>
      <c r="X123" s="116"/>
    </row>
    <row r="124" hidden="1">
      <c r="A124" s="116"/>
      <c r="B124" s="116"/>
      <c r="C124" s="116"/>
      <c r="D124" s="238"/>
      <c r="E124" s="238"/>
      <c r="F124" s="238"/>
      <c r="G124" s="129"/>
      <c r="H124" s="149"/>
      <c r="I124" s="116"/>
      <c r="J124" s="116"/>
      <c r="K124" s="116"/>
      <c r="L124" s="116"/>
      <c r="M124" s="116"/>
      <c r="N124" s="116"/>
      <c r="O124" s="116"/>
      <c r="P124" s="116"/>
      <c r="Q124" s="116"/>
      <c r="R124" s="116"/>
      <c r="S124" s="116"/>
      <c r="T124" s="116"/>
      <c r="U124" s="116"/>
      <c r="V124" s="116"/>
      <c r="W124" s="116"/>
      <c r="X124" s="116"/>
    </row>
    <row r="125" hidden="1">
      <c r="A125" s="116"/>
      <c r="B125" s="116"/>
      <c r="C125" s="116"/>
      <c r="D125" s="238"/>
      <c r="E125" s="238"/>
      <c r="F125" s="238"/>
      <c r="G125" s="129"/>
      <c r="H125" s="149"/>
      <c r="I125" s="116"/>
      <c r="J125" s="116"/>
      <c r="K125" s="116"/>
      <c r="L125" s="116"/>
      <c r="M125" s="116"/>
      <c r="N125" s="116"/>
      <c r="O125" s="116"/>
      <c r="P125" s="116"/>
      <c r="Q125" s="116"/>
      <c r="R125" s="116"/>
      <c r="S125" s="116"/>
      <c r="T125" s="116"/>
      <c r="U125" s="116"/>
      <c r="V125" s="116"/>
      <c r="W125" s="116"/>
      <c r="X125" s="116"/>
    </row>
    <row r="126" hidden="1">
      <c r="A126" s="116"/>
      <c r="B126" s="116"/>
      <c r="C126" s="116"/>
      <c r="D126" s="238"/>
      <c r="E126" s="238"/>
      <c r="F126" s="238"/>
      <c r="G126" s="129"/>
      <c r="H126" s="149"/>
      <c r="I126" s="116"/>
      <c r="J126" s="116"/>
      <c r="K126" s="116"/>
      <c r="L126" s="116"/>
      <c r="M126" s="116"/>
      <c r="N126" s="116"/>
      <c r="O126" s="116"/>
      <c r="P126" s="116"/>
      <c r="Q126" s="116"/>
      <c r="R126" s="116"/>
      <c r="S126" s="116"/>
      <c r="T126" s="116"/>
      <c r="U126" s="116"/>
      <c r="V126" s="116"/>
      <c r="W126" s="116"/>
      <c r="X126" s="116"/>
    </row>
    <row r="127" hidden="1">
      <c r="A127" s="116"/>
      <c r="B127" s="116"/>
      <c r="C127" s="116"/>
      <c r="D127" s="238"/>
      <c r="E127" s="238"/>
      <c r="F127" s="238"/>
      <c r="G127" s="129"/>
      <c r="H127" s="149"/>
      <c r="I127" s="116"/>
      <c r="J127" s="116"/>
      <c r="K127" s="116"/>
      <c r="L127" s="116"/>
      <c r="M127" s="116"/>
      <c r="N127" s="116"/>
      <c r="O127" s="116"/>
      <c r="P127" s="116"/>
      <c r="Q127" s="116"/>
      <c r="R127" s="116"/>
      <c r="S127" s="116"/>
      <c r="T127" s="116"/>
      <c r="U127" s="116"/>
      <c r="V127" s="116"/>
      <c r="W127" s="116"/>
      <c r="X127" s="116"/>
    </row>
    <row r="128" hidden="1">
      <c r="A128" s="116"/>
      <c r="B128" s="116"/>
      <c r="C128" s="116"/>
      <c r="D128" s="238"/>
      <c r="E128" s="238"/>
      <c r="F128" s="238"/>
      <c r="G128" s="129"/>
      <c r="H128" s="149"/>
      <c r="I128" s="116"/>
      <c r="J128" s="116"/>
      <c r="K128" s="116"/>
      <c r="L128" s="116"/>
      <c r="M128" s="116"/>
      <c r="N128" s="116"/>
      <c r="O128" s="116"/>
      <c r="P128" s="116"/>
      <c r="Q128" s="116"/>
      <c r="R128" s="116"/>
      <c r="S128" s="116"/>
      <c r="T128" s="116"/>
      <c r="U128" s="116"/>
      <c r="V128" s="116"/>
      <c r="W128" s="116"/>
      <c r="X128" s="116"/>
    </row>
    <row r="129" hidden="1">
      <c r="A129" s="116"/>
      <c r="B129" s="116"/>
      <c r="C129" s="116"/>
      <c r="D129" s="238"/>
      <c r="E129" s="238"/>
      <c r="F129" s="238"/>
      <c r="G129" s="129"/>
      <c r="H129" s="149"/>
      <c r="I129" s="116"/>
      <c r="J129" s="116"/>
      <c r="K129" s="116"/>
      <c r="L129" s="116"/>
      <c r="M129" s="116"/>
      <c r="N129" s="116"/>
      <c r="O129" s="116"/>
      <c r="P129" s="116"/>
      <c r="Q129" s="116"/>
      <c r="R129" s="116"/>
      <c r="S129" s="116"/>
      <c r="T129" s="116"/>
      <c r="U129" s="116"/>
      <c r="V129" s="116"/>
      <c r="W129" s="116"/>
      <c r="X129" s="116"/>
    </row>
    <row r="130" hidden="1">
      <c r="A130" s="116"/>
      <c r="B130" s="116"/>
      <c r="C130" s="116"/>
      <c r="D130" s="238"/>
      <c r="E130" s="238"/>
      <c r="F130" s="238"/>
      <c r="G130" s="129"/>
      <c r="H130" s="149"/>
      <c r="I130" s="116"/>
      <c r="J130" s="116"/>
      <c r="K130" s="116"/>
      <c r="L130" s="116"/>
      <c r="M130" s="116"/>
      <c r="N130" s="116"/>
      <c r="O130" s="116"/>
      <c r="P130" s="116"/>
      <c r="Q130" s="116"/>
      <c r="R130" s="116"/>
      <c r="S130" s="116"/>
      <c r="T130" s="116"/>
      <c r="U130" s="116"/>
      <c r="V130" s="116"/>
      <c r="W130" s="116"/>
      <c r="X130" s="116"/>
    </row>
    <row r="131" hidden="1">
      <c r="A131" s="116"/>
      <c r="B131" s="116"/>
      <c r="C131" s="116"/>
      <c r="D131" s="238"/>
      <c r="E131" s="238"/>
      <c r="F131" s="238"/>
      <c r="G131" s="129"/>
      <c r="H131" s="149"/>
      <c r="I131" s="116"/>
      <c r="J131" s="116"/>
      <c r="K131" s="116"/>
      <c r="L131" s="116"/>
      <c r="M131" s="116"/>
      <c r="N131" s="116"/>
      <c r="O131" s="116"/>
      <c r="P131" s="116"/>
      <c r="Q131" s="116"/>
      <c r="R131" s="116"/>
      <c r="S131" s="116"/>
      <c r="T131" s="116"/>
      <c r="U131" s="116"/>
      <c r="V131" s="116"/>
      <c r="W131" s="116"/>
      <c r="X131" s="116"/>
    </row>
    <row r="132" hidden="1">
      <c r="A132" s="116"/>
      <c r="B132" s="116"/>
      <c r="C132" s="116"/>
      <c r="D132" s="238"/>
      <c r="E132" s="238"/>
      <c r="F132" s="238"/>
      <c r="G132" s="129"/>
      <c r="H132" s="149"/>
      <c r="I132" s="116"/>
      <c r="J132" s="116"/>
      <c r="K132" s="116"/>
      <c r="L132" s="116"/>
      <c r="M132" s="116"/>
      <c r="N132" s="116"/>
      <c r="O132" s="116"/>
      <c r="P132" s="116"/>
      <c r="Q132" s="116"/>
      <c r="R132" s="116"/>
      <c r="S132" s="116"/>
      <c r="T132" s="116"/>
      <c r="U132" s="116"/>
      <c r="V132" s="116"/>
      <c r="W132" s="116"/>
      <c r="X132" s="116"/>
    </row>
    <row r="133" hidden="1">
      <c r="A133" s="116"/>
      <c r="B133" s="116"/>
      <c r="C133" s="116"/>
      <c r="D133" s="238"/>
      <c r="E133" s="238"/>
      <c r="F133" s="238"/>
      <c r="G133" s="129"/>
      <c r="H133" s="149"/>
      <c r="I133" s="116"/>
      <c r="J133" s="116"/>
      <c r="K133" s="116"/>
      <c r="L133" s="116"/>
      <c r="M133" s="116"/>
      <c r="N133" s="116"/>
      <c r="O133" s="116"/>
      <c r="P133" s="116"/>
      <c r="Q133" s="116"/>
      <c r="R133" s="116"/>
      <c r="S133" s="116"/>
      <c r="T133" s="116"/>
      <c r="U133" s="116"/>
      <c r="V133" s="116"/>
      <c r="W133" s="116"/>
      <c r="X133" s="116"/>
    </row>
    <row r="134" hidden="1">
      <c r="A134" s="116"/>
      <c r="B134" s="116"/>
      <c r="C134" s="116"/>
      <c r="D134" s="238"/>
      <c r="E134" s="238"/>
      <c r="F134" s="238"/>
      <c r="G134" s="129"/>
      <c r="H134" s="149"/>
      <c r="I134" s="116"/>
      <c r="J134" s="116"/>
      <c r="K134" s="116"/>
      <c r="L134" s="116"/>
      <c r="M134" s="116"/>
      <c r="N134" s="116"/>
      <c r="O134" s="116"/>
      <c r="P134" s="116"/>
      <c r="Q134" s="116"/>
      <c r="R134" s="116"/>
      <c r="S134" s="116"/>
      <c r="T134" s="116"/>
      <c r="U134" s="116"/>
      <c r="V134" s="116"/>
      <c r="W134" s="116"/>
      <c r="X134" s="116"/>
    </row>
    <row r="135" hidden="1">
      <c r="A135" s="116"/>
      <c r="B135" s="116"/>
      <c r="C135" s="116"/>
      <c r="D135" s="238"/>
      <c r="E135" s="238"/>
      <c r="F135" s="238"/>
      <c r="G135" s="129"/>
      <c r="H135" s="149"/>
      <c r="I135" s="116"/>
      <c r="J135" s="116"/>
      <c r="K135" s="116"/>
      <c r="L135" s="116"/>
      <c r="M135" s="116"/>
      <c r="N135" s="116"/>
      <c r="O135" s="116"/>
      <c r="P135" s="116"/>
      <c r="Q135" s="116"/>
      <c r="R135" s="116"/>
      <c r="S135" s="116"/>
      <c r="T135" s="116"/>
      <c r="U135" s="116"/>
      <c r="V135" s="116"/>
      <c r="W135" s="116"/>
      <c r="X135" s="116"/>
    </row>
    <row r="136" hidden="1">
      <c r="A136" s="116"/>
      <c r="B136" s="116"/>
      <c r="C136" s="116"/>
      <c r="D136" s="238"/>
      <c r="E136" s="238"/>
      <c r="F136" s="238"/>
      <c r="G136" s="129"/>
      <c r="H136" s="149"/>
      <c r="I136" s="116"/>
      <c r="J136" s="116"/>
      <c r="K136" s="116"/>
      <c r="L136" s="116"/>
      <c r="M136" s="116"/>
      <c r="N136" s="116"/>
      <c r="O136" s="116"/>
      <c r="P136" s="116"/>
      <c r="Q136" s="116"/>
      <c r="R136" s="116"/>
      <c r="S136" s="116"/>
      <c r="T136" s="116"/>
      <c r="U136" s="116"/>
      <c r="V136" s="116"/>
      <c r="W136" s="116"/>
      <c r="X136" s="116"/>
    </row>
    <row r="137" hidden="1">
      <c r="A137" s="116"/>
      <c r="B137" s="116"/>
      <c r="C137" s="116"/>
      <c r="D137" s="238"/>
      <c r="E137" s="238"/>
      <c r="F137" s="238"/>
      <c r="G137" s="129"/>
      <c r="H137" s="149"/>
      <c r="I137" s="116"/>
      <c r="J137" s="116"/>
      <c r="K137" s="116"/>
      <c r="L137" s="116"/>
      <c r="M137" s="116"/>
      <c r="N137" s="116"/>
      <c r="O137" s="116"/>
      <c r="P137" s="116"/>
      <c r="Q137" s="116"/>
      <c r="R137" s="116"/>
      <c r="S137" s="116"/>
      <c r="T137" s="116"/>
      <c r="U137" s="116"/>
      <c r="V137" s="116"/>
      <c r="W137" s="116"/>
      <c r="X137" s="116"/>
    </row>
    <row r="138" hidden="1">
      <c r="A138" s="116"/>
      <c r="B138" s="116"/>
      <c r="C138" s="116"/>
      <c r="D138" s="238"/>
      <c r="E138" s="238"/>
      <c r="F138" s="238"/>
      <c r="G138" s="129"/>
      <c r="H138" s="149"/>
      <c r="I138" s="116"/>
      <c r="J138" s="116"/>
      <c r="K138" s="116"/>
      <c r="L138" s="116"/>
      <c r="M138" s="116"/>
      <c r="N138" s="116"/>
      <c r="O138" s="116"/>
      <c r="P138" s="116"/>
      <c r="Q138" s="116"/>
      <c r="R138" s="116"/>
      <c r="S138" s="116"/>
      <c r="T138" s="116"/>
      <c r="U138" s="116"/>
      <c r="V138" s="116"/>
      <c r="W138" s="116"/>
      <c r="X138" s="116"/>
    </row>
    <row r="139" hidden="1">
      <c r="A139" s="116"/>
      <c r="B139" s="116"/>
      <c r="C139" s="116"/>
      <c r="D139" s="238"/>
      <c r="E139" s="238"/>
      <c r="F139" s="238"/>
      <c r="G139" s="129"/>
      <c r="H139" s="149"/>
      <c r="I139" s="116"/>
      <c r="J139" s="116"/>
      <c r="K139" s="116"/>
      <c r="L139" s="116"/>
      <c r="M139" s="116"/>
      <c r="N139" s="116"/>
      <c r="O139" s="116"/>
      <c r="P139" s="116"/>
      <c r="Q139" s="116"/>
      <c r="R139" s="116"/>
      <c r="S139" s="116"/>
      <c r="T139" s="116"/>
      <c r="U139" s="116"/>
      <c r="V139" s="116"/>
      <c r="W139" s="116"/>
      <c r="X139" s="116"/>
    </row>
    <row r="140" hidden="1">
      <c r="A140" s="116"/>
      <c r="B140" s="116"/>
      <c r="C140" s="116"/>
      <c r="D140" s="238"/>
      <c r="E140" s="238"/>
      <c r="F140" s="238"/>
      <c r="G140" s="129"/>
      <c r="H140" s="149"/>
      <c r="I140" s="116"/>
      <c r="J140" s="116"/>
      <c r="K140" s="116"/>
      <c r="L140" s="116"/>
      <c r="M140" s="116"/>
      <c r="N140" s="116"/>
      <c r="O140" s="116"/>
      <c r="P140" s="116"/>
      <c r="Q140" s="116"/>
      <c r="R140" s="116"/>
      <c r="S140" s="116"/>
      <c r="T140" s="116"/>
      <c r="U140" s="116"/>
      <c r="V140" s="116"/>
      <c r="W140" s="116"/>
      <c r="X140" s="116"/>
    </row>
    <row r="141" hidden="1">
      <c r="A141" s="116"/>
      <c r="B141" s="116"/>
      <c r="C141" s="116"/>
      <c r="D141" s="238"/>
      <c r="E141" s="238"/>
      <c r="F141" s="238"/>
      <c r="G141" s="129"/>
      <c r="H141" s="149"/>
      <c r="I141" s="116"/>
      <c r="J141" s="116"/>
      <c r="K141" s="116"/>
      <c r="L141" s="116"/>
      <c r="M141" s="116"/>
      <c r="N141" s="116"/>
      <c r="O141" s="116"/>
      <c r="P141" s="116"/>
      <c r="Q141" s="116"/>
      <c r="R141" s="116"/>
      <c r="S141" s="116"/>
      <c r="T141" s="116"/>
      <c r="U141" s="116"/>
      <c r="V141" s="116"/>
      <c r="W141" s="116"/>
      <c r="X141" s="116"/>
    </row>
    <row r="142" hidden="1">
      <c r="A142" s="116"/>
      <c r="B142" s="116"/>
      <c r="C142" s="116"/>
      <c r="D142" s="238"/>
      <c r="E142" s="238"/>
      <c r="F142" s="238"/>
      <c r="G142" s="129"/>
      <c r="H142" s="149"/>
      <c r="I142" s="116"/>
      <c r="J142" s="116"/>
      <c r="K142" s="116"/>
      <c r="L142" s="116"/>
      <c r="M142" s="116"/>
      <c r="N142" s="116"/>
      <c r="O142" s="116"/>
      <c r="P142" s="116"/>
      <c r="Q142" s="116"/>
      <c r="R142" s="116"/>
      <c r="S142" s="116"/>
      <c r="T142" s="116"/>
      <c r="U142" s="116"/>
      <c r="V142" s="116"/>
      <c r="W142" s="116"/>
      <c r="X142" s="116"/>
    </row>
    <row r="143" hidden="1">
      <c r="A143" s="116"/>
      <c r="B143" s="116"/>
      <c r="C143" s="116"/>
      <c r="D143" s="238"/>
      <c r="E143" s="238"/>
      <c r="F143" s="238"/>
      <c r="G143" s="129"/>
      <c r="H143" s="149"/>
      <c r="I143" s="116"/>
      <c r="J143" s="116"/>
      <c r="K143" s="116"/>
      <c r="L143" s="116"/>
      <c r="M143" s="116"/>
      <c r="N143" s="116"/>
      <c r="O143" s="116"/>
      <c r="P143" s="116"/>
      <c r="Q143" s="116"/>
      <c r="R143" s="116"/>
      <c r="S143" s="116"/>
      <c r="T143" s="116"/>
      <c r="U143" s="116"/>
      <c r="V143" s="116"/>
      <c r="W143" s="116"/>
      <c r="X143" s="116"/>
    </row>
    <row r="144" hidden="1">
      <c r="A144" s="116"/>
      <c r="B144" s="116"/>
      <c r="C144" s="116"/>
      <c r="D144" s="238"/>
      <c r="E144" s="238"/>
      <c r="F144" s="238"/>
      <c r="G144" s="129"/>
      <c r="H144" s="149"/>
      <c r="I144" s="116"/>
      <c r="J144" s="116"/>
      <c r="K144" s="116"/>
      <c r="L144" s="116"/>
      <c r="M144" s="116"/>
      <c r="N144" s="116"/>
      <c r="O144" s="116"/>
      <c r="P144" s="116"/>
      <c r="Q144" s="116"/>
      <c r="R144" s="116"/>
      <c r="S144" s="116"/>
      <c r="T144" s="116"/>
      <c r="U144" s="116"/>
      <c r="V144" s="116"/>
      <c r="W144" s="116"/>
      <c r="X144" s="116"/>
    </row>
    <row r="145" hidden="1">
      <c r="A145" s="116"/>
      <c r="B145" s="116"/>
      <c r="C145" s="116"/>
      <c r="D145" s="238"/>
      <c r="E145" s="238"/>
      <c r="F145" s="238"/>
      <c r="G145" s="129"/>
      <c r="H145" s="149"/>
      <c r="I145" s="116"/>
      <c r="J145" s="116"/>
      <c r="K145" s="116"/>
      <c r="L145" s="116"/>
      <c r="M145" s="116"/>
      <c r="N145" s="116"/>
      <c r="O145" s="116"/>
      <c r="P145" s="116"/>
      <c r="Q145" s="116"/>
      <c r="R145" s="116"/>
      <c r="S145" s="116"/>
      <c r="T145" s="116"/>
      <c r="U145" s="116"/>
      <c r="V145" s="116"/>
      <c r="W145" s="116"/>
      <c r="X145" s="116"/>
    </row>
    <row r="146" hidden="1">
      <c r="A146" s="116"/>
      <c r="B146" s="116"/>
      <c r="C146" s="116"/>
      <c r="D146" s="238"/>
      <c r="E146" s="238"/>
      <c r="F146" s="238"/>
      <c r="G146" s="129"/>
      <c r="H146" s="149"/>
      <c r="I146" s="116"/>
      <c r="J146" s="116"/>
      <c r="K146" s="116"/>
      <c r="L146" s="116"/>
      <c r="M146" s="116"/>
      <c r="N146" s="116"/>
      <c r="O146" s="116"/>
      <c r="P146" s="116"/>
      <c r="Q146" s="116"/>
      <c r="R146" s="116"/>
      <c r="S146" s="116"/>
      <c r="T146" s="116"/>
      <c r="U146" s="116"/>
      <c r="V146" s="116"/>
      <c r="W146" s="116"/>
      <c r="X146" s="116"/>
    </row>
    <row r="147" hidden="1">
      <c r="A147" s="116"/>
      <c r="B147" s="116"/>
      <c r="C147" s="116"/>
      <c r="D147" s="238"/>
      <c r="E147" s="238"/>
      <c r="F147" s="238"/>
      <c r="G147" s="129"/>
      <c r="H147" s="149"/>
      <c r="I147" s="116"/>
      <c r="J147" s="116"/>
      <c r="K147" s="116"/>
      <c r="L147" s="116"/>
      <c r="M147" s="116"/>
      <c r="N147" s="116"/>
      <c r="O147" s="116"/>
      <c r="P147" s="116"/>
      <c r="Q147" s="116"/>
      <c r="R147" s="116"/>
      <c r="S147" s="116"/>
      <c r="T147" s="116"/>
      <c r="U147" s="116"/>
      <c r="V147" s="116"/>
      <c r="W147" s="116"/>
      <c r="X147" s="116"/>
    </row>
    <row r="148" hidden="1">
      <c r="A148" s="116"/>
      <c r="B148" s="116"/>
      <c r="C148" s="116"/>
      <c r="D148" s="238"/>
      <c r="E148" s="238"/>
      <c r="F148" s="238"/>
      <c r="G148" s="129"/>
      <c r="H148" s="149"/>
      <c r="I148" s="116"/>
      <c r="J148" s="116"/>
      <c r="K148" s="116"/>
      <c r="L148" s="116"/>
      <c r="M148" s="116"/>
      <c r="N148" s="116"/>
      <c r="O148" s="116"/>
      <c r="P148" s="116"/>
      <c r="Q148" s="116"/>
      <c r="R148" s="116"/>
      <c r="S148" s="116"/>
      <c r="T148" s="116"/>
      <c r="U148" s="116"/>
      <c r="V148" s="116"/>
      <c r="W148" s="116"/>
      <c r="X148" s="116"/>
    </row>
    <row r="149" hidden="1">
      <c r="A149" s="116"/>
      <c r="B149" s="116"/>
      <c r="C149" s="116"/>
      <c r="D149" s="238"/>
      <c r="E149" s="238"/>
      <c r="F149" s="238"/>
      <c r="G149" s="129"/>
      <c r="H149" s="149"/>
      <c r="I149" s="116"/>
      <c r="J149" s="116"/>
      <c r="K149" s="116"/>
      <c r="L149" s="116"/>
      <c r="M149" s="116"/>
      <c r="N149" s="116"/>
      <c r="O149" s="116"/>
      <c r="P149" s="116"/>
      <c r="Q149" s="116"/>
      <c r="R149" s="116"/>
      <c r="S149" s="116"/>
      <c r="T149" s="116"/>
      <c r="U149" s="116"/>
      <c r="V149" s="116"/>
      <c r="W149" s="116"/>
      <c r="X149" s="116"/>
    </row>
    <row r="150" hidden="1">
      <c r="A150" s="116"/>
      <c r="B150" s="116"/>
      <c r="C150" s="116"/>
      <c r="D150" s="238"/>
      <c r="E150" s="238"/>
      <c r="F150" s="238"/>
      <c r="G150" s="129"/>
      <c r="H150" s="149"/>
      <c r="I150" s="116"/>
      <c r="J150" s="116"/>
      <c r="K150" s="116"/>
      <c r="L150" s="116"/>
      <c r="M150" s="116"/>
      <c r="N150" s="116"/>
      <c r="O150" s="116"/>
      <c r="P150" s="116"/>
      <c r="Q150" s="116"/>
      <c r="R150" s="116"/>
      <c r="S150" s="116"/>
      <c r="T150" s="116"/>
      <c r="U150" s="116"/>
      <c r="V150" s="116"/>
      <c r="W150" s="116"/>
      <c r="X150" s="116"/>
    </row>
    <row r="151" hidden="1">
      <c r="A151" s="116"/>
      <c r="B151" s="116"/>
      <c r="C151" s="116"/>
      <c r="D151" s="238"/>
      <c r="E151" s="238"/>
      <c r="F151" s="238"/>
      <c r="G151" s="129"/>
      <c r="H151" s="149"/>
      <c r="I151" s="116"/>
      <c r="J151" s="116"/>
      <c r="K151" s="116"/>
      <c r="L151" s="116"/>
      <c r="M151" s="116"/>
      <c r="N151" s="116"/>
      <c r="O151" s="116"/>
      <c r="P151" s="116"/>
      <c r="Q151" s="116"/>
      <c r="R151" s="116"/>
      <c r="S151" s="116"/>
      <c r="T151" s="116"/>
      <c r="U151" s="116"/>
      <c r="V151" s="116"/>
      <c r="W151" s="116"/>
      <c r="X151" s="116"/>
    </row>
    <row r="152" hidden="1">
      <c r="A152" s="116"/>
      <c r="B152" s="116"/>
      <c r="C152" s="116"/>
      <c r="D152" s="238"/>
      <c r="E152" s="238"/>
      <c r="F152" s="238"/>
      <c r="G152" s="129"/>
      <c r="H152" s="149"/>
      <c r="I152" s="116"/>
      <c r="J152" s="116"/>
      <c r="K152" s="116"/>
      <c r="L152" s="116"/>
      <c r="M152" s="116"/>
      <c r="N152" s="116"/>
      <c r="O152" s="116"/>
      <c r="P152" s="116"/>
      <c r="Q152" s="116"/>
      <c r="R152" s="116"/>
      <c r="S152" s="116"/>
      <c r="T152" s="116"/>
      <c r="U152" s="116"/>
      <c r="V152" s="116"/>
      <c r="W152" s="116"/>
      <c r="X152" s="116"/>
    </row>
    <row r="153" hidden="1">
      <c r="A153" s="116"/>
      <c r="B153" s="116"/>
      <c r="C153" s="116"/>
      <c r="D153" s="238"/>
      <c r="E153" s="238"/>
      <c r="F153" s="238"/>
      <c r="G153" s="129"/>
      <c r="H153" s="149"/>
      <c r="I153" s="116"/>
      <c r="J153" s="116"/>
      <c r="K153" s="116"/>
      <c r="L153" s="116"/>
      <c r="M153" s="116"/>
      <c r="N153" s="116"/>
      <c r="O153" s="116"/>
      <c r="P153" s="116"/>
      <c r="Q153" s="116"/>
      <c r="R153" s="116"/>
      <c r="S153" s="116"/>
      <c r="T153" s="116"/>
      <c r="U153" s="116"/>
      <c r="V153" s="116"/>
      <c r="W153" s="116"/>
      <c r="X153" s="116"/>
    </row>
    <row r="154" hidden="1">
      <c r="A154" s="116"/>
      <c r="B154" s="116"/>
      <c r="C154" s="116"/>
      <c r="D154" s="238"/>
      <c r="E154" s="238"/>
      <c r="F154" s="238"/>
      <c r="G154" s="129"/>
      <c r="H154" s="149"/>
      <c r="I154" s="116"/>
      <c r="J154" s="116"/>
      <c r="K154" s="116"/>
      <c r="L154" s="116"/>
      <c r="M154" s="116"/>
      <c r="N154" s="116"/>
      <c r="O154" s="116"/>
      <c r="P154" s="116"/>
      <c r="Q154" s="116"/>
      <c r="R154" s="116"/>
      <c r="S154" s="116"/>
      <c r="T154" s="116"/>
      <c r="U154" s="116"/>
      <c r="V154" s="116"/>
      <c r="W154" s="116"/>
      <c r="X154" s="116"/>
    </row>
    <row r="155" hidden="1">
      <c r="A155" s="116"/>
      <c r="B155" s="116"/>
      <c r="C155" s="116"/>
      <c r="D155" s="238"/>
      <c r="E155" s="238"/>
      <c r="F155" s="238"/>
      <c r="G155" s="129"/>
      <c r="H155" s="149"/>
      <c r="I155" s="116"/>
      <c r="J155" s="116"/>
      <c r="K155" s="116"/>
      <c r="L155" s="116"/>
      <c r="M155" s="116"/>
      <c r="N155" s="116"/>
      <c r="O155" s="116"/>
      <c r="P155" s="116"/>
      <c r="Q155" s="116"/>
      <c r="R155" s="116"/>
      <c r="S155" s="116"/>
      <c r="T155" s="116"/>
      <c r="U155" s="116"/>
      <c r="V155" s="116"/>
      <c r="W155" s="116"/>
      <c r="X155" s="116"/>
    </row>
    <row r="156" hidden="1">
      <c r="A156" s="116"/>
      <c r="B156" s="116"/>
      <c r="C156" s="116"/>
      <c r="D156" s="238"/>
      <c r="E156" s="238"/>
      <c r="F156" s="238"/>
      <c r="G156" s="129"/>
      <c r="H156" s="149"/>
      <c r="I156" s="116"/>
      <c r="J156" s="116"/>
      <c r="K156" s="116"/>
      <c r="L156" s="116"/>
      <c r="M156" s="116"/>
      <c r="N156" s="116"/>
      <c r="O156" s="116"/>
      <c r="P156" s="116"/>
      <c r="Q156" s="116"/>
      <c r="R156" s="116"/>
      <c r="S156" s="116"/>
      <c r="T156" s="116"/>
      <c r="U156" s="116"/>
      <c r="V156" s="116"/>
      <c r="W156" s="116"/>
      <c r="X156" s="116"/>
    </row>
    <row r="157" hidden="1">
      <c r="A157" s="116"/>
      <c r="B157" s="116"/>
      <c r="C157" s="116"/>
      <c r="D157" s="238"/>
      <c r="E157" s="238"/>
      <c r="F157" s="238"/>
      <c r="G157" s="129"/>
      <c r="H157" s="149"/>
      <c r="I157" s="116"/>
      <c r="J157" s="116"/>
      <c r="K157" s="116"/>
      <c r="L157" s="116"/>
      <c r="M157" s="116"/>
      <c r="N157" s="116"/>
      <c r="O157" s="116"/>
      <c r="P157" s="116"/>
      <c r="Q157" s="116"/>
      <c r="R157" s="116"/>
      <c r="S157" s="116"/>
      <c r="T157" s="116"/>
      <c r="U157" s="116"/>
      <c r="V157" s="116"/>
      <c r="W157" s="116"/>
      <c r="X157" s="116"/>
    </row>
    <row r="158" hidden="1">
      <c r="A158" s="116"/>
      <c r="B158" s="116"/>
      <c r="C158" s="116"/>
      <c r="D158" s="238"/>
      <c r="E158" s="238"/>
      <c r="F158" s="238"/>
      <c r="G158" s="129"/>
      <c r="H158" s="149"/>
      <c r="I158" s="116"/>
      <c r="J158" s="116"/>
      <c r="K158" s="116"/>
      <c r="L158" s="116"/>
      <c r="M158" s="116"/>
      <c r="N158" s="116"/>
      <c r="O158" s="116"/>
      <c r="P158" s="116"/>
      <c r="Q158" s="116"/>
      <c r="R158" s="116"/>
      <c r="S158" s="116"/>
      <c r="T158" s="116"/>
      <c r="U158" s="116"/>
      <c r="V158" s="116"/>
      <c r="W158" s="116"/>
      <c r="X158" s="116"/>
    </row>
    <row r="159" hidden="1">
      <c r="A159" s="116"/>
      <c r="B159" s="116"/>
      <c r="C159" s="116"/>
      <c r="D159" s="238"/>
      <c r="E159" s="238"/>
      <c r="F159" s="238"/>
      <c r="G159" s="129"/>
      <c r="H159" s="149"/>
      <c r="I159" s="116"/>
      <c r="J159" s="116"/>
      <c r="K159" s="116"/>
      <c r="L159" s="116"/>
      <c r="M159" s="116"/>
      <c r="N159" s="116"/>
      <c r="O159" s="116"/>
      <c r="P159" s="116"/>
      <c r="Q159" s="116"/>
      <c r="R159" s="116"/>
      <c r="S159" s="116"/>
      <c r="T159" s="116"/>
      <c r="U159" s="116"/>
      <c r="V159" s="116"/>
      <c r="W159" s="116"/>
      <c r="X159" s="116"/>
    </row>
    <row r="160" hidden="1">
      <c r="A160" s="116"/>
      <c r="B160" s="116"/>
      <c r="C160" s="116"/>
      <c r="D160" s="238"/>
      <c r="E160" s="238"/>
      <c r="F160" s="238"/>
      <c r="G160" s="129"/>
      <c r="H160" s="149"/>
      <c r="I160" s="116"/>
      <c r="J160" s="116"/>
      <c r="K160" s="116"/>
      <c r="L160" s="116"/>
      <c r="M160" s="116"/>
      <c r="N160" s="116"/>
      <c r="O160" s="116"/>
      <c r="P160" s="116"/>
      <c r="Q160" s="116"/>
      <c r="R160" s="116"/>
      <c r="S160" s="116"/>
      <c r="T160" s="116"/>
      <c r="U160" s="116"/>
      <c r="V160" s="116"/>
      <c r="W160" s="116"/>
      <c r="X160" s="116"/>
    </row>
    <row r="161" hidden="1">
      <c r="A161" s="116"/>
      <c r="B161" s="116"/>
      <c r="C161" s="116"/>
      <c r="D161" s="238"/>
      <c r="E161" s="238"/>
      <c r="F161" s="238"/>
      <c r="G161" s="129"/>
      <c r="H161" s="149"/>
      <c r="I161" s="116"/>
      <c r="J161" s="116"/>
      <c r="K161" s="116"/>
      <c r="L161" s="116"/>
      <c r="M161" s="116"/>
      <c r="N161" s="116"/>
      <c r="O161" s="116"/>
      <c r="P161" s="116"/>
      <c r="Q161" s="116"/>
      <c r="R161" s="116"/>
      <c r="S161" s="116"/>
      <c r="T161" s="116"/>
      <c r="U161" s="116"/>
      <c r="V161" s="116"/>
      <c r="W161" s="116"/>
      <c r="X161" s="116"/>
    </row>
    <row r="162" hidden="1">
      <c r="A162" s="116"/>
      <c r="B162" s="116"/>
      <c r="C162" s="116"/>
      <c r="D162" s="238"/>
      <c r="E162" s="238"/>
      <c r="F162" s="238"/>
      <c r="G162" s="129"/>
      <c r="H162" s="149"/>
      <c r="I162" s="116"/>
      <c r="J162" s="116"/>
      <c r="K162" s="116"/>
      <c r="L162" s="116"/>
      <c r="M162" s="116"/>
      <c r="N162" s="116"/>
      <c r="O162" s="116"/>
      <c r="P162" s="116"/>
      <c r="Q162" s="116"/>
      <c r="R162" s="116"/>
      <c r="S162" s="116"/>
      <c r="T162" s="116"/>
      <c r="U162" s="116"/>
      <c r="V162" s="116"/>
      <c r="W162" s="116"/>
      <c r="X162" s="116"/>
    </row>
    <row r="163" hidden="1">
      <c r="A163" s="116"/>
      <c r="B163" s="116"/>
      <c r="C163" s="116"/>
      <c r="D163" s="238"/>
      <c r="E163" s="238"/>
      <c r="F163" s="238"/>
      <c r="G163" s="129"/>
      <c r="H163" s="149"/>
      <c r="I163" s="116"/>
      <c r="J163" s="116"/>
      <c r="K163" s="116"/>
      <c r="L163" s="116"/>
      <c r="M163" s="116"/>
      <c r="N163" s="116"/>
      <c r="O163" s="116"/>
      <c r="P163" s="116"/>
      <c r="Q163" s="116"/>
      <c r="R163" s="116"/>
      <c r="S163" s="116"/>
      <c r="T163" s="116"/>
      <c r="U163" s="116"/>
      <c r="V163" s="116"/>
      <c r="W163" s="116"/>
      <c r="X163" s="116"/>
    </row>
    <row r="164" hidden="1">
      <c r="A164" s="116"/>
      <c r="B164" s="116"/>
      <c r="C164" s="116"/>
      <c r="D164" s="238"/>
      <c r="E164" s="238"/>
      <c r="F164" s="238"/>
      <c r="G164" s="129"/>
      <c r="H164" s="149"/>
      <c r="I164" s="116"/>
      <c r="J164" s="116"/>
      <c r="K164" s="116"/>
      <c r="L164" s="116"/>
      <c r="M164" s="116"/>
      <c r="N164" s="116"/>
      <c r="O164" s="116"/>
      <c r="P164" s="116"/>
      <c r="Q164" s="116"/>
      <c r="R164" s="116"/>
      <c r="S164" s="116"/>
      <c r="T164" s="116"/>
      <c r="U164" s="116"/>
      <c r="V164" s="116"/>
      <c r="W164" s="116"/>
      <c r="X164" s="116"/>
    </row>
    <row r="165" hidden="1">
      <c r="A165" s="116"/>
      <c r="B165" s="116"/>
      <c r="C165" s="116"/>
      <c r="D165" s="238"/>
      <c r="E165" s="238"/>
      <c r="F165" s="238"/>
      <c r="G165" s="129"/>
      <c r="H165" s="149"/>
      <c r="I165" s="116"/>
      <c r="J165" s="116"/>
      <c r="K165" s="116"/>
      <c r="L165" s="116"/>
      <c r="M165" s="116"/>
      <c r="N165" s="116"/>
      <c r="O165" s="116"/>
      <c r="P165" s="116"/>
      <c r="Q165" s="116"/>
      <c r="R165" s="116"/>
      <c r="S165" s="116"/>
      <c r="T165" s="116"/>
      <c r="U165" s="116"/>
      <c r="V165" s="116"/>
      <c r="W165" s="116"/>
      <c r="X165" s="116"/>
    </row>
    <row r="166" hidden="1">
      <c r="A166" s="116"/>
      <c r="B166" s="116"/>
      <c r="C166" s="116"/>
      <c r="D166" s="238"/>
      <c r="E166" s="238"/>
      <c r="F166" s="238"/>
      <c r="G166" s="129"/>
      <c r="H166" s="149"/>
      <c r="I166" s="116"/>
      <c r="J166" s="116"/>
      <c r="K166" s="116"/>
      <c r="L166" s="116"/>
      <c r="M166" s="116"/>
      <c r="N166" s="116"/>
      <c r="O166" s="116"/>
      <c r="P166" s="116"/>
      <c r="Q166" s="116"/>
      <c r="R166" s="116"/>
      <c r="S166" s="116"/>
      <c r="T166" s="116"/>
      <c r="U166" s="116"/>
      <c r="V166" s="116"/>
      <c r="W166" s="116"/>
      <c r="X166" s="116"/>
    </row>
    <row r="167" hidden="1">
      <c r="A167" s="116"/>
      <c r="B167" s="116"/>
      <c r="C167" s="116"/>
      <c r="D167" s="238"/>
      <c r="E167" s="238"/>
      <c r="F167" s="238"/>
      <c r="G167" s="129"/>
      <c r="H167" s="149"/>
      <c r="I167" s="116"/>
      <c r="J167" s="116"/>
      <c r="K167" s="116"/>
      <c r="L167" s="116"/>
      <c r="M167" s="116"/>
      <c r="N167" s="116"/>
      <c r="O167" s="116"/>
      <c r="P167" s="116"/>
      <c r="Q167" s="116"/>
      <c r="R167" s="116"/>
      <c r="S167" s="116"/>
      <c r="T167" s="116"/>
      <c r="U167" s="116"/>
      <c r="V167" s="116"/>
      <c r="W167" s="116"/>
      <c r="X167" s="116"/>
    </row>
    <row r="168" hidden="1">
      <c r="A168" s="116"/>
      <c r="B168" s="116"/>
      <c r="C168" s="116"/>
      <c r="D168" s="238"/>
      <c r="E168" s="238"/>
      <c r="F168" s="238"/>
      <c r="G168" s="129"/>
      <c r="H168" s="149"/>
      <c r="I168" s="116"/>
      <c r="J168" s="116"/>
      <c r="K168" s="116"/>
      <c r="L168" s="116"/>
      <c r="M168" s="116"/>
      <c r="N168" s="116"/>
      <c r="O168" s="116"/>
      <c r="P168" s="116"/>
      <c r="Q168" s="116"/>
      <c r="R168" s="116"/>
      <c r="S168" s="116"/>
      <c r="T168" s="116"/>
      <c r="U168" s="116"/>
      <c r="V168" s="116"/>
      <c r="W168" s="116"/>
      <c r="X168" s="116"/>
    </row>
  </sheetData>
  <dataValidations count="4" disablePrompts="0">
    <dataValidation sqref="G10:G16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68" type="list" allowBlank="1" errorStyle="stop" imeMode="noControl" operator="between" showDropDown="0" showErrorMessage="0" showInputMessage="0">
      <formula1>'Списки'!$E$2:$E$1002</formula1>
    </dataValidation>
    <dataValidation sqref="K10:K168"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C40088-00DD-4CFC-9A9C-00AF00CF004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5200CC-0001-4942-B828-00E900FC005C}">
            <xm:f>1</xm:f>
            <x14:dxf>
              <font>
                <color indexed="65"/>
              </font>
              <fill>
                <patternFill patternType="solid">
                  <fgColor rgb="FF434343"/>
                  <bgColor rgb="FF434343"/>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1" operator="equal" id="{000700E8-00CB-4017-9F13-005E00120001}">
            <xm:f>0.5</xm:f>
            <x14:dxf>
              <font>
                <color indexed="65"/>
              </font>
              <fill>
                <patternFill patternType="solid">
                  <fgColor rgb="FF999999"/>
                  <bgColor rgb="FF999999"/>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0" operator="equal" id="{004700CA-0089-43FF-9B71-004B002800EF}">
            <xm:f>0.2</xm:f>
            <x14:dxf>
              <font/>
              <fill>
                <patternFill patternType="solid">
                  <fgColor rgb="FFCCCCCC"/>
                  <bgColor rgb="FFCCCCCC"/>
                </patternFill>
              </fill>
              <border>
                <left style="none"/>
                <right style="none"/>
                <top style="none"/>
                <bottom style="none"/>
                <diagonal style="none"/>
              </border>
            </x14:dxf>
          </x14:cfRule>
          <xm:sqref>G10:G168</xm:sqref>
        </x14:conditionalFormatting>
        <x14:conditionalFormatting xmlns:xm="http://schemas.microsoft.com/office/excel/2006/main">
          <x14:cfRule type="containsText" priority="9" operator="containsText" text="ПД" id="{00B30019-00D4-4957-A404-004C00790059}">
            <xm:f>NOT(ISERROR(SEARCH(("ПД"),(K3))))</xm:f>
            <x14:dxf>
              <font/>
              <fill>
                <patternFill patternType="solid">
                  <fgColor rgb="FFF9CB9C"/>
                  <bgColor rgb="FFF9CB9C"/>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8" operator="containsText" text="отменено" id="{00040065-00C6-4303-8E7C-00FA000200D0}">
            <xm:f>NOT(ISERROR(SEARCH(("отменено"),(K3))))</xm:f>
            <x14:dxf>
              <font/>
              <fill>
                <patternFill patternType="solid">
                  <fgColor rgb="FFD9EAD3"/>
                  <bgColor rgb="FFD9EAD3"/>
                </patternFill>
              </fill>
              <border>
                <left style="none"/>
                <right style="none"/>
                <top style="none"/>
                <bottom style="none"/>
                <diagonal style="none"/>
              </border>
            </x14:dxf>
          </x14:cfRule>
          <xm:sqref>K3 K5:K168</xm:sqref>
        </x14:conditionalFormatting>
        <x14:conditionalFormatting xmlns:xm="http://schemas.microsoft.com/office/excel/2006/main">
          <x14:cfRule type="cellIs" priority="7" operator="equal" id="{007E00F7-0034-498F-91D7-004C00C3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6" operator="equal" id="{002500A3-002C-49CC-8696-00620043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5" operator="equal" id="{009300B0-0094-41C3-A257-007B00EF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4" operator="equal" id="{004A009F-000C-4D71-A4BE-00A600AB009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3" operator="equal" id="{007D00DD-0031-4E20-95EC-003A00EB00CF}">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ontainsText" priority="2" operator="containsText" text="повторно" id="{00110066-007C-4E6B-AC5B-00D9003F0074}">
            <xm:f>NOT(ISERROR(SEARCH(("повторно"),(K3))))</xm:f>
            <x14:dxf>
              <font/>
              <fill>
                <patternFill patternType="solid">
                  <fgColor rgb="FFEA9999"/>
                  <bgColor rgb="FFEA9999"/>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1" operator="containsText" text="снято" id="{000D00C1-00BF-4276-8DA7-000E00E1006B}">
            <xm:f>NOT(ISERROR(SEARCH(("снято"),(K3))))</xm:f>
            <x14:dxf>
              <font/>
              <fill>
                <patternFill patternType="solid">
                  <fgColor rgb="FF93C47D"/>
                  <bgColor rgb="FF93C47D"/>
                </patternFill>
              </fill>
              <border>
                <left style="none"/>
                <right style="none"/>
                <top style="none"/>
                <bottom style="none"/>
                <diagonal style="none"/>
              </border>
            </x14:dxf>
          </x14:cfRule>
          <xm:sqref>K3 K5:K168</xm:sqref>
        </x14:conditionalFormatting>
      </x14:conditionalFormattings>
    </ext>
  </extLs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8.629999999999999"/>
    <col customWidth="1" min="3" max="3" width="9.8800000000000008"/>
    <col customWidth="1" min="4" max="4" width="55.25"/>
    <col customWidth="1" min="5" max="5" width="34.130000000000003"/>
    <col collapsed="1" customWidth="1" min="6" max="6" width="18"/>
    <col customWidth="1" hidden="1" min="7" max="7" outlineLevel="1" width="10.75"/>
    <col customWidth="1" hidden="1" min="8" max="8" outlineLevel="1" width="15.75"/>
    <col customWidth="1" min="10" max="10" width="10.130000000000001"/>
    <col customWidth="1" min="12" max="12" width="29.75"/>
    <col customWidth="1" min="13" max="13" width="10.380000000000001"/>
    <col customWidth="1" min="14" max="14" width="30.25"/>
    <col customWidth="1" min="15" max="15" width="29"/>
    <col customWidth="1" min="16" max="16" width="9.5"/>
    <col customWidth="1" min="17" max="17" width="43.880000000000003"/>
    <col customWidth="1" min="18" max="18" width="22"/>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COUNTIF($H10:$H23,"1 - Несоответствие продуктовым требованиям ПИК-Стандарт")</f>
        <v>2</v>
      </c>
      <c r="I3" s="352">
        <f>COUNTIF($H10:$H23,"2 - Несоответствие Бренд-листам ПИК")</f>
        <v>0</v>
      </c>
      <c r="J3" s="352">
        <f>COUNTIF($H10:$H23,"3 - Несоответствие Каталогу отделки")</f>
        <v>0</v>
      </c>
      <c r="K3" s="352">
        <f>COUNTIF($H10:$H23,"5 - Ошибка в применении СТМ")</f>
        <v>0</v>
      </c>
      <c r="L3" s="352">
        <f>COUNTIF($H10:$H23,"4 - Несоответствие Каталогу оборудования")</f>
        <v>0</v>
      </c>
      <c r="M3" s="352">
        <f>COUNTIF($H10:$H23,"6 - Ошибка в применении сборных ЛМ")</f>
        <v>0</v>
      </c>
      <c r="N3" s="352">
        <f>COUNTIF($H10:$H23,"7 - Ошибка в применении шкаф-пакетов")</f>
        <v>0</v>
      </c>
      <c r="O3" s="352">
        <f>COUNTIF($H10:$H23,"8 - Ошибка в применении шахт-пакетов")</f>
        <v>0</v>
      </c>
      <c r="P3" s="352">
        <f>COUNTIF($H10:$H23,"9 - Несоответствие типологическим требованиям ПИК-Стандарт")</f>
        <v>0</v>
      </c>
      <c r="Q3" s="352">
        <f>COUNTIF($H10:$H23,"10 - Несоответствие НТД РФ")</f>
        <v>1</v>
      </c>
      <c r="R3" s="352">
        <f>COUNTIF($H10:$H23,"11 - Несоответствие ИРД (кроме ТУ, СТУ), АПР, ПД")</f>
        <v>0</v>
      </c>
      <c r="S3" s="352">
        <f>COUNTIF($H10:$H23,"12 - Несоответствие требованиям ТУ, СТУ")</f>
        <v>0</v>
      </c>
      <c r="T3" s="352">
        <f>COUNTIF($H10:$H23,"13 - Ошибка в технических решениях")</f>
        <v>0</v>
      </c>
      <c r="U3" s="352">
        <f>COUNTIF($H10:$H23,"14 - Неувязка м/у собой комплектов РД")</f>
        <v>0</v>
      </c>
      <c r="V3" s="352">
        <f>COUNTIF($H10:$H23,"15 - Недостаточность информации влияющей на СМР")</f>
        <v>4</v>
      </c>
      <c r="W3" s="352">
        <f>COUNTIF($H10:$H23,"16 - Нерациональное решение")</f>
        <v>0</v>
      </c>
      <c r="X3" s="352">
        <f>COUNTIF($H10:$H23,"17 - Оформление")</f>
        <v>0</v>
      </c>
    </row>
    <row r="4" hidden="1" outlineLevel="1">
      <c r="A4" s="125" t="s">
        <v>264</v>
      </c>
      <c r="B4" s="353">
        <v>34</v>
      </c>
      <c r="C4" s="353">
        <v>33</v>
      </c>
      <c r="D4" s="354">
        <f>C4/B4</f>
        <v>0.97058823530000005</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COUNTIFS(G10:G23,"0,2")</f>
        <v>0</v>
      </c>
      <c r="H6" s="531"/>
      <c r="I6" s="292"/>
      <c r="J6" s="267"/>
      <c r="K6" s="292"/>
      <c r="L6" s="267"/>
      <c r="M6" s="267"/>
      <c r="N6" s="292"/>
      <c r="O6" s="267"/>
      <c r="P6" s="267"/>
      <c r="Q6" s="292"/>
      <c r="R6" s="267"/>
      <c r="S6" s="383"/>
      <c r="T6" s="364"/>
      <c r="U6" s="364"/>
      <c r="V6" s="364"/>
      <c r="W6" s="364"/>
      <c r="X6" s="364"/>
    </row>
    <row r="7" hidden="1" outlineLevel="1">
      <c r="A7" s="365">
        <f>G6*0.2/B4</f>
        <v>0</v>
      </c>
      <c r="B7" s="365">
        <f>G7*0.5/B4</f>
        <v>0.1029411765</v>
      </c>
      <c r="C7" s="365">
        <f>G8*1/B4</f>
        <v>0</v>
      </c>
      <c r="D7" s="366">
        <f>(G6*A6+G7*B6+G8*C6)/SUM(G6:G8)</f>
        <v>0.5</v>
      </c>
      <c r="E7" s="367"/>
      <c r="F7" s="143" t="s">
        <v>269</v>
      </c>
      <c r="G7" s="368">
        <f>COUNTIFS(G10:G23,"0,5")</f>
        <v>7</v>
      </c>
      <c r="H7" s="530"/>
      <c r="I7" s="369"/>
      <c r="J7" s="369"/>
      <c r="K7" s="369"/>
      <c r="L7" s="369"/>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COUNTIFS(G10:G23,"1")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42">
      <c r="A10" s="292">
        <v>1</v>
      </c>
      <c r="B10" s="315" t="s">
        <v>1676</v>
      </c>
      <c r="C10" s="292">
        <v>1</v>
      </c>
      <c r="D10" s="294" t="s">
        <v>1677</v>
      </c>
      <c r="E10" s="294"/>
      <c r="F10" s="294"/>
      <c r="G10" s="295">
        <v>0.5</v>
      </c>
      <c r="H10" s="296" t="s">
        <v>28</v>
      </c>
      <c r="I10" s="292" t="s">
        <v>78</v>
      </c>
      <c r="J10" s="267">
        <v>45232</v>
      </c>
      <c r="K10" s="292" t="s">
        <v>275</v>
      </c>
      <c r="L10" s="292" t="s">
        <v>853</v>
      </c>
      <c r="M10" s="267">
        <v>45286</v>
      </c>
      <c r="N10" s="292" t="s">
        <v>385</v>
      </c>
      <c r="O10" s="267"/>
      <c r="P10" s="267"/>
      <c r="Q10" s="292"/>
      <c r="R10" s="267"/>
      <c r="S10" s="383"/>
      <c r="T10" s="364"/>
      <c r="U10" s="364"/>
      <c r="V10" s="364"/>
      <c r="W10" s="364"/>
      <c r="X10" s="364"/>
    </row>
    <row r="11" ht="78" customHeight="1">
      <c r="A11" s="248">
        <v>2</v>
      </c>
      <c r="B11" s="309" t="s">
        <v>1676</v>
      </c>
      <c r="C11" s="248">
        <v>1</v>
      </c>
      <c r="D11" s="247" t="s">
        <v>1678</v>
      </c>
      <c r="E11" s="247"/>
      <c r="F11" s="247"/>
      <c r="G11" s="289">
        <v>0.5</v>
      </c>
      <c r="H11" s="290" t="s">
        <v>28</v>
      </c>
      <c r="I11" s="248" t="s">
        <v>78</v>
      </c>
      <c r="J11" s="266">
        <v>45232</v>
      </c>
      <c r="K11" s="248" t="s">
        <v>275</v>
      </c>
      <c r="L11" s="321" t="s">
        <v>392</v>
      </c>
      <c r="M11" s="266">
        <v>45286</v>
      </c>
      <c r="N11" s="248"/>
      <c r="O11" s="248"/>
      <c r="P11" s="248"/>
      <c r="Q11" s="248"/>
      <c r="R11" s="248"/>
      <c r="S11" s="360"/>
      <c r="T11" s="360"/>
      <c r="U11" s="360"/>
      <c r="V11" s="360"/>
      <c r="W11" s="360"/>
      <c r="X11" s="360"/>
    </row>
    <row r="12" ht="78.75" customHeight="1">
      <c r="A12" s="292">
        <v>3</v>
      </c>
      <c r="B12" s="315" t="s">
        <v>1676</v>
      </c>
      <c r="C12" s="292" t="s">
        <v>1679</v>
      </c>
      <c r="D12" s="247" t="s">
        <v>1680</v>
      </c>
      <c r="E12" s="292"/>
      <c r="F12" s="294"/>
      <c r="G12" s="295">
        <v>0.5</v>
      </c>
      <c r="H12" s="296" t="s">
        <v>265</v>
      </c>
      <c r="I12" s="292" t="s">
        <v>78</v>
      </c>
      <c r="J12" s="267">
        <v>45232</v>
      </c>
      <c r="K12" s="292" t="s">
        <v>275</v>
      </c>
      <c r="L12" s="292" t="s">
        <v>853</v>
      </c>
      <c r="M12" s="267">
        <v>45286</v>
      </c>
      <c r="N12" s="292" t="s">
        <v>385</v>
      </c>
      <c r="O12" s="292"/>
      <c r="P12" s="292"/>
      <c r="Q12" s="292"/>
      <c r="R12" s="292"/>
      <c r="S12" s="364"/>
      <c r="T12" s="364"/>
      <c r="U12" s="364"/>
      <c r="V12" s="364"/>
      <c r="W12" s="364"/>
      <c r="X12" s="364"/>
    </row>
    <row r="13" ht="102">
      <c r="A13" s="248">
        <v>4</v>
      </c>
      <c r="B13" s="309" t="s">
        <v>1681</v>
      </c>
      <c r="C13" s="248">
        <v>31</v>
      </c>
      <c r="D13" s="247" t="s">
        <v>1682</v>
      </c>
      <c r="E13" s="247"/>
      <c r="F13" s="247"/>
      <c r="G13" s="289">
        <v>0.5</v>
      </c>
      <c r="H13" s="290" t="s">
        <v>22</v>
      </c>
      <c r="I13" s="248" t="s">
        <v>78</v>
      </c>
      <c r="J13" s="266">
        <v>45232</v>
      </c>
      <c r="K13" s="248" t="s">
        <v>275</v>
      </c>
      <c r="L13" s="248" t="s">
        <v>853</v>
      </c>
      <c r="M13" s="266">
        <v>45286</v>
      </c>
      <c r="N13" s="248" t="s">
        <v>691</v>
      </c>
      <c r="O13" s="321" t="s">
        <v>1683</v>
      </c>
      <c r="P13" s="248" t="s">
        <v>1684</v>
      </c>
      <c r="Q13" s="248"/>
      <c r="R13" s="321" t="s">
        <v>1685</v>
      </c>
      <c r="S13" s="360"/>
      <c r="T13" s="360"/>
      <c r="U13" s="360"/>
      <c r="V13" s="360"/>
      <c r="W13" s="360"/>
      <c r="X13" s="360"/>
    </row>
    <row r="14" ht="45">
      <c r="A14" s="292">
        <v>5</v>
      </c>
      <c r="B14" s="315" t="s">
        <v>1676</v>
      </c>
      <c r="C14" s="292" t="s">
        <v>1686</v>
      </c>
      <c r="D14" s="294" t="s">
        <v>400</v>
      </c>
      <c r="E14" s="294"/>
      <c r="F14" s="294"/>
      <c r="G14" s="295">
        <v>0.5</v>
      </c>
      <c r="H14" s="296" t="s">
        <v>265</v>
      </c>
      <c r="I14" s="292" t="s">
        <v>78</v>
      </c>
      <c r="J14" s="267">
        <v>45232</v>
      </c>
      <c r="K14" s="292" t="s">
        <v>275</v>
      </c>
      <c r="L14" s="292" t="s">
        <v>1687</v>
      </c>
      <c r="M14" s="267">
        <v>45286</v>
      </c>
      <c r="N14" s="389" t="s">
        <v>1688</v>
      </c>
      <c r="O14" s="292"/>
      <c r="P14" s="292"/>
      <c r="Q14" s="292"/>
      <c r="R14" s="329" t="s">
        <v>1689</v>
      </c>
      <c r="S14" s="364"/>
      <c r="T14" s="364"/>
      <c r="U14" s="364"/>
      <c r="V14" s="364"/>
      <c r="W14" s="364"/>
      <c r="X14" s="364"/>
    </row>
    <row r="15" ht="282.75" customHeight="1">
      <c r="A15" s="248">
        <v>6</v>
      </c>
      <c r="B15" s="309" t="s">
        <v>1690</v>
      </c>
      <c r="C15" s="248">
        <v>34</v>
      </c>
      <c r="D15" s="247" t="s">
        <v>1691</v>
      </c>
      <c r="E15" s="248"/>
      <c r="F15" s="247"/>
      <c r="G15" s="289">
        <v>0.5</v>
      </c>
      <c r="H15" s="290" t="s">
        <v>28</v>
      </c>
      <c r="I15" s="248" t="s">
        <v>78</v>
      </c>
      <c r="J15" s="320">
        <v>45286</v>
      </c>
      <c r="K15" s="248" t="s">
        <v>275</v>
      </c>
      <c r="L15" s="248"/>
      <c r="M15" s="248"/>
      <c r="N15" s="248"/>
      <c r="O15" s="321" t="s">
        <v>1692</v>
      </c>
      <c r="P15" s="248" t="s">
        <v>1684</v>
      </c>
      <c r="Q15" s="248"/>
      <c r="R15" s="321" t="s">
        <v>1692</v>
      </c>
      <c r="S15" s="360"/>
      <c r="T15" s="360"/>
      <c r="U15" s="360"/>
      <c r="V15" s="360"/>
      <c r="W15" s="360"/>
      <c r="X15" s="360"/>
    </row>
    <row r="16" ht="235.5" customHeight="1">
      <c r="A16" s="292">
        <v>7</v>
      </c>
      <c r="B16" s="315" t="s">
        <v>1693</v>
      </c>
      <c r="C16" s="292">
        <v>34</v>
      </c>
      <c r="D16" s="294" t="s">
        <v>1694</v>
      </c>
      <c r="E16" s="292"/>
      <c r="G16" s="295">
        <v>0.5</v>
      </c>
      <c r="H16" s="296" t="s">
        <v>28</v>
      </c>
      <c r="I16" s="292" t="s">
        <v>78</v>
      </c>
      <c r="J16" s="378">
        <v>45288</v>
      </c>
      <c r="K16" s="292" t="s">
        <v>275</v>
      </c>
      <c r="L16" s="292"/>
      <c r="M16" s="292"/>
      <c r="N16" s="292"/>
      <c r="O16" s="329" t="s">
        <v>1692</v>
      </c>
      <c r="P16" s="378">
        <v>45289</v>
      </c>
      <c r="Q16" s="292" t="s">
        <v>1695</v>
      </c>
      <c r="R16" s="329"/>
      <c r="S16" s="364"/>
      <c r="T16" s="364"/>
      <c r="U16" s="364"/>
      <c r="V16" s="364"/>
      <c r="W16" s="364"/>
      <c r="X16" s="364"/>
    </row>
    <row r="17">
      <c r="A17" s="248"/>
      <c r="B17" s="248"/>
      <c r="C17" s="248"/>
      <c r="D17" s="247"/>
      <c r="E17" s="247"/>
      <c r="F17" s="247"/>
      <c r="G17" s="289"/>
      <c r="H17" s="290"/>
      <c r="I17" s="248"/>
      <c r="J17" s="248"/>
      <c r="K17" s="248"/>
      <c r="L17" s="248"/>
      <c r="M17" s="248"/>
      <c r="N17" s="248"/>
      <c r="O17" s="248"/>
      <c r="P17" s="248"/>
      <c r="Q17" s="248"/>
      <c r="R17" s="248"/>
      <c r="S17" s="360"/>
      <c r="T17" s="360"/>
      <c r="U17" s="360"/>
      <c r="V17" s="360"/>
      <c r="W17" s="360"/>
      <c r="X17" s="360"/>
    </row>
    <row r="18">
      <c r="A18" s="292"/>
      <c r="B18" s="292"/>
      <c r="C18" s="292"/>
      <c r="D18" s="294"/>
      <c r="E18" s="294"/>
      <c r="F18" s="294"/>
      <c r="G18" s="295"/>
      <c r="H18" s="296"/>
      <c r="I18" s="292"/>
      <c r="J18" s="292"/>
      <c r="K18" s="292"/>
      <c r="L18" s="292"/>
      <c r="M18" s="292"/>
      <c r="N18" s="292"/>
      <c r="O18" s="292"/>
      <c r="P18" s="292"/>
      <c r="Q18" s="292"/>
      <c r="R18" s="292"/>
      <c r="S18" s="364"/>
      <c r="T18" s="364"/>
      <c r="U18" s="364"/>
      <c r="V18" s="364"/>
      <c r="W18" s="364"/>
      <c r="X18" s="364"/>
    </row>
    <row r="19">
      <c r="A19" s="248"/>
      <c r="B19" s="248"/>
      <c r="C19" s="248"/>
      <c r="D19" s="247"/>
      <c r="E19" s="247"/>
      <c r="F19" s="247"/>
      <c r="G19" s="289"/>
      <c r="H19" s="290"/>
      <c r="I19" s="248"/>
      <c r="J19" s="248"/>
      <c r="K19" s="248"/>
      <c r="L19" s="248"/>
      <c r="M19" s="529"/>
      <c r="N19" s="248"/>
      <c r="O19" s="248"/>
      <c r="P19" s="248"/>
      <c r="Q19" s="248"/>
      <c r="R19" s="248"/>
      <c r="S19" s="360"/>
      <c r="T19" s="360"/>
      <c r="U19" s="360"/>
      <c r="V19" s="360"/>
      <c r="W19" s="360"/>
      <c r="X19" s="360"/>
    </row>
    <row r="20">
      <c r="A20" s="292"/>
      <c r="B20" s="292"/>
      <c r="C20" s="292"/>
      <c r="D20" s="294"/>
      <c r="E20" s="294"/>
      <c r="F20" s="294"/>
      <c r="G20" s="295"/>
      <c r="H20" s="296"/>
      <c r="I20" s="292"/>
      <c r="J20" s="292"/>
      <c r="K20" s="292"/>
      <c r="L20" s="292"/>
      <c r="M20" s="292"/>
      <c r="N20" s="292"/>
      <c r="O20" s="292"/>
      <c r="P20" s="292"/>
      <c r="Q20" s="292"/>
      <c r="R20" s="292"/>
      <c r="S20" s="364"/>
      <c r="T20" s="364"/>
      <c r="U20" s="364"/>
      <c r="V20" s="364"/>
      <c r="W20" s="364"/>
      <c r="X20" s="364"/>
    </row>
    <row r="21">
      <c r="A21" s="248"/>
      <c r="B21" s="248"/>
      <c r="C21" s="248"/>
      <c r="D21" s="247"/>
      <c r="E21" s="247"/>
      <c r="F21" s="247"/>
      <c r="G21" s="289"/>
      <c r="H21" s="290"/>
      <c r="I21" s="248"/>
      <c r="J21" s="248"/>
      <c r="K21" s="248"/>
      <c r="L21" s="248"/>
      <c r="M21" s="248"/>
      <c r="N21" s="248"/>
      <c r="O21" s="248"/>
      <c r="P21" s="248"/>
      <c r="Q21" s="248"/>
      <c r="R21" s="248"/>
      <c r="S21" s="360"/>
      <c r="T21" s="360"/>
      <c r="U21" s="360"/>
      <c r="V21" s="360"/>
      <c r="W21" s="360"/>
      <c r="X21" s="360"/>
    </row>
    <row r="22">
      <c r="A22" s="292"/>
      <c r="B22" s="292"/>
      <c r="C22" s="292"/>
      <c r="D22" s="294"/>
      <c r="E22" s="294"/>
      <c r="F22" s="294"/>
      <c r="G22" s="295"/>
      <c r="H22" s="296"/>
      <c r="I22" s="292"/>
      <c r="J22" s="292"/>
      <c r="K22" s="292"/>
      <c r="L22" s="292"/>
      <c r="M22" s="292"/>
      <c r="N22" s="292"/>
      <c r="O22" s="292"/>
      <c r="P22" s="292"/>
      <c r="Q22" s="292"/>
      <c r="R22" s="292"/>
      <c r="S22" s="364"/>
      <c r="T22" s="364"/>
      <c r="U22" s="364"/>
      <c r="V22" s="364"/>
      <c r="W22" s="364"/>
      <c r="X22" s="364"/>
    </row>
    <row r="23">
      <c r="A23" s="248"/>
      <c r="B23" s="248"/>
      <c r="C23" s="248"/>
      <c r="D23" s="247"/>
      <c r="E23" s="247"/>
      <c r="F23" s="247"/>
      <c r="G23" s="289"/>
      <c r="H23" s="290"/>
      <c r="I23" s="248"/>
      <c r="J23" s="248"/>
      <c r="K23" s="248"/>
      <c r="L23" s="248"/>
      <c r="M23" s="248"/>
      <c r="N23" s="248"/>
      <c r="O23" s="248"/>
      <c r="P23" s="248"/>
      <c r="Q23" s="248"/>
      <c r="R23" s="248"/>
      <c r="S23" s="360"/>
      <c r="T23" s="360"/>
      <c r="U23" s="360"/>
      <c r="V23" s="360"/>
      <c r="W23" s="360"/>
      <c r="X23" s="360"/>
    </row>
  </sheetData>
  <mergeCells count="1">
    <mergeCell ref="E16:F16"/>
  </mergeCells>
  <dataValidations count="4" disablePrompts="0">
    <dataValidation sqref="G10:G23"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3" type="list" allowBlank="1" errorStyle="stop" imeMode="noControl" operator="between" showDropDown="0" showErrorMessage="0" showInputMessage="0">
      <formula1>'Списки'!$E$2:$E$1002</formula1>
    </dataValidation>
    <dataValidation sqref="K10:K23"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30025-0046-4874-8147-00A70068006A}">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500CF-007F-4991-9FC8-00A2005F0032}">
            <xm:f>1</xm:f>
            <x14:dxf>
              <font>
                <color indexed="65"/>
              </font>
              <fill>
                <patternFill patternType="solid">
                  <fgColor rgb="FF434343"/>
                  <bgColor rgb="FF434343"/>
                </patternFill>
              </fill>
              <border>
                <left style="none"/>
                <right style="none"/>
                <top style="none"/>
                <bottom style="none"/>
                <diagonal style="none"/>
              </border>
            </x14:dxf>
          </x14:cfRule>
          <xm:sqref>G10:G23</xm:sqref>
        </x14:conditionalFormatting>
        <x14:conditionalFormatting xmlns:xm="http://schemas.microsoft.com/office/excel/2006/main">
          <x14:cfRule type="cellIs" priority="11" operator="equal" id="{008F003B-00AD-4824-95D5-004600A800BE}">
            <xm:f>0.5</xm:f>
            <x14:dxf>
              <font>
                <color indexed="65"/>
              </font>
              <fill>
                <patternFill patternType="solid">
                  <fgColor rgb="FF999999"/>
                  <bgColor rgb="FF999999"/>
                </patternFill>
              </fill>
              <border>
                <left style="none"/>
                <right style="none"/>
                <top style="none"/>
                <bottom style="none"/>
                <diagonal style="none"/>
              </border>
            </x14:dxf>
          </x14:cfRule>
          <xm:sqref>G10:G23</xm:sqref>
        </x14:conditionalFormatting>
        <x14:conditionalFormatting xmlns:xm="http://schemas.microsoft.com/office/excel/2006/main">
          <x14:cfRule type="cellIs" priority="10" operator="equal" id="{00720011-007E-4F08-8C33-00BD0049008E}">
            <xm:f>0.2</xm:f>
            <x14:dxf>
              <font/>
              <fill>
                <patternFill patternType="solid">
                  <fgColor rgb="FFCCCCCC"/>
                  <bgColor rgb="FFCCCCCC"/>
                </patternFill>
              </fill>
              <border>
                <left style="none"/>
                <right style="none"/>
                <top style="none"/>
                <bottom style="none"/>
                <diagonal style="none"/>
              </border>
            </x14:dxf>
          </x14:cfRule>
          <xm:sqref>G10:G23</xm:sqref>
        </x14:conditionalFormatting>
        <x14:conditionalFormatting xmlns:xm="http://schemas.microsoft.com/office/excel/2006/main">
          <x14:cfRule type="containsText" priority="9" operator="containsText" text="ПД" id="{0031009E-0073-46FF-9924-004E00B900E6}">
            <xm:f>NOT(ISERROR(SEARCH(("ПД"),(K3))))</xm:f>
            <x14:dxf>
              <font/>
              <fill>
                <patternFill patternType="solid">
                  <fgColor rgb="FFF9CB9C"/>
                  <bgColor rgb="FFF9CB9C"/>
                </patternFill>
              </fill>
              <border>
                <left style="none"/>
                <right style="none"/>
                <top style="none"/>
                <bottom style="none"/>
                <diagonal style="none"/>
              </border>
            </x14:dxf>
          </x14:cfRule>
          <xm:sqref>K3 K5:K23</xm:sqref>
        </x14:conditionalFormatting>
        <x14:conditionalFormatting xmlns:xm="http://schemas.microsoft.com/office/excel/2006/main">
          <x14:cfRule type="containsText" priority="8" operator="containsText" text="отменено" id="{007D0069-0052-4CBF-8BC3-0083004000D3}">
            <xm:f>NOT(ISERROR(SEARCH(("отменено"),(K3))))</xm:f>
            <x14:dxf>
              <font/>
              <fill>
                <patternFill patternType="solid">
                  <fgColor rgb="FFD9EAD3"/>
                  <bgColor rgb="FFD9EAD3"/>
                </patternFill>
              </fill>
              <border>
                <left style="none"/>
                <right style="none"/>
                <top style="none"/>
                <bottom style="none"/>
                <diagonal style="none"/>
              </border>
            </x14:dxf>
          </x14:cfRule>
          <xm:sqref>K3 K5:K23</xm:sqref>
        </x14:conditionalFormatting>
        <x14:conditionalFormatting xmlns:xm="http://schemas.microsoft.com/office/excel/2006/main">
          <x14:cfRule type="cellIs" priority="7" operator="equal" id="{00EB00AD-00E1-485D-A2FE-00A600B000F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H5:H23 A9:G9</xm:sqref>
        </x14:conditionalFormatting>
        <x14:conditionalFormatting xmlns:xm="http://schemas.microsoft.com/office/excel/2006/main">
          <x14:cfRule type="cellIs" priority="6" operator="equal" id="{00CF00A6-0001-43E9-B71C-00F0006A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H5:H23 A9:G9</xm:sqref>
        </x14:conditionalFormatting>
        <x14:conditionalFormatting xmlns:xm="http://schemas.microsoft.com/office/excel/2006/main">
          <x14:cfRule type="cellIs" priority="5" operator="equal" id="{003A00EB-00C8-4467-B004-002A00F4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H5:H23 A9:G9</xm:sqref>
        </x14:conditionalFormatting>
        <x14:conditionalFormatting xmlns:xm="http://schemas.microsoft.com/office/excel/2006/main">
          <x14:cfRule type="cellIs" priority="4" operator="equal" id="{00BC0044-0008-48C1-A9FD-009E006F000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H5:H23 A9:G9</xm:sqref>
        </x14:conditionalFormatting>
        <x14:conditionalFormatting xmlns:xm="http://schemas.microsoft.com/office/excel/2006/main">
          <x14:cfRule type="cellIs" priority="3" operator="equal" id="{00F70000-0088-43CC-84C3-00DA00EA00B8}">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H5:H23 A9:G9</xm:sqref>
        </x14:conditionalFormatting>
        <x14:conditionalFormatting xmlns:xm="http://schemas.microsoft.com/office/excel/2006/main">
          <x14:cfRule type="containsText" priority="2" operator="containsText" text="повторно" id="{00AC00AB-00D0-4AF2-90BD-002A00F000F2}">
            <xm:f>NOT(ISERROR(SEARCH(("повторно"),(K3))))</xm:f>
            <x14:dxf>
              <font/>
              <fill>
                <patternFill patternType="solid">
                  <fgColor rgb="FFEA9999"/>
                  <bgColor rgb="FFEA9999"/>
                </patternFill>
              </fill>
              <border>
                <left style="none"/>
                <right style="none"/>
                <top style="none"/>
                <bottom style="none"/>
                <diagonal style="none"/>
              </border>
            </x14:dxf>
          </x14:cfRule>
          <xm:sqref>K3 K5:K23</xm:sqref>
        </x14:conditionalFormatting>
        <x14:conditionalFormatting xmlns:xm="http://schemas.microsoft.com/office/excel/2006/main">
          <x14:cfRule type="containsText" priority="1" operator="containsText" text="снято" id="{00A50066-0052-4B9D-9CCF-006600D500C4}">
            <xm:f>NOT(ISERROR(SEARCH(("снято"),(K3))))</xm:f>
            <x14:dxf>
              <font/>
              <fill>
                <patternFill patternType="solid">
                  <fgColor rgb="FF93C47D"/>
                  <bgColor rgb="FF93C47D"/>
                </patternFill>
              </fill>
              <border>
                <left style="none"/>
                <right style="none"/>
                <top style="none"/>
                <bottom style="none"/>
                <diagonal style="none"/>
              </border>
            </x14:dxf>
          </x14:cfRule>
          <xm:sqref>K3 K5:K23</xm:sqref>
        </x14:conditionalFormatting>
      </x14:conditionalFormattings>
    </ext>
  </extLs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6.75"/>
    <col customWidth="1" min="3" max="3" width="8.1300000000000008"/>
    <col customWidth="1" min="4" max="4" width="58.421875"/>
    <col customWidth="1" min="5" max="5" width="63.380000000000003"/>
    <col collapsed="1" customWidth="1" min="6" max="6" width="16.75"/>
    <col customWidth="1" hidden="1" min="7" max="7" outlineLevel="1" width="10.630000000000001"/>
    <col customWidth="1" hidden="1" min="8" max="8" outlineLevel="1" width="13.630000000000001"/>
    <col customWidth="1" min="10" max="10" width="8.8800000000000008"/>
    <col customWidth="1" min="11" max="11" width="12.130000000000001"/>
    <col customWidth="1" min="12" max="12" width="26.879999999999999"/>
    <col customWidth="1" min="13" max="13" width="11.75"/>
    <col customWidth="1" min="14" max="14" width="59.630000000000003"/>
    <col customWidth="1" min="15" max="15" width="26.879999999999999"/>
    <col customWidth="1" min="16" max="16" width="10.630000000000001"/>
    <col customWidth="1" min="17" max="17" width="26.879999999999999"/>
    <col customWidth="1" min="18" max="18" width="22"/>
    <col customWidth="1" hidden="1" min="19" max="19" width="14.380000000000001"/>
    <col customWidth="1" hidden="1" min="20" max="20" width="26.879999999999999"/>
    <col customWidth="1" hidden="1" min="21" max="24" width="25.629999999999999"/>
  </cols>
  <sheetData>
    <row r="1" ht="96"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COUNTIF($H10:$H45,"1 - Несоответствие продуктовым требованиям ПИК-Стандарт")</f>
        <v>5</v>
      </c>
      <c r="I3" s="352">
        <f>COUNTIF($H10:$H45,"2 - Несоответствие Бренд-листам ПИК")</f>
        <v>0</v>
      </c>
      <c r="J3" s="352">
        <f>COUNTIF($H10:$H45,"3 - Несоответствие Каталогу отделки")</f>
        <v>0</v>
      </c>
      <c r="K3" s="352">
        <f>COUNTIF($H10:$H45,"5 - Ошибка в применении СТМ")</f>
        <v>0</v>
      </c>
      <c r="L3" s="352">
        <f>COUNTIF($H10:$H45,"4 - Несоответствие Каталогу оборудования")</f>
        <v>0</v>
      </c>
      <c r="M3" s="352">
        <f>COUNTIF($H10:$H45,"6 - Ошибка в применении сборных ЛМ")</f>
        <v>0</v>
      </c>
      <c r="N3" s="352">
        <f>COUNTIF($H10:$H45,"7 - Ошибка в применении шкаф-пакетов")</f>
        <v>0</v>
      </c>
      <c r="O3" s="352">
        <f>COUNTIF($H10:$H45,"8 - Ошибка в применении шахт-пакетов")</f>
        <v>0</v>
      </c>
      <c r="P3" s="352">
        <f>COUNTIF($H10:$H45,"9 - Несоответствие типологическим требованиям ПИК-Стандарт")</f>
        <v>0</v>
      </c>
      <c r="Q3" s="352">
        <f>COUNTIF($H10:$H45,"10 - Несоответствие НТД РФ")</f>
        <v>0</v>
      </c>
      <c r="R3" s="352">
        <f>COUNTIF($H10:$H45,"11 - Несоответствие ИРД (кроме ТУ, СТУ), АПР, ПД")</f>
        <v>0</v>
      </c>
      <c r="S3" s="352">
        <f>COUNTIF($H10:$H45,"12 - Несоответствие требованиям ТУ, СТУ")</f>
        <v>0</v>
      </c>
      <c r="T3" s="352">
        <f>COUNTIF($H10:$H45,"13 - Ошибка в технических решениях")</f>
        <v>0</v>
      </c>
      <c r="U3" s="352">
        <f>COUNTIF($H10:$H45,"14 - Неувязка м/у собой комплектов РД")</f>
        <v>0</v>
      </c>
      <c r="V3" s="352">
        <f>COUNTIF($H10:$H45,"15 - Недостаточность информации влияющей на СМР")</f>
        <v>11</v>
      </c>
      <c r="W3" s="352">
        <f>COUNTIF($H10:$H45,"16 - Нерациональное решение")</f>
        <v>0</v>
      </c>
      <c r="X3" s="352">
        <f>COUNTIF($H10:$H45,"17 - Оформление")</f>
        <v>1</v>
      </c>
    </row>
    <row r="4" hidden="1" outlineLevel="1">
      <c r="A4" s="125" t="s">
        <v>264</v>
      </c>
      <c r="B4" s="353">
        <v>6</v>
      </c>
      <c r="C4" s="353">
        <v>6</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COUNTIFS(G10:G45,"0,2")</f>
        <v>0</v>
      </c>
      <c r="H6" s="531"/>
      <c r="I6" s="292"/>
      <c r="J6" s="267"/>
      <c r="K6" s="292"/>
      <c r="L6" s="267"/>
      <c r="M6" s="267"/>
      <c r="N6" s="292"/>
      <c r="O6" s="267"/>
      <c r="P6" s="267"/>
      <c r="Q6" s="292"/>
      <c r="R6" s="267"/>
      <c r="S6" s="383"/>
      <c r="T6" s="364"/>
      <c r="U6" s="364"/>
      <c r="V6" s="364"/>
      <c r="W6" s="364"/>
      <c r="X6" s="364"/>
    </row>
    <row r="7" hidden="1" outlineLevel="1">
      <c r="A7" s="365">
        <f>G6*0.2/B4</f>
        <v>0</v>
      </c>
      <c r="B7" s="365">
        <f>G7*0.5/B4</f>
        <v>1.4166666670000001</v>
      </c>
      <c r="C7" s="365">
        <f>G8*1/B4</f>
        <v>0</v>
      </c>
      <c r="D7" s="366">
        <f>(G6*A6+G7*B6+G8*C6)/SUM(G6:G8)</f>
        <v>0.5</v>
      </c>
      <c r="E7" s="367"/>
      <c r="F7" s="143" t="s">
        <v>269</v>
      </c>
      <c r="G7" s="368">
        <f>COUNTIFS(G10:G45,"0,5")</f>
        <v>17</v>
      </c>
      <c r="H7" s="530"/>
      <c r="I7" s="369"/>
      <c r="J7" s="369"/>
      <c r="K7" s="369"/>
      <c r="L7" s="369"/>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COUNTIFS(G10:G45,"1")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52.5">
      <c r="A10" s="292">
        <v>1</v>
      </c>
      <c r="B10" s="315" t="s">
        <v>158</v>
      </c>
      <c r="C10" s="292" t="s">
        <v>1696</v>
      </c>
      <c r="D10" s="294" t="s">
        <v>1697</v>
      </c>
      <c r="E10" s="294"/>
      <c r="F10" s="294"/>
      <c r="G10" s="295">
        <v>0.5</v>
      </c>
      <c r="H10" s="296" t="s">
        <v>265</v>
      </c>
      <c r="I10" s="292" t="s">
        <v>78</v>
      </c>
      <c r="J10" s="267">
        <v>45233</v>
      </c>
      <c r="K10" s="292" t="s">
        <v>275</v>
      </c>
      <c r="L10" s="292" t="s">
        <v>1579</v>
      </c>
      <c r="M10" s="267">
        <v>45288</v>
      </c>
      <c r="N10" s="292" t="s">
        <v>1580</v>
      </c>
      <c r="O10" s="267"/>
      <c r="P10" s="267"/>
      <c r="Q10" s="292"/>
      <c r="R10" s="267"/>
      <c r="S10" s="383"/>
      <c r="T10" s="364"/>
      <c r="U10" s="364"/>
      <c r="V10" s="364"/>
      <c r="W10" s="364"/>
      <c r="X10" s="364"/>
    </row>
    <row r="11" ht="52.5">
      <c r="A11" s="248">
        <v>2</v>
      </c>
      <c r="B11" s="309" t="s">
        <v>158</v>
      </c>
      <c r="C11" s="248">
        <v>1</v>
      </c>
      <c r="D11" s="247" t="s">
        <v>1581</v>
      </c>
      <c r="E11" s="247"/>
      <c r="F11" s="247"/>
      <c r="G11" s="289">
        <v>0.5</v>
      </c>
      <c r="H11" s="290" t="s">
        <v>28</v>
      </c>
      <c r="I11" s="248" t="s">
        <v>78</v>
      </c>
      <c r="J11" s="266">
        <v>45233</v>
      </c>
      <c r="K11" s="248" t="s">
        <v>275</v>
      </c>
      <c r="L11" s="248" t="s">
        <v>1582</v>
      </c>
      <c r="M11" s="266">
        <v>45288</v>
      </c>
      <c r="N11" s="248" t="s">
        <v>385</v>
      </c>
      <c r="O11" s="248"/>
      <c r="P11" s="248"/>
      <c r="Q11" s="248"/>
      <c r="R11" s="248"/>
      <c r="S11" s="360"/>
      <c r="T11" s="360"/>
      <c r="U11" s="360"/>
      <c r="V11" s="360"/>
      <c r="W11" s="360"/>
      <c r="X11" s="360"/>
    </row>
    <row r="12" ht="52.5">
      <c r="A12" s="292">
        <v>3</v>
      </c>
      <c r="B12" s="315" t="s">
        <v>158</v>
      </c>
      <c r="C12" s="292">
        <v>1</v>
      </c>
      <c r="D12" s="294" t="s">
        <v>1583</v>
      </c>
      <c r="E12" s="294"/>
      <c r="F12" s="294"/>
      <c r="G12" s="295">
        <v>0.5</v>
      </c>
      <c r="H12" s="296" t="s">
        <v>265</v>
      </c>
      <c r="I12" s="292" t="s">
        <v>78</v>
      </c>
      <c r="J12" s="267">
        <v>45233</v>
      </c>
      <c r="K12" s="292" t="s">
        <v>275</v>
      </c>
      <c r="L12" s="292" t="s">
        <v>1582</v>
      </c>
      <c r="M12" s="267">
        <v>45288</v>
      </c>
      <c r="N12" s="292" t="s">
        <v>385</v>
      </c>
      <c r="O12" s="292"/>
      <c r="P12" s="292"/>
      <c r="Q12" s="292"/>
      <c r="R12" s="292"/>
      <c r="S12" s="364"/>
      <c r="T12" s="364"/>
      <c r="U12" s="364"/>
      <c r="V12" s="364"/>
      <c r="W12" s="364"/>
      <c r="X12" s="364"/>
    </row>
    <row r="13" ht="52.5">
      <c r="A13" s="248">
        <v>4</v>
      </c>
      <c r="B13" s="309" t="s">
        <v>158</v>
      </c>
      <c r="C13" s="248">
        <v>1</v>
      </c>
      <c r="D13" s="247" t="s">
        <v>1584</v>
      </c>
      <c r="E13" s="247"/>
      <c r="F13" s="247"/>
      <c r="G13" s="289">
        <v>0.5</v>
      </c>
      <c r="H13" s="290" t="s">
        <v>28</v>
      </c>
      <c r="I13" s="248" t="s">
        <v>78</v>
      </c>
      <c r="J13" s="266">
        <v>45233</v>
      </c>
      <c r="K13" s="248" t="s">
        <v>275</v>
      </c>
      <c r="L13" s="248" t="s">
        <v>1582</v>
      </c>
      <c r="M13" s="266">
        <v>45288</v>
      </c>
      <c r="N13" s="248" t="s">
        <v>385</v>
      </c>
      <c r="O13" s="248"/>
      <c r="P13" s="248"/>
      <c r="Q13" s="248"/>
      <c r="R13" s="248"/>
      <c r="S13" s="360"/>
      <c r="T13" s="360"/>
      <c r="U13" s="360"/>
      <c r="V13" s="360"/>
      <c r="W13" s="360"/>
      <c r="X13" s="360"/>
    </row>
    <row r="14" ht="216.75">
      <c r="A14" s="292">
        <v>5</v>
      </c>
      <c r="B14" s="315" t="s">
        <v>158</v>
      </c>
      <c r="C14" s="292">
        <v>1</v>
      </c>
      <c r="D14" s="412" t="s">
        <v>1585</v>
      </c>
      <c r="E14" s="294"/>
      <c r="F14" s="294"/>
      <c r="G14" s="295">
        <v>0.5</v>
      </c>
      <c r="H14" s="296" t="s">
        <v>28</v>
      </c>
      <c r="I14" s="292" t="s">
        <v>78</v>
      </c>
      <c r="J14" s="267">
        <v>45233</v>
      </c>
      <c r="K14" s="292" t="s">
        <v>275</v>
      </c>
      <c r="L14" s="292" t="s">
        <v>1582</v>
      </c>
      <c r="M14" s="267">
        <v>45288</v>
      </c>
      <c r="N14" s="292" t="s">
        <v>385</v>
      </c>
      <c r="O14" s="292"/>
      <c r="P14" s="292"/>
      <c r="Q14" s="292"/>
      <c r="R14" s="292"/>
      <c r="S14" s="364"/>
      <c r="T14" s="364"/>
      <c r="U14" s="364"/>
      <c r="V14" s="364"/>
      <c r="W14" s="364"/>
      <c r="X14" s="364"/>
    </row>
    <row r="15" ht="63.75">
      <c r="A15" s="248">
        <v>6</v>
      </c>
      <c r="B15" s="309" t="s">
        <v>158</v>
      </c>
      <c r="C15" s="248">
        <v>1</v>
      </c>
      <c r="D15" s="247" t="s">
        <v>1586</v>
      </c>
      <c r="E15" s="247"/>
      <c r="F15" s="247"/>
      <c r="G15" s="289">
        <v>0.5</v>
      </c>
      <c r="H15" s="290" t="s">
        <v>28</v>
      </c>
      <c r="I15" s="248" t="s">
        <v>78</v>
      </c>
      <c r="J15" s="266">
        <v>45233</v>
      </c>
      <c r="K15" s="248" t="s">
        <v>275</v>
      </c>
      <c r="L15" s="248" t="s">
        <v>1582</v>
      </c>
      <c r="M15" s="266">
        <v>45288</v>
      </c>
      <c r="N15" s="248" t="s">
        <v>385</v>
      </c>
      <c r="O15" s="248"/>
      <c r="P15" s="248"/>
      <c r="Q15" s="248"/>
      <c r="R15" s="248"/>
      <c r="S15" s="360"/>
      <c r="T15" s="360"/>
      <c r="U15" s="360"/>
      <c r="V15" s="360"/>
      <c r="W15" s="360"/>
      <c r="X15" s="360"/>
    </row>
    <row r="16" ht="51">
      <c r="A16" s="292">
        <v>7</v>
      </c>
      <c r="B16" s="315" t="s">
        <v>158</v>
      </c>
      <c r="C16" s="292">
        <v>1</v>
      </c>
      <c r="D16" s="294" t="s">
        <v>1587</v>
      </c>
      <c r="E16" s="294"/>
      <c r="F16" s="294"/>
      <c r="G16" s="295">
        <v>0.5</v>
      </c>
      <c r="H16" s="296" t="s">
        <v>31</v>
      </c>
      <c r="I16" s="292" t="s">
        <v>78</v>
      </c>
      <c r="J16" s="267">
        <v>45233</v>
      </c>
      <c r="K16" s="292" t="s">
        <v>275</v>
      </c>
      <c r="L16" s="292" t="s">
        <v>1698</v>
      </c>
      <c r="M16" s="267">
        <v>45288</v>
      </c>
      <c r="N16" s="292" t="s">
        <v>1589</v>
      </c>
      <c r="O16" s="292"/>
      <c r="P16" s="292"/>
      <c r="Q16" s="292"/>
      <c r="R16" s="292"/>
      <c r="S16" s="364"/>
      <c r="T16" s="364"/>
      <c r="U16" s="364"/>
      <c r="V16" s="364"/>
      <c r="W16" s="364"/>
      <c r="X16" s="364"/>
    </row>
    <row r="17" ht="52.5">
      <c r="A17" s="248">
        <v>8</v>
      </c>
      <c r="B17" s="309" t="s">
        <v>158</v>
      </c>
      <c r="C17" s="248">
        <v>2</v>
      </c>
      <c r="D17" s="247" t="s">
        <v>1699</v>
      </c>
      <c r="E17" s="248"/>
      <c r="F17" s="248"/>
      <c r="G17" s="289">
        <v>0.5</v>
      </c>
      <c r="H17" s="290" t="s">
        <v>265</v>
      </c>
      <c r="I17" s="248" t="s">
        <v>78</v>
      </c>
      <c r="J17" s="266">
        <v>45233</v>
      </c>
      <c r="K17" s="248" t="s">
        <v>275</v>
      </c>
      <c r="L17" s="248" t="s">
        <v>1700</v>
      </c>
      <c r="M17" s="266">
        <v>45288</v>
      </c>
      <c r="N17" s="248" t="s">
        <v>385</v>
      </c>
      <c r="O17" s="248"/>
      <c r="P17" s="248"/>
      <c r="Q17" s="248"/>
      <c r="R17" s="248"/>
      <c r="S17" s="360"/>
      <c r="T17" s="360"/>
      <c r="U17" s="360"/>
      <c r="V17" s="360"/>
      <c r="W17" s="360"/>
      <c r="X17" s="360"/>
    </row>
    <row r="18" ht="173.25" customHeight="1">
      <c r="A18" s="292">
        <v>9</v>
      </c>
      <c r="B18" s="315" t="s">
        <v>158</v>
      </c>
      <c r="C18" s="292">
        <v>2</v>
      </c>
      <c r="D18" s="294" t="s">
        <v>1701</v>
      </c>
      <c r="E18" s="292"/>
      <c r="F18" s="292"/>
      <c r="G18" s="295">
        <v>0.5</v>
      </c>
      <c r="H18" s="296" t="s">
        <v>28</v>
      </c>
      <c r="I18" s="292" t="s">
        <v>78</v>
      </c>
      <c r="J18" s="267">
        <v>45233</v>
      </c>
      <c r="K18" s="292" t="s">
        <v>275</v>
      </c>
      <c r="L18" s="292" t="s">
        <v>1594</v>
      </c>
      <c r="M18" s="267">
        <v>45288</v>
      </c>
      <c r="N18" s="292" t="s">
        <v>1595</v>
      </c>
      <c r="O18" s="292" t="s">
        <v>1596</v>
      </c>
      <c r="P18" s="292"/>
      <c r="Q18" s="292"/>
      <c r="R18" s="292"/>
      <c r="S18" s="364"/>
      <c r="T18" s="364"/>
      <c r="U18" s="364"/>
      <c r="V18" s="364"/>
      <c r="W18" s="364"/>
      <c r="X18" s="364"/>
    </row>
    <row r="19" ht="204.75" customHeight="1">
      <c r="A19" s="248">
        <v>10</v>
      </c>
      <c r="B19" s="309" t="s">
        <v>158</v>
      </c>
      <c r="C19" s="248">
        <v>2</v>
      </c>
      <c r="D19" s="247" t="s">
        <v>1597</v>
      </c>
      <c r="E19" s="248"/>
      <c r="F19" s="248"/>
      <c r="G19" s="289">
        <v>0.5</v>
      </c>
      <c r="H19" s="290" t="s">
        <v>265</v>
      </c>
      <c r="I19" s="248" t="s">
        <v>78</v>
      </c>
      <c r="J19" s="266">
        <v>45233</v>
      </c>
      <c r="K19" s="248" t="s">
        <v>275</v>
      </c>
      <c r="L19" s="248" t="s">
        <v>1579</v>
      </c>
      <c r="M19" s="266">
        <v>45288</v>
      </c>
      <c r="N19" s="248"/>
      <c r="O19" s="248" t="s">
        <v>1598</v>
      </c>
      <c r="P19" s="266">
        <v>45302</v>
      </c>
      <c r="Q19" s="248" t="s">
        <v>343</v>
      </c>
      <c r="R19" s="248"/>
      <c r="S19" s="360"/>
      <c r="T19" s="360"/>
      <c r="U19" s="360"/>
      <c r="V19" s="360"/>
      <c r="W19" s="360"/>
      <c r="X19" s="360"/>
    </row>
    <row r="20" ht="90.75" customHeight="1">
      <c r="A20" s="292">
        <v>11</v>
      </c>
      <c r="B20" s="315" t="s">
        <v>158</v>
      </c>
      <c r="C20" s="292">
        <v>2</v>
      </c>
      <c r="D20" s="294" t="s">
        <v>1599</v>
      </c>
      <c r="E20" s="292"/>
      <c r="F20" s="294"/>
      <c r="G20" s="295">
        <v>0.5</v>
      </c>
      <c r="H20" s="296" t="s">
        <v>28</v>
      </c>
      <c r="I20" s="292" t="s">
        <v>78</v>
      </c>
      <c r="J20" s="267">
        <v>45233</v>
      </c>
      <c r="K20" s="292" t="s">
        <v>275</v>
      </c>
      <c r="L20" s="292" t="s">
        <v>1600</v>
      </c>
      <c r="M20" s="267">
        <v>45288</v>
      </c>
      <c r="N20" s="292" t="s">
        <v>1601</v>
      </c>
      <c r="O20" s="292" t="s">
        <v>1602</v>
      </c>
      <c r="P20" s="267">
        <v>45302</v>
      </c>
      <c r="Q20" s="292" t="s">
        <v>1603</v>
      </c>
      <c r="R20" s="292"/>
      <c r="S20" s="364"/>
      <c r="T20" s="364"/>
      <c r="U20" s="364"/>
      <c r="V20" s="364"/>
      <c r="W20" s="364"/>
      <c r="X20" s="364"/>
    </row>
    <row r="21" ht="131.25" customHeight="1">
      <c r="A21" s="248">
        <v>12</v>
      </c>
      <c r="B21" s="309" t="s">
        <v>158</v>
      </c>
      <c r="C21" s="248">
        <v>2</v>
      </c>
      <c r="D21" s="247" t="s">
        <v>1604</v>
      </c>
      <c r="E21" s="248"/>
      <c r="F21" s="247"/>
      <c r="G21" s="289">
        <v>0.5</v>
      </c>
      <c r="H21" s="290" t="s">
        <v>28</v>
      </c>
      <c r="I21" s="248" t="s">
        <v>78</v>
      </c>
      <c r="J21" s="266">
        <v>45233</v>
      </c>
      <c r="K21" s="248" t="s">
        <v>275</v>
      </c>
      <c r="L21" s="248" t="s">
        <v>1600</v>
      </c>
      <c r="M21" s="266">
        <v>45288</v>
      </c>
      <c r="N21" s="248" t="s">
        <v>1605</v>
      </c>
      <c r="O21" s="248"/>
      <c r="P21" s="248"/>
      <c r="Q21" s="248"/>
      <c r="R21" s="248"/>
      <c r="S21" s="360"/>
      <c r="T21" s="360"/>
      <c r="U21" s="360"/>
      <c r="V21" s="360"/>
      <c r="W21" s="360"/>
      <c r="X21" s="360"/>
    </row>
    <row r="22" ht="89.25">
      <c r="A22" s="292">
        <v>13</v>
      </c>
      <c r="B22" s="315" t="s">
        <v>158</v>
      </c>
      <c r="C22" s="292">
        <v>5</v>
      </c>
      <c r="D22" s="294" t="s">
        <v>1606</v>
      </c>
      <c r="E22" s="294"/>
      <c r="F22" s="294"/>
      <c r="G22" s="295"/>
      <c r="H22" s="296"/>
      <c r="I22" s="292" t="s">
        <v>78</v>
      </c>
      <c r="J22" s="267">
        <v>45233</v>
      </c>
      <c r="K22" s="292"/>
      <c r="L22" s="292" t="s">
        <v>358</v>
      </c>
      <c r="M22" s="292"/>
      <c r="N22" s="292"/>
      <c r="O22" s="292"/>
      <c r="P22" s="292"/>
      <c r="Q22" s="292"/>
      <c r="R22" s="292"/>
      <c r="S22" s="364"/>
      <c r="T22" s="364"/>
      <c r="U22" s="364"/>
      <c r="V22" s="364"/>
      <c r="W22" s="364"/>
      <c r="X22" s="364"/>
    </row>
    <row r="23" ht="153">
      <c r="A23" s="248">
        <v>14</v>
      </c>
      <c r="B23" s="309" t="s">
        <v>158</v>
      </c>
      <c r="C23" s="248">
        <v>2</v>
      </c>
      <c r="D23" s="247" t="s">
        <v>1702</v>
      </c>
      <c r="E23" s="248"/>
      <c r="F23" s="247"/>
      <c r="G23" s="289">
        <v>0.5</v>
      </c>
      <c r="H23" s="290" t="s">
        <v>28</v>
      </c>
      <c r="I23" s="248" t="s">
        <v>78</v>
      </c>
      <c r="J23" s="266">
        <v>45233</v>
      </c>
      <c r="K23" s="248" t="s">
        <v>275</v>
      </c>
      <c r="L23" s="248" t="s">
        <v>1703</v>
      </c>
      <c r="M23" s="266">
        <v>45288</v>
      </c>
      <c r="N23" s="248" t="s">
        <v>385</v>
      </c>
      <c r="O23" s="248"/>
      <c r="P23" s="248"/>
      <c r="Q23" s="248"/>
      <c r="R23" s="248"/>
      <c r="S23" s="360"/>
      <c r="T23" s="360"/>
      <c r="U23" s="360"/>
      <c r="V23" s="360"/>
      <c r="W23" s="360"/>
      <c r="X23" s="360"/>
    </row>
    <row r="24" ht="187.5" customHeight="1">
      <c r="A24" s="292">
        <v>15</v>
      </c>
      <c r="B24" s="315" t="s">
        <v>158</v>
      </c>
      <c r="C24" s="292">
        <v>2</v>
      </c>
      <c r="D24" s="613" t="s">
        <v>1613</v>
      </c>
      <c r="E24" s="292"/>
      <c r="F24" s="294"/>
      <c r="G24" s="295"/>
      <c r="H24" s="296"/>
      <c r="I24" s="292" t="s">
        <v>78</v>
      </c>
      <c r="J24" s="267">
        <v>45233</v>
      </c>
      <c r="K24" s="292"/>
      <c r="L24" s="292" t="s">
        <v>358</v>
      </c>
      <c r="M24" s="292"/>
      <c r="N24" s="292"/>
      <c r="O24" s="292"/>
      <c r="P24" s="292"/>
      <c r="Q24" s="292"/>
      <c r="R24" s="292"/>
      <c r="S24" s="364"/>
      <c r="T24" s="364"/>
      <c r="U24" s="364"/>
      <c r="V24" s="364"/>
      <c r="W24" s="364"/>
      <c r="X24" s="364"/>
    </row>
    <row r="25" ht="167.25" customHeight="1">
      <c r="A25" s="248">
        <v>16</v>
      </c>
      <c r="B25" s="309" t="s">
        <v>158</v>
      </c>
      <c r="C25" s="248">
        <v>6</v>
      </c>
      <c r="D25" s="247" t="s">
        <v>1616</v>
      </c>
      <c r="E25" s="248"/>
      <c r="G25" s="289">
        <v>0.5</v>
      </c>
      <c r="H25" s="290" t="s">
        <v>28</v>
      </c>
      <c r="I25" s="248" t="s">
        <v>78</v>
      </c>
      <c r="J25" s="266">
        <v>45233</v>
      </c>
      <c r="K25" s="248" t="s">
        <v>275</v>
      </c>
      <c r="L25" s="248" t="s">
        <v>1617</v>
      </c>
      <c r="M25" s="266">
        <v>45288</v>
      </c>
      <c r="N25" s="248" t="s">
        <v>385</v>
      </c>
      <c r="O25" s="248"/>
      <c r="P25" s="248"/>
      <c r="Q25" s="248"/>
      <c r="R25" s="248"/>
      <c r="S25" s="360"/>
      <c r="T25" s="360"/>
      <c r="U25" s="360"/>
      <c r="V25" s="360"/>
      <c r="W25" s="360"/>
      <c r="X25" s="360"/>
    </row>
    <row r="26" ht="124.5" customHeight="1">
      <c r="A26" s="292">
        <v>17</v>
      </c>
      <c r="B26" s="315" t="s">
        <v>158</v>
      </c>
      <c r="C26" s="292">
        <v>6</v>
      </c>
      <c r="D26" s="294" t="s">
        <v>1618</v>
      </c>
      <c r="E26" s="292"/>
      <c r="F26" s="294"/>
      <c r="G26" s="295">
        <v>0.5</v>
      </c>
      <c r="H26" s="296" t="s">
        <v>28</v>
      </c>
      <c r="I26" s="292" t="s">
        <v>78</v>
      </c>
      <c r="J26" s="267">
        <v>45233</v>
      </c>
      <c r="K26" s="292" t="s">
        <v>275</v>
      </c>
      <c r="L26" s="292" t="s">
        <v>1619</v>
      </c>
      <c r="M26" s="267">
        <v>45288</v>
      </c>
      <c r="N26" s="292" t="s">
        <v>385</v>
      </c>
      <c r="O26" s="292"/>
      <c r="P26" s="292"/>
      <c r="Q26" s="292"/>
      <c r="R26" s="292"/>
      <c r="S26" s="364"/>
      <c r="T26" s="364"/>
      <c r="U26" s="364"/>
      <c r="V26" s="364"/>
      <c r="W26" s="364"/>
      <c r="X26" s="364"/>
    </row>
    <row r="27" ht="130.5" customHeight="1">
      <c r="A27" s="248">
        <v>18</v>
      </c>
      <c r="B27" s="309" t="s">
        <v>158</v>
      </c>
      <c r="C27" s="248"/>
      <c r="D27" s="247" t="s">
        <v>1622</v>
      </c>
      <c r="E27" s="248"/>
      <c r="F27" s="247"/>
      <c r="G27" s="289">
        <v>0.5</v>
      </c>
      <c r="H27" s="290" t="s">
        <v>28</v>
      </c>
      <c r="I27" s="248" t="s">
        <v>78</v>
      </c>
      <c r="J27" s="266">
        <v>45233</v>
      </c>
      <c r="K27" s="248" t="s">
        <v>275</v>
      </c>
      <c r="L27" s="248" t="s">
        <v>1704</v>
      </c>
      <c r="M27" s="266">
        <v>45288</v>
      </c>
      <c r="N27" s="248" t="s">
        <v>385</v>
      </c>
      <c r="O27" s="248"/>
      <c r="P27" s="248"/>
      <c r="Q27" s="248"/>
      <c r="R27" s="248"/>
      <c r="S27" s="360"/>
      <c r="T27" s="360"/>
      <c r="U27" s="360"/>
      <c r="V27" s="360"/>
      <c r="W27" s="360"/>
      <c r="X27" s="360"/>
    </row>
    <row r="28" ht="181.5" customHeight="1">
      <c r="A28" s="292">
        <v>19</v>
      </c>
      <c r="B28" s="315" t="s">
        <v>158</v>
      </c>
      <c r="C28" s="292">
        <v>2</v>
      </c>
      <c r="D28" s="294" t="s">
        <v>1623</v>
      </c>
      <c r="E28" s="292"/>
      <c r="F28" s="294"/>
      <c r="G28" s="295">
        <v>0.5</v>
      </c>
      <c r="H28" s="296" t="s">
        <v>265</v>
      </c>
      <c r="I28" s="292" t="s">
        <v>78</v>
      </c>
      <c r="J28" s="378">
        <v>45289</v>
      </c>
      <c r="K28" s="292" t="s">
        <v>275</v>
      </c>
      <c r="L28" s="292"/>
      <c r="M28" s="292"/>
      <c r="N28" s="292"/>
      <c r="O28" s="292"/>
      <c r="P28" s="267">
        <v>45302</v>
      </c>
      <c r="Q28" s="292" t="s">
        <v>1705</v>
      </c>
      <c r="R28" s="292"/>
      <c r="S28" s="364"/>
      <c r="T28" s="364"/>
      <c r="U28" s="364"/>
      <c r="V28" s="364"/>
      <c r="W28" s="364"/>
      <c r="X28" s="364"/>
    </row>
    <row r="29">
      <c r="A29" s="248"/>
      <c r="B29" s="309"/>
      <c r="C29" s="248"/>
      <c r="D29" s="247"/>
      <c r="E29" s="247"/>
      <c r="F29" s="247"/>
      <c r="G29" s="289"/>
      <c r="H29" s="290"/>
      <c r="I29" s="248"/>
      <c r="J29" s="248"/>
      <c r="K29" s="248"/>
      <c r="L29" s="248"/>
      <c r="M29" s="248"/>
      <c r="N29" s="248"/>
      <c r="O29" s="248"/>
      <c r="P29" s="248"/>
      <c r="Q29" s="248"/>
      <c r="R29" s="248"/>
      <c r="S29" s="360"/>
      <c r="T29" s="360"/>
      <c r="U29" s="360"/>
      <c r="V29" s="360"/>
      <c r="W29" s="360"/>
      <c r="X29" s="360"/>
    </row>
    <row r="30">
      <c r="A30" s="292"/>
      <c r="B30" s="315"/>
      <c r="C30" s="292"/>
      <c r="D30" s="294"/>
      <c r="E30" s="294"/>
      <c r="F30" s="294"/>
      <c r="G30" s="295"/>
      <c r="H30" s="296"/>
      <c r="I30" s="292"/>
      <c r="J30" s="292"/>
      <c r="K30" s="292"/>
      <c r="L30" s="292"/>
      <c r="M30" s="292"/>
      <c r="N30" s="292"/>
      <c r="O30" s="292"/>
      <c r="P30" s="292"/>
      <c r="Q30" s="292"/>
      <c r="R30" s="292"/>
      <c r="S30" s="364"/>
      <c r="T30" s="364"/>
      <c r="U30" s="364"/>
      <c r="V30" s="364"/>
      <c r="W30" s="364"/>
      <c r="X30" s="364"/>
    </row>
    <row r="31">
      <c r="A31" s="248"/>
      <c r="B31" s="309"/>
      <c r="C31" s="248"/>
      <c r="D31" s="247"/>
      <c r="E31" s="247" t="s">
        <v>1624</v>
      </c>
      <c r="F31" s="247"/>
      <c r="G31" s="289"/>
      <c r="H31" s="290"/>
      <c r="I31" s="248"/>
      <c r="J31" s="248"/>
      <c r="K31" s="248"/>
      <c r="L31" s="248"/>
      <c r="M31" s="248"/>
      <c r="N31" s="248"/>
      <c r="O31" s="248"/>
      <c r="P31" s="248"/>
      <c r="Q31" s="248"/>
      <c r="R31" s="248"/>
      <c r="S31" s="360"/>
      <c r="T31" s="360"/>
      <c r="U31" s="360"/>
      <c r="V31" s="360"/>
      <c r="W31" s="360"/>
      <c r="X31" s="360"/>
    </row>
    <row r="32">
      <c r="A32" s="292"/>
      <c r="B32" s="315"/>
      <c r="C32" s="292"/>
      <c r="D32" s="294"/>
      <c r="E32" s="294"/>
      <c r="F32" s="294"/>
      <c r="G32" s="295"/>
      <c r="H32" s="296"/>
      <c r="I32" s="292"/>
      <c r="J32" s="292"/>
      <c r="K32" s="292"/>
      <c r="L32" s="292"/>
      <c r="M32" s="292"/>
      <c r="N32" s="292"/>
      <c r="O32" s="292"/>
      <c r="P32" s="292"/>
      <c r="Q32" s="292"/>
      <c r="R32" s="292"/>
      <c r="S32" s="364"/>
      <c r="T32" s="364"/>
      <c r="U32" s="364"/>
      <c r="V32" s="364"/>
      <c r="W32" s="364"/>
      <c r="X32" s="364"/>
    </row>
    <row r="33">
      <c r="A33" s="248"/>
      <c r="B33" s="309"/>
      <c r="C33" s="248"/>
      <c r="D33" s="247"/>
      <c r="E33" s="247"/>
      <c r="F33" s="247"/>
      <c r="G33" s="289"/>
      <c r="H33" s="290"/>
      <c r="I33" s="248"/>
      <c r="J33" s="248"/>
      <c r="K33" s="248"/>
      <c r="L33" s="248"/>
      <c r="M33" s="248"/>
      <c r="N33" s="248"/>
      <c r="O33" s="248"/>
      <c r="P33" s="248"/>
      <c r="Q33" s="248"/>
      <c r="R33" s="248"/>
      <c r="S33" s="360"/>
      <c r="T33" s="360"/>
      <c r="U33" s="360"/>
      <c r="V33" s="360"/>
      <c r="W33" s="360"/>
      <c r="X33" s="360"/>
    </row>
    <row r="34">
      <c r="A34" s="292"/>
      <c r="B34" s="315"/>
      <c r="C34" s="292"/>
      <c r="D34" s="294"/>
      <c r="E34" s="294"/>
      <c r="F34" s="294"/>
      <c r="G34" s="295"/>
      <c r="H34" s="296"/>
      <c r="I34" s="292"/>
      <c r="J34" s="292"/>
      <c r="K34" s="292"/>
      <c r="L34" s="292"/>
      <c r="M34" s="292"/>
      <c r="N34" s="292"/>
      <c r="O34" s="292"/>
      <c r="P34" s="292"/>
      <c r="Q34" s="292"/>
      <c r="R34" s="292"/>
      <c r="S34" s="364"/>
      <c r="T34" s="364"/>
      <c r="U34" s="364"/>
      <c r="V34" s="364"/>
      <c r="W34" s="364"/>
      <c r="X34" s="364"/>
    </row>
    <row r="35">
      <c r="A35" s="248"/>
      <c r="B35" s="309"/>
      <c r="C35" s="248"/>
      <c r="D35" s="247"/>
      <c r="E35" s="247"/>
      <c r="F35" s="247"/>
      <c r="G35" s="289"/>
      <c r="H35" s="290"/>
      <c r="I35" s="248"/>
      <c r="J35" s="248"/>
      <c r="K35" s="248"/>
      <c r="L35" s="248"/>
      <c r="M35" s="248"/>
      <c r="N35" s="248"/>
      <c r="O35" s="248"/>
      <c r="P35" s="248"/>
      <c r="Q35" s="248"/>
      <c r="R35" s="248"/>
      <c r="S35" s="360"/>
      <c r="T35" s="360"/>
      <c r="U35" s="360"/>
      <c r="V35" s="360"/>
      <c r="W35" s="360"/>
      <c r="X35" s="360"/>
    </row>
    <row r="36">
      <c r="A36" s="292"/>
      <c r="B36" s="364"/>
      <c r="C36" s="292"/>
      <c r="D36" s="294"/>
      <c r="E36" s="294"/>
      <c r="F36" s="294"/>
      <c r="G36" s="295"/>
      <c r="H36" s="296"/>
      <c r="I36" s="292"/>
      <c r="J36" s="292"/>
      <c r="K36" s="292"/>
      <c r="L36" s="292"/>
      <c r="M36" s="292"/>
      <c r="N36" s="292"/>
      <c r="O36" s="292"/>
      <c r="P36" s="292"/>
      <c r="Q36" s="292"/>
      <c r="R36" s="292"/>
      <c r="S36" s="364"/>
      <c r="T36" s="364"/>
      <c r="U36" s="364"/>
      <c r="V36" s="364"/>
      <c r="W36" s="364"/>
      <c r="X36" s="364"/>
    </row>
    <row r="37">
      <c r="A37" s="248"/>
      <c r="B37" s="360"/>
      <c r="C37" s="248"/>
      <c r="D37" s="247"/>
      <c r="E37" s="247"/>
      <c r="F37" s="247"/>
      <c r="G37" s="289"/>
      <c r="H37" s="290"/>
      <c r="I37" s="248"/>
      <c r="J37" s="248"/>
      <c r="K37" s="248"/>
      <c r="L37" s="248"/>
      <c r="M37" s="248"/>
      <c r="N37" s="248"/>
      <c r="O37" s="248"/>
      <c r="P37" s="248"/>
      <c r="Q37" s="248"/>
      <c r="R37" s="248"/>
      <c r="S37" s="360"/>
      <c r="T37" s="360"/>
      <c r="U37" s="360"/>
      <c r="V37" s="360"/>
      <c r="W37" s="360"/>
      <c r="X37" s="360"/>
    </row>
    <row r="38">
      <c r="A38" s="292"/>
      <c r="B38" s="364"/>
      <c r="C38" s="292"/>
      <c r="D38" s="294"/>
      <c r="E38" s="294"/>
      <c r="F38" s="294"/>
      <c r="G38" s="295"/>
      <c r="H38" s="296"/>
      <c r="I38" s="292"/>
      <c r="J38" s="292"/>
      <c r="K38" s="292"/>
      <c r="L38" s="292"/>
      <c r="M38" s="292"/>
      <c r="N38" s="292"/>
      <c r="O38" s="292"/>
      <c r="P38" s="292"/>
      <c r="Q38" s="292"/>
      <c r="R38" s="292"/>
      <c r="S38" s="364"/>
      <c r="T38" s="364"/>
      <c r="U38" s="364"/>
      <c r="V38" s="364"/>
      <c r="W38" s="364"/>
      <c r="X38" s="364"/>
    </row>
    <row r="39">
      <c r="A39" s="248"/>
      <c r="B39" s="360"/>
      <c r="C39" s="248"/>
      <c r="D39" s="247"/>
      <c r="E39" s="247"/>
      <c r="F39" s="247"/>
      <c r="G39" s="289"/>
      <c r="H39" s="290"/>
      <c r="I39" s="248"/>
      <c r="J39" s="248"/>
      <c r="K39" s="248"/>
      <c r="L39" s="248"/>
      <c r="M39" s="248"/>
      <c r="N39" s="248"/>
      <c r="O39" s="248"/>
      <c r="P39" s="248"/>
      <c r="Q39" s="248"/>
      <c r="R39" s="248"/>
      <c r="S39" s="360"/>
      <c r="T39" s="360"/>
      <c r="U39" s="360"/>
      <c r="V39" s="360"/>
      <c r="W39" s="360"/>
      <c r="X39" s="360"/>
    </row>
    <row r="40">
      <c r="A40" s="292"/>
      <c r="B40" s="364"/>
      <c r="C40" s="292"/>
      <c r="D40" s="294"/>
      <c r="E40" s="294"/>
      <c r="F40" s="294"/>
      <c r="G40" s="295"/>
      <c r="H40" s="296"/>
      <c r="I40" s="292"/>
      <c r="J40" s="292"/>
      <c r="K40" s="292"/>
      <c r="L40" s="292"/>
      <c r="M40" s="292"/>
      <c r="N40" s="292"/>
      <c r="O40" s="292"/>
      <c r="P40" s="292"/>
      <c r="Q40" s="292"/>
      <c r="R40" s="292"/>
      <c r="S40" s="364"/>
      <c r="T40" s="364"/>
      <c r="U40" s="364"/>
      <c r="V40" s="364"/>
      <c r="W40" s="364"/>
      <c r="X40" s="364"/>
    </row>
    <row r="41">
      <c r="A41" s="248"/>
      <c r="B41" s="360"/>
      <c r="C41" s="248"/>
      <c r="D41" s="247"/>
      <c r="E41" s="247"/>
      <c r="F41" s="247"/>
      <c r="G41" s="289"/>
      <c r="H41" s="290"/>
      <c r="I41" s="248"/>
      <c r="J41" s="248"/>
      <c r="K41" s="248"/>
      <c r="L41" s="248"/>
      <c r="M41" s="248"/>
      <c r="N41" s="248"/>
      <c r="O41" s="248"/>
      <c r="P41" s="248"/>
      <c r="Q41" s="248"/>
      <c r="R41" s="248"/>
      <c r="S41" s="360"/>
      <c r="T41" s="360"/>
      <c r="U41" s="360"/>
      <c r="V41" s="360"/>
      <c r="W41" s="360"/>
      <c r="X41" s="360"/>
    </row>
    <row r="42">
      <c r="A42" s="292"/>
      <c r="B42" s="364"/>
      <c r="C42" s="292"/>
      <c r="D42" s="294"/>
      <c r="E42" s="294"/>
      <c r="F42" s="294"/>
      <c r="G42" s="295"/>
      <c r="H42" s="296"/>
      <c r="I42" s="292"/>
      <c r="J42" s="292"/>
      <c r="K42" s="292"/>
      <c r="L42" s="292"/>
      <c r="M42" s="292"/>
      <c r="N42" s="292"/>
      <c r="O42" s="292"/>
      <c r="P42" s="292"/>
      <c r="Q42" s="292"/>
      <c r="R42" s="292"/>
      <c r="S42" s="364"/>
      <c r="T42" s="364"/>
      <c r="U42" s="364"/>
      <c r="V42" s="364"/>
      <c r="W42" s="364"/>
      <c r="X42" s="364"/>
    </row>
    <row r="43">
      <c r="A43" s="248"/>
      <c r="B43" s="360"/>
      <c r="C43" s="248"/>
      <c r="D43" s="247"/>
      <c r="E43" s="247"/>
      <c r="F43" s="247"/>
      <c r="G43" s="289"/>
      <c r="H43" s="290"/>
      <c r="I43" s="248"/>
      <c r="J43" s="248"/>
      <c r="K43" s="248"/>
      <c r="L43" s="248"/>
      <c r="M43" s="248"/>
      <c r="N43" s="248"/>
      <c r="O43" s="248"/>
      <c r="P43" s="248"/>
      <c r="Q43" s="248"/>
      <c r="R43" s="248"/>
      <c r="S43" s="360"/>
      <c r="T43" s="360"/>
      <c r="U43" s="360"/>
      <c r="V43" s="360"/>
      <c r="W43" s="360"/>
      <c r="X43" s="360"/>
    </row>
    <row r="44">
      <c r="A44" s="292"/>
      <c r="B44" s="364"/>
      <c r="C44" s="292"/>
      <c r="D44" s="294"/>
      <c r="E44" s="294"/>
      <c r="F44" s="294"/>
      <c r="G44" s="295"/>
      <c r="H44" s="296"/>
      <c r="I44" s="292"/>
      <c r="J44" s="292"/>
      <c r="K44" s="292"/>
      <c r="L44" s="292"/>
      <c r="M44" s="292"/>
      <c r="N44" s="292"/>
      <c r="O44" s="292"/>
      <c r="P44" s="292"/>
      <c r="Q44" s="292"/>
      <c r="R44" s="292"/>
      <c r="S44" s="364"/>
      <c r="T44" s="364"/>
      <c r="U44" s="364"/>
      <c r="V44" s="364"/>
      <c r="W44" s="364"/>
      <c r="X44" s="364"/>
    </row>
    <row r="45">
      <c r="A45" s="248"/>
      <c r="B45" s="360"/>
      <c r="C45" s="248"/>
      <c r="D45" s="247"/>
      <c r="E45" s="247"/>
      <c r="F45" s="247"/>
      <c r="G45" s="289"/>
      <c r="H45" s="290"/>
      <c r="I45" s="248"/>
      <c r="J45" s="248"/>
      <c r="K45" s="248"/>
      <c r="L45" s="248"/>
      <c r="M45" s="248"/>
      <c r="N45" s="248"/>
      <c r="O45" s="248"/>
      <c r="P45" s="248"/>
      <c r="Q45" s="248"/>
      <c r="R45" s="248"/>
      <c r="S45" s="360"/>
      <c r="T45" s="360"/>
      <c r="U45" s="360"/>
      <c r="V45" s="360"/>
      <c r="W45" s="360"/>
      <c r="X45" s="360"/>
    </row>
  </sheetData>
  <mergeCells count="1">
    <mergeCell ref="E25:F25"/>
  </mergeCells>
  <dataValidations count="4" disablePrompts="0">
    <dataValidation sqref="G10:G45"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5" type="list" allowBlank="1" errorStyle="stop" imeMode="noControl" operator="between" showDropDown="0" showErrorMessage="0" showInputMessage="0">
      <formula1>'Списки'!$E$2:$E$1002</formula1>
    </dataValidation>
    <dataValidation sqref="K10:K4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C5003E-00B0-420D-B3EC-006C000500C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93005D-00DA-44A1-9216-00DA0019009A}">
            <xm:f>1</xm:f>
            <x14:dxf>
              <font>
                <color indexed="65"/>
              </font>
              <fill>
                <patternFill patternType="solid">
                  <fgColor rgb="FF434343"/>
                  <bgColor rgb="FF434343"/>
                </patternFill>
              </fill>
              <border>
                <left style="none"/>
                <right style="none"/>
                <top style="none"/>
                <bottom style="none"/>
                <diagonal style="none"/>
              </border>
            </x14:dxf>
          </x14:cfRule>
          <xm:sqref>G10:G45</xm:sqref>
        </x14:conditionalFormatting>
        <x14:conditionalFormatting xmlns:xm="http://schemas.microsoft.com/office/excel/2006/main">
          <x14:cfRule type="cellIs" priority="11" operator="equal" id="{001D0069-001A-4B58-B4CD-006F008800CB}">
            <xm:f>0.5</xm:f>
            <x14:dxf>
              <font>
                <color indexed="65"/>
              </font>
              <fill>
                <patternFill patternType="solid">
                  <fgColor rgb="FF999999"/>
                  <bgColor rgb="FF999999"/>
                </patternFill>
              </fill>
              <border>
                <left style="none"/>
                <right style="none"/>
                <top style="none"/>
                <bottom style="none"/>
                <diagonal style="none"/>
              </border>
            </x14:dxf>
          </x14:cfRule>
          <xm:sqref>G10:G45</xm:sqref>
        </x14:conditionalFormatting>
        <x14:conditionalFormatting xmlns:xm="http://schemas.microsoft.com/office/excel/2006/main">
          <x14:cfRule type="cellIs" priority="10" operator="equal" id="{00E30031-00AF-4C22-95A3-004900D000EF}">
            <xm:f>0.2</xm:f>
            <x14:dxf>
              <font/>
              <fill>
                <patternFill patternType="solid">
                  <fgColor rgb="FFCCCCCC"/>
                  <bgColor rgb="FFCCCCCC"/>
                </patternFill>
              </fill>
              <border>
                <left style="none"/>
                <right style="none"/>
                <top style="none"/>
                <bottom style="none"/>
                <diagonal style="none"/>
              </border>
            </x14:dxf>
          </x14:cfRule>
          <xm:sqref>G10:G45</xm:sqref>
        </x14:conditionalFormatting>
        <x14:conditionalFormatting xmlns:xm="http://schemas.microsoft.com/office/excel/2006/main">
          <x14:cfRule type="containsText" priority="9" operator="containsText" text="ПД" id="{00E70086-00A4-404D-A962-0065009D00B4}">
            <xm:f>NOT(ISERROR(SEARCH(("ПД"),(K3))))</xm:f>
            <x14:dxf>
              <font/>
              <fill>
                <patternFill patternType="solid">
                  <fgColor rgb="FFF9CB9C"/>
                  <bgColor rgb="FFF9CB9C"/>
                </patternFill>
              </fill>
              <border>
                <left style="none"/>
                <right style="none"/>
                <top style="none"/>
                <bottom style="none"/>
                <diagonal style="none"/>
              </border>
            </x14:dxf>
          </x14:cfRule>
          <xm:sqref>K3 K5:K45</xm:sqref>
        </x14:conditionalFormatting>
        <x14:conditionalFormatting xmlns:xm="http://schemas.microsoft.com/office/excel/2006/main">
          <x14:cfRule type="containsText" priority="8" operator="containsText" text="отменено" id="{000600F1-00AB-4C3B-AAE4-004E006000BD}">
            <xm:f>NOT(ISERROR(SEARCH(("отменено"),(K3))))</xm:f>
            <x14:dxf>
              <font/>
              <fill>
                <patternFill patternType="solid">
                  <fgColor rgb="FFD9EAD3"/>
                  <bgColor rgb="FFD9EAD3"/>
                </patternFill>
              </fill>
              <border>
                <left style="none"/>
                <right style="none"/>
                <top style="none"/>
                <bottom style="none"/>
                <diagonal style="none"/>
              </border>
            </x14:dxf>
          </x14:cfRule>
          <xm:sqref>K3 K5:K45</xm:sqref>
        </x14:conditionalFormatting>
        <x14:conditionalFormatting xmlns:xm="http://schemas.microsoft.com/office/excel/2006/main">
          <x14:cfRule type="cellIs" priority="7" operator="equal" id="{006900A9-002C-407A-A923-00C30060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6" operator="equal" id="{00560001-0026-43A1-91F0-00F500F200F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5" operator="equal" id="{00C800F8-009E-4D0B-BF38-0017006700C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4" operator="equal" id="{0025003F-0017-4EF1-A030-0026004600F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ellIs" priority="3" operator="equal" id="{002B005C-005A-402F-88D8-00B100020078}">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H5:H45 A9:G9</xm:sqref>
        </x14:conditionalFormatting>
        <x14:conditionalFormatting xmlns:xm="http://schemas.microsoft.com/office/excel/2006/main">
          <x14:cfRule type="containsText" priority="2" operator="containsText" text="повторно" id="{003B0043-004B-4A78-BD9F-004A0051004C}">
            <xm:f>NOT(ISERROR(SEARCH(("повторно"),(K3))))</xm:f>
            <x14:dxf>
              <font/>
              <fill>
                <patternFill patternType="solid">
                  <fgColor rgb="FFEA9999"/>
                  <bgColor rgb="FFEA9999"/>
                </patternFill>
              </fill>
              <border>
                <left style="none"/>
                <right style="none"/>
                <top style="none"/>
                <bottom style="none"/>
                <diagonal style="none"/>
              </border>
            </x14:dxf>
          </x14:cfRule>
          <xm:sqref>K3 K5:K45</xm:sqref>
        </x14:conditionalFormatting>
        <x14:conditionalFormatting xmlns:xm="http://schemas.microsoft.com/office/excel/2006/main">
          <x14:cfRule type="containsText" priority="1" operator="containsText" text="снято" id="{00F70085-0044-4CF9-A35A-004C005B00B2}">
            <xm:f>NOT(ISERROR(SEARCH(("снято"),(K3))))</xm:f>
            <x14:dxf>
              <font/>
              <fill>
                <patternFill patternType="solid">
                  <fgColor rgb="FF93C47D"/>
                  <bgColor rgb="FF93C47D"/>
                </patternFill>
              </fill>
              <border>
                <left style="none"/>
                <right style="none"/>
                <top style="none"/>
                <bottom style="none"/>
                <diagonal style="none"/>
              </border>
            </x14:dxf>
          </x14:cfRule>
          <xm:sqref>K3 K5:K45</xm:sqref>
        </x14:conditionalFormatting>
      </x14:conditionalFormattings>
    </ext>
  </extLs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7.25"/>
    <col customWidth="1" min="3" max="3" style="225" width="9.3800000000000008"/>
    <col customWidth="1" min="4" max="4" style="225" width="68.25"/>
    <col customWidth="1" min="5" max="5" style="225" width="43.5"/>
    <col collapsed="1" customWidth="1" min="6" max="6" style="225" width="17.75"/>
    <col customWidth="1" hidden="1" min="7" max="7" outlineLevel="1" style="225" width="10.25"/>
    <col customWidth="1" hidden="1" min="8" max="8" outlineLevel="1" style="225" width="16.629999999999999"/>
    <col customWidth="1" min="9" max="9" style="225" width="13.7109375"/>
    <col customWidth="1" min="10" max="10" style="225" width="10.57421875"/>
    <col customWidth="1" min="11" max="11" style="225" width="11"/>
    <col customWidth="1" min="12" max="12" style="472" width="43.28125"/>
    <col customWidth="1" min="13" max="13" style="225" width="10.25"/>
    <col customWidth="1" min="14" max="14" style="225" width="58.57421875"/>
    <col customWidth="1" min="15" max="15" style="472" width="21"/>
    <col customWidth="1" hidden="1" min="16" max="16" width="11.5"/>
    <col customWidth="1" hidden="1" min="17" max="17" width="41.25"/>
    <col customWidth="1" hidden="1" min="18" max="18" width="28.379999999999999"/>
    <col customWidth="1" hidden="1" min="19" max="19" width="14.380000000000001"/>
    <col customWidth="1" hidden="1" min="20" max="20" width="26.879999999999999"/>
    <col customWidth="1" hidden="1" min="21" max="24" width="25.629999999999999"/>
  </cols>
  <sheetData>
    <row r="1" ht="96" collapsed="1">
      <c r="A1" s="153" t="s">
        <v>250</v>
      </c>
      <c r="B1" s="153" t="s">
        <v>251</v>
      </c>
      <c r="C1" s="153" t="s">
        <v>252</v>
      </c>
      <c r="D1" s="153" t="s">
        <v>253</v>
      </c>
      <c r="E1" s="153" t="s">
        <v>254</v>
      </c>
      <c r="F1" s="153" t="s">
        <v>255</v>
      </c>
      <c r="G1" s="154" t="s">
        <v>256</v>
      </c>
      <c r="H1" s="154" t="s">
        <v>257</v>
      </c>
      <c r="I1" s="154" t="s">
        <v>4</v>
      </c>
      <c r="J1" s="153" t="s">
        <v>258</v>
      </c>
      <c r="K1" s="153" t="s">
        <v>259</v>
      </c>
      <c r="L1" s="155" t="s">
        <v>260</v>
      </c>
      <c r="M1" s="156" t="s">
        <v>261</v>
      </c>
      <c r="N1" s="156" t="s">
        <v>262</v>
      </c>
      <c r="O1" s="155" t="s">
        <v>260</v>
      </c>
      <c r="P1" s="122" t="s">
        <v>261</v>
      </c>
      <c r="Q1" s="122" t="s">
        <v>262</v>
      </c>
      <c r="R1" s="121" t="s">
        <v>263</v>
      </c>
      <c r="S1" s="123" t="s">
        <v>261</v>
      </c>
      <c r="T1" s="123" t="s">
        <v>262</v>
      </c>
      <c r="U1" s="121" t="s">
        <v>263</v>
      </c>
      <c r="V1" s="123" t="s">
        <v>261</v>
      </c>
      <c r="W1" s="123" t="s">
        <v>262</v>
      </c>
      <c r="X1" s="121" t="s">
        <v>263</v>
      </c>
    </row>
    <row r="2" hidden="1" outlineLevel="1">
      <c r="A2" s="160"/>
      <c r="B2" s="161" t="s">
        <v>264</v>
      </c>
      <c r="C2" s="161" t="s">
        <v>264</v>
      </c>
      <c r="D2" s="163" t="s">
        <v>53</v>
      </c>
      <c r="E2" s="163"/>
      <c r="F2" s="229"/>
      <c r="G2" s="164"/>
      <c r="H2" s="165" t="s">
        <v>265</v>
      </c>
      <c r="I2" s="165" t="s">
        <v>12</v>
      </c>
      <c r="J2" s="165" t="s">
        <v>13</v>
      </c>
      <c r="K2" s="165" t="s">
        <v>15</v>
      </c>
      <c r="L2" s="166" t="s">
        <v>14</v>
      </c>
      <c r="M2" s="165" t="s">
        <v>16</v>
      </c>
      <c r="N2" s="165" t="s">
        <v>17</v>
      </c>
      <c r="O2" s="166" t="s">
        <v>18</v>
      </c>
      <c r="P2" s="130" t="s">
        <v>20</v>
      </c>
      <c r="Q2" s="130" t="s">
        <v>22</v>
      </c>
      <c r="R2" s="130" t="s">
        <v>23</v>
      </c>
      <c r="S2" s="130" t="s">
        <v>24</v>
      </c>
      <c r="T2" s="130" t="s">
        <v>26</v>
      </c>
      <c r="U2" s="130" t="s">
        <v>27</v>
      </c>
      <c r="V2" s="130" t="s">
        <v>28</v>
      </c>
      <c r="W2" s="130" t="s">
        <v>29</v>
      </c>
      <c r="X2" s="130" t="s">
        <v>31</v>
      </c>
    </row>
    <row r="3" hidden="1" outlineLevel="1">
      <c r="A3" s="167"/>
      <c r="B3" s="168" t="s">
        <v>266</v>
      </c>
      <c r="C3" s="168" t="s">
        <v>267</v>
      </c>
      <c r="D3" s="168" t="s">
        <v>34</v>
      </c>
      <c r="E3" s="168"/>
      <c r="F3" s="168"/>
      <c r="G3" s="170"/>
      <c r="H3" s="171">
        <f>COUNTIF($H10:$H40,"1 - Несоответствие продуктовым требованиям ПИК-Стандарт")</f>
        <v>0</v>
      </c>
      <c r="I3" s="171">
        <f>COUNTIF($H10:$H40,"2 - Несоответствие Бренд-листам ПИК")</f>
        <v>0</v>
      </c>
      <c r="J3" s="171">
        <f>COUNTIF($H19:$H40,"3 - Несоответствие Каталогу отделки")</f>
        <v>0</v>
      </c>
      <c r="K3" s="171">
        <f>COUNTIF($H10:$H40,"5 - Ошибка в применении СТМ")</f>
        <v>0</v>
      </c>
      <c r="L3" s="172">
        <f>COUNTIF($H10:$H40,"4 - Несоответствие Каталогу оборудования")</f>
        <v>0</v>
      </c>
      <c r="M3" s="171">
        <f>COUNTIF($H10:$H40,"6 - Ошибка в применении сборных ЛМ")</f>
        <v>0</v>
      </c>
      <c r="N3" s="171">
        <f>COUNTIF($H10:$H40,"7 - Ошибка в применении шкаф-пакетов")</f>
        <v>0</v>
      </c>
      <c r="O3" s="172">
        <f>COUNTIF($H10:$H40,"8 - Ошибка в применении шахт-пакетов")</f>
        <v>0</v>
      </c>
      <c r="P3" s="352">
        <f>COUNTIF($H10:$H40,"9 - Несоответствие типологическим требованиям ПИК-Стандарт")</f>
        <v>0</v>
      </c>
      <c r="Q3" s="352">
        <f>COUNTIF($H10:$H40,"10 - Несоответствие НТД РФ")</f>
        <v>0</v>
      </c>
      <c r="R3" s="352">
        <f>COUNTIF($H10:$H40,"11 - Несоответствие ИРД (кроме ТУ, СТУ), АПР, ПД")</f>
        <v>0</v>
      </c>
      <c r="S3" s="352">
        <f>COUNTIF($H10:$H40,"12 - Несоответствие требованиям ТУ, СТУ")</f>
        <v>0</v>
      </c>
      <c r="T3" s="352">
        <f>COUNTIF($H10:$H40,"13 - Ошибка в технических решениях")</f>
        <v>3</v>
      </c>
      <c r="U3" s="352">
        <f>COUNTIF($H10:$H40,"14 - Неувязка м/у собой комплектов РД")</f>
        <v>0</v>
      </c>
      <c r="V3" s="352">
        <f>COUNTIF($H10:$H40,"15 - Недостаточность информации влияющей на СМР")</f>
        <v>19</v>
      </c>
      <c r="W3" s="352">
        <f>COUNTIF($H10:$H40,"16 - Нерациональное решение")</f>
        <v>0</v>
      </c>
      <c r="X3" s="352">
        <f>COUNTIF($H10:$H40,"17 - Оформление")</f>
        <v>0</v>
      </c>
    </row>
    <row r="4" hidden="1" outlineLevel="1">
      <c r="A4" s="161" t="s">
        <v>264</v>
      </c>
      <c r="B4" s="173">
        <v>8</v>
      </c>
      <c r="C4" s="173">
        <v>8</v>
      </c>
      <c r="D4" s="174">
        <f>C4/B4</f>
        <v>1</v>
      </c>
      <c r="E4" s="174"/>
      <c r="F4" s="230"/>
      <c r="G4" s="164"/>
      <c r="H4" s="163" t="s">
        <v>53</v>
      </c>
      <c r="I4" s="163" t="s">
        <v>53</v>
      </c>
      <c r="J4" s="163" t="s">
        <v>53</v>
      </c>
      <c r="K4" s="163" t="s">
        <v>53</v>
      </c>
      <c r="L4" s="177" t="s">
        <v>53</v>
      </c>
      <c r="M4" s="163" t="s">
        <v>53</v>
      </c>
      <c r="N4" s="163" t="s">
        <v>53</v>
      </c>
      <c r="O4" s="177" t="s">
        <v>53</v>
      </c>
      <c r="P4" s="126" t="s">
        <v>53</v>
      </c>
      <c r="Q4" s="126" t="s">
        <v>53</v>
      </c>
      <c r="R4" s="126" t="s">
        <v>53</v>
      </c>
      <c r="S4" s="126" t="s">
        <v>53</v>
      </c>
      <c r="T4" s="126" t="s">
        <v>53</v>
      </c>
      <c r="U4" s="126" t="s">
        <v>53</v>
      </c>
      <c r="V4" s="126" t="s">
        <v>53</v>
      </c>
      <c r="W4" s="126" t="s">
        <v>53</v>
      </c>
      <c r="X4" s="126" t="s">
        <v>53</v>
      </c>
    </row>
    <row r="5" hidden="1" outlineLevel="1">
      <c r="A5" s="231"/>
      <c r="B5" s="231"/>
      <c r="C5" s="231"/>
      <c r="D5" s="179"/>
      <c r="E5" s="179"/>
      <c r="F5" s="231"/>
      <c r="G5" s="163" t="s">
        <v>53</v>
      </c>
      <c r="H5" s="180"/>
      <c r="I5" s="181"/>
      <c r="J5" s="182"/>
      <c r="K5" s="181"/>
      <c r="L5" s="514"/>
      <c r="M5" s="182"/>
      <c r="N5" s="181"/>
      <c r="O5" s="183"/>
      <c r="P5" s="266"/>
      <c r="Q5" s="248"/>
      <c r="R5" s="266"/>
      <c r="S5" s="382"/>
      <c r="T5" s="360"/>
      <c r="U5" s="360"/>
      <c r="V5" s="360"/>
      <c r="W5" s="360"/>
      <c r="X5" s="360"/>
    </row>
    <row r="6" hidden="1" outlineLevel="1">
      <c r="A6" s="168">
        <v>0.20000000000000001</v>
      </c>
      <c r="B6" s="168">
        <v>0.5</v>
      </c>
      <c r="C6" s="168">
        <v>1</v>
      </c>
      <c r="D6" s="168" t="s">
        <v>38</v>
      </c>
      <c r="E6" s="168"/>
      <c r="F6" s="168" t="s">
        <v>268</v>
      </c>
      <c r="G6" s="184">
        <f>COUNTIFS(G10:G40,"0,2")</f>
        <v>0</v>
      </c>
      <c r="H6" s="185"/>
      <c r="I6" s="186"/>
      <c r="J6" s="187"/>
      <c r="K6" s="186"/>
      <c r="L6" s="515"/>
      <c r="M6" s="187"/>
      <c r="N6" s="186"/>
      <c r="O6" s="188"/>
      <c r="P6" s="267"/>
      <c r="Q6" s="292"/>
      <c r="R6" s="267"/>
      <c r="S6" s="383"/>
      <c r="T6" s="364"/>
      <c r="U6" s="364"/>
      <c r="V6" s="364"/>
      <c r="W6" s="364"/>
      <c r="X6" s="364"/>
    </row>
    <row r="7" hidden="1" outlineLevel="1">
      <c r="A7" s="189">
        <f>G6*0.2/B4</f>
        <v>0</v>
      </c>
      <c r="B7" s="189">
        <f>G7*0.5/B4</f>
        <v>1.1875</v>
      </c>
      <c r="C7" s="189">
        <f>G8*1/B4</f>
        <v>0.375</v>
      </c>
      <c r="D7" s="190">
        <f>(G6*A6+G7*B6+G8*C6)/SUM(G6:G8)</f>
        <v>0.56818181820000002</v>
      </c>
      <c r="E7" s="232"/>
      <c r="F7" s="192" t="s">
        <v>269</v>
      </c>
      <c r="G7" s="193">
        <f>COUNTIFS(G10:G40,"0,5")</f>
        <v>19</v>
      </c>
      <c r="H7" s="180"/>
      <c r="I7" s="194"/>
      <c r="J7" s="194"/>
      <c r="K7" s="194"/>
      <c r="L7" s="483"/>
      <c r="M7" s="194"/>
      <c r="N7" s="194"/>
      <c r="O7" s="195"/>
      <c r="P7" s="369"/>
      <c r="Q7" s="369"/>
      <c r="R7" s="369"/>
      <c r="S7" s="370"/>
      <c r="T7" s="370"/>
      <c r="U7" s="370"/>
      <c r="V7" s="370"/>
      <c r="W7" s="370"/>
      <c r="X7" s="370"/>
    </row>
    <row r="8" hidden="1" outlineLevel="1">
      <c r="A8" s="163" t="s">
        <v>53</v>
      </c>
      <c r="B8" s="163" t="s">
        <v>53</v>
      </c>
      <c r="C8" s="163" t="s">
        <v>53</v>
      </c>
      <c r="D8" s="163" t="s">
        <v>53</v>
      </c>
      <c r="E8" s="163"/>
      <c r="F8" s="168" t="s">
        <v>270</v>
      </c>
      <c r="G8" s="184">
        <f>COUNTIFS(G10:G40,"1")</f>
        <v>3</v>
      </c>
      <c r="H8" s="185"/>
      <c r="I8" s="186"/>
      <c r="J8" s="187"/>
      <c r="K8" s="186"/>
      <c r="L8" s="515"/>
      <c r="M8" s="187"/>
      <c r="N8" s="186"/>
      <c r="O8" s="188"/>
      <c r="P8" s="267"/>
      <c r="Q8" s="292"/>
      <c r="R8" s="267"/>
      <c r="S8" s="383"/>
      <c r="T8" s="364"/>
      <c r="U8" s="364"/>
      <c r="V8" s="364"/>
      <c r="W8" s="364"/>
      <c r="X8" s="364"/>
    </row>
    <row r="9">
      <c r="A9" s="196"/>
      <c r="B9" s="196"/>
      <c r="C9" s="196"/>
      <c r="D9" s="196"/>
      <c r="E9" s="196"/>
      <c r="F9" s="196"/>
      <c r="G9" s="196"/>
      <c r="H9" s="196"/>
      <c r="I9" s="198"/>
      <c r="J9" s="199"/>
      <c r="K9" s="198"/>
      <c r="L9" s="516"/>
      <c r="M9" s="199"/>
      <c r="N9" s="198"/>
      <c r="O9" s="200"/>
      <c r="P9" s="244"/>
      <c r="Q9" s="243"/>
      <c r="R9" s="244"/>
      <c r="S9" s="147"/>
      <c r="T9" s="146"/>
      <c r="U9" s="146"/>
      <c r="V9" s="146"/>
      <c r="W9" s="146"/>
      <c r="X9" s="146"/>
    </row>
    <row r="10" ht="123" customHeight="1">
      <c r="A10" s="186">
        <v>1</v>
      </c>
      <c r="B10" s="201" t="s">
        <v>161</v>
      </c>
      <c r="C10" s="186">
        <v>1</v>
      </c>
      <c r="D10" s="219" t="s">
        <v>1706</v>
      </c>
      <c r="E10" s="186"/>
      <c r="F10" s="186"/>
      <c r="G10" s="164">
        <v>0.5</v>
      </c>
      <c r="H10" s="203" t="s">
        <v>28</v>
      </c>
      <c r="I10" s="186" t="s">
        <v>316</v>
      </c>
      <c r="J10" s="187">
        <v>45237</v>
      </c>
      <c r="K10" s="589" t="s">
        <v>320</v>
      </c>
      <c r="L10" s="614" t="s">
        <v>1707</v>
      </c>
      <c r="M10" s="182">
        <v>45418</v>
      </c>
      <c r="N10" s="512" t="s">
        <v>1708</v>
      </c>
      <c r="O10" s="210"/>
      <c r="P10" s="267"/>
      <c r="Q10" s="292"/>
      <c r="R10" s="267"/>
      <c r="S10" s="383"/>
      <c r="T10" s="364"/>
      <c r="U10" s="364"/>
      <c r="V10" s="364"/>
      <c r="W10" s="364"/>
      <c r="X10" s="364"/>
    </row>
    <row r="11" ht="132" customHeight="1">
      <c r="A11" s="181">
        <v>2</v>
      </c>
      <c r="B11" s="204" t="s">
        <v>161</v>
      </c>
      <c r="C11" s="181" t="s">
        <v>1229</v>
      </c>
      <c r="D11" s="218" t="s">
        <v>1709</v>
      </c>
      <c r="E11" s="218"/>
      <c r="F11" s="181"/>
      <c r="G11" s="170">
        <v>1</v>
      </c>
      <c r="H11" s="207" t="s">
        <v>28</v>
      </c>
      <c r="I11" s="181" t="s">
        <v>316</v>
      </c>
      <c r="J11" s="182">
        <v>45237</v>
      </c>
      <c r="K11" s="589" t="s">
        <v>320</v>
      </c>
      <c r="L11" s="615" t="s">
        <v>1710</v>
      </c>
      <c r="M11" s="182">
        <v>45418</v>
      </c>
      <c r="N11" s="459" t="s">
        <v>1711</v>
      </c>
      <c r="O11" s="212"/>
      <c r="P11" s="266"/>
      <c r="Q11" s="248"/>
      <c r="R11" s="266"/>
      <c r="S11" s="382"/>
      <c r="T11" s="360"/>
      <c r="U11" s="360"/>
      <c r="V11" s="360"/>
      <c r="W11" s="360"/>
      <c r="X11" s="360"/>
    </row>
    <row r="12" ht="154.5" customHeight="1">
      <c r="A12" s="186">
        <v>3</v>
      </c>
      <c r="B12" s="201" t="s">
        <v>161</v>
      </c>
      <c r="C12" s="186" t="s">
        <v>1427</v>
      </c>
      <c r="D12" s="219" t="s">
        <v>1712</v>
      </c>
      <c r="E12" s="186"/>
      <c r="F12" s="186"/>
      <c r="G12" s="164">
        <v>1</v>
      </c>
      <c r="H12" s="203" t="s">
        <v>28</v>
      </c>
      <c r="I12" s="186" t="s">
        <v>316</v>
      </c>
      <c r="J12" s="187">
        <v>45237</v>
      </c>
      <c r="K12" s="589" t="s">
        <v>320</v>
      </c>
      <c r="L12" s="614" t="s">
        <v>1713</v>
      </c>
      <c r="M12" s="182">
        <v>45418</v>
      </c>
      <c r="N12" s="219" t="s">
        <v>1714</v>
      </c>
      <c r="O12" s="210"/>
      <c r="P12" s="267"/>
      <c r="Q12" s="294"/>
      <c r="R12" s="267"/>
      <c r="S12" s="383"/>
      <c r="T12" s="364"/>
      <c r="U12" s="364"/>
      <c r="V12" s="364"/>
      <c r="W12" s="364"/>
      <c r="X12" s="364"/>
    </row>
    <row r="13" ht="48" customHeight="1">
      <c r="A13" s="181">
        <v>4</v>
      </c>
      <c r="B13" s="204" t="s">
        <v>161</v>
      </c>
      <c r="C13" s="181" t="s">
        <v>1427</v>
      </c>
      <c r="D13" s="218" t="s">
        <v>1715</v>
      </c>
      <c r="E13" s="181"/>
      <c r="F13" s="181"/>
      <c r="G13" s="170">
        <v>0.5</v>
      </c>
      <c r="H13" s="207" t="s">
        <v>28</v>
      </c>
      <c r="I13" s="181" t="s">
        <v>316</v>
      </c>
      <c r="J13" s="182">
        <v>45237</v>
      </c>
      <c r="K13" s="181" t="s">
        <v>275</v>
      </c>
      <c r="L13" s="615" t="s">
        <v>1716</v>
      </c>
      <c r="M13" s="182">
        <v>45418</v>
      </c>
      <c r="N13" s="218" t="s">
        <v>318</v>
      </c>
      <c r="O13" s="212"/>
      <c r="P13" s="266"/>
      <c r="Q13" s="247"/>
      <c r="R13" s="266"/>
      <c r="S13" s="382"/>
      <c r="T13" s="360"/>
      <c r="U13" s="360"/>
      <c r="V13" s="360"/>
      <c r="W13" s="360"/>
      <c r="X13" s="360"/>
    </row>
    <row r="14" ht="153" customHeight="1">
      <c r="A14" s="186">
        <v>5</v>
      </c>
      <c r="B14" s="201" t="s">
        <v>161</v>
      </c>
      <c r="C14" s="186" t="s">
        <v>1427</v>
      </c>
      <c r="D14" s="219" t="s">
        <v>1717</v>
      </c>
      <c r="E14" s="186"/>
      <c r="F14" s="186"/>
      <c r="G14" s="164">
        <v>0.5</v>
      </c>
      <c r="H14" s="203" t="s">
        <v>28</v>
      </c>
      <c r="I14" s="186" t="s">
        <v>316</v>
      </c>
      <c r="J14" s="187">
        <v>45237</v>
      </c>
      <c r="K14" s="181" t="s">
        <v>275</v>
      </c>
      <c r="L14" s="614" t="s">
        <v>1718</v>
      </c>
      <c r="M14" s="182">
        <v>45418</v>
      </c>
      <c r="N14" s="218" t="s">
        <v>318</v>
      </c>
      <c r="O14" s="210"/>
      <c r="P14" s="267"/>
      <c r="Q14" s="294"/>
      <c r="R14" s="267"/>
      <c r="S14" s="383"/>
      <c r="T14" s="364"/>
      <c r="U14" s="364"/>
      <c r="V14" s="364"/>
      <c r="W14" s="364"/>
      <c r="X14" s="364"/>
    </row>
    <row r="15" ht="147" customHeight="1">
      <c r="A15" s="181">
        <v>6</v>
      </c>
      <c r="B15" s="204" t="s">
        <v>161</v>
      </c>
      <c r="C15" s="181" t="s">
        <v>1427</v>
      </c>
      <c r="D15" s="218" t="s">
        <v>1435</v>
      </c>
      <c r="E15" s="181"/>
      <c r="F15" s="181"/>
      <c r="G15" s="170">
        <v>0.5</v>
      </c>
      <c r="H15" s="207" t="s">
        <v>28</v>
      </c>
      <c r="I15" s="181" t="s">
        <v>316</v>
      </c>
      <c r="J15" s="182">
        <v>45237</v>
      </c>
      <c r="K15" s="181" t="s">
        <v>275</v>
      </c>
      <c r="L15" s="615" t="s">
        <v>1719</v>
      </c>
      <c r="M15" s="182">
        <v>45418</v>
      </c>
      <c r="N15" s="218" t="s">
        <v>318</v>
      </c>
      <c r="O15" s="212"/>
      <c r="P15" s="266"/>
      <c r="Q15" s="248"/>
      <c r="R15" s="266"/>
      <c r="S15" s="382"/>
      <c r="T15" s="360"/>
      <c r="U15" s="360"/>
      <c r="V15" s="360"/>
      <c r="W15" s="360"/>
      <c r="X15" s="360"/>
    </row>
    <row r="16" ht="122.25" customHeight="1">
      <c r="A16" s="186">
        <v>7</v>
      </c>
      <c r="B16" s="201" t="s">
        <v>161</v>
      </c>
      <c r="C16" s="186" t="s">
        <v>1427</v>
      </c>
      <c r="D16" s="219" t="s">
        <v>1720</v>
      </c>
      <c r="E16" s="186"/>
      <c r="F16" s="186"/>
      <c r="G16" s="164">
        <v>0.5</v>
      </c>
      <c r="H16" s="203" t="s">
        <v>26</v>
      </c>
      <c r="I16" s="186" t="s">
        <v>316</v>
      </c>
      <c r="J16" s="187">
        <v>45237</v>
      </c>
      <c r="K16" s="181" t="s">
        <v>275</v>
      </c>
      <c r="L16" s="614" t="s">
        <v>1721</v>
      </c>
      <c r="M16" s="182">
        <v>45418</v>
      </c>
      <c r="N16" s="218" t="s">
        <v>318</v>
      </c>
      <c r="O16" s="188"/>
      <c r="P16" s="267"/>
      <c r="Q16" s="292"/>
      <c r="R16" s="267"/>
      <c r="S16" s="383"/>
      <c r="T16" s="364"/>
      <c r="U16" s="364"/>
      <c r="V16" s="364"/>
      <c r="W16" s="364"/>
      <c r="X16" s="364"/>
    </row>
    <row r="17" ht="171.75" customHeight="1">
      <c r="A17" s="181">
        <v>8</v>
      </c>
      <c r="B17" s="204" t="s">
        <v>161</v>
      </c>
      <c r="C17" s="181" t="s">
        <v>1427</v>
      </c>
      <c r="D17" s="218" t="s">
        <v>1722</v>
      </c>
      <c r="E17" s="181"/>
      <c r="G17" s="170">
        <v>0.5</v>
      </c>
      <c r="H17" s="207" t="s">
        <v>28</v>
      </c>
      <c r="I17" s="181" t="s">
        <v>316</v>
      </c>
      <c r="J17" s="182">
        <v>45237</v>
      </c>
      <c r="K17" s="181" t="s">
        <v>275</v>
      </c>
      <c r="L17" s="615" t="s">
        <v>1723</v>
      </c>
      <c r="M17" s="182">
        <v>45418</v>
      </c>
      <c r="N17" s="218" t="s">
        <v>318</v>
      </c>
      <c r="O17" s="212"/>
      <c r="P17" s="266"/>
      <c r="Q17" s="247"/>
      <c r="R17" s="266"/>
      <c r="S17" s="382"/>
      <c r="T17" s="360"/>
      <c r="U17" s="360"/>
      <c r="V17" s="360"/>
      <c r="W17" s="360"/>
      <c r="X17" s="360"/>
    </row>
    <row r="18" ht="62.25" customHeight="1">
      <c r="A18" s="186">
        <v>9</v>
      </c>
      <c r="B18" s="201" t="s">
        <v>161</v>
      </c>
      <c r="C18" s="186" t="s">
        <v>1427</v>
      </c>
      <c r="D18" s="219" t="s">
        <v>1442</v>
      </c>
      <c r="E18" s="186"/>
      <c r="F18" s="186"/>
      <c r="G18" s="164">
        <v>0.5</v>
      </c>
      <c r="H18" s="203" t="s">
        <v>28</v>
      </c>
      <c r="I18" s="186" t="s">
        <v>316</v>
      </c>
      <c r="J18" s="187">
        <v>45237</v>
      </c>
      <c r="K18" s="181" t="s">
        <v>275</v>
      </c>
      <c r="L18" s="614" t="s">
        <v>1724</v>
      </c>
      <c r="M18" s="182">
        <v>45418</v>
      </c>
      <c r="N18" s="218" t="s">
        <v>318</v>
      </c>
      <c r="O18" s="210"/>
      <c r="P18" s="267"/>
      <c r="Q18" s="294"/>
      <c r="R18" s="267"/>
      <c r="S18" s="383"/>
      <c r="T18" s="364"/>
      <c r="U18" s="364"/>
      <c r="V18" s="364"/>
      <c r="W18" s="364"/>
      <c r="X18" s="364"/>
    </row>
    <row r="19" ht="38.25">
      <c r="A19" s="181">
        <v>10</v>
      </c>
      <c r="B19" s="204" t="s">
        <v>161</v>
      </c>
      <c r="C19" s="181">
        <v>8</v>
      </c>
      <c r="D19" s="218" t="s">
        <v>1725</v>
      </c>
      <c r="E19" s="181"/>
      <c r="F19" s="181"/>
      <c r="G19" s="170">
        <v>0.5</v>
      </c>
      <c r="H19" s="207" t="s">
        <v>28</v>
      </c>
      <c r="I19" s="181" t="s">
        <v>316</v>
      </c>
      <c r="J19" s="182">
        <v>45237</v>
      </c>
      <c r="K19" s="181" t="s">
        <v>275</v>
      </c>
      <c r="L19" s="615" t="s">
        <v>1726</v>
      </c>
      <c r="M19" s="182">
        <v>45418</v>
      </c>
      <c r="N19" s="218" t="s">
        <v>318</v>
      </c>
      <c r="O19" s="212"/>
      <c r="P19" s="266"/>
      <c r="Q19" s="247"/>
      <c r="R19" s="248"/>
      <c r="S19" s="360"/>
      <c r="T19" s="360"/>
      <c r="U19" s="360"/>
      <c r="V19" s="360"/>
      <c r="W19" s="360"/>
      <c r="X19" s="360"/>
    </row>
    <row r="20" ht="31.5">
      <c r="A20" s="186">
        <v>11</v>
      </c>
      <c r="B20" s="201" t="s">
        <v>161</v>
      </c>
      <c r="C20" s="186">
        <v>8</v>
      </c>
      <c r="D20" s="219" t="s">
        <v>1727</v>
      </c>
      <c r="E20" s="219"/>
      <c r="F20" s="219"/>
      <c r="G20" s="164">
        <v>0.5</v>
      </c>
      <c r="H20" s="203" t="s">
        <v>28</v>
      </c>
      <c r="I20" s="186" t="s">
        <v>316</v>
      </c>
      <c r="J20" s="187">
        <v>45237</v>
      </c>
      <c r="K20" s="181" t="s">
        <v>275</v>
      </c>
      <c r="L20" s="614" t="s">
        <v>1728</v>
      </c>
      <c r="M20" s="182">
        <v>45418</v>
      </c>
      <c r="N20" s="218" t="s">
        <v>318</v>
      </c>
      <c r="O20" s="210"/>
      <c r="P20" s="292"/>
      <c r="Q20" s="292"/>
      <c r="R20" s="292"/>
      <c r="S20" s="364"/>
      <c r="T20" s="364"/>
      <c r="U20" s="364"/>
      <c r="V20" s="364"/>
      <c r="W20" s="364"/>
      <c r="X20" s="364"/>
    </row>
    <row r="21" ht="38.25">
      <c r="A21" s="181">
        <v>12</v>
      </c>
      <c r="B21" s="204" t="s">
        <v>161</v>
      </c>
      <c r="C21" s="181">
        <v>8</v>
      </c>
      <c r="D21" s="218" t="s">
        <v>1729</v>
      </c>
      <c r="E21" s="181"/>
      <c r="F21" s="218"/>
      <c r="G21" s="170">
        <v>0.5</v>
      </c>
      <c r="H21" s="207" t="s">
        <v>28</v>
      </c>
      <c r="I21" s="181" t="s">
        <v>316</v>
      </c>
      <c r="J21" s="182">
        <v>45237</v>
      </c>
      <c r="K21" s="181" t="s">
        <v>275</v>
      </c>
      <c r="L21" s="615" t="s">
        <v>1730</v>
      </c>
      <c r="M21" s="182">
        <v>45418</v>
      </c>
      <c r="N21" s="218" t="s">
        <v>318</v>
      </c>
      <c r="O21" s="212"/>
      <c r="P21" s="248"/>
      <c r="Q21" s="248"/>
      <c r="R21" s="248"/>
      <c r="S21" s="360"/>
      <c r="T21" s="360"/>
      <c r="U21" s="360"/>
      <c r="V21" s="360"/>
      <c r="W21" s="360"/>
      <c r="X21" s="360"/>
    </row>
    <row r="22" ht="51">
      <c r="A22" s="186">
        <v>13</v>
      </c>
      <c r="B22" s="201" t="s">
        <v>161</v>
      </c>
      <c r="C22" s="186">
        <v>8</v>
      </c>
      <c r="D22" s="219" t="s">
        <v>1731</v>
      </c>
      <c r="E22" s="219"/>
      <c r="F22" s="209" t="s">
        <v>1475</v>
      </c>
      <c r="G22" s="164">
        <v>0.5</v>
      </c>
      <c r="H22" s="203" t="s">
        <v>26</v>
      </c>
      <c r="I22" s="186" t="s">
        <v>316</v>
      </c>
      <c r="J22" s="187">
        <v>45237</v>
      </c>
      <c r="K22" s="181" t="s">
        <v>275</v>
      </c>
      <c r="L22" s="614" t="s">
        <v>1732</v>
      </c>
      <c r="M22" s="182">
        <v>45418</v>
      </c>
      <c r="N22" s="218" t="s">
        <v>318</v>
      </c>
      <c r="O22" s="210"/>
      <c r="P22" s="267"/>
      <c r="Q22" s="294"/>
      <c r="R22" s="292"/>
      <c r="S22" s="364"/>
      <c r="T22" s="364"/>
      <c r="U22" s="364"/>
      <c r="V22" s="364"/>
      <c r="W22" s="364"/>
      <c r="X22" s="364"/>
    </row>
    <row r="23" ht="31.5">
      <c r="A23" s="181">
        <v>14</v>
      </c>
      <c r="B23" s="204" t="s">
        <v>161</v>
      </c>
      <c r="C23" s="181">
        <v>8</v>
      </c>
      <c r="D23" s="218" t="s">
        <v>1733</v>
      </c>
      <c r="E23" s="181"/>
      <c r="G23" s="170">
        <v>0.5</v>
      </c>
      <c r="H23" s="207" t="s">
        <v>26</v>
      </c>
      <c r="I23" s="181" t="s">
        <v>316</v>
      </c>
      <c r="J23" s="182">
        <v>45237</v>
      </c>
      <c r="K23" s="181" t="s">
        <v>275</v>
      </c>
      <c r="L23" s="615" t="s">
        <v>1734</v>
      </c>
      <c r="M23" s="182">
        <v>45418</v>
      </c>
      <c r="N23" s="218" t="s">
        <v>318</v>
      </c>
      <c r="O23" s="212"/>
      <c r="P23" s="266"/>
      <c r="Q23" s="248"/>
      <c r="R23" s="248"/>
      <c r="S23" s="360"/>
      <c r="T23" s="360"/>
      <c r="U23" s="360"/>
      <c r="V23" s="360"/>
      <c r="W23" s="360"/>
      <c r="X23" s="360"/>
    </row>
    <row r="24" ht="38.25">
      <c r="A24" s="186">
        <v>15</v>
      </c>
      <c r="B24" s="201" t="s">
        <v>161</v>
      </c>
      <c r="C24" s="186">
        <v>8</v>
      </c>
      <c r="D24" s="219" t="s">
        <v>1481</v>
      </c>
      <c r="E24" s="219"/>
      <c r="F24" s="219"/>
      <c r="G24" s="164">
        <v>0.5</v>
      </c>
      <c r="H24" s="203" t="s">
        <v>28</v>
      </c>
      <c r="I24" s="186" t="s">
        <v>316</v>
      </c>
      <c r="J24" s="187">
        <v>45237</v>
      </c>
      <c r="K24" s="181" t="s">
        <v>275</v>
      </c>
      <c r="L24" s="614" t="s">
        <v>1735</v>
      </c>
      <c r="M24" s="182">
        <v>45418</v>
      </c>
      <c r="N24" s="218" t="s">
        <v>318</v>
      </c>
      <c r="O24" s="210"/>
      <c r="P24" s="267"/>
      <c r="Q24" s="294"/>
      <c r="R24" s="292"/>
      <c r="S24" s="364"/>
      <c r="T24" s="364"/>
      <c r="U24" s="364"/>
      <c r="V24" s="364"/>
      <c r="W24" s="364"/>
      <c r="X24" s="364"/>
    </row>
    <row r="25" ht="31.5">
      <c r="A25" s="181">
        <v>16</v>
      </c>
      <c r="B25" s="204" t="s">
        <v>161</v>
      </c>
      <c r="C25" s="181">
        <v>8</v>
      </c>
      <c r="D25" s="218" t="s">
        <v>1483</v>
      </c>
      <c r="E25" s="218"/>
      <c r="F25" s="218"/>
      <c r="G25" s="170">
        <v>0.5</v>
      </c>
      <c r="H25" s="207" t="s">
        <v>28</v>
      </c>
      <c r="I25" s="181" t="s">
        <v>316</v>
      </c>
      <c r="J25" s="182">
        <v>45237</v>
      </c>
      <c r="K25" s="181" t="s">
        <v>275</v>
      </c>
      <c r="L25" s="615" t="s">
        <v>1736</v>
      </c>
      <c r="M25" s="182">
        <v>45418</v>
      </c>
      <c r="N25" s="218" t="s">
        <v>318</v>
      </c>
      <c r="O25" s="212"/>
      <c r="P25" s="266"/>
      <c r="Q25" s="247"/>
      <c r="R25" s="248"/>
      <c r="S25" s="360"/>
      <c r="T25" s="360"/>
      <c r="U25" s="360"/>
      <c r="V25" s="360"/>
      <c r="W25" s="360"/>
      <c r="X25" s="360"/>
    </row>
    <row r="26" ht="51">
      <c r="A26" s="186">
        <v>17</v>
      </c>
      <c r="B26" s="201" t="s">
        <v>161</v>
      </c>
      <c r="C26" s="186"/>
      <c r="D26" s="219" t="s">
        <v>1737</v>
      </c>
      <c r="E26" s="219"/>
      <c r="F26" s="489" t="s">
        <v>1488</v>
      </c>
      <c r="G26" s="164">
        <v>0.5</v>
      </c>
      <c r="H26" s="203" t="s">
        <v>28</v>
      </c>
      <c r="I26" s="186" t="s">
        <v>316</v>
      </c>
      <c r="J26" s="187">
        <v>45237</v>
      </c>
      <c r="K26" s="181" t="s">
        <v>275</v>
      </c>
      <c r="L26" s="614" t="s">
        <v>1738</v>
      </c>
      <c r="M26" s="182">
        <v>45418</v>
      </c>
      <c r="N26" s="218" t="s">
        <v>318</v>
      </c>
      <c r="O26" s="210"/>
      <c r="P26" s="267"/>
      <c r="Q26" s="294"/>
      <c r="R26" s="292"/>
      <c r="S26" s="364"/>
      <c r="T26" s="364"/>
      <c r="U26" s="364"/>
      <c r="V26" s="364"/>
      <c r="W26" s="364"/>
      <c r="X26" s="364"/>
    </row>
    <row r="27" ht="78" customHeight="1">
      <c r="A27" s="181">
        <v>18</v>
      </c>
      <c r="B27" s="204" t="s">
        <v>161</v>
      </c>
      <c r="C27" s="181"/>
      <c r="D27" s="218" t="s">
        <v>1739</v>
      </c>
      <c r="E27" s="218"/>
      <c r="G27" s="170">
        <v>0.5</v>
      </c>
      <c r="H27" s="207" t="s">
        <v>28</v>
      </c>
      <c r="I27" s="181" t="s">
        <v>316</v>
      </c>
      <c r="J27" s="182">
        <v>45237</v>
      </c>
      <c r="K27" s="181" t="s">
        <v>275</v>
      </c>
      <c r="L27" s="615" t="s">
        <v>1740</v>
      </c>
      <c r="M27" s="182">
        <v>45418</v>
      </c>
      <c r="N27" s="218" t="s">
        <v>318</v>
      </c>
      <c r="O27" s="212"/>
      <c r="P27" s="266"/>
      <c r="Q27" s="247"/>
      <c r="R27" s="248"/>
      <c r="S27" s="360"/>
      <c r="T27" s="360"/>
      <c r="U27" s="360"/>
      <c r="V27" s="360"/>
      <c r="W27" s="360"/>
      <c r="X27" s="360"/>
    </row>
    <row r="28" ht="63.75">
      <c r="A28" s="186">
        <v>19</v>
      </c>
      <c r="B28" s="201" t="s">
        <v>161</v>
      </c>
      <c r="C28" s="186"/>
      <c r="D28" s="219" t="s">
        <v>1741</v>
      </c>
      <c r="E28" s="186"/>
      <c r="G28" s="164">
        <v>0.5</v>
      </c>
      <c r="H28" s="203" t="s">
        <v>28</v>
      </c>
      <c r="I28" s="186" t="s">
        <v>316</v>
      </c>
      <c r="J28" s="187">
        <v>45237</v>
      </c>
      <c r="K28" s="589" t="s">
        <v>320</v>
      </c>
      <c r="L28" s="614" t="s">
        <v>1742</v>
      </c>
      <c r="M28" s="182">
        <v>45418</v>
      </c>
      <c r="N28" s="219" t="s">
        <v>1743</v>
      </c>
      <c r="O28" s="210"/>
      <c r="P28" s="292"/>
      <c r="Q28" s="292"/>
      <c r="R28" s="292"/>
      <c r="S28" s="364"/>
      <c r="T28" s="364"/>
      <c r="U28" s="364"/>
      <c r="V28" s="364"/>
      <c r="W28" s="364"/>
      <c r="X28" s="364"/>
    </row>
    <row r="29" ht="38.25">
      <c r="A29" s="181">
        <v>20</v>
      </c>
      <c r="B29" s="204" t="s">
        <v>161</v>
      </c>
      <c r="C29" s="181"/>
      <c r="D29" s="218" t="s">
        <v>1744</v>
      </c>
      <c r="E29" s="181"/>
      <c r="F29" s="218"/>
      <c r="G29" s="170">
        <v>0.5</v>
      </c>
      <c r="H29" s="207" t="s">
        <v>28</v>
      </c>
      <c r="I29" s="181" t="s">
        <v>316</v>
      </c>
      <c r="J29" s="182">
        <v>45237</v>
      </c>
      <c r="K29" s="181" t="s">
        <v>275</v>
      </c>
      <c r="L29" s="615" t="s">
        <v>1745</v>
      </c>
      <c r="M29" s="182">
        <v>45418</v>
      </c>
      <c r="N29" s="218" t="s">
        <v>318</v>
      </c>
      <c r="O29" s="212"/>
      <c r="P29" s="266"/>
      <c r="Q29" s="247"/>
      <c r="R29" s="248"/>
      <c r="S29" s="360"/>
      <c r="T29" s="360"/>
      <c r="U29" s="360"/>
      <c r="V29" s="360"/>
      <c r="W29" s="360"/>
      <c r="X29" s="360"/>
    </row>
    <row r="30" ht="45">
      <c r="A30" s="186">
        <v>21</v>
      </c>
      <c r="B30" s="201" t="s">
        <v>161</v>
      </c>
      <c r="C30" s="186"/>
      <c r="D30" s="219" t="s">
        <v>1746</v>
      </c>
      <c r="E30" s="219"/>
      <c r="F30" s="616" t="s">
        <v>1503</v>
      </c>
      <c r="G30" s="164">
        <v>1</v>
      </c>
      <c r="H30" s="203" t="s">
        <v>28</v>
      </c>
      <c r="I30" s="186" t="s">
        <v>316</v>
      </c>
      <c r="J30" s="187">
        <v>45237</v>
      </c>
      <c r="K30" s="186" t="s">
        <v>275</v>
      </c>
      <c r="L30" s="614" t="s">
        <v>1504</v>
      </c>
      <c r="M30" s="182">
        <v>45418</v>
      </c>
      <c r="N30" s="218" t="s">
        <v>318</v>
      </c>
      <c r="O30" s="210"/>
      <c r="P30" s="267"/>
      <c r="Q30" s="294"/>
      <c r="R30" s="292"/>
      <c r="S30" s="364"/>
      <c r="T30" s="364"/>
      <c r="U30" s="364"/>
      <c r="V30" s="364"/>
      <c r="W30" s="364"/>
      <c r="X30" s="364"/>
    </row>
    <row r="31" ht="34.5" customHeight="1">
      <c r="A31" s="181">
        <v>22</v>
      </c>
      <c r="B31" s="204" t="s">
        <v>161</v>
      </c>
      <c r="C31" s="181"/>
      <c r="D31" s="218" t="s">
        <v>1747</v>
      </c>
      <c r="E31" s="218"/>
      <c r="F31" s="218"/>
      <c r="G31" s="170">
        <v>0.5</v>
      </c>
      <c r="H31" s="207" t="s">
        <v>28</v>
      </c>
      <c r="I31" s="181" t="s">
        <v>316</v>
      </c>
      <c r="J31" s="587">
        <v>45289</v>
      </c>
      <c r="K31" s="186" t="s">
        <v>275</v>
      </c>
      <c r="L31" s="478" t="s">
        <v>1748</v>
      </c>
      <c r="M31" s="182">
        <v>45418</v>
      </c>
      <c r="N31" s="218" t="s">
        <v>318</v>
      </c>
      <c r="O31" s="212"/>
      <c r="P31" s="248"/>
      <c r="Q31" s="248"/>
      <c r="R31" s="248"/>
      <c r="S31" s="360"/>
      <c r="T31" s="360"/>
      <c r="U31" s="360"/>
      <c r="V31" s="360"/>
      <c r="W31" s="360"/>
      <c r="X31" s="360"/>
    </row>
    <row r="32">
      <c r="A32" s="186"/>
      <c r="B32" s="201"/>
      <c r="C32" s="186"/>
      <c r="D32" s="219"/>
      <c r="E32" s="219"/>
      <c r="F32" s="219"/>
      <c r="G32" s="164"/>
      <c r="H32" s="203"/>
      <c r="I32" s="186"/>
      <c r="J32" s="186"/>
      <c r="K32" s="186"/>
      <c r="L32" s="481"/>
      <c r="M32" s="186"/>
      <c r="N32" s="186"/>
      <c r="O32" s="210"/>
      <c r="P32" s="292"/>
      <c r="Q32" s="292"/>
      <c r="R32" s="292"/>
      <c r="S32" s="364"/>
      <c r="T32" s="364"/>
      <c r="U32" s="364"/>
      <c r="V32" s="364"/>
      <c r="W32" s="364"/>
      <c r="X32" s="364"/>
    </row>
    <row r="33">
      <c r="A33" s="181"/>
      <c r="B33" s="204"/>
      <c r="C33" s="181"/>
      <c r="D33" s="218"/>
      <c r="E33" s="617"/>
      <c r="F33" s="617"/>
      <c r="G33" s="170"/>
      <c r="H33" s="207"/>
      <c r="I33" s="181"/>
      <c r="J33" s="181"/>
      <c r="K33" s="181"/>
      <c r="L33" s="478"/>
      <c r="M33" s="181"/>
      <c r="N33" s="181"/>
      <c r="O33" s="212"/>
      <c r="P33" s="248"/>
      <c r="Q33" s="248"/>
      <c r="R33" s="248"/>
      <c r="S33" s="360"/>
      <c r="T33" s="360"/>
      <c r="U33" s="360"/>
      <c r="V33" s="360"/>
      <c r="W33" s="360"/>
      <c r="X33" s="360"/>
    </row>
    <row r="34">
      <c r="A34" s="186"/>
      <c r="B34" s="201"/>
      <c r="C34" s="186"/>
      <c r="D34" s="219"/>
      <c r="E34" s="219"/>
      <c r="F34" s="219"/>
      <c r="G34" s="164"/>
      <c r="H34" s="203"/>
      <c r="I34" s="186"/>
      <c r="J34" s="186"/>
      <c r="K34" s="186"/>
      <c r="L34" s="481"/>
      <c r="M34" s="186"/>
      <c r="N34" s="186"/>
      <c r="O34" s="210"/>
      <c r="P34" s="292"/>
      <c r="Q34" s="292"/>
      <c r="R34" s="292"/>
      <c r="S34" s="364"/>
      <c r="T34" s="364"/>
      <c r="U34" s="364"/>
      <c r="V34" s="364"/>
      <c r="W34" s="364"/>
      <c r="X34" s="364"/>
    </row>
    <row r="35">
      <c r="A35" s="181"/>
      <c r="B35" s="204"/>
      <c r="C35" s="181"/>
      <c r="D35" s="218"/>
      <c r="E35" s="218"/>
      <c r="F35" s="218"/>
      <c r="G35" s="170"/>
      <c r="H35" s="207"/>
      <c r="I35" s="181"/>
      <c r="J35" s="181"/>
      <c r="K35" s="181"/>
      <c r="L35" s="478"/>
      <c r="M35" s="181"/>
      <c r="N35" s="181"/>
      <c r="O35" s="212"/>
      <c r="P35" s="248"/>
      <c r="Q35" s="248"/>
      <c r="R35" s="248"/>
      <c r="S35" s="360"/>
      <c r="T35" s="360"/>
      <c r="U35" s="360"/>
      <c r="V35" s="360"/>
      <c r="W35" s="360"/>
      <c r="X35" s="360"/>
    </row>
    <row r="36">
      <c r="A36" s="186"/>
      <c r="B36" s="186"/>
      <c r="C36" s="186"/>
      <c r="D36" s="219"/>
      <c r="E36" s="219"/>
      <c r="F36" s="219"/>
      <c r="G36" s="164"/>
      <c r="H36" s="203"/>
      <c r="I36" s="186"/>
      <c r="J36" s="186"/>
      <c r="K36" s="186"/>
      <c r="L36" s="481"/>
      <c r="M36" s="186"/>
      <c r="N36" s="186"/>
      <c r="O36" s="210"/>
      <c r="P36" s="292"/>
      <c r="Q36" s="292"/>
      <c r="R36" s="292"/>
      <c r="S36" s="364"/>
      <c r="T36" s="364"/>
      <c r="U36" s="364"/>
      <c r="V36" s="364"/>
      <c r="W36" s="364"/>
      <c r="X36" s="364"/>
    </row>
    <row r="37">
      <c r="A37" s="181"/>
      <c r="B37" s="181"/>
      <c r="C37" s="181"/>
      <c r="D37" s="218"/>
      <c r="E37" s="218"/>
      <c r="F37" s="218"/>
      <c r="G37" s="170"/>
      <c r="H37" s="207"/>
      <c r="I37" s="181"/>
      <c r="J37" s="181"/>
      <c r="K37" s="181"/>
      <c r="L37" s="478"/>
      <c r="M37" s="181"/>
      <c r="N37" s="181"/>
      <c r="O37" s="212"/>
      <c r="P37" s="248"/>
      <c r="Q37" s="248"/>
      <c r="R37" s="248"/>
      <c r="S37" s="360"/>
      <c r="T37" s="360"/>
      <c r="U37" s="360"/>
      <c r="V37" s="360"/>
      <c r="W37" s="360"/>
      <c r="X37" s="360"/>
    </row>
    <row r="38">
      <c r="A38" s="186"/>
      <c r="B38" s="186"/>
      <c r="C38" s="186"/>
      <c r="D38" s="219"/>
      <c r="E38" s="219"/>
      <c r="F38" s="219"/>
      <c r="G38" s="164"/>
      <c r="H38" s="203"/>
      <c r="I38" s="186"/>
      <c r="J38" s="186"/>
      <c r="K38" s="186"/>
      <c r="L38" s="481"/>
      <c r="M38" s="186"/>
      <c r="N38" s="186"/>
      <c r="O38" s="210"/>
      <c r="P38" s="292"/>
      <c r="Q38" s="292"/>
      <c r="R38" s="292"/>
      <c r="S38" s="364"/>
      <c r="T38" s="364"/>
      <c r="U38" s="364"/>
      <c r="V38" s="364"/>
      <c r="W38" s="364"/>
      <c r="X38" s="364"/>
    </row>
    <row r="39">
      <c r="A39" s="181"/>
      <c r="B39" s="181"/>
      <c r="C39" s="181"/>
      <c r="D39" s="218"/>
      <c r="E39" s="218"/>
      <c r="F39" s="218"/>
      <c r="G39" s="170"/>
      <c r="H39" s="207"/>
      <c r="I39" s="181"/>
      <c r="J39" s="181"/>
      <c r="K39" s="181"/>
      <c r="L39" s="478"/>
      <c r="M39" s="181"/>
      <c r="N39" s="181"/>
      <c r="O39" s="212"/>
      <c r="P39" s="248"/>
      <c r="Q39" s="248"/>
      <c r="R39" s="248"/>
      <c r="S39" s="360"/>
      <c r="T39" s="360"/>
      <c r="U39" s="360"/>
      <c r="V39" s="360"/>
      <c r="W39" s="360"/>
      <c r="X39" s="360"/>
    </row>
    <row r="40">
      <c r="A40" s="186"/>
      <c r="B40" s="186"/>
      <c r="C40" s="186"/>
      <c r="D40" s="219"/>
      <c r="E40" s="219"/>
      <c r="F40" s="219"/>
      <c r="G40" s="164"/>
      <c r="H40" s="203"/>
      <c r="I40" s="186"/>
      <c r="J40" s="186"/>
      <c r="K40" s="186"/>
      <c r="L40" s="481"/>
      <c r="M40" s="186"/>
      <c r="N40" s="186"/>
      <c r="O40" s="210"/>
      <c r="P40" s="292"/>
      <c r="Q40" s="292"/>
      <c r="R40" s="292"/>
      <c r="S40" s="364"/>
      <c r="T40" s="364"/>
      <c r="U40" s="364"/>
      <c r="V40" s="364"/>
      <c r="W40" s="364"/>
      <c r="X40" s="364"/>
    </row>
  </sheetData>
  <sheetProtection autoFilter="1" deleteColumns="1" deleteRows="1" formatCells="1" formatColumns="1" formatRows="1" insertColumns="1" insertHyperlinks="1" insertRows="1" pivotTables="1" selectLockedCells="1" selectUnlockedCells="1" sheet="0" sort="1"/>
  <mergeCells count="3">
    <mergeCell ref="E17:F17"/>
    <mergeCell ref="F22:F23"/>
    <mergeCell ref="F26:F28"/>
  </mergeCells>
  <dataValidations count="24" disablePrompts="0">
    <dataValidation sqref="G10:G4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0" type="list" allowBlank="1" errorStyle="stop" imeMode="noControl" operator="between" showDropDown="0" showErrorMessage="0" showInputMessage="0">
      <formula1>'Списки'!$E$2:$E$1002</formula1>
    </dataValidation>
    <dataValidation sqref="K13 K30 K32:K40" type="list" allowBlank="1" errorStyle="stop" imeMode="noControl" operator="between" showDropDown="0" showErrorMessage="0" showInputMessage="0">
      <formula1>'Списки'!$A$2:$A$1002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10" type="list" allowBlank="1" errorStyle="stop" imeMode="noControl" operator="between" showDropDown="0" showErrorMessage="0" showInputMessage="0">
      <formula1>'Списки'!$A$2:$A$1002</formula1>
    </dataValidation>
  </dataValidations>
  <hyperlinks>
    <hyperlink r:id="rId1" ref="F22"/>
    <hyperlink r:id="rId1" ref="F26"/>
    <hyperlink r:id="rId1" ref="F30"/>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2"/>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3B00A0-0070-42C3-8367-003100AB008A}">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F700CD-0089-43AB-903D-002D00510073}">
            <xm:f>1</xm:f>
            <x14:dxf>
              <font>
                <color indexed="65"/>
              </font>
              <fill>
                <patternFill patternType="solid">
                  <fgColor rgb="FF434343"/>
                  <bgColor rgb="FF434343"/>
                </patternFill>
              </fill>
              <border>
                <left style="none"/>
                <right style="none"/>
                <top style="none"/>
                <bottom style="none"/>
                <diagonal style="none"/>
              </border>
            </x14:dxf>
          </x14:cfRule>
          <xm:sqref>G10:G40</xm:sqref>
        </x14:conditionalFormatting>
        <x14:conditionalFormatting xmlns:xm="http://schemas.microsoft.com/office/excel/2006/main">
          <x14:cfRule type="cellIs" priority="11" operator="equal" id="{0015008E-0028-4263-812C-00E5001700DB}">
            <xm:f>0.5</xm:f>
            <x14:dxf>
              <font>
                <color indexed="65"/>
              </font>
              <fill>
                <patternFill patternType="solid">
                  <fgColor rgb="FF999999"/>
                  <bgColor rgb="FF999999"/>
                </patternFill>
              </fill>
              <border>
                <left style="none"/>
                <right style="none"/>
                <top style="none"/>
                <bottom style="none"/>
                <diagonal style="none"/>
              </border>
            </x14:dxf>
          </x14:cfRule>
          <xm:sqref>G10:G40</xm:sqref>
        </x14:conditionalFormatting>
        <x14:conditionalFormatting xmlns:xm="http://schemas.microsoft.com/office/excel/2006/main">
          <x14:cfRule type="cellIs" priority="10" operator="equal" id="{00A80074-0058-481E-80C1-00D300DA0083}">
            <xm:f>0.2</xm:f>
            <x14:dxf>
              <font/>
              <fill>
                <patternFill patternType="solid">
                  <fgColor rgb="FFCCCCCC"/>
                  <bgColor rgb="FFCCCCCC"/>
                </patternFill>
              </fill>
              <border>
                <left style="none"/>
                <right style="none"/>
                <top style="none"/>
                <bottom style="none"/>
                <diagonal style="none"/>
              </border>
            </x14:dxf>
          </x14:cfRule>
          <xm:sqref>G10:G40</xm:sqref>
        </x14:conditionalFormatting>
        <x14:conditionalFormatting xmlns:xm="http://schemas.microsoft.com/office/excel/2006/main">
          <x14:cfRule type="containsText" priority="9" operator="containsText" text="ПД" id="{00880002-00C4-4C15-B37A-002400A50004}">
            <xm:f>NOT(ISERROR(SEARCH(("ПД"),(K3))))</xm:f>
            <x14:dxf>
              <font/>
              <fill>
                <patternFill patternType="solid">
                  <fgColor rgb="FFF9CB9C"/>
                  <bgColor rgb="FFF9CB9C"/>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9" operator="containsText" text="ПД" id="{009400B9-00F8-4CB9-B9D1-002A002F0016}">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4A0088-0075-42C6-ADAD-00E7009E000F}">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B70017-003A-44B3-82CF-00C6005B0050}">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15007D-0080-4CFF-BC1E-007E003B00DF}">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AF00FD-0090-45A0-99F7-00D700A800B0}">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A9003E-00AA-4459-BFC2-002200E4002E}">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1F0070-002F-423F-826A-00180005000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1F007F-0091-476F-B0DA-001400EE006A}">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40089-0085-49E6-BD39-008800560039}">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A006C-0047-4B55-95D6-000800AB006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1D00AA-0082-49B3-9E5A-00120084004C}">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8900FF-0005-4950-AEB1-008600BE0071}">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750055-00EC-440C-AC8B-00630087005B}">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F10046-00A3-44A5-925E-0037005E0097}">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4C00F7-0027-41DB-A837-007C00580027}">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DF00BF-002B-4883-B9B7-002C007E00E5}">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A50033-0076-470E-B49E-0020002200B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5006A-00D7-4A0E-94B8-0091006A00D4}">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F30056-0007-410D-9A72-001000E6002F}">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5F00E8-00E7-45AD-91E9-002800820085}">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5200BC-0050-497E-8C48-001D00080009}">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5400FE-0035-4424-895F-00CB004D00BB}">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9B001C-00B5-4C16-93C2-005E000E001C}">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360044-008C-472C-94F9-00A400450037}">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6D0066-000A-4EB2-9794-004D0062009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8300D0-0035-4867-BDF1-003600310057}">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1B00F5-00C9-4EE3-8A0A-00AC002E0043}">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BB0070-0044-4526-8640-00000099000E}">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1F00C6-0034-49C8-91F8-00CE00BE00A6}">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750050-006B-4D32-B1A3-009B00FD0066}">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D30098-00C4-49C5-B02A-00CF00FC009A}">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83003E-007E-47DD-B388-000E0098005D}">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A70024-00A3-4041-8991-00DC000D003C}">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C50047-00C4-4E2B-9DCE-007400BF00A0}">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38005A-00DB-49DA-BF06-0042001600C1}">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2300D4-00FA-4CE6-B86F-00BB00680073}">
            <xm:f>NOT(ISERROR(SEARCH(("отменено"),(K3))))</xm:f>
            <x14:dxf>
              <font/>
              <fill>
                <patternFill patternType="solid">
                  <fgColor rgb="FFD9EAD3"/>
                  <bgColor rgb="FFD9EAD3"/>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8" operator="containsText" text="отменено" id="{00F300F0-004B-4D53-877F-002700B00007}">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EA00FB-000D-4329-A47F-00C50064000B}">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8C0036-00CA-4718-B76D-0070003D0023}">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F2003C-00B0-40EB-B7F2-00DC00F10032}">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BA00A8-002B-4BAF-B81A-003B00630061}">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9E00A2-00EB-457A-8B02-00F0006D008F}">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1000CD-00D2-4EDD-AF7C-009C00130028}">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BB00A1-0065-415A-B979-002900A900C3}">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970031-0017-4507-A1A7-006F00DC00C8}">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35009D-00F2-460C-AB86-004F00210085}">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F00F2-0043-4E0B-8008-007600390005}">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490001-001F-4B80-907F-007E001B00EC}">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0D009A-00F2-4D88-80E8-00C0007100FC}">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E10055-00AA-4CDC-AD8E-000D00EA0013}">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A00BE-00B6-450E-A407-00C300CB00E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8009B-0042-4F5C-81C4-0041003C00D1}">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610049-00F6-454D-8855-005B005B00B3}">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E5009D-00D6-4F01-97A3-0081005600E0}">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E800A9-0093-4C16-9259-00D4006000A1}">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E00083-00D5-4A2D-9BE2-003A00EA00CF}">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B500DF-0066-46D5-9A06-001C00DF0030}">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700A2-000E-4536-92B1-0071006000BC}">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9006D-002F-4B0A-A182-00860077006E}">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C0027-0088-4F7C-876F-000500A7001A}">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6600F1-0009-4EAA-9535-002A00440067}">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DF0076-00C6-4670-BEFF-002400620069}">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460021-00D1-4C2C-B6B5-006400FC003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1600A0-00B4-46AE-BA7D-008D00260078}">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3E0009-0044-40D4-93CC-005200CB00F8}">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3100F6-0054-45F3-861C-00DD002D00A6}">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A300C2-0099-4E2B-A8DF-0078005A0050}">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FC0084-0037-4504-9740-0097004F00BF}">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C10015-00A8-411A-8C84-009F00D60002}">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9700F9-00CE-4F46-B9F7-00D800F200D5}">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CB00F6-00D6-450B-84C3-001300720028}">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ellIs" priority="7" operator="equal" id="{00C70026-00BD-4AC4-B71F-0039008D002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6" operator="equal" id="{0042006F-00B3-486D-B12A-009E00C5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5" operator="equal" id="{003D0083-0004-4B15-8C41-000A004700A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4" operator="equal" id="{0092004C-0086-4F6C-86AF-00900096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ellIs" priority="3" operator="equal" id="{00D6009E-00E1-4842-B658-00BB00850013}">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H5:H40 A9:G9</xm:sqref>
        </x14:conditionalFormatting>
        <x14:conditionalFormatting xmlns:xm="http://schemas.microsoft.com/office/excel/2006/main">
          <x14:cfRule type="containsText" priority="2" operator="containsText" text="повторно" id="{00950055-00F3-4CEF-B6CE-0084003C00A6}">
            <xm:f>NOT(ISERROR(SEARCH(("повторно"),(K3))))</xm:f>
            <x14:dxf>
              <font/>
              <fill>
                <patternFill patternType="solid">
                  <fgColor rgb="FFEA9999"/>
                  <bgColor rgb="FFEA9999"/>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2" operator="containsText" text="повторно" id="{00DA008C-0004-4864-8443-00810060003A}">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B50099-00A8-4FA2-AE18-005B001C009A}">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DC0046-002B-4136-9808-008C0054002D}">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F700EC-0045-48BD-AC53-00F000CA0067}">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0B00E3-00D2-4B71-A7AA-0046006D00A5}">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140045-00AB-41E7-BBC0-0012003F00E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640012-00CA-4BFC-84D9-008400D10000}">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ED0048-00A7-4D48-A4A3-00BB00020094}">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4E0090-00DA-4860-8873-00F7008E0014}">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E0015-0023-444E-B90C-00DE00A3001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80055-0097-4764-B0F2-0084009900F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B00CF-0092-43B7-BB53-004A0010009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BA00D0-00E1-42A0-8FAF-005000C60021}">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C70021-00CF-4DD2-A150-00BA00AE0084}">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D600C5-000E-493C-8598-00B800A50069}">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300A1-0086-4FA2-9D93-00B7000F001E}">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5700A7-0014-43D3-BD41-004400F2004C}">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9A005C-004A-4D31-8F59-0029006100C3}">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410002-002C-4022-B8D6-0067001400F0}">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8D00A1-00B8-4240-BC30-001700BA003C}">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BD00D4-0021-45FA-BD49-007A00E500AA}">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38004D-00AE-4E48-A84C-005200FE0082}">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1D0026-0067-47E1-9942-006500B400C2}">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A000EF-009C-40F5-94E6-00FB003D0021}">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C0038-00F2-438A-8061-001D00690081}">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FB0071-000D-4638-88E8-00C0008A00F0}">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5F00C0-0006-4B3D-B5F1-00E000D600C2}">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D800D8-00B0-4F57-BA30-00C100BB0043}">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D800AF-008C-43E8-82CB-005400F60019}">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3F004A-0081-487D-A7FF-0010006F0017}">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7300F4-00A2-4A30-BE48-00E2002A0057}">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7E008C-0084-4165-85C8-00AC00B5005D}">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84003A-00D0-4F6D-BC1D-002100E0007A}">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2400FC-001E-4ECC-A687-00D3004B0040}">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DD00EC-00AD-4080-92F4-00B900DE0048}">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970045-001D-4D1D-8114-009100980062}">
            <xm:f>NOT(ISERROR(SEARCH(("снято"),(K3))))</xm:f>
            <x14:dxf>
              <font/>
              <fill>
                <patternFill patternType="solid">
                  <fgColor rgb="FF93C47D"/>
                  <bgColor rgb="FF93C47D"/>
                </patternFill>
              </fill>
              <border>
                <left style="none"/>
                <right style="none"/>
                <top style="none"/>
                <bottom style="none"/>
                <diagonal style="none"/>
              </border>
            </x14:dxf>
          </x14:cfRule>
          <xm:sqref>K3 K5:K40</xm:sqref>
        </x14:conditionalFormatting>
        <x14:conditionalFormatting xmlns:xm="http://schemas.microsoft.com/office/excel/2006/main">
          <x14:cfRule type="containsText" priority="1" operator="containsText" text="снято" id="{007600EF-0034-4E36-A5EC-00FA006600FE}">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290070-002F-48E0-817B-003300C2007F}">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38006A-008E-4BD6-9995-00A20029000D}">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1700DB-0044-4419-9885-00FF00FB0027}">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890057-0071-430A-A862-008200D500AA}">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7003D-0045-43BA-A78A-00D5008A0033}">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4007C-00BF-476D-B36D-005500DF006E}">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900EB-00B4-4EBF-AB8B-00D8007B00BB}">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11001D-00A1-4FDE-89E7-004A006D0089}">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600AD-0062-4938-9B61-002500F2002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7C0043-0067-4AC1-903B-00EB00020041}">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9000C-003B-4DD0-8744-0050001C00E3}">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20098-000A-48F7-B11F-00ED005600A8}">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6100DB-00B5-4420-8696-000800BD00F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1000F5-0054-482D-987D-001000C600B7}">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290099-00BF-4C81-9F19-00B300450070}">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D002E-0048-4A90-9994-00B00086001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A20087-009C-4DEB-8C4B-00C10036000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5B00A0-0010-46EB-AC06-001B00970062}">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270000-0035-4212-8EA5-009B00530055}">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FD00D9-0062-46F8-BEA6-003300B000BB}">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990026-00AA-4037-849D-0023009A0098}">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A70088-00CA-4751-89B4-00290041004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140057-007D-4859-B18F-007D0024001D}">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850023-0039-4FED-B618-0060008B002D}">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3100A4-0030-43F0-AB05-0009004600D4}">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B5006A-00E7-4A98-B749-005E00CE007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920078-003D-4665-867C-00E500E7000B}">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E6003A-00DB-4512-8443-00B800D900C8}">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E50042-0096-4874-AB26-00F100440021}">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9300B1-0012-4988-9F05-00A800A10064}">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9C00F1-006F-4DD4-ABA4-00F7009700FA}">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A50041-008B-4A84-8184-005100A90048}">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2D0029-00F9-48C9-A517-00B6003300CF}">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DE00B5-00DA-48E4-9B64-002900D1009A}">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7.25"/>
    <col customWidth="1" min="3" max="3" width="9.3800000000000008"/>
    <col customWidth="1" min="4" max="4" width="55.75"/>
    <col customWidth="1" min="5" max="5" width="51"/>
    <col collapsed="1" customWidth="1" min="6" max="6" width="17.75"/>
    <col customWidth="1" hidden="1" min="7" max="7" outlineLevel="1" width="10.25"/>
    <col customWidth="1" hidden="1" min="8" max="8" outlineLevel="1" width="16.629999999999999"/>
    <col customWidth="1" min="10" max="10" width="9.25"/>
    <col customWidth="1" min="11" max="11" width="11"/>
    <col customWidth="1" min="12" max="12" width="30.879999999999999"/>
    <col customWidth="1" min="13" max="13" width="9.8800000000000008"/>
    <col customWidth="1" min="14" max="14" width="77.75"/>
    <col customWidth="1" min="15" max="15" width="24.879999999999999"/>
    <col customWidth="1" min="16" max="16" width="10.25"/>
    <col customWidth="1" min="17" max="18" width="31.379999999999999"/>
    <col customWidth="1" hidden="1" min="19" max="19" width="14.380000000000001"/>
    <col customWidth="1" hidden="1" min="20" max="20" width="26.879999999999999"/>
    <col customWidth="1" hidden="1" min="21" max="24" width="25.629999999999999"/>
  </cols>
  <sheetData>
    <row r="1" ht="96"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84"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t="42" hidden="1" outlineLevel="1">
      <c r="A3" s="351"/>
      <c r="B3" s="18" t="s">
        <v>266</v>
      </c>
      <c r="C3" s="18" t="s">
        <v>267</v>
      </c>
      <c r="D3" s="18" t="s">
        <v>34</v>
      </c>
      <c r="E3" s="18"/>
      <c r="F3" s="18"/>
      <c r="G3" s="289"/>
      <c r="H3" s="352">
        <f>COUNTIF($H10:$H27,"1 - Несоответствие продуктовым требованиям ПИК-Стандарт")</f>
        <v>1</v>
      </c>
      <c r="I3" s="352">
        <f>COUNTIF($H10:$H27,"2 - Несоответствие Бренд-листам ПИК")</f>
        <v>0</v>
      </c>
      <c r="J3" s="352">
        <f>COUNTIF($H23:$H27,"3 - Несоответствие Каталогу отделки")</f>
        <v>0</v>
      </c>
      <c r="K3" s="352">
        <f>COUNTIF($H10:$H27,"5 - Ошибка в применении СТМ")</f>
        <v>0</v>
      </c>
      <c r="L3" s="352">
        <f>COUNTIF($H10:$H27,"4 - Несоответствие Каталогу оборудования")</f>
        <v>0</v>
      </c>
      <c r="M3" s="352">
        <f>COUNTIF($H10:$H27,"6 - Ошибка в применении сборных ЛМ")</f>
        <v>0</v>
      </c>
      <c r="N3" s="352">
        <f>COUNTIF($H10:$H27,"7 - Ошибка в применении шкаф-пакетов")</f>
        <v>0</v>
      </c>
      <c r="O3" s="352">
        <f>COUNTIF($H10:$H27,"8 - Ошибка в применении шахт-пакетов")</f>
        <v>0</v>
      </c>
      <c r="P3" s="352">
        <f>COUNTIF($H10:$H27,"9 - Несоответствие типологическим требованиям ПИК-Стандарт")</f>
        <v>0</v>
      </c>
      <c r="Q3" s="352">
        <f>COUNTIF($H10:$H27,"10 - Несоответствие НТД РФ")</f>
        <v>0</v>
      </c>
      <c r="R3" s="352">
        <f>COUNTIF($H10:$H27,"11 - Несоответствие ИРД (кроме ТУ, СТУ), АПР, ПД")</f>
        <v>1</v>
      </c>
      <c r="S3" s="352">
        <f>COUNTIF($H10:$H27,"12 - Несоответствие требованиям ТУ, СТУ")</f>
        <v>0</v>
      </c>
      <c r="T3" s="352">
        <f>COUNTIF($H10:$H27,"13 - Ошибка в технических решениях")</f>
        <v>3</v>
      </c>
      <c r="U3" s="352">
        <f>COUNTIF($H10:$H27,"14 - Неувязка м/у собой комплектов РД")</f>
        <v>2</v>
      </c>
      <c r="V3" s="352">
        <f>COUNTIF($H10:$H27,"15 - Недостаточность информации влияющей на СМР")</f>
        <v>6</v>
      </c>
      <c r="W3" s="352">
        <f>COUNTIF($H10:$H27,"16 - Нерациональное решение")</f>
        <v>0</v>
      </c>
      <c r="X3" s="352">
        <f>COUNTIF($H10:$H27,"17 - Оформление")</f>
        <v>0</v>
      </c>
    </row>
    <row r="4" ht="25.5" hidden="1" outlineLevel="1">
      <c r="A4" s="125" t="s">
        <v>264</v>
      </c>
      <c r="B4" s="353">
        <v>3</v>
      </c>
      <c r="C4" s="353">
        <v>3</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382"/>
      <c r="M5" s="266"/>
      <c r="N5" s="248"/>
      <c r="O5" s="266"/>
      <c r="P5" s="266"/>
      <c r="Q5" s="248"/>
      <c r="R5" s="266"/>
      <c r="S5" s="382"/>
      <c r="T5" s="360"/>
      <c r="U5" s="360"/>
      <c r="V5" s="360"/>
      <c r="W5" s="360"/>
      <c r="X5" s="360"/>
    </row>
    <row r="6" ht="21" hidden="1" outlineLevel="1">
      <c r="A6" s="18">
        <v>0.20000000000000001</v>
      </c>
      <c r="B6" s="18">
        <v>0.5</v>
      </c>
      <c r="C6" s="18">
        <v>1</v>
      </c>
      <c r="D6" s="18" t="s">
        <v>38</v>
      </c>
      <c r="E6" s="18"/>
      <c r="F6" s="18" t="s">
        <v>268</v>
      </c>
      <c r="G6" s="362">
        <f>COUNTIFS(G10:G27,"0,2")</f>
        <v>0</v>
      </c>
      <c r="H6" s="531"/>
      <c r="I6" s="292"/>
      <c r="J6" s="267"/>
      <c r="K6" s="292"/>
      <c r="L6" s="383"/>
      <c r="M6" s="267"/>
      <c r="N6" s="292"/>
      <c r="O6" s="267"/>
      <c r="P6" s="267"/>
      <c r="Q6" s="292"/>
      <c r="R6" s="267"/>
      <c r="S6" s="383"/>
      <c r="T6" s="364"/>
      <c r="U6" s="364"/>
      <c r="V6" s="364"/>
      <c r="W6" s="364"/>
      <c r="X6" s="364"/>
    </row>
    <row r="7" ht="21" hidden="1" outlineLevel="1">
      <c r="A7" s="365">
        <f>G6*0.2/B4</f>
        <v>0</v>
      </c>
      <c r="B7" s="365">
        <f>G7*0.5/B4</f>
        <v>1.6666666666666667</v>
      </c>
      <c r="C7" s="365">
        <f>G8*1/B4</f>
        <v>1</v>
      </c>
      <c r="D7" s="366">
        <f>(G6*A6+G7*B6+G8*C6)/SUM(G6:G8)</f>
        <v>0.61538461538461542</v>
      </c>
      <c r="E7" s="367"/>
      <c r="F7" s="143" t="s">
        <v>269</v>
      </c>
      <c r="G7" s="368">
        <f>COUNTIFS(G10:G27,"0,5")</f>
        <v>10</v>
      </c>
      <c r="H7" s="530"/>
      <c r="I7" s="369"/>
      <c r="J7" s="369"/>
      <c r="K7" s="369"/>
      <c r="L7" s="370"/>
      <c r="M7" s="369"/>
      <c r="N7" s="369"/>
      <c r="O7" s="369"/>
      <c r="P7" s="369"/>
      <c r="Q7" s="369"/>
      <c r="R7" s="369"/>
      <c r="S7" s="370"/>
      <c r="T7" s="370"/>
      <c r="U7" s="370"/>
      <c r="V7" s="370"/>
      <c r="W7" s="370"/>
      <c r="X7" s="370"/>
    </row>
    <row r="8" ht="21" hidden="1" outlineLevel="1">
      <c r="A8" s="126" t="s">
        <v>53</v>
      </c>
      <c r="B8" s="126" t="s">
        <v>53</v>
      </c>
      <c r="C8" s="126" t="s">
        <v>53</v>
      </c>
      <c r="D8" s="126" t="s">
        <v>53</v>
      </c>
      <c r="E8" s="126"/>
      <c r="F8" s="18" t="s">
        <v>270</v>
      </c>
      <c r="G8" s="362">
        <f>COUNTIFS(G10:G27,"1")</f>
        <v>3</v>
      </c>
      <c r="H8" s="531"/>
      <c r="I8" s="292"/>
      <c r="J8" s="267"/>
      <c r="K8" s="292"/>
      <c r="L8" s="383"/>
      <c r="M8" s="267"/>
      <c r="N8" s="292"/>
      <c r="O8" s="267"/>
      <c r="P8" s="267"/>
      <c r="Q8" s="292"/>
      <c r="R8" s="267"/>
      <c r="S8" s="383"/>
      <c r="T8" s="364"/>
      <c r="U8" s="364"/>
      <c r="V8" s="364"/>
      <c r="W8" s="364"/>
      <c r="X8" s="364"/>
    </row>
    <row r="9">
      <c r="A9" s="145"/>
      <c r="B9" s="145"/>
      <c r="C9" s="145"/>
      <c r="D9" s="145"/>
      <c r="E9" s="145"/>
      <c r="F9" s="145"/>
      <c r="G9" s="145"/>
      <c r="H9" s="145"/>
      <c r="I9" s="243"/>
      <c r="J9" s="244"/>
      <c r="K9" s="243"/>
      <c r="L9" s="147"/>
      <c r="M9" s="244"/>
      <c r="N9" s="243"/>
      <c r="O9" s="244"/>
      <c r="P9" s="244"/>
      <c r="Q9" s="243"/>
      <c r="R9" s="244"/>
      <c r="S9" s="147"/>
      <c r="T9" s="146"/>
      <c r="U9" s="146"/>
      <c r="V9" s="146"/>
      <c r="W9" s="146"/>
      <c r="X9" s="146"/>
    </row>
    <row r="10" ht="152.25" customHeight="1">
      <c r="A10" s="292">
        <v>1</v>
      </c>
      <c r="B10" s="315" t="s">
        <v>165</v>
      </c>
      <c r="C10" s="292">
        <v>2</v>
      </c>
      <c r="D10" s="294" t="s">
        <v>1749</v>
      </c>
      <c r="E10" s="292"/>
      <c r="F10" s="292"/>
      <c r="G10" s="295">
        <v>1</v>
      </c>
      <c r="H10" s="296" t="s">
        <v>23</v>
      </c>
      <c r="I10" s="292" t="s">
        <v>78</v>
      </c>
      <c r="J10" s="267">
        <v>45239</v>
      </c>
      <c r="K10" s="292" t="s">
        <v>275</v>
      </c>
      <c r="L10" s="389" t="s">
        <v>878</v>
      </c>
      <c r="M10" s="267">
        <v>45253</v>
      </c>
      <c r="N10" s="389" t="s">
        <v>318</v>
      </c>
      <c r="O10" s="292"/>
      <c r="P10" s="267"/>
      <c r="Q10" s="292"/>
      <c r="R10" s="267"/>
      <c r="S10" s="383"/>
      <c r="T10" s="364"/>
      <c r="U10" s="364"/>
      <c r="V10" s="364"/>
      <c r="W10" s="364"/>
      <c r="X10" s="364"/>
    </row>
    <row r="11" ht="207.75" customHeight="1">
      <c r="A11" s="248">
        <v>2</v>
      </c>
      <c r="B11" s="309" t="s">
        <v>165</v>
      </c>
      <c r="C11" s="248">
        <v>2</v>
      </c>
      <c r="D11" s="247" t="s">
        <v>1750</v>
      </c>
      <c r="E11" s="248"/>
      <c r="F11" s="248"/>
      <c r="G11" s="289">
        <v>1</v>
      </c>
      <c r="H11" s="290" t="s">
        <v>27</v>
      </c>
      <c r="I11" s="248" t="s">
        <v>78</v>
      </c>
      <c r="J11" s="266">
        <v>45239</v>
      </c>
      <c r="K11" s="248" t="s">
        <v>275</v>
      </c>
      <c r="L11" s="387" t="s">
        <v>1751</v>
      </c>
      <c r="M11" s="266">
        <v>45253</v>
      </c>
      <c r="N11" s="248"/>
      <c r="O11" s="321" t="s">
        <v>1752</v>
      </c>
      <c r="P11" s="266">
        <v>45261</v>
      </c>
      <c r="Q11" s="248" t="s">
        <v>366</v>
      </c>
      <c r="R11" s="266"/>
      <c r="S11" s="382"/>
      <c r="T11" s="360"/>
      <c r="U11" s="360"/>
      <c r="V11" s="360"/>
      <c r="W11" s="360"/>
      <c r="X11" s="360"/>
    </row>
    <row r="12" ht="189.75" customHeight="1">
      <c r="A12" s="292">
        <v>3</v>
      </c>
      <c r="B12" s="315" t="s">
        <v>165</v>
      </c>
      <c r="C12" s="292">
        <v>2</v>
      </c>
      <c r="D12" s="618" t="s">
        <v>1753</v>
      </c>
      <c r="E12" s="292"/>
      <c r="F12" s="292"/>
      <c r="G12" s="295">
        <v>0.5</v>
      </c>
      <c r="H12" s="296" t="s">
        <v>265</v>
      </c>
      <c r="I12" s="292" t="s">
        <v>78</v>
      </c>
      <c r="J12" s="267">
        <v>45239</v>
      </c>
      <c r="K12" s="292" t="s">
        <v>279</v>
      </c>
      <c r="L12" s="389" t="s">
        <v>815</v>
      </c>
      <c r="M12" s="267">
        <v>45253</v>
      </c>
      <c r="N12" s="292"/>
      <c r="O12" s="329" t="s">
        <v>1754</v>
      </c>
      <c r="P12" s="267">
        <v>45261</v>
      </c>
      <c r="Q12" s="292" t="s">
        <v>782</v>
      </c>
      <c r="R12" s="267"/>
      <c r="S12" s="383"/>
      <c r="T12" s="364"/>
      <c r="U12" s="364"/>
      <c r="V12" s="364"/>
      <c r="W12" s="364"/>
      <c r="X12" s="364"/>
    </row>
    <row r="13" ht="210" customHeight="1">
      <c r="A13" s="248">
        <v>4</v>
      </c>
      <c r="B13" s="309" t="s">
        <v>165</v>
      </c>
      <c r="C13" s="248">
        <v>2</v>
      </c>
      <c r="D13" s="247" t="s">
        <v>1755</v>
      </c>
      <c r="E13" s="248"/>
      <c r="G13" s="289">
        <v>0.5</v>
      </c>
      <c r="H13" s="290" t="s">
        <v>26</v>
      </c>
      <c r="I13" s="248" t="s">
        <v>78</v>
      </c>
      <c r="J13" s="266">
        <v>45239</v>
      </c>
      <c r="K13" s="248" t="s">
        <v>275</v>
      </c>
      <c r="L13" s="387" t="s">
        <v>1756</v>
      </c>
      <c r="M13" s="266">
        <v>45253</v>
      </c>
      <c r="N13" s="248" t="s">
        <v>366</v>
      </c>
      <c r="O13" s="248"/>
      <c r="P13" s="266"/>
      <c r="Q13" s="247"/>
      <c r="R13" s="266"/>
      <c r="S13" s="382"/>
      <c r="T13" s="360"/>
      <c r="U13" s="360"/>
      <c r="V13" s="360"/>
      <c r="W13" s="360"/>
      <c r="X13" s="360"/>
    </row>
    <row r="14" ht="166.5" customHeight="1">
      <c r="A14" s="292">
        <v>5</v>
      </c>
      <c r="B14" s="315" t="s">
        <v>165</v>
      </c>
      <c r="C14" s="292">
        <v>2</v>
      </c>
      <c r="D14" s="294" t="s">
        <v>1757</v>
      </c>
      <c r="E14" s="292"/>
      <c r="G14" s="295">
        <v>0.5</v>
      </c>
      <c r="H14" s="296" t="s">
        <v>26</v>
      </c>
      <c r="I14" s="292" t="s">
        <v>78</v>
      </c>
      <c r="J14" s="267">
        <v>45239</v>
      </c>
      <c r="K14" s="292" t="s">
        <v>275</v>
      </c>
      <c r="L14" s="389" t="s">
        <v>1758</v>
      </c>
      <c r="M14" s="267">
        <v>45253</v>
      </c>
      <c r="N14" s="292" t="s">
        <v>366</v>
      </c>
      <c r="O14" s="292"/>
      <c r="P14" s="267"/>
      <c r="Q14" s="294"/>
      <c r="R14" s="267"/>
      <c r="S14" s="383"/>
      <c r="T14" s="364"/>
      <c r="U14" s="364"/>
      <c r="V14" s="364"/>
      <c r="W14" s="364"/>
      <c r="X14" s="364"/>
    </row>
    <row r="15" ht="222" customHeight="1">
      <c r="A15" s="248">
        <v>6</v>
      </c>
      <c r="B15" s="309" t="s">
        <v>165</v>
      </c>
      <c r="C15" s="248">
        <v>2</v>
      </c>
      <c r="D15" s="247" t="s">
        <v>1759</v>
      </c>
      <c r="E15" s="248"/>
      <c r="G15" s="289">
        <v>0.5</v>
      </c>
      <c r="H15" s="290" t="s">
        <v>26</v>
      </c>
      <c r="I15" s="248" t="s">
        <v>78</v>
      </c>
      <c r="J15" s="266">
        <v>45239</v>
      </c>
      <c r="K15" s="248" t="s">
        <v>275</v>
      </c>
      <c r="L15" s="387" t="s">
        <v>1758</v>
      </c>
      <c r="M15" s="266">
        <v>45253</v>
      </c>
      <c r="N15" s="248" t="s">
        <v>366</v>
      </c>
      <c r="O15" s="248"/>
      <c r="P15" s="266"/>
      <c r="Q15" s="247"/>
      <c r="R15" s="266"/>
      <c r="S15" s="382"/>
      <c r="T15" s="360"/>
      <c r="U15" s="360"/>
      <c r="V15" s="360"/>
      <c r="W15" s="360"/>
      <c r="X15" s="360"/>
    </row>
    <row r="16" ht="113.25" customHeight="1">
      <c r="A16" s="292">
        <v>7</v>
      </c>
      <c r="B16" s="315" t="s">
        <v>165</v>
      </c>
      <c r="C16" s="292">
        <v>2</v>
      </c>
      <c r="D16" s="294" t="s">
        <v>1760</v>
      </c>
      <c r="E16" s="292"/>
      <c r="F16" s="292"/>
      <c r="G16" s="295">
        <v>1</v>
      </c>
      <c r="H16" s="296" t="s">
        <v>27</v>
      </c>
      <c r="I16" s="292" t="s">
        <v>78</v>
      </c>
      <c r="J16" s="267">
        <v>45239</v>
      </c>
      <c r="K16" s="292" t="s">
        <v>275</v>
      </c>
      <c r="L16" s="389" t="s">
        <v>878</v>
      </c>
      <c r="M16" s="267">
        <v>45253</v>
      </c>
      <c r="N16" s="292" t="s">
        <v>318</v>
      </c>
      <c r="O16" s="292"/>
      <c r="P16" s="267"/>
      <c r="Q16" s="294"/>
      <c r="R16" s="267"/>
      <c r="S16" s="383"/>
      <c r="T16" s="364"/>
      <c r="U16" s="364"/>
      <c r="V16" s="364"/>
      <c r="W16" s="364"/>
      <c r="X16" s="364"/>
    </row>
    <row r="17" ht="63.75">
      <c r="A17" s="248">
        <v>8</v>
      </c>
      <c r="B17" s="309" t="s">
        <v>165</v>
      </c>
      <c r="C17" s="248">
        <v>2</v>
      </c>
      <c r="D17" s="247" t="s">
        <v>1761</v>
      </c>
      <c r="E17" s="248"/>
      <c r="F17" s="248"/>
      <c r="G17" s="289">
        <v>0.5</v>
      </c>
      <c r="H17" s="290" t="s">
        <v>28</v>
      </c>
      <c r="I17" s="248" t="s">
        <v>78</v>
      </c>
      <c r="J17" s="266">
        <v>45239</v>
      </c>
      <c r="K17" s="248" t="s">
        <v>275</v>
      </c>
      <c r="L17" s="387" t="s">
        <v>878</v>
      </c>
      <c r="M17" s="266">
        <v>45253</v>
      </c>
      <c r="N17" s="248" t="s">
        <v>318</v>
      </c>
      <c r="O17" s="248"/>
      <c r="P17" s="266"/>
      <c r="Q17" s="247"/>
      <c r="R17" s="266"/>
      <c r="S17" s="382"/>
      <c r="T17" s="360"/>
      <c r="U17" s="360"/>
      <c r="V17" s="360"/>
      <c r="W17" s="360"/>
      <c r="X17" s="360"/>
    </row>
    <row r="18" ht="51">
      <c r="A18" s="292">
        <v>9</v>
      </c>
      <c r="B18" s="315" t="s">
        <v>165</v>
      </c>
      <c r="C18" s="292">
        <v>2</v>
      </c>
      <c r="D18" s="294" t="s">
        <v>1762</v>
      </c>
      <c r="E18" s="292"/>
      <c r="F18" s="292"/>
      <c r="G18" s="295">
        <v>0.5</v>
      </c>
      <c r="H18" s="296" t="s">
        <v>28</v>
      </c>
      <c r="I18" s="292" t="s">
        <v>78</v>
      </c>
      <c r="J18" s="267">
        <v>45239</v>
      </c>
      <c r="K18" s="292" t="s">
        <v>275</v>
      </c>
      <c r="L18" s="389" t="s">
        <v>878</v>
      </c>
      <c r="M18" s="267">
        <v>45253</v>
      </c>
      <c r="N18" s="292" t="s">
        <v>318</v>
      </c>
      <c r="O18" s="292"/>
      <c r="P18" s="267"/>
      <c r="Q18" s="294"/>
      <c r="R18" s="267"/>
      <c r="S18" s="383"/>
      <c r="T18" s="364"/>
      <c r="U18" s="364"/>
      <c r="V18" s="364"/>
      <c r="W18" s="364"/>
      <c r="X18" s="364"/>
    </row>
    <row r="19" ht="149.25" customHeight="1">
      <c r="A19" s="248">
        <v>10</v>
      </c>
      <c r="B19" s="309" t="s">
        <v>165</v>
      </c>
      <c r="C19" s="248">
        <v>3</v>
      </c>
      <c r="D19" s="247" t="s">
        <v>1763</v>
      </c>
      <c r="E19" s="248"/>
      <c r="G19" s="289">
        <v>0.5</v>
      </c>
      <c r="H19" s="290" t="s">
        <v>28</v>
      </c>
      <c r="I19" s="248" t="s">
        <v>78</v>
      </c>
      <c r="J19" s="266">
        <v>45239</v>
      </c>
      <c r="K19" s="248" t="s">
        <v>275</v>
      </c>
      <c r="L19" s="387" t="s">
        <v>878</v>
      </c>
      <c r="M19" s="266">
        <v>45253</v>
      </c>
      <c r="N19" s="248" t="s">
        <v>318</v>
      </c>
      <c r="O19" s="248"/>
      <c r="P19" s="266"/>
      <c r="Q19" s="248"/>
      <c r="R19" s="266"/>
      <c r="S19" s="382"/>
      <c r="T19" s="360"/>
      <c r="U19" s="360"/>
      <c r="V19" s="360"/>
      <c r="W19" s="360"/>
      <c r="X19" s="360"/>
    </row>
    <row r="20" ht="51">
      <c r="A20" s="292">
        <v>11</v>
      </c>
      <c r="B20" s="315" t="s">
        <v>165</v>
      </c>
      <c r="C20" s="292" t="s">
        <v>1764</v>
      </c>
      <c r="D20" s="294" t="s">
        <v>1765</v>
      </c>
      <c r="E20" s="292"/>
      <c r="F20" s="292"/>
      <c r="G20" s="295">
        <v>0.5</v>
      </c>
      <c r="H20" s="296" t="s">
        <v>28</v>
      </c>
      <c r="I20" s="292" t="s">
        <v>78</v>
      </c>
      <c r="J20" s="267">
        <v>45239</v>
      </c>
      <c r="K20" s="292" t="s">
        <v>275</v>
      </c>
      <c r="L20" s="389" t="s">
        <v>878</v>
      </c>
      <c r="M20" s="267">
        <v>45253</v>
      </c>
      <c r="N20" s="292" t="s">
        <v>366</v>
      </c>
      <c r="O20" s="267"/>
      <c r="P20" s="267"/>
      <c r="Q20" s="292"/>
      <c r="R20" s="267"/>
      <c r="S20" s="383"/>
      <c r="T20" s="364"/>
      <c r="U20" s="364"/>
      <c r="V20" s="364"/>
      <c r="W20" s="364"/>
      <c r="X20" s="364"/>
    </row>
    <row r="21" ht="38.25">
      <c r="A21" s="248">
        <v>12</v>
      </c>
      <c r="B21" s="309" t="s">
        <v>165</v>
      </c>
      <c r="C21" s="248" t="s">
        <v>1766</v>
      </c>
      <c r="D21" s="247" t="s">
        <v>1767</v>
      </c>
      <c r="E21" s="248"/>
      <c r="F21" s="248"/>
      <c r="G21" s="289">
        <v>0.5</v>
      </c>
      <c r="H21" s="290" t="s">
        <v>28</v>
      </c>
      <c r="I21" s="248" t="s">
        <v>78</v>
      </c>
      <c r="J21" s="266">
        <v>45239</v>
      </c>
      <c r="K21" s="248" t="s">
        <v>275</v>
      </c>
      <c r="L21" s="387" t="s">
        <v>878</v>
      </c>
      <c r="M21" s="266">
        <v>45253</v>
      </c>
      <c r="N21" s="248" t="s">
        <v>318</v>
      </c>
      <c r="O21" s="248"/>
      <c r="P21" s="266"/>
      <c r="Q21" s="247"/>
      <c r="R21" s="266"/>
      <c r="S21" s="382"/>
      <c r="T21" s="360"/>
      <c r="U21" s="360"/>
      <c r="V21" s="360"/>
      <c r="W21" s="360"/>
      <c r="X21" s="360"/>
    </row>
    <row r="22" ht="202.5" customHeight="1">
      <c r="A22" s="292">
        <v>13</v>
      </c>
      <c r="B22" s="315" t="s">
        <v>165</v>
      </c>
      <c r="C22" s="292">
        <v>2</v>
      </c>
      <c r="D22" s="294" t="s">
        <v>1768</v>
      </c>
      <c r="E22" s="292"/>
      <c r="F22" s="292"/>
      <c r="G22" s="295">
        <v>0.5</v>
      </c>
      <c r="H22" s="296" t="s">
        <v>28</v>
      </c>
      <c r="I22" s="292" t="s">
        <v>78</v>
      </c>
      <c r="J22" s="267">
        <v>45253</v>
      </c>
      <c r="K22" s="292" t="s">
        <v>275</v>
      </c>
      <c r="L22" s="389" t="s">
        <v>878</v>
      </c>
      <c r="M22" s="267"/>
      <c r="N22" s="292"/>
      <c r="O22" s="292"/>
      <c r="P22" s="267">
        <v>45261</v>
      </c>
      <c r="Q22" s="294" t="s">
        <v>366</v>
      </c>
      <c r="R22" s="267"/>
      <c r="S22" s="383"/>
      <c r="T22" s="364"/>
      <c r="U22" s="364"/>
      <c r="V22" s="364"/>
      <c r="W22" s="364"/>
      <c r="X22" s="364"/>
    </row>
    <row r="23">
      <c r="A23" s="248"/>
      <c r="B23" s="309"/>
      <c r="C23" s="248"/>
      <c r="D23" s="247"/>
      <c r="E23" s="248"/>
      <c r="F23" s="248"/>
      <c r="G23" s="289"/>
      <c r="H23" s="290"/>
      <c r="I23" s="248"/>
      <c r="J23" s="266"/>
      <c r="K23" s="248"/>
      <c r="L23" s="387"/>
      <c r="M23" s="266"/>
      <c r="N23" s="411"/>
      <c r="O23" s="248"/>
      <c r="P23" s="266"/>
      <c r="Q23" s="247"/>
      <c r="R23" s="248"/>
      <c r="S23" s="360"/>
      <c r="T23" s="360"/>
      <c r="U23" s="360"/>
      <c r="V23" s="360"/>
      <c r="W23" s="360"/>
      <c r="X23" s="360"/>
    </row>
    <row r="24">
      <c r="A24" s="292"/>
      <c r="B24" s="315"/>
      <c r="C24" s="292"/>
      <c r="D24" s="294"/>
      <c r="E24" s="294"/>
      <c r="F24" s="294"/>
      <c r="G24" s="295"/>
      <c r="H24" s="296"/>
      <c r="I24" s="292"/>
      <c r="J24" s="267"/>
      <c r="K24" s="292"/>
      <c r="L24" s="389"/>
      <c r="M24" s="267"/>
      <c r="N24" s="292"/>
      <c r="O24" s="292"/>
      <c r="P24" s="292"/>
      <c r="Q24" s="292"/>
      <c r="R24" s="292"/>
      <c r="S24" s="364"/>
      <c r="T24" s="364"/>
      <c r="U24" s="364"/>
      <c r="V24" s="364"/>
      <c r="W24" s="364"/>
      <c r="X24" s="364"/>
    </row>
    <row r="25">
      <c r="A25" s="248"/>
      <c r="B25" s="309"/>
      <c r="C25" s="248"/>
      <c r="D25" s="247"/>
      <c r="E25" s="248"/>
      <c r="F25" s="247"/>
      <c r="G25" s="289"/>
      <c r="H25" s="290"/>
      <c r="I25" s="248"/>
      <c r="J25" s="266"/>
      <c r="K25" s="248"/>
      <c r="L25" s="387"/>
      <c r="M25" s="266"/>
      <c r="N25" s="248"/>
      <c r="O25" s="248"/>
      <c r="P25" s="248"/>
      <c r="Q25" s="248"/>
      <c r="R25" s="248"/>
      <c r="S25" s="360"/>
      <c r="T25" s="360"/>
      <c r="U25" s="360"/>
      <c r="V25" s="360"/>
      <c r="W25" s="360"/>
      <c r="X25" s="360"/>
    </row>
    <row r="26">
      <c r="A26" s="292"/>
      <c r="B26" s="315"/>
      <c r="C26" s="292"/>
      <c r="D26" s="294"/>
      <c r="E26" s="294"/>
      <c r="F26" s="292"/>
      <c r="G26" s="295"/>
      <c r="H26" s="296"/>
      <c r="I26" s="292"/>
      <c r="J26" s="267"/>
      <c r="K26" s="292"/>
      <c r="L26" s="389"/>
      <c r="M26" s="267"/>
      <c r="N26" s="294"/>
      <c r="O26" s="292"/>
      <c r="P26" s="267"/>
      <c r="Q26" s="294"/>
      <c r="R26" s="292"/>
      <c r="S26" s="364"/>
      <c r="T26" s="364"/>
      <c r="U26" s="364"/>
      <c r="V26" s="364"/>
      <c r="W26" s="364"/>
      <c r="X26" s="364"/>
    </row>
    <row r="27">
      <c r="A27" s="248"/>
      <c r="B27" s="309"/>
      <c r="C27" s="248"/>
      <c r="D27" s="247"/>
      <c r="E27" s="248"/>
      <c r="F27" s="248"/>
      <c r="G27" s="289"/>
      <c r="H27" s="290"/>
      <c r="I27" s="248"/>
      <c r="J27" s="266"/>
      <c r="K27" s="248"/>
      <c r="L27" s="387"/>
      <c r="M27" s="266"/>
      <c r="N27" s="247"/>
      <c r="O27" s="248"/>
      <c r="P27" s="266"/>
      <c r="Q27" s="248"/>
      <c r="R27" s="248"/>
      <c r="S27" s="360"/>
      <c r="T27" s="360"/>
      <c r="U27" s="360"/>
      <c r="V27" s="360"/>
      <c r="W27" s="360"/>
      <c r="X27" s="360"/>
    </row>
  </sheetData>
  <mergeCells count="4">
    <mergeCell ref="E13:F13"/>
    <mergeCell ref="E14:F14"/>
    <mergeCell ref="E15:F15"/>
    <mergeCell ref="E19:F19"/>
  </mergeCells>
  <dataValidations count="4" disablePrompts="0">
    <dataValidation sqref="G10:G27"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7" type="list" allowBlank="1" errorStyle="stop" imeMode="noControl" operator="between" showDropDown="0" showErrorMessage="0" showInputMessage="0">
      <formula1>'Списки'!$E$2:$E$1002</formula1>
    </dataValidation>
    <dataValidation sqref="K10:K27"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6400E1-002E-4F1B-AD4F-003D00AC007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8D0002-0000-48BE-9084-00BF003200D8}">
            <xm:f>1</xm:f>
            <x14:dxf>
              <font>
                <color indexed="65"/>
              </font>
              <fill>
                <patternFill patternType="solid">
                  <fgColor rgb="FF434343"/>
                  <bgColor rgb="FF434343"/>
                </patternFill>
              </fill>
              <border>
                <left style="none"/>
                <right style="none"/>
                <top style="none"/>
                <bottom style="none"/>
                <diagonal style="none"/>
              </border>
            </x14:dxf>
          </x14:cfRule>
          <xm:sqref>G10:G27</xm:sqref>
        </x14:conditionalFormatting>
        <x14:conditionalFormatting xmlns:xm="http://schemas.microsoft.com/office/excel/2006/main">
          <x14:cfRule type="cellIs" priority="11" operator="equal" id="{004B0029-00FA-43B1-B666-00D100B80033}">
            <xm:f>0.5</xm:f>
            <x14:dxf>
              <font>
                <color indexed="65"/>
              </font>
              <fill>
                <patternFill patternType="solid">
                  <fgColor rgb="FF999999"/>
                  <bgColor rgb="FF999999"/>
                </patternFill>
              </fill>
              <border>
                <left style="none"/>
                <right style="none"/>
                <top style="none"/>
                <bottom style="none"/>
                <diagonal style="none"/>
              </border>
            </x14:dxf>
          </x14:cfRule>
          <xm:sqref>G10:G27</xm:sqref>
        </x14:conditionalFormatting>
        <x14:conditionalFormatting xmlns:xm="http://schemas.microsoft.com/office/excel/2006/main">
          <x14:cfRule type="cellIs" priority="10" operator="equal" id="{009E008D-0022-452D-A42D-006D005200CB}">
            <xm:f>0.2</xm:f>
            <x14:dxf>
              <font/>
              <fill>
                <patternFill patternType="solid">
                  <fgColor rgb="FFCCCCCC"/>
                  <bgColor rgb="FFCCCCCC"/>
                </patternFill>
              </fill>
              <border>
                <left style="none"/>
                <right style="none"/>
                <top style="none"/>
                <bottom style="none"/>
                <diagonal style="none"/>
              </border>
            </x14:dxf>
          </x14:cfRule>
          <xm:sqref>G10:G27</xm:sqref>
        </x14:conditionalFormatting>
        <x14:conditionalFormatting xmlns:xm="http://schemas.microsoft.com/office/excel/2006/main">
          <x14:cfRule type="containsText" priority="9" operator="containsText" text="ПД" id="{00D1004E-00C5-4AF9-BA78-00E400CA00CE}">
            <xm:f>NOT(ISERROR(SEARCH(("ПД"),(K3))))</xm:f>
            <x14:dxf>
              <font/>
              <fill>
                <patternFill patternType="solid">
                  <fgColor rgb="FFF9CB9C"/>
                  <bgColor rgb="FFF9CB9C"/>
                </patternFill>
              </fill>
              <border>
                <left style="none"/>
                <right style="none"/>
                <top style="none"/>
                <bottom style="none"/>
                <diagonal style="none"/>
              </border>
            </x14:dxf>
          </x14:cfRule>
          <xm:sqref>K3 K5:K27</xm:sqref>
        </x14:conditionalFormatting>
        <x14:conditionalFormatting xmlns:xm="http://schemas.microsoft.com/office/excel/2006/main">
          <x14:cfRule type="containsText" priority="8" operator="containsText" text="отменено" id="{00410043-002F-400D-A50A-002D000D00F8}">
            <xm:f>NOT(ISERROR(SEARCH(("отменено"),(K3))))</xm:f>
            <x14:dxf>
              <font/>
              <fill>
                <patternFill patternType="solid">
                  <fgColor rgb="FFD9EAD3"/>
                  <bgColor rgb="FFD9EAD3"/>
                </patternFill>
              </fill>
              <border>
                <left style="none"/>
                <right style="none"/>
                <top style="none"/>
                <bottom style="none"/>
                <diagonal style="none"/>
              </border>
            </x14:dxf>
          </x14:cfRule>
          <xm:sqref>K3 K5:K27</xm:sqref>
        </x14:conditionalFormatting>
        <x14:conditionalFormatting xmlns:xm="http://schemas.microsoft.com/office/excel/2006/main">
          <x14:cfRule type="cellIs" priority="7" operator="equal" id="{00DA00E5-0067-4A0E-B66A-003D001400E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6" operator="equal" id="{00430085-0017-4475-B8B2-0089005200B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5" operator="equal" id="{002600AB-007B-452E-918C-002D006900E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4" operator="equal" id="{00F000D7-0020-4108-9B5C-00DC00D9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3" operator="equal" id="{0035001D-006F-447B-B3D3-008A00140034}">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ontainsText" priority="2" operator="containsText" text="повторно" id="{009F007A-00A0-4BBD-98A8-001B00A600C1}">
            <xm:f>NOT(ISERROR(SEARCH(("повторно"),(K3))))</xm:f>
            <x14:dxf>
              <font/>
              <fill>
                <patternFill patternType="solid">
                  <fgColor rgb="FFEA9999"/>
                  <bgColor rgb="FFEA9999"/>
                </patternFill>
              </fill>
              <border>
                <left style="none"/>
                <right style="none"/>
                <top style="none"/>
                <bottom style="none"/>
                <diagonal style="none"/>
              </border>
            </x14:dxf>
          </x14:cfRule>
          <xm:sqref>K3 K5:K27</xm:sqref>
        </x14:conditionalFormatting>
        <x14:conditionalFormatting xmlns:xm="http://schemas.microsoft.com/office/excel/2006/main">
          <x14:cfRule type="containsText" priority="1" operator="containsText" text="снято" id="{00AB005E-0025-4123-BF19-007900A70009}">
            <xm:f>NOT(ISERROR(SEARCH(("снято"),(K3))))</xm:f>
            <x14:dxf>
              <font/>
              <fill>
                <patternFill patternType="solid">
                  <fgColor rgb="FF93C47D"/>
                  <bgColor rgb="FF93C47D"/>
                </patternFill>
              </fill>
              <border>
                <left style="none"/>
                <right style="none"/>
                <top style="none"/>
                <bottom style="none"/>
                <diagonal style="none"/>
              </border>
            </x14:dxf>
          </x14:cfRule>
          <xm:sqref>K3 K5:K27</xm:sqref>
        </x14:conditionalFormatting>
      </x14:conditionalFormattings>
    </ext>
  </extLs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9.75"/>
    <col customWidth="1" min="3" max="3" width="9.6300000000000008"/>
    <col customWidth="1" min="4" max="4" width="47.880000000000003"/>
    <col customWidth="1" min="5" max="5" width="33.880000000000003"/>
    <col collapsed="1" customWidth="1" min="6" max="6" width="17.75"/>
    <col customWidth="1" hidden="1" min="7" max="7" outlineLevel="1" width="10.25"/>
    <col customWidth="1" hidden="1" min="8" max="8" outlineLevel="1" width="16.629999999999999"/>
    <col customWidth="1" min="10" max="10" width="9.25"/>
    <col customWidth="1" min="11" max="11" width="11"/>
    <col customWidth="1" min="12" max="12" width="30.879999999999999"/>
    <col customWidth="1" hidden="1" min="13" max="13" width="11.5"/>
    <col customWidth="1" hidden="1" min="14" max="14" width="38.380000000000003"/>
    <col customWidth="1" hidden="1" min="15" max="15" width="24.879999999999999"/>
    <col customWidth="1" hidden="1" min="16" max="16" width="11.5"/>
    <col customWidth="1" hidden="1" min="17" max="17" width="41.25"/>
    <col customWidth="1" hidden="1" min="18" max="18" width="28.379999999999999"/>
    <col customWidth="1" hidden="1" min="19" max="19" width="14.380000000000001"/>
    <col customWidth="1" hidden="1" min="20" max="20" width="26.879999999999999"/>
    <col customWidth="1" hidden="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
      <c r="B3" s="18" t="s">
        <v>266</v>
      </c>
      <c r="C3" s="18" t="s">
        <v>267</v>
      </c>
      <c r="D3" s="18" t="s">
        <v>34</v>
      </c>
      <c r="E3" s="18"/>
      <c r="F3" s="18"/>
      <c r="G3" s="129"/>
      <c r="H3" s="132">
        <f>COUNTIF($H10:$H27,"1 - Несоответствие продуктовым требованиям ПИК-Стандарт")</f>
        <v>2</v>
      </c>
      <c r="I3" s="132">
        <f>COUNTIF($H10:$H27,"2 - Несоответствие Бренд-листам ПИК")</f>
        <v>0</v>
      </c>
      <c r="J3" s="132">
        <f>COUNTIF($H23:$H27,"3 - Несоответствие Каталогу отделки")</f>
        <v>0</v>
      </c>
      <c r="K3" s="132">
        <f>COUNTIF($H10:$H27,"5 - Ошибка в применении СТМ")</f>
        <v>0</v>
      </c>
      <c r="L3" s="132">
        <f>COUNTIF($H10:$H27,"4 - Несоответствие Каталогу оборудования")</f>
        <v>0</v>
      </c>
      <c r="M3" s="132">
        <f>COUNTIF($H10:$H27,"6 - Ошибка в применении сборных ЛМ")</f>
        <v>0</v>
      </c>
      <c r="N3" s="132">
        <f>COUNTIF($H10:$H27,"7 - Ошибка в применении шкаф-пакетов")</f>
        <v>0</v>
      </c>
      <c r="O3" s="132">
        <f>COUNTIF($H10:$H27,"8 - Ошибка в применении шахт-пакетов")</f>
        <v>0</v>
      </c>
      <c r="P3" s="132">
        <f>COUNTIF($H10:$H27,"9 - Несоответствие типологическим требованиям ПИК-Стандарт")</f>
        <v>0</v>
      </c>
      <c r="Q3" s="132">
        <f>COUNTIF($H10:$H27,"10 - Несоответствие НТД РФ")</f>
        <v>0</v>
      </c>
      <c r="R3" s="132">
        <f>COUNTIF($H10:$H27,"11 - Несоответствие ИРД (кроме ТУ, СТУ), АПР, ПД")</f>
        <v>0</v>
      </c>
      <c r="S3" s="132">
        <f>COUNTIF($H10:$H27,"12 - Несоответствие требованиям ТУ, СТУ")</f>
        <v>0</v>
      </c>
      <c r="T3" s="132">
        <f>COUNTIF($H10:$H27,"13 - Ошибка в технических решениях")</f>
        <v>0</v>
      </c>
      <c r="U3" s="132">
        <f>COUNTIF($H10:$H27,"14 - Неувязка м/у собой комплектов РД")</f>
        <v>0</v>
      </c>
      <c r="V3" s="132">
        <f>COUNTIF($H10:$H27,"15 - Недостаточность информации влияющей на СМР")</f>
        <v>1</v>
      </c>
      <c r="W3" s="132">
        <f>COUNTIF($H10:$H27,"16 - Нерациональное решение")</f>
        <v>0</v>
      </c>
      <c r="X3" s="132">
        <f>COUNTIF($H10:$H27,"17 - Оформление")</f>
        <v>0</v>
      </c>
    </row>
    <row r="4" hidden="1" outlineLevel="1">
      <c r="A4" s="125" t="s">
        <v>264</v>
      </c>
      <c r="B4" s="133">
        <v>3</v>
      </c>
      <c r="C4" s="133">
        <v>3</v>
      </c>
      <c r="D4" s="134">
        <f>C4/B4</f>
        <v>1</v>
      </c>
      <c r="E4" s="134"/>
      <c r="F4" s="237"/>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237"/>
      <c r="B5" s="237"/>
      <c r="C5" s="237"/>
      <c r="D5" s="279"/>
      <c r="E5" s="279"/>
      <c r="F5" s="237"/>
      <c r="G5" s="126" t="s">
        <v>53</v>
      </c>
      <c r="H5" s="239"/>
      <c r="I5" s="116"/>
      <c r="J5" s="240"/>
      <c r="K5" s="116"/>
      <c r="L5" s="138"/>
      <c r="M5" s="240"/>
      <c r="N5" s="116"/>
      <c r="O5" s="240"/>
      <c r="P5" s="240"/>
      <c r="Q5" s="116"/>
      <c r="R5" s="240"/>
      <c r="S5" s="138"/>
      <c r="T5" s="137"/>
      <c r="U5" s="137"/>
      <c r="V5" s="137"/>
      <c r="W5" s="137"/>
      <c r="X5" s="137"/>
    </row>
    <row r="6" hidden="1" outlineLevel="1">
      <c r="A6" s="18">
        <v>0.20000000000000001</v>
      </c>
      <c r="B6" s="18">
        <v>0.5</v>
      </c>
      <c r="C6" s="18">
        <v>1</v>
      </c>
      <c r="D6" s="18" t="s">
        <v>38</v>
      </c>
      <c r="E6" s="18"/>
      <c r="F6" s="18" t="s">
        <v>268</v>
      </c>
      <c r="G6" s="139">
        <f>COUNTIFS(G10:G27,"0,2")</f>
        <v>0</v>
      </c>
      <c r="H6" s="239"/>
      <c r="I6" s="116"/>
      <c r="J6" s="240"/>
      <c r="K6" s="116"/>
      <c r="L6" s="138"/>
      <c r="M6" s="240"/>
      <c r="N6" s="116"/>
      <c r="O6" s="240"/>
      <c r="P6" s="240"/>
      <c r="Q6" s="116"/>
      <c r="R6" s="240"/>
      <c r="S6" s="138"/>
      <c r="T6" s="137"/>
      <c r="U6" s="137"/>
      <c r="V6" s="137"/>
      <c r="W6" s="137"/>
      <c r="X6" s="137"/>
    </row>
    <row r="7" hidden="1" outlineLevel="1">
      <c r="A7" s="140">
        <f>G6*0.2/B4</f>
        <v>0</v>
      </c>
      <c r="B7" s="140">
        <f>G7*0.5/B4</f>
        <v>0.5</v>
      </c>
      <c r="C7" s="140">
        <f>G8*1/B4</f>
        <v>0</v>
      </c>
      <c r="D7" s="141">
        <f>(G6*A6+G7*B6+G8*C6)/SUM(G6:G8)</f>
        <v>0.5</v>
      </c>
      <c r="E7" s="142"/>
      <c r="F7" s="143" t="s">
        <v>269</v>
      </c>
      <c r="G7" s="139">
        <f>COUNTIFS(G10:G27,"0,5")</f>
        <v>3</v>
      </c>
      <c r="H7" s="239"/>
      <c r="I7" s="242"/>
      <c r="J7" s="242"/>
      <c r="K7" s="242"/>
      <c r="L7" s="144"/>
      <c r="M7" s="242"/>
      <c r="N7" s="242"/>
      <c r="O7" s="242"/>
      <c r="P7" s="242"/>
      <c r="Q7" s="242"/>
      <c r="R7" s="242"/>
      <c r="S7" s="144"/>
      <c r="T7" s="144"/>
      <c r="U7" s="144"/>
      <c r="V7" s="144"/>
      <c r="W7" s="144"/>
      <c r="X7" s="144"/>
    </row>
    <row r="8" hidden="1" outlineLevel="1">
      <c r="A8" s="126" t="s">
        <v>53</v>
      </c>
      <c r="B8" s="126" t="s">
        <v>53</v>
      </c>
      <c r="C8" s="126" t="s">
        <v>53</v>
      </c>
      <c r="D8" s="126" t="s">
        <v>53</v>
      </c>
      <c r="E8" s="126"/>
      <c r="F8" s="18" t="s">
        <v>270</v>
      </c>
      <c r="G8" s="139">
        <f>COUNTIFS(G10:G27,"1")</f>
        <v>0</v>
      </c>
      <c r="H8" s="239"/>
      <c r="I8" s="116"/>
      <c r="J8" s="240"/>
      <c r="K8" s="116"/>
      <c r="L8" s="138"/>
      <c r="M8" s="240"/>
      <c r="N8" s="116"/>
      <c r="O8" s="240"/>
      <c r="P8" s="240"/>
      <c r="Q8" s="116"/>
      <c r="R8" s="240"/>
      <c r="S8" s="138"/>
      <c r="T8" s="137"/>
      <c r="U8" s="137"/>
      <c r="V8" s="137"/>
      <c r="W8" s="137"/>
      <c r="X8" s="137"/>
    </row>
    <row r="9">
      <c r="A9" s="145"/>
      <c r="B9" s="145"/>
      <c r="C9" s="145"/>
      <c r="D9" s="145"/>
      <c r="E9" s="145"/>
      <c r="F9" s="145"/>
      <c r="G9" s="145"/>
      <c r="H9" s="145"/>
      <c r="I9" s="243"/>
      <c r="J9" s="244"/>
      <c r="K9" s="243"/>
      <c r="L9" s="147"/>
      <c r="M9" s="244"/>
      <c r="N9" s="243"/>
      <c r="O9" s="244"/>
      <c r="P9" s="244"/>
      <c r="Q9" s="243"/>
      <c r="R9" s="244"/>
      <c r="S9" s="147"/>
      <c r="T9" s="146"/>
      <c r="U9" s="146"/>
      <c r="V9" s="146"/>
      <c r="W9" s="146"/>
      <c r="X9" s="146"/>
    </row>
    <row r="10" ht="42">
      <c r="A10" s="116">
        <v>1</v>
      </c>
      <c r="B10" s="522" t="s">
        <v>168</v>
      </c>
      <c r="C10" s="116" t="s">
        <v>169</v>
      </c>
      <c r="D10" s="238" t="s">
        <v>1769</v>
      </c>
      <c r="E10" s="116"/>
      <c r="F10" s="116"/>
      <c r="G10" s="129">
        <v>0.5</v>
      </c>
      <c r="H10" s="149" t="s">
        <v>265</v>
      </c>
      <c r="I10" s="116" t="s">
        <v>316</v>
      </c>
      <c r="J10" s="240">
        <v>45240</v>
      </c>
      <c r="K10" s="116"/>
      <c r="L10" s="117"/>
      <c r="M10" s="240"/>
      <c r="N10" s="619"/>
      <c r="O10" s="116"/>
      <c r="P10" s="240"/>
      <c r="Q10" s="116"/>
      <c r="R10" s="240"/>
      <c r="S10" s="138"/>
      <c r="T10" s="137"/>
      <c r="U10" s="137"/>
      <c r="V10" s="137"/>
      <c r="W10" s="137"/>
      <c r="X10" s="137"/>
    </row>
    <row r="11" ht="42">
      <c r="A11" s="116">
        <v>2</v>
      </c>
      <c r="B11" s="522" t="s">
        <v>168</v>
      </c>
      <c r="C11" s="116" t="s">
        <v>169</v>
      </c>
      <c r="D11" s="238" t="s">
        <v>1770</v>
      </c>
      <c r="E11" s="116"/>
      <c r="F11" s="116"/>
      <c r="G11" s="129">
        <v>0.5</v>
      </c>
      <c r="H11" s="149" t="s">
        <v>265</v>
      </c>
      <c r="I11" s="116" t="s">
        <v>316</v>
      </c>
      <c r="J11" s="240">
        <v>45240</v>
      </c>
      <c r="K11" s="116"/>
      <c r="L11" s="117"/>
      <c r="M11" s="240"/>
      <c r="N11" s="238"/>
      <c r="O11" s="116"/>
      <c r="P11" s="240"/>
      <c r="Q11" s="116"/>
      <c r="R11" s="240"/>
      <c r="S11" s="138"/>
      <c r="T11" s="137"/>
      <c r="U11" s="137"/>
      <c r="V11" s="137"/>
      <c r="W11" s="137"/>
      <c r="X11" s="137"/>
    </row>
    <row r="12" ht="102">
      <c r="A12" s="116">
        <v>3</v>
      </c>
      <c r="B12" s="522" t="s">
        <v>168</v>
      </c>
      <c r="C12" s="116" t="s">
        <v>169</v>
      </c>
      <c r="D12" s="238" t="s">
        <v>1771</v>
      </c>
      <c r="E12" s="116"/>
      <c r="F12" s="116"/>
      <c r="G12" s="129">
        <v>0.5</v>
      </c>
      <c r="H12" s="149" t="s">
        <v>28</v>
      </c>
      <c r="I12" s="116" t="s">
        <v>316</v>
      </c>
      <c r="J12" s="240">
        <v>45240</v>
      </c>
      <c r="K12" s="116"/>
      <c r="L12" s="117"/>
      <c r="M12" s="240"/>
      <c r="N12" s="238"/>
      <c r="O12" s="116"/>
      <c r="P12" s="240"/>
      <c r="Q12" s="116"/>
      <c r="R12" s="240"/>
      <c r="S12" s="138"/>
      <c r="T12" s="137"/>
      <c r="U12" s="137"/>
      <c r="V12" s="137"/>
      <c r="W12" s="137"/>
      <c r="X12" s="137"/>
    </row>
    <row r="13">
      <c r="A13" s="116"/>
      <c r="B13" s="522"/>
      <c r="C13" s="116"/>
      <c r="D13" s="238"/>
      <c r="E13" s="116"/>
      <c r="F13" s="116"/>
      <c r="G13" s="129"/>
      <c r="H13" s="149"/>
      <c r="I13" s="116"/>
      <c r="J13" s="240"/>
      <c r="K13" s="116"/>
      <c r="L13" s="117"/>
      <c r="M13" s="240"/>
      <c r="N13" s="238"/>
      <c r="O13" s="116"/>
      <c r="P13" s="240"/>
      <c r="Q13" s="238"/>
      <c r="R13" s="240"/>
      <c r="S13" s="138"/>
      <c r="T13" s="137"/>
      <c r="U13" s="137"/>
      <c r="V13" s="137"/>
      <c r="W13" s="137"/>
      <c r="X13" s="137"/>
    </row>
    <row r="14">
      <c r="A14" s="116"/>
      <c r="B14" s="522"/>
      <c r="C14" s="116"/>
      <c r="D14" s="238"/>
      <c r="E14" s="116"/>
      <c r="F14" s="116"/>
      <c r="G14" s="129"/>
      <c r="H14" s="149"/>
      <c r="I14" s="116"/>
      <c r="J14" s="240"/>
      <c r="K14" s="116"/>
      <c r="L14" s="117"/>
      <c r="M14" s="240"/>
      <c r="N14" s="116"/>
      <c r="O14" s="116"/>
      <c r="P14" s="240"/>
      <c r="Q14" s="238"/>
      <c r="R14" s="240"/>
      <c r="S14" s="138"/>
      <c r="T14" s="137"/>
      <c r="U14" s="137"/>
      <c r="V14" s="137"/>
      <c r="W14" s="137"/>
      <c r="X14" s="137"/>
    </row>
    <row r="15">
      <c r="A15" s="116"/>
      <c r="B15" s="522"/>
      <c r="C15" s="116"/>
      <c r="D15" s="238"/>
      <c r="E15" s="116"/>
      <c r="F15" s="116"/>
      <c r="G15" s="129"/>
      <c r="H15" s="149"/>
      <c r="I15" s="116"/>
      <c r="J15" s="240"/>
      <c r="K15" s="116"/>
      <c r="L15" s="117"/>
      <c r="M15" s="240"/>
      <c r="N15" s="116"/>
      <c r="O15" s="116"/>
      <c r="P15" s="240"/>
      <c r="Q15" s="238"/>
      <c r="R15" s="240"/>
      <c r="S15" s="138"/>
      <c r="T15" s="137"/>
      <c r="U15" s="137"/>
      <c r="V15" s="137"/>
      <c r="W15" s="137"/>
      <c r="X15" s="137"/>
    </row>
    <row r="16">
      <c r="A16" s="116"/>
      <c r="B16" s="522"/>
      <c r="C16" s="116"/>
      <c r="D16" s="238"/>
      <c r="E16" s="116"/>
      <c r="F16" s="116"/>
      <c r="G16" s="129"/>
      <c r="H16" s="149"/>
      <c r="I16" s="116"/>
      <c r="J16" s="240"/>
      <c r="K16" s="116"/>
      <c r="L16" s="117"/>
      <c r="M16" s="240"/>
      <c r="N16" s="116"/>
      <c r="O16" s="116"/>
      <c r="P16" s="240"/>
      <c r="Q16" s="238"/>
      <c r="R16" s="240"/>
      <c r="S16" s="138"/>
      <c r="T16" s="137"/>
      <c r="U16" s="137"/>
      <c r="V16" s="137"/>
      <c r="W16" s="137"/>
      <c r="X16" s="137"/>
    </row>
    <row r="17">
      <c r="A17" s="116"/>
      <c r="B17" s="522"/>
      <c r="C17" s="116"/>
      <c r="D17" s="238"/>
      <c r="E17" s="116"/>
      <c r="F17" s="116"/>
      <c r="G17" s="129"/>
      <c r="H17" s="149"/>
      <c r="I17" s="116"/>
      <c r="J17" s="240"/>
      <c r="K17" s="116"/>
      <c r="L17" s="117"/>
      <c r="M17" s="240"/>
      <c r="N17" s="116"/>
      <c r="O17" s="116"/>
      <c r="P17" s="240"/>
      <c r="Q17" s="238"/>
      <c r="R17" s="240"/>
      <c r="S17" s="138"/>
      <c r="T17" s="137"/>
      <c r="U17" s="137"/>
      <c r="V17" s="137"/>
      <c r="W17" s="137"/>
      <c r="X17" s="137"/>
    </row>
    <row r="18">
      <c r="A18" s="116"/>
      <c r="B18" s="522"/>
      <c r="C18" s="116"/>
      <c r="D18" s="238"/>
      <c r="E18" s="116"/>
      <c r="F18" s="116"/>
      <c r="G18" s="129"/>
      <c r="H18" s="149"/>
      <c r="I18" s="116"/>
      <c r="J18" s="240"/>
      <c r="K18" s="116"/>
      <c r="L18" s="117"/>
      <c r="M18" s="240"/>
      <c r="N18" s="116"/>
      <c r="O18" s="116"/>
      <c r="P18" s="240"/>
      <c r="Q18" s="238"/>
      <c r="R18" s="240"/>
      <c r="S18" s="138"/>
      <c r="T18" s="137"/>
      <c r="U18" s="137"/>
      <c r="V18" s="137"/>
      <c r="W18" s="137"/>
      <c r="X18" s="137"/>
    </row>
    <row r="19">
      <c r="A19" s="116"/>
      <c r="B19" s="522"/>
      <c r="C19" s="116"/>
      <c r="D19" s="238"/>
      <c r="E19" s="116"/>
      <c r="F19" s="116"/>
      <c r="G19" s="129"/>
      <c r="H19" s="149"/>
      <c r="I19" s="116"/>
      <c r="J19" s="240"/>
      <c r="K19" s="116"/>
      <c r="L19" s="117"/>
      <c r="M19" s="240"/>
      <c r="N19" s="238"/>
      <c r="O19" s="116"/>
      <c r="P19" s="240"/>
      <c r="Q19" s="116"/>
      <c r="R19" s="240"/>
      <c r="S19" s="138"/>
      <c r="T19" s="137"/>
      <c r="U19" s="137"/>
      <c r="V19" s="137"/>
      <c r="W19" s="137"/>
      <c r="X19" s="137"/>
    </row>
    <row r="20">
      <c r="A20" s="116"/>
      <c r="B20" s="522"/>
      <c r="C20" s="116"/>
      <c r="D20" s="238"/>
      <c r="E20" s="116"/>
      <c r="F20" s="116"/>
      <c r="G20" s="129"/>
      <c r="H20" s="149"/>
      <c r="I20" s="116"/>
      <c r="J20" s="240"/>
      <c r="K20" s="116"/>
      <c r="L20" s="117"/>
      <c r="M20" s="240"/>
      <c r="N20" s="116"/>
      <c r="O20" s="240"/>
      <c r="P20" s="240"/>
      <c r="Q20" s="116"/>
      <c r="R20" s="240"/>
      <c r="S20" s="138"/>
      <c r="T20" s="137"/>
      <c r="U20" s="137"/>
      <c r="V20" s="137"/>
      <c r="W20" s="137"/>
      <c r="X20" s="137"/>
    </row>
    <row r="21">
      <c r="A21" s="116"/>
      <c r="B21" s="522"/>
      <c r="C21" s="116"/>
      <c r="D21" s="238"/>
      <c r="E21" s="116"/>
      <c r="F21" s="116"/>
      <c r="G21" s="129"/>
      <c r="H21" s="149"/>
      <c r="I21" s="116"/>
      <c r="J21" s="240"/>
      <c r="K21" s="116"/>
      <c r="L21" s="117"/>
      <c r="M21" s="240"/>
      <c r="N21" s="116"/>
      <c r="O21" s="116"/>
      <c r="P21" s="240"/>
      <c r="Q21" s="238"/>
      <c r="R21" s="240"/>
      <c r="S21" s="138"/>
      <c r="T21" s="137"/>
      <c r="U21" s="137"/>
      <c r="V21" s="137"/>
      <c r="W21" s="137"/>
      <c r="X21" s="137"/>
    </row>
    <row r="22">
      <c r="A22" s="116"/>
      <c r="B22" s="522"/>
      <c r="C22" s="116"/>
      <c r="D22" s="238"/>
      <c r="E22" s="116"/>
      <c r="F22" s="116"/>
      <c r="G22" s="129"/>
      <c r="H22" s="149"/>
      <c r="I22" s="116"/>
      <c r="J22" s="240"/>
      <c r="K22" s="116"/>
      <c r="L22" s="117"/>
      <c r="M22" s="240"/>
      <c r="N22" s="116"/>
      <c r="O22" s="116"/>
      <c r="P22" s="240"/>
      <c r="Q22" s="238"/>
      <c r="R22" s="240"/>
      <c r="S22" s="138"/>
      <c r="T22" s="137"/>
      <c r="U22" s="137"/>
      <c r="V22" s="137"/>
      <c r="W22" s="137"/>
      <c r="X22" s="137"/>
    </row>
    <row r="23">
      <c r="A23" s="116"/>
      <c r="B23" s="522"/>
      <c r="C23" s="116"/>
      <c r="D23" s="238"/>
      <c r="E23" s="116"/>
      <c r="F23" s="116"/>
      <c r="G23" s="129"/>
      <c r="H23" s="149"/>
      <c r="I23" s="116"/>
      <c r="J23" s="240"/>
      <c r="K23" s="116"/>
      <c r="L23" s="117"/>
      <c r="M23" s="240"/>
      <c r="N23" s="619"/>
      <c r="O23" s="116"/>
      <c r="P23" s="240"/>
      <c r="Q23" s="238"/>
      <c r="R23" s="116"/>
      <c r="S23" s="137"/>
      <c r="T23" s="137"/>
      <c r="U23" s="137"/>
      <c r="V23" s="137"/>
      <c r="W23" s="137"/>
      <c r="X23" s="137"/>
    </row>
    <row r="24">
      <c r="A24" s="116"/>
      <c r="B24" s="522"/>
      <c r="C24" s="116"/>
      <c r="D24" s="238"/>
      <c r="E24" s="238"/>
      <c r="F24" s="238"/>
      <c r="G24" s="129"/>
      <c r="H24" s="149"/>
      <c r="I24" s="116"/>
      <c r="J24" s="240"/>
      <c r="K24" s="116"/>
      <c r="L24" s="117"/>
      <c r="M24" s="240"/>
      <c r="N24" s="116"/>
      <c r="O24" s="116"/>
      <c r="P24" s="116"/>
      <c r="Q24" s="116"/>
      <c r="R24" s="116"/>
      <c r="S24" s="137"/>
      <c r="T24" s="137"/>
      <c r="U24" s="137"/>
      <c r="V24" s="137"/>
      <c r="W24" s="137"/>
      <c r="X24" s="137"/>
    </row>
    <row r="25">
      <c r="A25" s="116"/>
      <c r="B25" s="522"/>
      <c r="C25" s="116"/>
      <c r="D25" s="238"/>
      <c r="E25" s="116"/>
      <c r="F25" s="238"/>
      <c r="G25" s="129"/>
      <c r="H25" s="149"/>
      <c r="I25" s="116"/>
      <c r="J25" s="240"/>
      <c r="K25" s="116"/>
      <c r="L25" s="117"/>
      <c r="M25" s="240"/>
      <c r="N25" s="116"/>
      <c r="O25" s="116"/>
      <c r="P25" s="116"/>
      <c r="Q25" s="116"/>
      <c r="R25" s="116"/>
      <c r="S25" s="137"/>
      <c r="T25" s="137"/>
      <c r="U25" s="137"/>
      <c r="V25" s="137"/>
      <c r="W25" s="137"/>
      <c r="X25" s="137"/>
    </row>
    <row r="26">
      <c r="A26" s="116"/>
      <c r="B26" s="522"/>
      <c r="C26" s="116"/>
      <c r="D26" s="238"/>
      <c r="E26" s="238"/>
      <c r="F26" s="116"/>
      <c r="G26" s="129"/>
      <c r="H26" s="149"/>
      <c r="I26" s="116"/>
      <c r="J26" s="240"/>
      <c r="K26" s="116"/>
      <c r="L26" s="117"/>
      <c r="M26" s="240"/>
      <c r="N26" s="238"/>
      <c r="O26" s="116"/>
      <c r="P26" s="240"/>
      <c r="Q26" s="238"/>
      <c r="R26" s="116"/>
      <c r="S26" s="137"/>
      <c r="T26" s="137"/>
      <c r="U26" s="137"/>
      <c r="V26" s="137"/>
      <c r="W26" s="137"/>
      <c r="X26" s="137"/>
    </row>
    <row r="27">
      <c r="A27" s="116"/>
      <c r="B27" s="522"/>
      <c r="C27" s="116"/>
      <c r="D27" s="238"/>
      <c r="E27" s="116"/>
      <c r="F27" s="116"/>
      <c r="G27" s="129"/>
      <c r="H27" s="149"/>
      <c r="I27" s="116"/>
      <c r="J27" s="240"/>
      <c r="K27" s="116"/>
      <c r="L27" s="117"/>
      <c r="M27" s="240"/>
      <c r="N27" s="238"/>
      <c r="O27" s="116"/>
      <c r="P27" s="240"/>
      <c r="Q27" s="116"/>
      <c r="R27" s="116"/>
      <c r="S27" s="137"/>
      <c r="T27" s="137"/>
      <c r="U27" s="137"/>
      <c r="V27" s="137"/>
      <c r="W27" s="137"/>
      <c r="X27" s="137"/>
    </row>
  </sheetData>
  <dataValidations count="4" disablePrompts="0">
    <dataValidation sqref="G10:G27"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27" type="list" allowBlank="1" errorStyle="stop" imeMode="noControl" operator="between" showDropDown="0" showErrorMessage="0" showInputMessage="0">
      <formula1>'Списки'!$E$2:$E$1002</formula1>
    </dataValidation>
    <dataValidation sqref="K10:K27"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8F00F7-0018-405B-AD41-0041003B00FE}">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100DD-00EF-4BF0-85E3-00D20081002D}">
            <xm:f>1</xm:f>
            <x14:dxf>
              <font>
                <color indexed="65"/>
              </font>
              <fill>
                <patternFill patternType="solid">
                  <fgColor rgb="FF434343"/>
                  <bgColor rgb="FF434343"/>
                </patternFill>
              </fill>
              <border>
                <left style="none"/>
                <right style="none"/>
                <top style="none"/>
                <bottom style="none"/>
                <diagonal style="none"/>
              </border>
            </x14:dxf>
          </x14:cfRule>
          <xm:sqref>G10:G27</xm:sqref>
        </x14:conditionalFormatting>
        <x14:conditionalFormatting xmlns:xm="http://schemas.microsoft.com/office/excel/2006/main">
          <x14:cfRule type="cellIs" priority="11" operator="equal" id="{00A300F2-0062-4A99-BAEC-00E800F90096}">
            <xm:f>0.5</xm:f>
            <x14:dxf>
              <font>
                <color indexed="65"/>
              </font>
              <fill>
                <patternFill patternType="solid">
                  <fgColor rgb="FF999999"/>
                  <bgColor rgb="FF999999"/>
                </patternFill>
              </fill>
              <border>
                <left style="none"/>
                <right style="none"/>
                <top style="none"/>
                <bottom style="none"/>
                <diagonal style="none"/>
              </border>
            </x14:dxf>
          </x14:cfRule>
          <xm:sqref>G10:G27</xm:sqref>
        </x14:conditionalFormatting>
        <x14:conditionalFormatting xmlns:xm="http://schemas.microsoft.com/office/excel/2006/main">
          <x14:cfRule type="cellIs" priority="10" operator="equal" id="{008F00D8-0039-4091-B573-00DB006C0009}">
            <xm:f>0.2</xm:f>
            <x14:dxf>
              <font/>
              <fill>
                <patternFill patternType="solid">
                  <fgColor rgb="FFCCCCCC"/>
                  <bgColor rgb="FFCCCCCC"/>
                </patternFill>
              </fill>
              <border>
                <left style="none"/>
                <right style="none"/>
                <top style="none"/>
                <bottom style="none"/>
                <diagonal style="none"/>
              </border>
            </x14:dxf>
          </x14:cfRule>
          <xm:sqref>G10:G27</xm:sqref>
        </x14:conditionalFormatting>
        <x14:conditionalFormatting xmlns:xm="http://schemas.microsoft.com/office/excel/2006/main">
          <x14:cfRule type="containsText" priority="9" operator="containsText" text="ПД" id="{005F005F-008C-4A32-8764-009500190074}">
            <xm:f>NOT(ISERROR(SEARCH(("ПД"),(K3))))</xm:f>
            <x14:dxf>
              <font/>
              <fill>
                <patternFill patternType="solid">
                  <fgColor rgb="FFF9CB9C"/>
                  <bgColor rgb="FFF9CB9C"/>
                </patternFill>
              </fill>
              <border>
                <left style="none"/>
                <right style="none"/>
                <top style="none"/>
                <bottom style="none"/>
                <diagonal style="none"/>
              </border>
            </x14:dxf>
          </x14:cfRule>
          <xm:sqref>K3 K5:K27</xm:sqref>
        </x14:conditionalFormatting>
        <x14:conditionalFormatting xmlns:xm="http://schemas.microsoft.com/office/excel/2006/main">
          <x14:cfRule type="containsText" priority="8" operator="containsText" text="отменено" id="{00B700AF-00E5-4321-9234-00070031000D}">
            <xm:f>NOT(ISERROR(SEARCH(("отменено"),(K3))))</xm:f>
            <x14:dxf>
              <font/>
              <fill>
                <patternFill patternType="solid">
                  <fgColor rgb="FFD9EAD3"/>
                  <bgColor rgb="FFD9EAD3"/>
                </patternFill>
              </fill>
              <border>
                <left style="none"/>
                <right style="none"/>
                <top style="none"/>
                <bottom style="none"/>
                <diagonal style="none"/>
              </border>
            </x14:dxf>
          </x14:cfRule>
          <xm:sqref>K3 K5:K27</xm:sqref>
        </x14:conditionalFormatting>
        <x14:conditionalFormatting xmlns:xm="http://schemas.microsoft.com/office/excel/2006/main">
          <x14:cfRule type="cellIs" priority="7" operator="equal" id="{0002001A-00FD-47F9-B8A7-000A009700D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6" operator="equal" id="{00A30089-0007-4E2F-BC41-002F00F5006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5" operator="equal" id="{00B800B1-00D2-4CAB-B9A9-0073001E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4" operator="equal" id="{007C00DB-0065-409E-9704-00B600B9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ellIs" priority="3" operator="equal" id="{004C00F7-000E-42E3-BD3C-00F300E600F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H5:H27 A9:G9</xm:sqref>
        </x14:conditionalFormatting>
        <x14:conditionalFormatting xmlns:xm="http://schemas.microsoft.com/office/excel/2006/main">
          <x14:cfRule type="containsText" priority="2" operator="containsText" text="повторно" id="{004E00D6-00CF-492D-8355-004600260003}">
            <xm:f>NOT(ISERROR(SEARCH(("повторно"),(K3))))</xm:f>
            <x14:dxf>
              <font/>
              <fill>
                <patternFill patternType="solid">
                  <fgColor rgb="FFEA9999"/>
                  <bgColor rgb="FFEA9999"/>
                </patternFill>
              </fill>
              <border>
                <left style="none"/>
                <right style="none"/>
                <top style="none"/>
                <bottom style="none"/>
                <diagonal style="none"/>
              </border>
            </x14:dxf>
          </x14:cfRule>
          <xm:sqref>K3 K5:K27</xm:sqref>
        </x14:conditionalFormatting>
        <x14:conditionalFormatting xmlns:xm="http://schemas.microsoft.com/office/excel/2006/main">
          <x14:cfRule type="containsText" priority="1" operator="containsText" text="снято" id="{001E0051-0052-4F1B-8978-00A0004900ED}">
            <xm:f>NOT(ISERROR(SEARCH(("снято"),(K3))))</xm:f>
            <x14:dxf>
              <font/>
              <fill>
                <patternFill patternType="solid">
                  <fgColor rgb="FF93C47D"/>
                  <bgColor rgb="FF93C47D"/>
                </patternFill>
              </fill>
              <border>
                <left style="none"/>
                <right style="none"/>
                <top style="none"/>
                <bottom style="none"/>
                <diagonal style="none"/>
              </border>
            </x14:dxf>
          </x14:cfRule>
          <xm:sqref>K3 K5:K27</xm:sqref>
        </x14:conditionalFormatting>
      </x14:conditionalFormattings>
    </ext>
  </extLs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O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20.25"/>
    <col min="3" max="3" style="225" width="12.630000000000001"/>
    <col customWidth="1" min="4" max="4" style="225" width="53.380000000000003"/>
    <col customWidth="1" min="5" max="5" style="225" width="34.130000000000003"/>
    <col collapsed="1" customWidth="1" min="6" max="6" style="225" width="21.379999999999999"/>
    <col customWidth="1" hidden="1" min="7" max="8" outlineLevel="1" style="225" width="14.130000000000001"/>
    <col min="9" max="11" style="225" width="12.630000000000001"/>
    <col customWidth="1" min="12" max="12" style="225" width="31.879999999999999"/>
    <col min="13" max="13" style="225" width="12.630000000000001"/>
    <col customWidth="1" min="14" max="14" style="225" width="25"/>
    <col customWidth="1" min="15" max="15" style="225" width="39.130000000000003"/>
    <col customWidth="1" min="16" max="16" style="225" width="16.379999999999999"/>
    <col customWidth="1" min="17" max="17" style="225" width="48.421875"/>
    <col customWidth="1" min="18" max="18" style="225" width="39.140625"/>
    <col customWidth="1" min="19" max="19" style="225" width="14.380000000000001"/>
    <col customWidth="1" min="20" max="20" style="225" width="26.879999999999999"/>
    <col customWidth="1" min="21" max="24" style="225" width="25.629999999999999"/>
    <col min="25" max="16384" style="225" width="12.630000000000001"/>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7"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idden="1" outlineLevel="1">
      <c r="A2" s="621"/>
      <c r="B2" s="161" t="s">
        <v>264</v>
      </c>
      <c r="C2" s="161" t="s">
        <v>264</v>
      </c>
      <c r="D2" s="163" t="s">
        <v>53</v>
      </c>
      <c r="E2" s="163"/>
      <c r="F2" s="622"/>
      <c r="G2" s="451"/>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5" t="s">
        <v>27</v>
      </c>
      <c r="V2" s="165" t="s">
        <v>28</v>
      </c>
      <c r="W2" s="165" t="s">
        <v>29</v>
      </c>
      <c r="X2" s="165" t="s">
        <v>31</v>
      </c>
    </row>
    <row r="3" hidden="1" outlineLevel="1">
      <c r="A3" s="623"/>
      <c r="B3" s="168" t="s">
        <v>266</v>
      </c>
      <c r="C3" s="168" t="s">
        <v>267</v>
      </c>
      <c r="D3" s="168" t="s">
        <v>34</v>
      </c>
      <c r="E3" s="168"/>
      <c r="F3" s="168"/>
      <c r="G3" s="451"/>
      <c r="H3" s="624">
        <f>COUNTIF($H10:$H181,"1 - Несоответствие продуктовым требованиям ПИК-Стандарт")</f>
        <v>0</v>
      </c>
      <c r="I3" s="624">
        <f>COUNTIF($H10:$H181,"2 - Несоответствие Бренд-листам ПИК")</f>
        <v>0</v>
      </c>
      <c r="J3" s="624">
        <f>COUNTIF($H10:$H181,"3 - Несоответствие Каталогу отделки")</f>
        <v>0</v>
      </c>
      <c r="K3" s="624">
        <f>COUNTIF($H10:$H181,"5 - Ошибка в применении СТМ")</f>
        <v>0</v>
      </c>
      <c r="L3" s="624">
        <f>COUNTIF($H10:$H181,"4 - Несоответствие Каталогу оборудования")</f>
        <v>0</v>
      </c>
      <c r="M3" s="624">
        <f>COUNTIF($H10:$H181,"6 - Ошибка в применении сборных ЛМ")</f>
        <v>0</v>
      </c>
      <c r="N3" s="624">
        <f>COUNTIF($H10:$H181,"7 - Ошибка в применении шкаф-пакетов")</f>
        <v>0</v>
      </c>
      <c r="O3" s="624">
        <f>COUNTIF($H10:$H181,"8 - Ошибка в применении шахт-пакетов")</f>
        <v>0</v>
      </c>
      <c r="P3" s="624">
        <f>COUNTIF($H10:$H181,"9 - Несоответствие типологическим требованиям ПИК-Стандарт")</f>
        <v>0</v>
      </c>
      <c r="Q3" s="624">
        <f>COUNTIF($H10:$H181,"10 - Несоответствие НТД РФ")</f>
        <v>0</v>
      </c>
      <c r="R3" s="624">
        <f>COUNTIF($H10:$H181,"11 - Несоответствие ИРД (кроме ТУ, СТУ), АПР, ПД")</f>
        <v>10</v>
      </c>
      <c r="S3" s="624">
        <f>COUNTIF($H10:$H181,"12 - Несоответствие требованиям ТУ, СТУ")</f>
        <v>0</v>
      </c>
      <c r="T3" s="624">
        <f>COUNTIF($H10:$H181,"13 - Ошибка в технических решениях")</f>
        <v>3</v>
      </c>
      <c r="U3" s="624">
        <f>COUNTIF($H10:$H181,"14 - Неувязка м/у собой комплектов РД")</f>
        <v>0</v>
      </c>
      <c r="V3" s="624">
        <f>COUNTIF($H10:$H181,"15 - Недостаточность информации влияющей на СМР")</f>
        <v>7</v>
      </c>
      <c r="W3" s="624">
        <f>COUNTIF($H10:$H181,"16 - Нерациональное решение")</f>
        <v>0</v>
      </c>
      <c r="X3" s="624">
        <f>COUNTIF($H10:$H181,"17 - Оформление")</f>
        <v>0</v>
      </c>
    </row>
    <row r="4" hidden="1" outlineLevel="1">
      <c r="A4" s="161" t="s">
        <v>264</v>
      </c>
      <c r="B4" s="625">
        <v>16</v>
      </c>
      <c r="C4" s="625">
        <v>10</v>
      </c>
      <c r="D4" s="626">
        <f>C4/B4</f>
        <v>0.625</v>
      </c>
      <c r="E4" s="627"/>
      <c r="G4" s="451"/>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D5" s="628"/>
      <c r="E5" s="629"/>
      <c r="G5" s="163" t="s">
        <v>53</v>
      </c>
      <c r="H5" s="630"/>
      <c r="I5" s="631"/>
      <c r="J5" s="632"/>
      <c r="K5" s="631"/>
      <c r="L5" s="632"/>
      <c r="M5" s="632"/>
      <c r="N5" s="631"/>
      <c r="O5" s="632"/>
      <c r="P5" s="632"/>
      <c r="Q5" s="631"/>
      <c r="R5" s="632"/>
      <c r="S5" s="632"/>
      <c r="T5" s="631"/>
      <c r="U5" s="631"/>
      <c r="V5" s="631"/>
      <c r="W5" s="631"/>
      <c r="X5" s="631"/>
    </row>
    <row r="6" hidden="1" outlineLevel="1">
      <c r="A6" s="168">
        <v>0.20000000000000001</v>
      </c>
      <c r="B6" s="168">
        <v>0.5</v>
      </c>
      <c r="C6" s="168">
        <v>1</v>
      </c>
      <c r="D6" s="168" t="s">
        <v>38</v>
      </c>
      <c r="E6" s="168"/>
      <c r="F6" s="168" t="s">
        <v>268</v>
      </c>
      <c r="G6" s="633">
        <f>COUNTIFS(G10:G148,"0,2")</f>
        <v>2</v>
      </c>
      <c r="H6" s="630"/>
      <c r="I6" s="631"/>
      <c r="J6" s="632"/>
      <c r="K6" s="631"/>
      <c r="L6" s="632"/>
      <c r="M6" s="632"/>
      <c r="N6" s="631"/>
      <c r="O6" s="632"/>
      <c r="P6" s="632"/>
      <c r="Q6" s="631"/>
      <c r="R6" s="632"/>
      <c r="S6" s="632"/>
      <c r="T6" s="631"/>
      <c r="U6" s="631"/>
      <c r="V6" s="631"/>
      <c r="W6" s="631"/>
      <c r="X6" s="631"/>
    </row>
    <row r="7" hidden="1" outlineLevel="1">
      <c r="A7" s="634">
        <f>G6*0.2/B4</f>
        <v>0.025000000000000001</v>
      </c>
      <c r="B7" s="634">
        <f>G7*0.5/B4</f>
        <v>0.40625</v>
      </c>
      <c r="C7" s="634">
        <f>G8*1/B4</f>
        <v>0.3125</v>
      </c>
      <c r="D7" s="635">
        <f>(G6*A6+G7*B6+G8*C6)/SUM(G6:G8)</f>
        <v>0.59499999999999997</v>
      </c>
      <c r="E7" s="636"/>
      <c r="F7" s="192" t="s">
        <v>269</v>
      </c>
      <c r="G7" s="633">
        <f>COUNTIFS(G10:G148,"0,5")</f>
        <v>13</v>
      </c>
      <c r="H7" s="630"/>
      <c r="I7" s="637"/>
      <c r="J7" s="637"/>
      <c r="K7" s="637"/>
      <c r="L7" s="637"/>
      <c r="M7" s="637"/>
      <c r="N7" s="637"/>
      <c r="O7" s="637"/>
      <c r="P7" s="637"/>
      <c r="Q7" s="637"/>
      <c r="R7" s="637"/>
      <c r="S7" s="637"/>
      <c r="T7" s="637"/>
      <c r="U7" s="637"/>
      <c r="V7" s="637"/>
      <c r="W7" s="637"/>
      <c r="X7" s="637"/>
    </row>
    <row r="8" hidden="1" outlineLevel="1">
      <c r="A8" s="163" t="s">
        <v>53</v>
      </c>
      <c r="B8" s="163" t="s">
        <v>53</v>
      </c>
      <c r="C8" s="163" t="s">
        <v>53</v>
      </c>
      <c r="D8" s="163" t="s">
        <v>53</v>
      </c>
      <c r="E8" s="163"/>
      <c r="F8" s="168" t="s">
        <v>270</v>
      </c>
      <c r="G8" s="633">
        <f>COUNTIFS(G10:G148,"1")</f>
        <v>5</v>
      </c>
      <c r="H8" s="630"/>
      <c r="I8" s="631"/>
      <c r="J8" s="632"/>
      <c r="K8" s="631"/>
      <c r="L8" s="632"/>
      <c r="M8" s="632"/>
      <c r="N8" s="631"/>
      <c r="O8" s="632"/>
      <c r="P8" s="632"/>
      <c r="Q8" s="631"/>
      <c r="R8" s="632"/>
      <c r="S8" s="632"/>
      <c r="T8" s="631"/>
      <c r="U8" s="631"/>
      <c r="V8" s="631"/>
      <c r="W8" s="631"/>
      <c r="X8" s="631"/>
    </row>
    <row r="9">
      <c r="A9" s="196"/>
      <c r="B9" s="196"/>
      <c r="C9" s="196"/>
      <c r="D9" s="196"/>
      <c r="E9" s="196"/>
      <c r="F9" s="196"/>
      <c r="G9" s="196"/>
      <c r="H9" s="196"/>
      <c r="I9" s="500"/>
      <c r="J9" s="484"/>
      <c r="K9" s="500"/>
      <c r="L9" s="484"/>
      <c r="M9" s="484"/>
      <c r="N9" s="500"/>
      <c r="O9" s="484"/>
      <c r="P9" s="484"/>
      <c r="Q9" s="500"/>
      <c r="R9" s="484"/>
      <c r="S9" s="484"/>
      <c r="T9" s="500"/>
      <c r="U9" s="500"/>
      <c r="V9" s="500"/>
      <c r="W9" s="500"/>
      <c r="X9" s="500"/>
    </row>
    <row r="10" ht="63.75">
      <c r="A10" s="448">
        <v>1</v>
      </c>
      <c r="B10" s="638" t="s">
        <v>1772</v>
      </c>
      <c r="C10" s="448">
        <v>1</v>
      </c>
      <c r="D10" s="639" t="s">
        <v>1773</v>
      </c>
      <c r="E10" s="448"/>
      <c r="F10" s="449"/>
      <c r="G10" s="451">
        <v>0.20000000000000001</v>
      </c>
      <c r="H10" s="452" t="s">
        <v>28</v>
      </c>
      <c r="I10" s="448" t="s">
        <v>173</v>
      </c>
      <c r="J10" s="453">
        <v>45246</v>
      </c>
      <c r="K10" s="448" t="s">
        <v>275</v>
      </c>
      <c r="L10" s="448" t="s">
        <v>1774</v>
      </c>
      <c r="M10" s="453">
        <v>45272</v>
      </c>
      <c r="N10" s="448"/>
      <c r="O10" s="453"/>
      <c r="P10" s="453"/>
      <c r="Q10" s="448"/>
      <c r="R10" s="453"/>
      <c r="S10" s="453"/>
      <c r="T10" s="448"/>
      <c r="U10" s="448"/>
      <c r="V10" s="448"/>
      <c r="W10" s="448"/>
      <c r="X10" s="448"/>
    </row>
    <row r="11" ht="40.5" customHeight="1">
      <c r="A11" s="448">
        <v>2</v>
      </c>
      <c r="B11" s="638" t="s">
        <v>1772</v>
      </c>
      <c r="C11" s="448" t="s">
        <v>1775</v>
      </c>
      <c r="D11" s="449" t="s">
        <v>1776</v>
      </c>
      <c r="E11" s="448"/>
      <c r="F11" s="449"/>
      <c r="G11" s="451">
        <v>0.5</v>
      </c>
      <c r="H11" s="452" t="s">
        <v>28</v>
      </c>
      <c r="I11" s="448" t="s">
        <v>173</v>
      </c>
      <c r="J11" s="453">
        <v>45246</v>
      </c>
      <c r="K11" s="448" t="s">
        <v>275</v>
      </c>
      <c r="L11" s="448" t="s">
        <v>1777</v>
      </c>
      <c r="M11" s="453">
        <v>45272</v>
      </c>
      <c r="N11" s="448"/>
      <c r="O11" s="448"/>
      <c r="P11" s="448"/>
      <c r="Q11" s="448"/>
      <c r="R11" s="448"/>
      <c r="S11" s="448"/>
      <c r="T11" s="448"/>
      <c r="U11" s="448"/>
      <c r="V11" s="448"/>
      <c r="W11" s="448"/>
      <c r="X11" s="448"/>
    </row>
    <row r="12" ht="40.5" customHeight="1">
      <c r="A12" s="448">
        <v>3</v>
      </c>
      <c r="B12" s="638" t="s">
        <v>1772</v>
      </c>
      <c r="C12" s="448">
        <v>10</v>
      </c>
      <c r="D12" s="449" t="s">
        <v>1778</v>
      </c>
      <c r="E12" s="448"/>
      <c r="F12" s="449"/>
      <c r="G12" s="451">
        <v>0.5</v>
      </c>
      <c r="H12" s="452" t="s">
        <v>28</v>
      </c>
      <c r="I12" s="448" t="s">
        <v>173</v>
      </c>
      <c r="J12" s="453">
        <v>45246</v>
      </c>
      <c r="K12" s="448" t="s">
        <v>275</v>
      </c>
      <c r="L12" s="448" t="s">
        <v>343</v>
      </c>
      <c r="M12" s="453">
        <v>45272</v>
      </c>
      <c r="N12" s="448"/>
      <c r="O12" s="448"/>
      <c r="P12" s="448"/>
      <c r="Q12" s="448"/>
      <c r="R12" s="448"/>
      <c r="S12" s="448"/>
      <c r="T12" s="448"/>
      <c r="U12" s="448"/>
      <c r="V12" s="448"/>
      <c r="W12" s="448"/>
      <c r="X12" s="448"/>
    </row>
    <row r="13" ht="116.25" customHeight="1">
      <c r="A13" s="448">
        <v>4</v>
      </c>
      <c r="B13" s="638" t="s">
        <v>1772</v>
      </c>
      <c r="C13" s="448">
        <v>11</v>
      </c>
      <c r="D13" s="449" t="s">
        <v>1779</v>
      </c>
      <c r="E13" s="448"/>
      <c r="F13" s="449"/>
      <c r="G13" s="451">
        <v>0.5</v>
      </c>
      <c r="H13" s="452" t="s">
        <v>23</v>
      </c>
      <c r="I13" s="448" t="s">
        <v>173</v>
      </c>
      <c r="J13" s="453">
        <v>45246</v>
      </c>
      <c r="K13" s="448" t="s">
        <v>449</v>
      </c>
      <c r="L13" s="448" t="s">
        <v>1780</v>
      </c>
      <c r="M13" s="453">
        <v>45272</v>
      </c>
      <c r="N13" s="448" t="s">
        <v>453</v>
      </c>
      <c r="O13" s="448"/>
      <c r="P13" s="448"/>
      <c r="Q13" s="448"/>
      <c r="R13" s="448"/>
      <c r="S13" s="448"/>
      <c r="T13" s="448"/>
      <c r="U13" s="448"/>
      <c r="V13" s="448"/>
      <c r="W13" s="448"/>
      <c r="X13" s="448"/>
    </row>
    <row r="14" ht="94.5" customHeight="1">
      <c r="A14" s="448">
        <v>5</v>
      </c>
      <c r="B14" s="638" t="s">
        <v>1772</v>
      </c>
      <c r="C14" s="448">
        <v>11</v>
      </c>
      <c r="D14" s="449" t="s">
        <v>1781</v>
      </c>
      <c r="E14" s="448"/>
      <c r="F14" s="449"/>
      <c r="G14" s="451">
        <v>0.5</v>
      </c>
      <c r="H14" s="452" t="s">
        <v>23</v>
      </c>
      <c r="I14" s="448" t="s">
        <v>173</v>
      </c>
      <c r="J14" s="453">
        <v>45246</v>
      </c>
      <c r="K14" s="448" t="s">
        <v>449</v>
      </c>
      <c r="L14" s="448" t="s">
        <v>1780</v>
      </c>
      <c r="M14" s="453">
        <v>45272</v>
      </c>
      <c r="N14" s="448" t="s">
        <v>453</v>
      </c>
      <c r="O14" s="448"/>
      <c r="P14" s="448"/>
      <c r="Q14" s="448"/>
      <c r="R14" s="448"/>
      <c r="S14" s="448"/>
      <c r="T14" s="448"/>
      <c r="U14" s="448"/>
      <c r="V14" s="448"/>
      <c r="W14" s="448"/>
      <c r="X14" s="448"/>
    </row>
    <row r="15" ht="94.5" customHeight="1">
      <c r="A15" s="448">
        <v>6</v>
      </c>
      <c r="B15" s="638" t="s">
        <v>1772</v>
      </c>
      <c r="C15" s="448">
        <v>12</v>
      </c>
      <c r="D15" s="449" t="s">
        <v>1782</v>
      </c>
      <c r="E15" s="448"/>
      <c r="F15" s="449"/>
      <c r="G15" s="451">
        <v>0.5</v>
      </c>
      <c r="H15" s="452" t="s">
        <v>23</v>
      </c>
      <c r="I15" s="448" t="s">
        <v>173</v>
      </c>
      <c r="J15" s="453">
        <v>45246</v>
      </c>
      <c r="K15" s="448" t="s">
        <v>449</v>
      </c>
      <c r="L15" s="448" t="s">
        <v>1780</v>
      </c>
      <c r="M15" s="453">
        <v>45272</v>
      </c>
      <c r="N15" s="448" t="s">
        <v>453</v>
      </c>
      <c r="O15" s="448"/>
      <c r="P15" s="448"/>
      <c r="Q15" s="448"/>
      <c r="R15" s="448"/>
      <c r="S15" s="448"/>
      <c r="T15" s="448"/>
      <c r="U15" s="448"/>
      <c r="V15" s="448"/>
      <c r="W15" s="448"/>
      <c r="X15" s="448"/>
    </row>
    <row r="16" ht="122.25" customHeight="1">
      <c r="A16" s="448">
        <v>7</v>
      </c>
      <c r="B16" s="638" t="s">
        <v>1772</v>
      </c>
      <c r="C16" s="448">
        <v>12</v>
      </c>
      <c r="D16" s="449" t="s">
        <v>1783</v>
      </c>
      <c r="E16" s="448"/>
      <c r="F16" s="449"/>
      <c r="G16" s="451">
        <v>0.5</v>
      </c>
      <c r="H16" s="452" t="s">
        <v>23</v>
      </c>
      <c r="I16" s="448" t="s">
        <v>173</v>
      </c>
      <c r="J16" s="453">
        <v>45246</v>
      </c>
      <c r="K16" s="448" t="s">
        <v>449</v>
      </c>
      <c r="L16" s="448" t="s">
        <v>1780</v>
      </c>
      <c r="M16" s="453">
        <v>45272</v>
      </c>
      <c r="N16" s="448" t="s">
        <v>453</v>
      </c>
      <c r="O16" s="448"/>
      <c r="P16" s="448"/>
      <c r="Q16" s="448"/>
      <c r="R16" s="448"/>
      <c r="S16" s="448"/>
      <c r="T16" s="448"/>
      <c r="U16" s="448"/>
      <c r="V16" s="448"/>
      <c r="W16" s="448"/>
      <c r="X16" s="448"/>
    </row>
    <row r="17" ht="48.75" customHeight="1">
      <c r="A17" s="448">
        <v>8</v>
      </c>
      <c r="B17" s="638" t="s">
        <v>1772</v>
      </c>
      <c r="C17" s="448">
        <v>13</v>
      </c>
      <c r="D17" s="449" t="s">
        <v>1784</v>
      </c>
      <c r="E17" s="448"/>
      <c r="F17" s="449"/>
      <c r="G17" s="451">
        <v>0.5</v>
      </c>
      <c r="H17" s="452" t="s">
        <v>23</v>
      </c>
      <c r="I17" s="448" t="s">
        <v>173</v>
      </c>
      <c r="J17" s="453">
        <v>45246</v>
      </c>
      <c r="K17" s="448" t="s">
        <v>449</v>
      </c>
      <c r="L17" s="448" t="s">
        <v>1780</v>
      </c>
      <c r="M17" s="453">
        <v>45272</v>
      </c>
      <c r="N17" s="448" t="s">
        <v>453</v>
      </c>
      <c r="O17" s="448"/>
      <c r="P17" s="448"/>
      <c r="Q17" s="448"/>
      <c r="R17" s="448"/>
      <c r="S17" s="448"/>
      <c r="T17" s="448"/>
      <c r="U17" s="448"/>
      <c r="V17" s="448"/>
      <c r="W17" s="448"/>
      <c r="X17" s="448"/>
    </row>
    <row r="18" ht="98.25" customHeight="1">
      <c r="A18" s="448">
        <v>9</v>
      </c>
      <c r="B18" s="638" t="s">
        <v>1772</v>
      </c>
      <c r="C18" s="448">
        <v>15</v>
      </c>
      <c r="D18" s="449" t="s">
        <v>1785</v>
      </c>
      <c r="E18" s="448"/>
      <c r="F18" s="449"/>
      <c r="G18" s="451">
        <v>0.5</v>
      </c>
      <c r="H18" s="452" t="s">
        <v>23</v>
      </c>
      <c r="I18" s="448" t="s">
        <v>173</v>
      </c>
      <c r="J18" s="453">
        <v>45246</v>
      </c>
      <c r="K18" s="448" t="s">
        <v>449</v>
      </c>
      <c r="L18" s="448" t="s">
        <v>1780</v>
      </c>
      <c r="M18" s="453">
        <v>45272</v>
      </c>
      <c r="N18" s="448" t="s">
        <v>453</v>
      </c>
      <c r="O18" s="448"/>
      <c r="P18" s="448"/>
      <c r="Q18" s="448"/>
      <c r="R18" s="448"/>
      <c r="S18" s="448"/>
      <c r="T18" s="448"/>
      <c r="U18" s="448"/>
      <c r="V18" s="448"/>
      <c r="W18" s="448"/>
      <c r="X18" s="448"/>
    </row>
    <row r="19" ht="98.25" customHeight="1">
      <c r="A19" s="448">
        <v>10</v>
      </c>
      <c r="B19" s="638" t="s">
        <v>1772</v>
      </c>
      <c r="C19" s="448">
        <v>15</v>
      </c>
      <c r="D19" s="449" t="s">
        <v>1786</v>
      </c>
      <c r="E19" s="448"/>
      <c r="F19" s="449"/>
      <c r="G19" s="451">
        <v>1</v>
      </c>
      <c r="H19" s="452" t="s">
        <v>23</v>
      </c>
      <c r="I19" s="448" t="s">
        <v>173</v>
      </c>
      <c r="J19" s="453">
        <v>45246</v>
      </c>
      <c r="K19" s="448" t="s">
        <v>449</v>
      </c>
      <c r="L19" s="448" t="s">
        <v>1780</v>
      </c>
      <c r="M19" s="453">
        <v>45272</v>
      </c>
      <c r="N19" s="448" t="s">
        <v>453</v>
      </c>
      <c r="O19" s="448"/>
      <c r="P19" s="448"/>
      <c r="Q19" s="448"/>
      <c r="R19" s="448"/>
      <c r="S19" s="448"/>
      <c r="T19" s="448"/>
      <c r="U19" s="448"/>
      <c r="V19" s="448"/>
      <c r="W19" s="448"/>
      <c r="X19" s="448"/>
    </row>
    <row r="20" ht="98.25" customHeight="1">
      <c r="A20" s="448">
        <v>11</v>
      </c>
      <c r="B20" s="638" t="s">
        <v>1772</v>
      </c>
      <c r="C20" s="448">
        <v>16</v>
      </c>
      <c r="D20" s="449" t="s">
        <v>1787</v>
      </c>
      <c r="E20" s="448"/>
      <c r="F20" s="449"/>
      <c r="G20" s="451">
        <v>1</v>
      </c>
      <c r="H20" s="452" t="s">
        <v>23</v>
      </c>
      <c r="I20" s="448" t="s">
        <v>173</v>
      </c>
      <c r="J20" s="453">
        <v>45246</v>
      </c>
      <c r="K20" s="448" t="s">
        <v>449</v>
      </c>
      <c r="L20" s="448" t="s">
        <v>1780</v>
      </c>
      <c r="M20" s="453">
        <v>45272</v>
      </c>
      <c r="N20" s="448" t="s">
        <v>453</v>
      </c>
      <c r="O20" s="448"/>
      <c r="P20" s="448"/>
      <c r="Q20" s="448"/>
      <c r="R20" s="448"/>
      <c r="S20" s="448"/>
      <c r="T20" s="448"/>
      <c r="U20" s="448"/>
      <c r="V20" s="448"/>
      <c r="W20" s="448"/>
      <c r="X20" s="448"/>
    </row>
    <row r="21" ht="98.25" customHeight="1">
      <c r="A21" s="448">
        <v>12</v>
      </c>
      <c r="B21" s="638" t="s">
        <v>1772</v>
      </c>
      <c r="C21" s="448" t="s">
        <v>1788</v>
      </c>
      <c r="D21" s="449" t="s">
        <v>1789</v>
      </c>
      <c r="E21" s="448"/>
      <c r="F21" s="449"/>
      <c r="G21" s="451">
        <v>1</v>
      </c>
      <c r="H21" s="452" t="s">
        <v>26</v>
      </c>
      <c r="I21" s="448" t="s">
        <v>173</v>
      </c>
      <c r="J21" s="453">
        <v>45246</v>
      </c>
      <c r="K21" s="448" t="s">
        <v>275</v>
      </c>
      <c r="L21" s="448" t="s">
        <v>343</v>
      </c>
      <c r="M21" s="453">
        <v>45272</v>
      </c>
      <c r="N21" s="448"/>
      <c r="O21" s="448"/>
      <c r="P21" s="448"/>
      <c r="Q21" s="448"/>
      <c r="R21" s="448"/>
      <c r="S21" s="448"/>
      <c r="T21" s="448"/>
      <c r="U21" s="448"/>
      <c r="V21" s="448"/>
      <c r="W21" s="448"/>
      <c r="X21" s="448"/>
    </row>
    <row r="22" ht="98.25" customHeight="1">
      <c r="A22" s="448">
        <v>13</v>
      </c>
      <c r="B22" s="638" t="s">
        <v>1772</v>
      </c>
      <c r="C22" s="448">
        <v>12</v>
      </c>
      <c r="D22" s="449" t="s">
        <v>1790</v>
      </c>
      <c r="E22" s="448"/>
      <c r="F22" s="449"/>
      <c r="G22" s="451">
        <v>0.5</v>
      </c>
      <c r="H22" s="452" t="s">
        <v>23</v>
      </c>
      <c r="I22" s="448" t="s">
        <v>173</v>
      </c>
      <c r="J22" s="453">
        <v>45246</v>
      </c>
      <c r="K22" s="448" t="s">
        <v>449</v>
      </c>
      <c r="L22" s="448" t="s">
        <v>1780</v>
      </c>
      <c r="M22" s="453">
        <v>45272</v>
      </c>
      <c r="N22" s="448"/>
      <c r="O22" s="448"/>
      <c r="P22" s="448"/>
      <c r="Q22" s="448"/>
      <c r="R22" s="448"/>
      <c r="S22" s="448"/>
      <c r="T22" s="448"/>
      <c r="U22" s="448"/>
      <c r="V22" s="448"/>
      <c r="W22" s="448"/>
      <c r="X22" s="448"/>
    </row>
    <row r="23" ht="98.25" customHeight="1">
      <c r="A23" s="448">
        <v>14</v>
      </c>
      <c r="B23" s="638" t="s">
        <v>1772</v>
      </c>
      <c r="C23" s="448">
        <v>15</v>
      </c>
      <c r="D23" s="449" t="s">
        <v>1791</v>
      </c>
      <c r="E23" s="448"/>
      <c r="F23" s="449"/>
      <c r="G23" s="451">
        <v>0.5</v>
      </c>
      <c r="H23" s="452" t="s">
        <v>23</v>
      </c>
      <c r="I23" s="448" t="s">
        <v>173</v>
      </c>
      <c r="J23" s="453">
        <v>45246</v>
      </c>
      <c r="K23" s="448" t="s">
        <v>449</v>
      </c>
      <c r="L23" s="448" t="s">
        <v>1780</v>
      </c>
      <c r="M23" s="453">
        <v>45272</v>
      </c>
      <c r="N23" s="448"/>
      <c r="O23" s="448"/>
      <c r="P23" s="448"/>
      <c r="Q23" s="448"/>
      <c r="R23" s="448"/>
      <c r="S23" s="448"/>
      <c r="T23" s="448"/>
      <c r="U23" s="448"/>
      <c r="V23" s="448"/>
      <c r="W23" s="448"/>
      <c r="X23" s="448"/>
    </row>
    <row r="24" ht="40.5" customHeight="1">
      <c r="A24" s="448">
        <v>15</v>
      </c>
      <c r="B24" s="638" t="s">
        <v>1772</v>
      </c>
      <c r="C24" s="448" t="s">
        <v>1788</v>
      </c>
      <c r="D24" s="449" t="s">
        <v>1792</v>
      </c>
      <c r="E24" s="448"/>
      <c r="F24" s="449"/>
      <c r="G24" s="451">
        <v>0.5</v>
      </c>
      <c r="H24" s="452" t="s">
        <v>28</v>
      </c>
      <c r="I24" s="448" t="s">
        <v>173</v>
      </c>
      <c r="J24" s="453">
        <v>45246</v>
      </c>
      <c r="K24" s="448" t="s">
        <v>275</v>
      </c>
      <c r="L24" s="448" t="s">
        <v>343</v>
      </c>
      <c r="M24" s="453">
        <v>45272</v>
      </c>
      <c r="N24" s="448"/>
      <c r="O24" s="448"/>
      <c r="P24" s="448"/>
      <c r="Q24" s="448"/>
      <c r="R24" s="448"/>
      <c r="S24" s="448"/>
      <c r="T24" s="448"/>
      <c r="U24" s="448"/>
      <c r="V24" s="448"/>
      <c r="W24" s="448"/>
      <c r="X24" s="448"/>
    </row>
    <row r="25" ht="127.5">
      <c r="A25" s="448">
        <v>16</v>
      </c>
      <c r="B25" s="638" t="s">
        <v>1793</v>
      </c>
      <c r="C25" s="448" t="s">
        <v>1788</v>
      </c>
      <c r="D25" s="449" t="s">
        <v>1794</v>
      </c>
      <c r="E25" s="448"/>
      <c r="F25" s="449"/>
      <c r="G25" s="451">
        <v>0.5</v>
      </c>
      <c r="H25" s="452" t="s">
        <v>28</v>
      </c>
      <c r="I25" s="448" t="s">
        <v>173</v>
      </c>
      <c r="J25" s="453">
        <v>45246</v>
      </c>
      <c r="K25" s="448" t="s">
        <v>281</v>
      </c>
      <c r="L25" s="448" t="s">
        <v>1795</v>
      </c>
      <c r="M25" s="453">
        <v>45272</v>
      </c>
      <c r="N25" s="448" t="s">
        <v>1796</v>
      </c>
      <c r="O25" s="448" t="s">
        <v>343</v>
      </c>
      <c r="P25" s="640">
        <v>45485</v>
      </c>
      <c r="Q25" s="641" t="s">
        <v>1797</v>
      </c>
      <c r="R25" s="448" t="s">
        <v>1798</v>
      </c>
      <c r="S25" s="640">
        <v>45509</v>
      </c>
      <c r="T25" s="448" t="s">
        <v>1799</v>
      </c>
      <c r="U25" s="448"/>
      <c r="V25" s="448"/>
      <c r="W25" s="448"/>
      <c r="X25" s="448"/>
    </row>
    <row r="26" ht="52.5">
      <c r="A26" s="448">
        <v>17</v>
      </c>
      <c r="B26" s="638" t="s">
        <v>1772</v>
      </c>
      <c r="C26" s="448" t="s">
        <v>1788</v>
      </c>
      <c r="D26" s="449" t="s">
        <v>1800</v>
      </c>
      <c r="E26" s="448"/>
      <c r="F26" s="449"/>
      <c r="G26" s="451">
        <v>0.20000000000000001</v>
      </c>
      <c r="H26" s="452" t="s">
        <v>28</v>
      </c>
      <c r="I26" s="448" t="s">
        <v>173</v>
      </c>
      <c r="J26" s="453">
        <v>45246</v>
      </c>
      <c r="K26" s="448" t="s">
        <v>275</v>
      </c>
      <c r="L26" s="448" t="s">
        <v>1774</v>
      </c>
      <c r="M26" s="453">
        <v>45272</v>
      </c>
      <c r="N26" s="448"/>
      <c r="O26" s="448"/>
      <c r="P26" s="448"/>
      <c r="Q26" s="448"/>
      <c r="R26" s="448"/>
      <c r="S26" s="448"/>
      <c r="T26" s="448"/>
      <c r="U26" s="448"/>
      <c r="V26" s="448"/>
      <c r="W26" s="448"/>
      <c r="X26" s="448"/>
    </row>
    <row r="27" ht="160.5" customHeight="1">
      <c r="A27" s="448">
        <v>18</v>
      </c>
      <c r="B27" s="638" t="s">
        <v>1793</v>
      </c>
      <c r="C27" s="448" t="s">
        <v>1788</v>
      </c>
      <c r="D27" s="449" t="s">
        <v>1801</v>
      </c>
      <c r="E27" s="448"/>
      <c r="F27" s="449"/>
      <c r="G27" s="451">
        <v>0.5</v>
      </c>
      <c r="H27" s="452" t="s">
        <v>28</v>
      </c>
      <c r="I27" s="448" t="s">
        <v>173</v>
      </c>
      <c r="J27" s="453">
        <v>45246</v>
      </c>
      <c r="K27" s="448" t="s">
        <v>275</v>
      </c>
      <c r="L27" s="448" t="s">
        <v>1774</v>
      </c>
      <c r="M27" s="453">
        <v>45272</v>
      </c>
      <c r="N27" s="448" t="s">
        <v>1802</v>
      </c>
      <c r="O27" s="448" t="s">
        <v>366</v>
      </c>
      <c r="P27" s="640">
        <v>45485</v>
      </c>
      <c r="Q27" s="641" t="s">
        <v>1797</v>
      </c>
      <c r="R27" s="448" t="s">
        <v>1803</v>
      </c>
      <c r="S27" s="640">
        <v>45509</v>
      </c>
      <c r="T27" s="448"/>
      <c r="U27" s="448"/>
      <c r="V27" s="448"/>
      <c r="W27" s="448"/>
      <c r="X27" s="448"/>
    </row>
    <row r="28" ht="204.75" customHeight="1">
      <c r="A28" s="448">
        <v>19</v>
      </c>
      <c r="B28" s="638" t="s">
        <v>1793</v>
      </c>
      <c r="C28" s="448">
        <v>14</v>
      </c>
      <c r="D28" s="449" t="s">
        <v>1804</v>
      </c>
      <c r="E28" s="448"/>
      <c r="F28" s="449"/>
      <c r="G28" s="451">
        <v>1</v>
      </c>
      <c r="H28" s="452" t="s">
        <v>26</v>
      </c>
      <c r="I28" s="448" t="s">
        <v>173</v>
      </c>
      <c r="J28" s="448"/>
      <c r="K28" s="448" t="s">
        <v>275</v>
      </c>
      <c r="L28" s="448"/>
      <c r="M28" s="453">
        <v>45272</v>
      </c>
      <c r="N28" s="448"/>
      <c r="O28" s="448" t="s">
        <v>343</v>
      </c>
      <c r="P28" s="640">
        <v>45485</v>
      </c>
      <c r="Q28" s="641" t="s">
        <v>1797</v>
      </c>
      <c r="R28" s="641" t="s">
        <v>1803</v>
      </c>
      <c r="S28" s="640">
        <v>45509</v>
      </c>
      <c r="T28" s="448"/>
      <c r="U28" s="448"/>
      <c r="V28" s="448"/>
      <c r="W28" s="448"/>
      <c r="X28" s="448"/>
    </row>
    <row r="29" ht="163.5" customHeight="1">
      <c r="A29" s="448">
        <v>20</v>
      </c>
      <c r="B29" s="638" t="s">
        <v>1793</v>
      </c>
      <c r="C29" s="448">
        <v>15</v>
      </c>
      <c r="D29" s="449" t="s">
        <v>1805</v>
      </c>
      <c r="E29" s="448"/>
      <c r="F29" s="449"/>
      <c r="G29" s="451">
        <v>1</v>
      </c>
      <c r="H29" s="452" t="s">
        <v>26</v>
      </c>
      <c r="I29" s="448" t="s">
        <v>173</v>
      </c>
      <c r="J29" s="448"/>
      <c r="K29" s="448" t="s">
        <v>275</v>
      </c>
      <c r="L29" s="448"/>
      <c r="M29" s="453">
        <v>45272</v>
      </c>
      <c r="N29" s="448"/>
      <c r="O29" s="448" t="s">
        <v>343</v>
      </c>
      <c r="P29" s="640">
        <v>45485</v>
      </c>
      <c r="Q29" s="641" t="s">
        <v>1797</v>
      </c>
      <c r="R29" s="641" t="s">
        <v>1803</v>
      </c>
      <c r="S29" s="448"/>
      <c r="T29" s="448"/>
      <c r="U29" s="448"/>
      <c r="V29" s="448"/>
      <c r="W29" s="448"/>
      <c r="X29" s="448"/>
    </row>
    <row r="30">
      <c r="A30" s="631"/>
      <c r="B30" s="631"/>
      <c r="C30" s="631"/>
      <c r="D30" s="642"/>
      <c r="E30" s="631"/>
      <c r="F30" s="642"/>
      <c r="G30" s="451"/>
      <c r="H30" s="452"/>
      <c r="I30" s="631"/>
      <c r="J30" s="631"/>
      <c r="K30" s="631"/>
      <c r="L30" s="631"/>
      <c r="M30" s="631"/>
      <c r="N30" s="631"/>
      <c r="O30" s="631"/>
      <c r="P30" s="631"/>
      <c r="Q30" s="631"/>
      <c r="R30" s="631"/>
      <c r="S30" s="631"/>
      <c r="T30" s="631"/>
      <c r="U30" s="631"/>
      <c r="V30" s="631"/>
      <c r="W30" s="631"/>
      <c r="X30" s="631"/>
    </row>
    <row r="31">
      <c r="A31" s="631"/>
      <c r="B31" s="631"/>
      <c r="C31" s="631"/>
      <c r="D31" s="642"/>
      <c r="E31" s="631"/>
      <c r="F31" s="642"/>
      <c r="G31" s="451"/>
      <c r="H31" s="452"/>
      <c r="I31" s="631"/>
      <c r="J31" s="631"/>
      <c r="K31" s="631"/>
      <c r="L31" s="631"/>
      <c r="M31" s="631"/>
      <c r="N31" s="631"/>
      <c r="O31" s="631"/>
      <c r="P31" s="631"/>
      <c r="Q31" s="631"/>
      <c r="R31" s="631"/>
      <c r="S31" s="631"/>
      <c r="T31" s="631"/>
      <c r="U31" s="631"/>
      <c r="V31" s="631"/>
      <c r="W31" s="631"/>
      <c r="X31" s="631"/>
    </row>
    <row r="32">
      <c r="A32" s="631"/>
      <c r="B32" s="631"/>
      <c r="C32" s="631"/>
      <c r="D32" s="642"/>
      <c r="E32" s="631"/>
      <c r="F32" s="642"/>
      <c r="G32" s="451"/>
      <c r="H32" s="452"/>
      <c r="I32" s="631"/>
      <c r="J32" s="631"/>
      <c r="K32" s="631"/>
      <c r="L32" s="631"/>
      <c r="M32" s="631"/>
      <c r="N32" s="631"/>
      <c r="O32" s="631"/>
      <c r="P32" s="631"/>
      <c r="Q32" s="631"/>
      <c r="R32" s="631"/>
      <c r="S32" s="631"/>
      <c r="T32" s="631"/>
      <c r="U32" s="631"/>
      <c r="V32" s="631"/>
      <c r="W32" s="631"/>
      <c r="X32" s="631"/>
    </row>
    <row r="33">
      <c r="A33" s="631"/>
      <c r="B33" s="631"/>
      <c r="C33" s="631"/>
      <c r="D33" s="642"/>
      <c r="E33" s="631"/>
      <c r="F33" s="642"/>
      <c r="G33" s="451"/>
      <c r="H33" s="452"/>
      <c r="I33" s="631"/>
      <c r="J33" s="631"/>
      <c r="K33" s="631"/>
      <c r="L33" s="631"/>
      <c r="M33" s="631"/>
      <c r="N33" s="631"/>
      <c r="O33" s="631"/>
      <c r="P33" s="631"/>
      <c r="Q33" s="631"/>
      <c r="R33" s="631"/>
      <c r="S33" s="631"/>
      <c r="T33" s="631"/>
      <c r="U33" s="631"/>
      <c r="V33" s="631"/>
      <c r="W33" s="631"/>
      <c r="X33" s="631"/>
    </row>
    <row r="34">
      <c r="A34" s="631"/>
      <c r="B34" s="631"/>
      <c r="C34" s="631"/>
      <c r="D34" s="642"/>
      <c r="E34" s="631"/>
      <c r="F34" s="642"/>
      <c r="G34" s="451"/>
      <c r="H34" s="452"/>
      <c r="I34" s="631"/>
      <c r="J34" s="631"/>
      <c r="K34" s="631"/>
      <c r="L34" s="631"/>
      <c r="M34" s="631"/>
      <c r="N34" s="631"/>
      <c r="O34" s="631"/>
      <c r="P34" s="631"/>
      <c r="Q34" s="631"/>
      <c r="R34" s="631"/>
      <c r="S34" s="631"/>
      <c r="T34" s="631"/>
      <c r="U34" s="631"/>
      <c r="V34" s="631"/>
      <c r="W34" s="631"/>
      <c r="X34" s="631"/>
    </row>
    <row r="35">
      <c r="A35" s="631"/>
      <c r="B35" s="631"/>
      <c r="C35" s="631"/>
      <c r="D35" s="642"/>
      <c r="E35" s="631"/>
      <c r="F35" s="642"/>
      <c r="G35" s="451"/>
      <c r="H35" s="452"/>
      <c r="I35" s="631"/>
      <c r="J35" s="631"/>
      <c r="K35" s="631"/>
      <c r="L35" s="631"/>
      <c r="M35" s="631"/>
      <c r="N35" s="631"/>
      <c r="O35" s="631"/>
      <c r="P35" s="631"/>
      <c r="Q35" s="631"/>
      <c r="R35" s="631"/>
      <c r="S35" s="631"/>
      <c r="T35" s="631"/>
      <c r="U35" s="631"/>
      <c r="V35" s="631"/>
      <c r="W35" s="631"/>
      <c r="X35" s="631"/>
    </row>
    <row r="36">
      <c r="A36" s="631"/>
      <c r="B36" s="631"/>
      <c r="C36" s="631"/>
      <c r="D36" s="642"/>
      <c r="E36" s="631"/>
      <c r="F36" s="642"/>
      <c r="G36" s="451"/>
      <c r="H36" s="452"/>
      <c r="I36" s="631"/>
      <c r="J36" s="631"/>
      <c r="K36" s="631"/>
      <c r="L36" s="631"/>
      <c r="M36" s="631"/>
      <c r="N36" s="631"/>
      <c r="O36" s="631"/>
      <c r="P36" s="631"/>
      <c r="Q36" s="631"/>
      <c r="R36" s="631"/>
      <c r="S36" s="631"/>
      <c r="T36" s="631"/>
      <c r="U36" s="631"/>
      <c r="V36" s="631"/>
      <c r="W36" s="631"/>
      <c r="X36" s="631"/>
    </row>
    <row r="37">
      <c r="A37" s="631"/>
      <c r="B37" s="631"/>
      <c r="C37" s="631"/>
      <c r="D37" s="642"/>
      <c r="E37" s="631"/>
      <c r="F37" s="642"/>
      <c r="G37" s="451"/>
      <c r="H37" s="452"/>
      <c r="I37" s="631"/>
      <c r="J37" s="631"/>
      <c r="K37" s="631"/>
      <c r="L37" s="631"/>
      <c r="M37" s="631"/>
      <c r="N37" s="631"/>
      <c r="O37" s="631"/>
      <c r="P37" s="631"/>
      <c r="Q37" s="631"/>
      <c r="R37" s="631"/>
      <c r="S37" s="631"/>
      <c r="T37" s="631"/>
      <c r="U37" s="631"/>
      <c r="V37" s="631"/>
      <c r="W37" s="631"/>
      <c r="X37" s="631"/>
    </row>
    <row r="38">
      <c r="A38" s="631"/>
      <c r="B38" s="631"/>
      <c r="C38" s="631"/>
      <c r="D38" s="642"/>
      <c r="E38" s="631"/>
      <c r="F38" s="642"/>
      <c r="G38" s="451"/>
      <c r="H38" s="452"/>
      <c r="I38" s="631"/>
      <c r="J38" s="631"/>
      <c r="K38" s="631"/>
      <c r="L38" s="631"/>
      <c r="M38" s="620"/>
      <c r="N38" s="631"/>
      <c r="O38" s="631"/>
      <c r="P38" s="631"/>
      <c r="Q38" s="631"/>
      <c r="R38" s="631"/>
      <c r="S38" s="631"/>
      <c r="T38" s="631"/>
      <c r="U38" s="631"/>
      <c r="V38" s="631"/>
      <c r="W38" s="631"/>
      <c r="X38" s="631"/>
    </row>
    <row r="39">
      <c r="A39" s="631"/>
      <c r="B39" s="631"/>
      <c r="C39" s="631"/>
      <c r="D39" s="642"/>
      <c r="E39" s="631"/>
      <c r="F39" s="642"/>
      <c r="G39" s="451"/>
      <c r="H39" s="452"/>
      <c r="I39" s="631"/>
      <c r="J39" s="631"/>
      <c r="K39" s="631"/>
      <c r="L39" s="631"/>
      <c r="M39" s="631"/>
      <c r="N39" s="631"/>
      <c r="O39" s="631"/>
      <c r="P39" s="631"/>
      <c r="Q39" s="631"/>
      <c r="R39" s="631"/>
      <c r="S39" s="631"/>
      <c r="T39" s="631"/>
      <c r="U39" s="631"/>
      <c r="V39" s="631"/>
      <c r="W39" s="631"/>
      <c r="X39" s="631"/>
    </row>
    <row r="40">
      <c r="A40" s="631"/>
      <c r="B40" s="631"/>
      <c r="C40" s="631"/>
      <c r="D40" s="642"/>
      <c r="E40" s="631"/>
      <c r="F40" s="642"/>
      <c r="G40" s="451"/>
      <c r="H40" s="452"/>
      <c r="I40" s="631"/>
      <c r="J40" s="631"/>
      <c r="K40" s="631"/>
      <c r="L40" s="631"/>
      <c r="M40" s="631"/>
      <c r="N40" s="631"/>
      <c r="O40" s="631"/>
      <c r="P40" s="631"/>
      <c r="Q40" s="631"/>
      <c r="R40" s="631"/>
      <c r="S40" s="631"/>
      <c r="T40" s="631"/>
      <c r="U40" s="631"/>
      <c r="V40" s="631"/>
      <c r="W40" s="631"/>
      <c r="X40" s="631"/>
    </row>
    <row r="41">
      <c r="A41" s="631"/>
      <c r="B41" s="631"/>
      <c r="C41" s="631"/>
      <c r="D41" s="642"/>
      <c r="E41" s="631"/>
      <c r="F41" s="642"/>
      <c r="G41" s="451"/>
      <c r="H41" s="452"/>
      <c r="I41" s="631"/>
      <c r="J41" s="631"/>
      <c r="K41" s="631"/>
      <c r="L41" s="631"/>
      <c r="M41" s="631"/>
      <c r="N41" s="631"/>
      <c r="O41" s="631"/>
      <c r="P41" s="631"/>
      <c r="Q41" s="631"/>
      <c r="R41" s="631"/>
      <c r="S41" s="631"/>
      <c r="T41" s="631"/>
      <c r="U41" s="631"/>
      <c r="V41" s="631"/>
      <c r="W41" s="631"/>
      <c r="X41" s="631"/>
    </row>
    <row r="42">
      <c r="A42" s="631"/>
      <c r="B42" s="631"/>
      <c r="C42" s="631"/>
      <c r="D42" s="642"/>
      <c r="E42" s="631"/>
      <c r="F42" s="642"/>
      <c r="G42" s="451"/>
      <c r="H42" s="452"/>
      <c r="I42" s="631"/>
      <c r="J42" s="631"/>
      <c r="K42" s="631"/>
      <c r="L42" s="631"/>
      <c r="M42" s="631"/>
      <c r="N42" s="631"/>
      <c r="O42" s="631"/>
      <c r="P42" s="631"/>
      <c r="Q42" s="631"/>
      <c r="R42" s="631"/>
      <c r="S42" s="631"/>
      <c r="T42" s="631"/>
      <c r="U42" s="631"/>
      <c r="V42" s="631"/>
      <c r="W42" s="631"/>
      <c r="X42" s="631"/>
    </row>
    <row r="43">
      <c r="A43" s="631"/>
      <c r="B43" s="631"/>
      <c r="C43" s="631"/>
      <c r="D43" s="642"/>
      <c r="E43" s="631"/>
      <c r="F43" s="642"/>
      <c r="G43" s="451"/>
      <c r="H43" s="452"/>
      <c r="I43" s="631"/>
      <c r="J43" s="631"/>
      <c r="K43" s="631"/>
      <c r="L43" s="631"/>
      <c r="M43" s="631"/>
      <c r="N43" s="631"/>
      <c r="O43" s="631"/>
      <c r="P43" s="631"/>
      <c r="Q43" s="631"/>
      <c r="R43" s="631"/>
      <c r="S43" s="631"/>
      <c r="T43" s="631"/>
      <c r="U43" s="631"/>
      <c r="V43" s="631"/>
      <c r="W43" s="631"/>
      <c r="X43" s="631"/>
    </row>
    <row r="44">
      <c r="A44" s="631"/>
      <c r="B44" s="631"/>
      <c r="C44" s="631"/>
      <c r="D44" s="642"/>
      <c r="E44" s="631"/>
      <c r="F44" s="642"/>
      <c r="G44" s="451"/>
      <c r="H44" s="452"/>
      <c r="I44" s="631"/>
      <c r="J44" s="631"/>
      <c r="K44" s="631"/>
      <c r="L44" s="631"/>
      <c r="M44" s="631"/>
      <c r="N44" s="631"/>
      <c r="O44" s="631"/>
      <c r="P44" s="631"/>
      <c r="Q44" s="631"/>
      <c r="R44" s="631"/>
      <c r="S44" s="631"/>
      <c r="T44" s="631"/>
      <c r="U44" s="631"/>
      <c r="V44" s="631"/>
      <c r="W44" s="631"/>
      <c r="X44" s="631"/>
    </row>
    <row r="45">
      <c r="A45" s="631"/>
      <c r="B45" s="631"/>
      <c r="C45" s="631"/>
      <c r="D45" s="642"/>
      <c r="E45" s="631"/>
      <c r="F45" s="642"/>
      <c r="G45" s="451"/>
      <c r="H45" s="452"/>
      <c r="I45" s="631"/>
      <c r="J45" s="631"/>
      <c r="K45" s="631"/>
      <c r="L45" s="631"/>
      <c r="M45" s="631"/>
      <c r="N45" s="631"/>
      <c r="O45" s="631"/>
      <c r="P45" s="631"/>
      <c r="Q45" s="631"/>
      <c r="R45" s="631"/>
      <c r="S45" s="631"/>
      <c r="T45" s="631"/>
      <c r="U45" s="631"/>
      <c r="V45" s="631"/>
      <c r="W45" s="631"/>
      <c r="X45" s="631"/>
    </row>
    <row r="46">
      <c r="A46" s="631"/>
      <c r="B46" s="631"/>
      <c r="C46" s="631"/>
      <c r="D46" s="642"/>
      <c r="E46" s="631"/>
      <c r="F46" s="642"/>
      <c r="G46" s="451"/>
      <c r="H46" s="452"/>
      <c r="I46" s="631"/>
      <c r="J46" s="631"/>
      <c r="K46" s="631"/>
      <c r="L46" s="631"/>
      <c r="M46" s="631"/>
      <c r="N46" s="631"/>
      <c r="O46" s="631"/>
      <c r="P46" s="631"/>
      <c r="Q46" s="631"/>
      <c r="R46" s="631"/>
      <c r="S46" s="631"/>
      <c r="T46" s="631"/>
      <c r="U46" s="631"/>
      <c r="V46" s="631"/>
      <c r="W46" s="631"/>
      <c r="X46" s="631"/>
    </row>
    <row r="47">
      <c r="A47" s="631"/>
      <c r="B47" s="631"/>
      <c r="C47" s="631"/>
      <c r="D47" s="642"/>
      <c r="E47" s="631"/>
      <c r="F47" s="642"/>
      <c r="G47" s="451"/>
      <c r="H47" s="452"/>
      <c r="I47" s="631"/>
      <c r="J47" s="631"/>
      <c r="K47" s="631"/>
      <c r="L47" s="631"/>
      <c r="M47" s="631"/>
      <c r="N47" s="631"/>
      <c r="O47" s="631"/>
      <c r="P47" s="631"/>
      <c r="Q47" s="631"/>
      <c r="R47" s="631"/>
      <c r="S47" s="631"/>
      <c r="T47" s="631"/>
      <c r="U47" s="631"/>
      <c r="V47" s="631"/>
      <c r="W47" s="631"/>
      <c r="X47" s="631"/>
    </row>
    <row r="48">
      <c r="A48" s="631"/>
      <c r="B48" s="631"/>
      <c r="C48" s="631"/>
      <c r="D48" s="642"/>
      <c r="E48" s="631"/>
      <c r="F48" s="642"/>
      <c r="G48" s="451"/>
      <c r="H48" s="452"/>
      <c r="I48" s="631"/>
      <c r="J48" s="631"/>
      <c r="K48" s="631"/>
      <c r="L48" s="631"/>
      <c r="M48" s="631"/>
      <c r="N48" s="631"/>
      <c r="O48" s="631"/>
      <c r="P48" s="631"/>
      <c r="Q48" s="631"/>
      <c r="R48" s="631"/>
      <c r="S48" s="631"/>
      <c r="T48" s="631"/>
      <c r="U48" s="631"/>
      <c r="V48" s="631"/>
      <c r="W48" s="631"/>
      <c r="X48" s="631"/>
    </row>
    <row r="49">
      <c r="A49" s="631"/>
      <c r="B49" s="631"/>
      <c r="C49" s="631"/>
      <c r="D49" s="642"/>
      <c r="E49" s="631"/>
      <c r="F49" s="642"/>
      <c r="G49" s="451"/>
      <c r="H49" s="452"/>
      <c r="I49" s="631"/>
      <c r="J49" s="631"/>
      <c r="K49" s="631"/>
      <c r="L49" s="631"/>
      <c r="M49" s="631"/>
      <c r="N49" s="631"/>
      <c r="O49" s="631"/>
      <c r="P49" s="631"/>
      <c r="Q49" s="631"/>
      <c r="R49" s="631"/>
      <c r="S49" s="631"/>
      <c r="T49" s="631"/>
      <c r="U49" s="631"/>
      <c r="V49" s="631"/>
      <c r="W49" s="631"/>
      <c r="X49" s="631"/>
    </row>
    <row r="50">
      <c r="A50" s="631"/>
      <c r="B50" s="631"/>
      <c r="C50" s="631"/>
      <c r="D50" s="642"/>
      <c r="E50" s="631"/>
      <c r="F50" s="642"/>
      <c r="G50" s="451"/>
      <c r="H50" s="452"/>
      <c r="I50" s="631"/>
      <c r="J50" s="631"/>
      <c r="K50" s="631"/>
      <c r="L50" s="631"/>
      <c r="M50" s="631"/>
      <c r="N50" s="631"/>
      <c r="O50" s="631"/>
      <c r="P50" s="631"/>
      <c r="Q50" s="631"/>
      <c r="R50" s="631"/>
      <c r="S50" s="631"/>
      <c r="T50" s="631"/>
      <c r="U50" s="631"/>
      <c r="V50" s="631"/>
      <c r="W50" s="631"/>
      <c r="X50" s="631"/>
    </row>
    <row r="51">
      <c r="A51" s="631"/>
      <c r="B51" s="631"/>
      <c r="C51" s="631"/>
      <c r="D51" s="642"/>
      <c r="E51" s="631"/>
      <c r="F51" s="642"/>
      <c r="G51" s="451"/>
      <c r="H51" s="452"/>
      <c r="I51" s="631"/>
      <c r="J51" s="631"/>
      <c r="K51" s="631"/>
      <c r="L51" s="631"/>
      <c r="M51" s="631"/>
      <c r="N51" s="631"/>
      <c r="O51" s="631"/>
      <c r="P51" s="631"/>
      <c r="Q51" s="631"/>
      <c r="R51" s="631"/>
      <c r="S51" s="631"/>
      <c r="T51" s="631"/>
      <c r="U51" s="631"/>
      <c r="V51" s="631"/>
      <c r="W51" s="631"/>
      <c r="X51" s="631"/>
    </row>
    <row r="52">
      <c r="A52" s="631"/>
      <c r="B52" s="631"/>
      <c r="C52" s="631"/>
      <c r="D52" s="642"/>
      <c r="E52" s="631"/>
      <c r="F52" s="642"/>
      <c r="G52" s="451"/>
      <c r="H52" s="452"/>
      <c r="I52" s="631"/>
      <c r="J52" s="631"/>
      <c r="K52" s="631"/>
      <c r="L52" s="631"/>
      <c r="M52" s="631"/>
      <c r="N52" s="631"/>
      <c r="O52" s="631"/>
      <c r="P52" s="631"/>
      <c r="Q52" s="631"/>
      <c r="R52" s="631"/>
      <c r="S52" s="631"/>
      <c r="T52" s="631"/>
      <c r="U52" s="631"/>
      <c r="V52" s="631"/>
      <c r="W52" s="631"/>
      <c r="X52" s="631"/>
    </row>
    <row r="53">
      <c r="A53" s="631"/>
      <c r="B53" s="631"/>
      <c r="C53" s="631"/>
      <c r="D53" s="642"/>
      <c r="E53" s="631"/>
      <c r="F53" s="642"/>
      <c r="G53" s="451"/>
      <c r="H53" s="452"/>
      <c r="I53" s="631"/>
      <c r="J53" s="631"/>
      <c r="K53" s="631"/>
      <c r="L53" s="631"/>
      <c r="M53" s="631"/>
      <c r="N53" s="631"/>
      <c r="O53" s="631"/>
      <c r="P53" s="631"/>
      <c r="Q53" s="631"/>
      <c r="R53" s="631"/>
      <c r="S53" s="631"/>
      <c r="T53" s="631"/>
      <c r="U53" s="631"/>
      <c r="V53" s="631"/>
      <c r="W53" s="631"/>
      <c r="X53" s="631"/>
    </row>
    <row r="54">
      <c r="A54" s="631"/>
      <c r="B54" s="631"/>
      <c r="C54" s="631"/>
      <c r="D54" s="642"/>
      <c r="E54" s="631"/>
      <c r="F54" s="642"/>
      <c r="G54" s="451"/>
      <c r="H54" s="452"/>
      <c r="I54" s="631"/>
      <c r="J54" s="631"/>
      <c r="K54" s="631"/>
      <c r="L54" s="631"/>
      <c r="M54" s="631"/>
      <c r="N54" s="631"/>
      <c r="O54" s="631"/>
      <c r="P54" s="631"/>
      <c r="Q54" s="631"/>
      <c r="R54" s="631"/>
      <c r="S54" s="631"/>
      <c r="T54" s="631"/>
      <c r="U54" s="631"/>
      <c r="V54" s="631"/>
      <c r="W54" s="631"/>
      <c r="X54" s="631"/>
    </row>
    <row r="55">
      <c r="A55" s="631"/>
      <c r="B55" s="631"/>
      <c r="C55" s="631"/>
      <c r="D55" s="642"/>
      <c r="E55" s="631"/>
      <c r="F55" s="642"/>
      <c r="G55" s="451"/>
      <c r="H55" s="452"/>
      <c r="I55" s="631"/>
      <c r="J55" s="631"/>
      <c r="K55" s="631"/>
      <c r="L55" s="631"/>
      <c r="M55" s="631"/>
      <c r="N55" s="631"/>
      <c r="O55" s="631"/>
      <c r="P55" s="631"/>
      <c r="Q55" s="631"/>
      <c r="R55" s="631"/>
      <c r="S55" s="631"/>
      <c r="T55" s="631"/>
      <c r="U55" s="631"/>
      <c r="V55" s="631"/>
      <c r="W55" s="631"/>
      <c r="X55" s="631"/>
    </row>
    <row r="56">
      <c r="A56" s="631"/>
      <c r="B56" s="631"/>
      <c r="C56" s="631"/>
      <c r="D56" s="642"/>
      <c r="E56" s="631"/>
      <c r="F56" s="642"/>
      <c r="G56" s="451"/>
      <c r="H56" s="452"/>
      <c r="I56" s="631"/>
      <c r="J56" s="631"/>
      <c r="K56" s="631"/>
      <c r="L56" s="631"/>
      <c r="M56" s="631"/>
      <c r="N56" s="631"/>
      <c r="O56" s="631"/>
      <c r="P56" s="631"/>
      <c r="Q56" s="631"/>
      <c r="R56" s="631"/>
      <c r="S56" s="631"/>
      <c r="T56" s="631"/>
      <c r="U56" s="631"/>
      <c r="V56" s="631"/>
      <c r="W56" s="631"/>
      <c r="X56" s="631"/>
    </row>
    <row r="57">
      <c r="A57" s="631"/>
      <c r="B57" s="631"/>
      <c r="C57" s="631"/>
      <c r="D57" s="642"/>
      <c r="E57" s="631"/>
      <c r="F57" s="642"/>
      <c r="G57" s="451"/>
      <c r="H57" s="452"/>
      <c r="I57" s="631"/>
      <c r="J57" s="631"/>
      <c r="K57" s="631"/>
      <c r="L57" s="631"/>
      <c r="M57" s="631"/>
      <c r="N57" s="631"/>
      <c r="O57" s="631"/>
      <c r="P57" s="631"/>
      <c r="Q57" s="631"/>
      <c r="R57" s="631"/>
      <c r="S57" s="631"/>
      <c r="T57" s="631"/>
      <c r="U57" s="631"/>
      <c r="V57" s="631"/>
      <c r="W57" s="631"/>
      <c r="X57" s="631"/>
    </row>
    <row r="58">
      <c r="A58" s="631"/>
      <c r="B58" s="631"/>
      <c r="C58" s="631"/>
      <c r="D58" s="642"/>
      <c r="E58" s="631"/>
      <c r="F58" s="642"/>
      <c r="G58" s="451"/>
      <c r="H58" s="452"/>
      <c r="I58" s="631"/>
      <c r="J58" s="631"/>
      <c r="K58" s="631"/>
      <c r="L58" s="631"/>
      <c r="M58" s="631"/>
      <c r="N58" s="631"/>
      <c r="O58" s="631"/>
      <c r="P58" s="631"/>
      <c r="Q58" s="631"/>
      <c r="R58" s="631"/>
      <c r="S58" s="631"/>
      <c r="T58" s="631"/>
      <c r="U58" s="631"/>
      <c r="V58" s="631"/>
      <c r="W58" s="631"/>
      <c r="X58" s="631"/>
    </row>
    <row r="59">
      <c r="A59" s="631"/>
      <c r="B59" s="631"/>
      <c r="C59" s="631"/>
      <c r="D59" s="642"/>
      <c r="E59" s="631"/>
      <c r="F59" s="642"/>
      <c r="G59" s="451"/>
      <c r="H59" s="452"/>
      <c r="I59" s="631"/>
      <c r="J59" s="631"/>
      <c r="K59" s="631"/>
      <c r="L59" s="631"/>
      <c r="M59" s="631"/>
      <c r="N59" s="631"/>
      <c r="O59" s="631"/>
      <c r="P59" s="631"/>
      <c r="Q59" s="631"/>
      <c r="R59" s="631"/>
      <c r="S59" s="631"/>
      <c r="T59" s="631"/>
      <c r="U59" s="631"/>
      <c r="V59" s="631"/>
      <c r="W59" s="631"/>
      <c r="X59" s="631"/>
    </row>
    <row r="60">
      <c r="A60" s="631"/>
      <c r="B60" s="631"/>
      <c r="C60" s="631"/>
      <c r="D60" s="642"/>
      <c r="E60" s="631"/>
      <c r="F60" s="642"/>
      <c r="G60" s="451"/>
      <c r="H60" s="452"/>
      <c r="I60" s="631"/>
      <c r="J60" s="631"/>
      <c r="K60" s="631"/>
      <c r="L60" s="631"/>
      <c r="M60" s="631"/>
      <c r="N60" s="631"/>
      <c r="O60" s="631"/>
      <c r="P60" s="631"/>
      <c r="Q60" s="631"/>
      <c r="R60" s="631"/>
      <c r="S60" s="631"/>
      <c r="T60" s="631"/>
      <c r="U60" s="631"/>
      <c r="V60" s="631"/>
      <c r="W60" s="631"/>
      <c r="X60" s="631"/>
    </row>
    <row r="61">
      <c r="A61" s="631"/>
      <c r="B61" s="631"/>
      <c r="C61" s="631"/>
      <c r="D61" s="642"/>
      <c r="E61" s="631"/>
      <c r="F61" s="642"/>
      <c r="G61" s="451"/>
      <c r="H61" s="452"/>
      <c r="I61" s="631"/>
      <c r="J61" s="631"/>
      <c r="K61" s="631"/>
      <c r="L61" s="631"/>
      <c r="M61" s="631"/>
      <c r="N61" s="631"/>
      <c r="O61" s="631"/>
      <c r="P61" s="631"/>
      <c r="Q61" s="631"/>
      <c r="R61" s="631"/>
      <c r="S61" s="631"/>
      <c r="T61" s="631"/>
      <c r="U61" s="631"/>
      <c r="V61" s="631"/>
      <c r="W61" s="631"/>
      <c r="X61" s="631"/>
    </row>
    <row r="62">
      <c r="A62" s="631"/>
      <c r="B62" s="631"/>
      <c r="C62" s="631"/>
      <c r="D62" s="642"/>
      <c r="E62" s="631"/>
      <c r="F62" s="642"/>
      <c r="G62" s="451"/>
      <c r="H62" s="452"/>
      <c r="I62" s="631"/>
      <c r="J62" s="631"/>
      <c r="K62" s="631"/>
      <c r="L62" s="631"/>
      <c r="M62" s="631"/>
      <c r="N62" s="631"/>
      <c r="O62" s="631"/>
      <c r="P62" s="631"/>
      <c r="Q62" s="631"/>
      <c r="R62" s="631"/>
      <c r="S62" s="631"/>
      <c r="T62" s="631"/>
      <c r="U62" s="631"/>
      <c r="V62" s="631"/>
      <c r="W62" s="631"/>
      <c r="X62" s="631"/>
    </row>
    <row r="63">
      <c r="A63" s="631"/>
      <c r="B63" s="631"/>
      <c r="C63" s="631"/>
      <c r="D63" s="642"/>
      <c r="E63" s="631"/>
      <c r="F63" s="642"/>
      <c r="G63" s="451"/>
      <c r="H63" s="452"/>
      <c r="I63" s="631"/>
      <c r="J63" s="631"/>
      <c r="K63" s="631"/>
      <c r="L63" s="631"/>
      <c r="M63" s="631"/>
      <c r="N63" s="631"/>
      <c r="O63" s="631"/>
      <c r="P63" s="631"/>
      <c r="Q63" s="631"/>
      <c r="R63" s="631"/>
      <c r="S63" s="631"/>
      <c r="T63" s="631"/>
      <c r="U63" s="631"/>
      <c r="V63" s="631"/>
      <c r="W63" s="631"/>
      <c r="X63" s="631"/>
    </row>
    <row r="64">
      <c r="A64" s="631"/>
      <c r="B64" s="631"/>
      <c r="C64" s="631"/>
      <c r="D64" s="642"/>
      <c r="E64" s="631"/>
      <c r="F64" s="642"/>
      <c r="G64" s="451"/>
      <c r="H64" s="452"/>
      <c r="I64" s="631"/>
      <c r="J64" s="631"/>
      <c r="K64" s="631"/>
      <c r="L64" s="631"/>
      <c r="M64" s="631"/>
      <c r="N64" s="631"/>
      <c r="O64" s="631"/>
      <c r="P64" s="631"/>
      <c r="Q64" s="631"/>
      <c r="R64" s="631"/>
      <c r="S64" s="631"/>
      <c r="T64" s="631"/>
      <c r="U64" s="631"/>
      <c r="V64" s="631"/>
      <c r="W64" s="631"/>
      <c r="X64" s="631"/>
    </row>
    <row r="65">
      <c r="A65" s="631"/>
      <c r="B65" s="631"/>
      <c r="C65" s="631"/>
      <c r="D65" s="642"/>
      <c r="E65" s="631"/>
      <c r="F65" s="642"/>
      <c r="G65" s="451"/>
      <c r="H65" s="452"/>
      <c r="I65" s="631"/>
      <c r="J65" s="631"/>
      <c r="K65" s="631"/>
      <c r="L65" s="631"/>
      <c r="M65" s="631"/>
      <c r="N65" s="631"/>
      <c r="O65" s="631"/>
      <c r="P65" s="631"/>
      <c r="Q65" s="631"/>
      <c r="R65" s="631"/>
      <c r="S65" s="631"/>
      <c r="T65" s="631"/>
      <c r="U65" s="631"/>
      <c r="V65" s="631"/>
      <c r="W65" s="631"/>
      <c r="X65" s="631"/>
    </row>
    <row r="66">
      <c r="A66" s="631"/>
      <c r="B66" s="631"/>
      <c r="C66" s="631"/>
      <c r="D66" s="642"/>
      <c r="E66" s="631"/>
      <c r="F66" s="642"/>
      <c r="G66" s="451"/>
      <c r="H66" s="452"/>
      <c r="I66" s="631"/>
      <c r="J66" s="631"/>
      <c r="K66" s="631"/>
      <c r="L66" s="631"/>
      <c r="M66" s="631"/>
      <c r="N66" s="631"/>
      <c r="O66" s="631"/>
      <c r="P66" s="631"/>
      <c r="Q66" s="631"/>
      <c r="R66" s="631"/>
      <c r="S66" s="631"/>
      <c r="T66" s="631"/>
      <c r="U66" s="631"/>
      <c r="V66" s="631"/>
      <c r="W66" s="631"/>
      <c r="X66" s="631"/>
    </row>
    <row r="67">
      <c r="A67" s="631"/>
      <c r="B67" s="631"/>
      <c r="C67" s="631"/>
      <c r="D67" s="642"/>
      <c r="E67" s="631"/>
      <c r="F67" s="642"/>
      <c r="G67" s="451"/>
      <c r="H67" s="452"/>
      <c r="I67" s="631"/>
      <c r="J67" s="631"/>
      <c r="K67" s="631"/>
      <c r="L67" s="631"/>
      <c r="M67" s="631"/>
      <c r="N67" s="631"/>
      <c r="O67" s="631"/>
      <c r="P67" s="631"/>
      <c r="Q67" s="631"/>
      <c r="R67" s="631"/>
      <c r="S67" s="631"/>
      <c r="T67" s="631"/>
      <c r="U67" s="631"/>
      <c r="V67" s="631"/>
      <c r="W67" s="631"/>
      <c r="X67" s="631"/>
    </row>
    <row r="68">
      <c r="A68" s="631"/>
      <c r="B68" s="631"/>
      <c r="C68" s="631"/>
      <c r="D68" s="642"/>
      <c r="E68" s="631"/>
      <c r="F68" s="642"/>
      <c r="G68" s="451"/>
      <c r="H68" s="452"/>
      <c r="I68" s="631"/>
      <c r="J68" s="631"/>
      <c r="K68" s="631"/>
      <c r="L68" s="631"/>
      <c r="M68" s="631"/>
      <c r="N68" s="631"/>
      <c r="O68" s="631"/>
      <c r="P68" s="631"/>
      <c r="Q68" s="631"/>
      <c r="R68" s="631"/>
      <c r="S68" s="631"/>
      <c r="T68" s="631"/>
      <c r="U68" s="631"/>
      <c r="V68" s="631"/>
      <c r="W68" s="631"/>
      <c r="X68" s="631"/>
    </row>
    <row r="69">
      <c r="A69" s="631"/>
      <c r="B69" s="631"/>
      <c r="C69" s="631"/>
      <c r="D69" s="642"/>
      <c r="E69" s="631"/>
      <c r="F69" s="642"/>
      <c r="G69" s="451"/>
      <c r="H69" s="452"/>
      <c r="I69" s="631"/>
      <c r="J69" s="631"/>
      <c r="K69" s="631"/>
      <c r="L69" s="631"/>
      <c r="M69" s="631"/>
      <c r="N69" s="631"/>
      <c r="O69" s="631"/>
      <c r="P69" s="631"/>
      <c r="Q69" s="631"/>
      <c r="R69" s="631"/>
      <c r="S69" s="631"/>
      <c r="T69" s="631"/>
      <c r="U69" s="631"/>
      <c r="V69" s="631"/>
      <c r="W69" s="631"/>
      <c r="X69" s="631"/>
    </row>
    <row r="70">
      <c r="A70" s="631"/>
      <c r="B70" s="631"/>
      <c r="C70" s="631"/>
      <c r="D70" s="642"/>
      <c r="E70" s="631"/>
      <c r="F70" s="642"/>
      <c r="G70" s="451"/>
      <c r="H70" s="452"/>
      <c r="I70" s="631"/>
      <c r="J70" s="631"/>
      <c r="K70" s="631"/>
      <c r="L70" s="631"/>
      <c r="M70" s="631"/>
      <c r="N70" s="631"/>
      <c r="O70" s="631"/>
      <c r="P70" s="631"/>
      <c r="Q70" s="631"/>
      <c r="R70" s="631"/>
      <c r="S70" s="631"/>
      <c r="T70" s="631"/>
      <c r="U70" s="631"/>
      <c r="V70" s="631"/>
      <c r="W70" s="631"/>
      <c r="X70" s="631"/>
    </row>
    <row r="71">
      <c r="A71" s="631"/>
      <c r="B71" s="631"/>
      <c r="C71" s="631"/>
      <c r="D71" s="642"/>
      <c r="E71" s="631"/>
      <c r="F71" s="642"/>
      <c r="G71" s="451"/>
      <c r="H71" s="452"/>
      <c r="I71" s="631"/>
      <c r="J71" s="631"/>
      <c r="K71" s="631"/>
      <c r="L71" s="631"/>
      <c r="M71" s="631"/>
      <c r="N71" s="631"/>
      <c r="O71" s="631"/>
      <c r="P71" s="631"/>
      <c r="Q71" s="631"/>
      <c r="R71" s="631"/>
      <c r="S71" s="631"/>
      <c r="T71" s="631"/>
      <c r="U71" s="631"/>
      <c r="V71" s="631"/>
      <c r="W71" s="631"/>
      <c r="X71" s="631"/>
    </row>
    <row r="72">
      <c r="A72" s="631"/>
      <c r="B72" s="631"/>
      <c r="C72" s="631"/>
      <c r="D72" s="642"/>
      <c r="E72" s="631"/>
      <c r="F72" s="642"/>
      <c r="G72" s="451"/>
      <c r="H72" s="452"/>
      <c r="I72" s="631"/>
      <c r="J72" s="631"/>
      <c r="K72" s="631"/>
      <c r="L72" s="631"/>
      <c r="M72" s="631"/>
      <c r="N72" s="631"/>
      <c r="O72" s="631"/>
      <c r="P72" s="631"/>
      <c r="Q72" s="631"/>
      <c r="R72" s="631"/>
      <c r="S72" s="631"/>
      <c r="T72" s="631"/>
      <c r="U72" s="631"/>
      <c r="V72" s="631"/>
      <c r="W72" s="631"/>
      <c r="X72" s="631"/>
    </row>
    <row r="73">
      <c r="A73" s="631"/>
      <c r="B73" s="631"/>
      <c r="C73" s="631"/>
      <c r="D73" s="642"/>
      <c r="E73" s="631"/>
      <c r="F73" s="642"/>
      <c r="G73" s="451"/>
      <c r="H73" s="452"/>
      <c r="I73" s="631"/>
      <c r="J73" s="631"/>
      <c r="K73" s="631"/>
      <c r="L73" s="631"/>
      <c r="M73" s="631"/>
      <c r="N73" s="631"/>
      <c r="O73" s="631"/>
      <c r="P73" s="631"/>
      <c r="Q73" s="631"/>
      <c r="R73" s="631"/>
      <c r="S73" s="631"/>
      <c r="T73" s="631"/>
      <c r="U73" s="631"/>
      <c r="V73" s="631"/>
      <c r="W73" s="631"/>
      <c r="X73" s="631"/>
    </row>
    <row r="74">
      <c r="A74" s="631"/>
      <c r="B74" s="631"/>
      <c r="C74" s="631"/>
      <c r="D74" s="642"/>
      <c r="E74" s="631"/>
      <c r="F74" s="642"/>
      <c r="G74" s="451"/>
      <c r="H74" s="452"/>
      <c r="I74" s="631"/>
      <c r="J74" s="631"/>
      <c r="K74" s="631"/>
      <c r="L74" s="631"/>
      <c r="M74" s="631"/>
      <c r="N74" s="631"/>
      <c r="O74" s="631"/>
      <c r="P74" s="631"/>
      <c r="Q74" s="631"/>
      <c r="R74" s="631"/>
      <c r="S74" s="631"/>
      <c r="T74" s="631"/>
      <c r="U74" s="631"/>
      <c r="V74" s="631"/>
      <c r="W74" s="631"/>
      <c r="X74" s="631"/>
    </row>
    <row r="75">
      <c r="A75" s="631"/>
      <c r="B75" s="631"/>
      <c r="C75" s="631"/>
      <c r="D75" s="642"/>
      <c r="E75" s="631"/>
      <c r="F75" s="642"/>
      <c r="G75" s="451"/>
      <c r="H75" s="452"/>
      <c r="I75" s="631"/>
      <c r="J75" s="631"/>
      <c r="K75" s="631"/>
      <c r="L75" s="631"/>
      <c r="M75" s="631"/>
      <c r="N75" s="631"/>
      <c r="O75" s="631"/>
      <c r="P75" s="631"/>
      <c r="Q75" s="631"/>
      <c r="R75" s="631"/>
      <c r="S75" s="631"/>
      <c r="T75" s="631"/>
      <c r="U75" s="631"/>
      <c r="V75" s="631"/>
      <c r="W75" s="631"/>
      <c r="X75" s="631"/>
    </row>
    <row r="76">
      <c r="A76" s="631"/>
      <c r="B76" s="631"/>
      <c r="C76" s="631"/>
      <c r="D76" s="642"/>
      <c r="E76" s="631"/>
      <c r="F76" s="642"/>
      <c r="G76" s="451"/>
      <c r="H76" s="452"/>
      <c r="I76" s="631"/>
      <c r="J76" s="631"/>
      <c r="K76" s="631"/>
      <c r="L76" s="631"/>
      <c r="M76" s="631"/>
      <c r="N76" s="631"/>
      <c r="O76" s="631"/>
      <c r="P76" s="631"/>
      <c r="Q76" s="631"/>
      <c r="R76" s="631"/>
      <c r="S76" s="631"/>
      <c r="T76" s="631"/>
      <c r="U76" s="631"/>
      <c r="V76" s="631"/>
      <c r="W76" s="631"/>
      <c r="X76" s="631"/>
    </row>
    <row r="77">
      <c r="A77" s="631"/>
      <c r="B77" s="631"/>
      <c r="C77" s="631"/>
      <c r="D77" s="642"/>
      <c r="E77" s="631"/>
      <c r="F77" s="642"/>
      <c r="G77" s="451"/>
      <c r="H77" s="452"/>
      <c r="I77" s="631"/>
      <c r="J77" s="631"/>
      <c r="K77" s="631"/>
      <c r="L77" s="631"/>
      <c r="M77" s="631"/>
      <c r="N77" s="631"/>
      <c r="O77" s="631"/>
      <c r="P77" s="631"/>
      <c r="Q77" s="631"/>
      <c r="R77" s="631"/>
      <c r="S77" s="631"/>
      <c r="T77" s="631"/>
      <c r="U77" s="631"/>
      <c r="V77" s="631"/>
      <c r="W77" s="631"/>
      <c r="X77" s="631"/>
    </row>
    <row r="78">
      <c r="A78" s="631"/>
      <c r="B78" s="631"/>
      <c r="C78" s="631"/>
      <c r="D78" s="642"/>
      <c r="E78" s="631"/>
      <c r="F78" s="642"/>
      <c r="G78" s="451"/>
      <c r="H78" s="452"/>
      <c r="I78" s="631"/>
      <c r="J78" s="631"/>
      <c r="K78" s="631"/>
      <c r="L78" s="631"/>
      <c r="M78" s="631"/>
      <c r="N78" s="631"/>
      <c r="O78" s="631"/>
      <c r="P78" s="631"/>
      <c r="Q78" s="631"/>
      <c r="R78" s="631"/>
      <c r="S78" s="631"/>
      <c r="T78" s="631"/>
      <c r="U78" s="631"/>
      <c r="V78" s="631"/>
      <c r="W78" s="631"/>
      <c r="X78" s="631"/>
    </row>
    <row r="79">
      <c r="A79" s="631"/>
      <c r="B79" s="631"/>
      <c r="C79" s="631"/>
      <c r="D79" s="642"/>
      <c r="E79" s="631"/>
      <c r="F79" s="642"/>
      <c r="G79" s="451"/>
      <c r="H79" s="452"/>
      <c r="I79" s="631"/>
      <c r="J79" s="631"/>
      <c r="K79" s="631"/>
      <c r="L79" s="631"/>
      <c r="M79" s="631"/>
      <c r="N79" s="631"/>
      <c r="O79" s="631"/>
      <c r="P79" s="631"/>
      <c r="Q79" s="631"/>
      <c r="R79" s="631"/>
      <c r="S79" s="631"/>
      <c r="T79" s="631"/>
      <c r="U79" s="631"/>
      <c r="V79" s="631"/>
      <c r="W79" s="631"/>
      <c r="X79" s="631"/>
    </row>
    <row r="80">
      <c r="A80" s="631"/>
      <c r="B80" s="631"/>
      <c r="C80" s="631"/>
      <c r="D80" s="642"/>
      <c r="E80" s="631"/>
      <c r="F80" s="642"/>
      <c r="G80" s="451"/>
      <c r="H80" s="452"/>
      <c r="I80" s="631"/>
      <c r="J80" s="631"/>
      <c r="K80" s="631"/>
      <c r="L80" s="631"/>
      <c r="M80" s="631"/>
      <c r="N80" s="631"/>
      <c r="O80" s="631"/>
      <c r="P80" s="631"/>
      <c r="Q80" s="631"/>
      <c r="R80" s="631"/>
      <c r="S80" s="631"/>
      <c r="T80" s="631"/>
      <c r="U80" s="631"/>
      <c r="V80" s="631"/>
      <c r="W80" s="631"/>
      <c r="X80" s="631"/>
    </row>
    <row r="81">
      <c r="A81" s="631"/>
      <c r="B81" s="631"/>
      <c r="C81" s="631"/>
      <c r="D81" s="642"/>
      <c r="E81" s="631"/>
      <c r="F81" s="642"/>
      <c r="G81" s="451"/>
      <c r="H81" s="452"/>
      <c r="I81" s="631"/>
      <c r="J81" s="631"/>
      <c r="K81" s="631"/>
      <c r="L81" s="631"/>
      <c r="M81" s="631"/>
      <c r="N81" s="631"/>
      <c r="O81" s="631"/>
      <c r="P81" s="631"/>
      <c r="Q81" s="631"/>
      <c r="R81" s="631"/>
      <c r="S81" s="631"/>
      <c r="T81" s="631"/>
      <c r="U81" s="631"/>
      <c r="V81" s="631"/>
      <c r="W81" s="631"/>
      <c r="X81" s="631"/>
    </row>
    <row r="82">
      <c r="A82" s="631"/>
      <c r="B82" s="631"/>
      <c r="C82" s="631"/>
      <c r="D82" s="642"/>
      <c r="E82" s="631"/>
      <c r="F82" s="642"/>
      <c r="G82" s="451"/>
      <c r="H82" s="452"/>
      <c r="I82" s="631"/>
      <c r="J82" s="631"/>
      <c r="K82" s="631"/>
      <c r="L82" s="631"/>
      <c r="M82" s="631"/>
      <c r="N82" s="631"/>
      <c r="O82" s="631"/>
      <c r="P82" s="631"/>
      <c r="Q82" s="631"/>
      <c r="R82" s="631"/>
      <c r="S82" s="631"/>
      <c r="T82" s="631"/>
      <c r="U82" s="631"/>
      <c r="V82" s="631"/>
      <c r="W82" s="631"/>
      <c r="X82" s="631"/>
    </row>
    <row r="83">
      <c r="A83" s="631"/>
      <c r="B83" s="631"/>
      <c r="C83" s="631"/>
      <c r="D83" s="642"/>
      <c r="E83" s="631"/>
      <c r="F83" s="642"/>
      <c r="G83" s="451"/>
      <c r="H83" s="452"/>
      <c r="I83" s="631"/>
      <c r="J83" s="631"/>
      <c r="K83" s="631"/>
      <c r="L83" s="631"/>
      <c r="M83" s="631"/>
      <c r="N83" s="631"/>
      <c r="O83" s="631"/>
      <c r="P83" s="631"/>
      <c r="Q83" s="631"/>
      <c r="R83" s="631"/>
      <c r="S83" s="631"/>
      <c r="T83" s="631"/>
      <c r="U83" s="631"/>
      <c r="V83" s="631"/>
      <c r="W83" s="631"/>
      <c r="X83" s="631"/>
    </row>
    <row r="84">
      <c r="A84" s="631"/>
      <c r="B84" s="631"/>
      <c r="C84" s="631"/>
      <c r="D84" s="642"/>
      <c r="E84" s="631"/>
      <c r="F84" s="642"/>
      <c r="G84" s="451"/>
      <c r="H84" s="452"/>
      <c r="I84" s="631"/>
      <c r="J84" s="631"/>
      <c r="K84" s="631"/>
      <c r="L84" s="631"/>
      <c r="M84" s="631"/>
      <c r="N84" s="631"/>
      <c r="O84" s="631"/>
      <c r="P84" s="631"/>
      <c r="Q84" s="631"/>
      <c r="R84" s="631"/>
      <c r="S84" s="631"/>
      <c r="T84" s="631"/>
      <c r="U84" s="631"/>
      <c r="V84" s="631"/>
      <c r="W84" s="631"/>
      <c r="X84" s="631"/>
    </row>
    <row r="85">
      <c r="A85" s="631"/>
      <c r="B85" s="631"/>
      <c r="C85" s="631"/>
      <c r="D85" s="642"/>
      <c r="E85" s="631"/>
      <c r="F85" s="642"/>
      <c r="G85" s="451"/>
      <c r="H85" s="452"/>
      <c r="I85" s="631"/>
      <c r="J85" s="631"/>
      <c r="K85" s="631"/>
      <c r="L85" s="631"/>
      <c r="M85" s="631"/>
      <c r="N85" s="631"/>
      <c r="O85" s="631"/>
      <c r="P85" s="631"/>
      <c r="Q85" s="631"/>
      <c r="R85" s="631"/>
      <c r="S85" s="631"/>
      <c r="T85" s="631"/>
      <c r="U85" s="631"/>
      <c r="V85" s="631"/>
      <c r="W85" s="631"/>
      <c r="X85" s="631"/>
    </row>
    <row r="86">
      <c r="A86" s="631"/>
      <c r="B86" s="631"/>
      <c r="C86" s="631"/>
      <c r="D86" s="642"/>
      <c r="E86" s="631"/>
      <c r="F86" s="642"/>
      <c r="G86" s="451"/>
      <c r="H86" s="452"/>
      <c r="I86" s="631"/>
      <c r="J86" s="631"/>
      <c r="K86" s="631"/>
      <c r="L86" s="631"/>
      <c r="M86" s="631"/>
      <c r="N86" s="631"/>
      <c r="O86" s="631"/>
      <c r="P86" s="631"/>
      <c r="Q86" s="631"/>
      <c r="R86" s="631"/>
      <c r="S86" s="631"/>
      <c r="T86" s="631"/>
      <c r="U86" s="631"/>
      <c r="V86" s="631"/>
      <c r="W86" s="631"/>
      <c r="X86" s="631"/>
    </row>
    <row r="87">
      <c r="A87" s="631"/>
      <c r="B87" s="631"/>
      <c r="C87" s="631"/>
      <c r="D87" s="642"/>
      <c r="E87" s="631"/>
      <c r="F87" s="642"/>
      <c r="G87" s="451"/>
      <c r="H87" s="452"/>
      <c r="I87" s="631"/>
      <c r="J87" s="631"/>
      <c r="K87" s="631"/>
      <c r="L87" s="631"/>
      <c r="M87" s="631"/>
      <c r="N87" s="631"/>
      <c r="O87" s="631"/>
      <c r="P87" s="631"/>
      <c r="Q87" s="631"/>
      <c r="R87" s="631"/>
      <c r="S87" s="631"/>
      <c r="T87" s="631"/>
      <c r="U87" s="631"/>
      <c r="V87" s="631"/>
      <c r="W87" s="631"/>
      <c r="X87" s="631"/>
    </row>
    <row r="88">
      <c r="A88" s="631"/>
      <c r="B88" s="631"/>
      <c r="C88" s="631"/>
      <c r="D88" s="642"/>
      <c r="E88" s="631"/>
      <c r="F88" s="642"/>
      <c r="G88" s="451"/>
      <c r="H88" s="452"/>
      <c r="I88" s="631"/>
      <c r="J88" s="631"/>
      <c r="K88" s="631"/>
      <c r="L88" s="631"/>
      <c r="M88" s="631"/>
      <c r="N88" s="631"/>
      <c r="O88" s="631"/>
      <c r="P88" s="631"/>
      <c r="Q88" s="631"/>
      <c r="R88" s="631"/>
      <c r="S88" s="631"/>
      <c r="T88" s="631"/>
      <c r="U88" s="631"/>
      <c r="V88" s="631"/>
      <c r="W88" s="631"/>
      <c r="X88" s="631"/>
    </row>
    <row r="89">
      <c r="A89" s="631"/>
      <c r="B89" s="631"/>
      <c r="C89" s="631"/>
      <c r="D89" s="642"/>
      <c r="E89" s="631"/>
      <c r="F89" s="642"/>
      <c r="G89" s="451"/>
      <c r="H89" s="452"/>
      <c r="I89" s="631"/>
      <c r="J89" s="631"/>
      <c r="K89" s="631"/>
      <c r="L89" s="631"/>
      <c r="M89" s="631"/>
      <c r="N89" s="631"/>
      <c r="O89" s="631"/>
      <c r="P89" s="631"/>
      <c r="Q89" s="631"/>
      <c r="R89" s="631"/>
      <c r="S89" s="631"/>
      <c r="T89" s="631"/>
      <c r="U89" s="631"/>
      <c r="V89" s="631"/>
      <c r="W89" s="631"/>
      <c r="X89" s="631"/>
    </row>
    <row r="90">
      <c r="A90" s="631"/>
      <c r="B90" s="631"/>
      <c r="C90" s="631"/>
      <c r="D90" s="642"/>
      <c r="E90" s="631"/>
      <c r="F90" s="642"/>
      <c r="G90" s="451"/>
      <c r="H90" s="452"/>
      <c r="I90" s="631"/>
      <c r="J90" s="631"/>
      <c r="K90" s="631"/>
      <c r="L90" s="631"/>
      <c r="M90" s="631"/>
      <c r="N90" s="631"/>
      <c r="O90" s="631"/>
      <c r="P90" s="631"/>
      <c r="Q90" s="631"/>
      <c r="R90" s="631"/>
      <c r="S90" s="631"/>
      <c r="T90" s="631"/>
      <c r="U90" s="631"/>
      <c r="V90" s="631"/>
      <c r="W90" s="631"/>
      <c r="X90" s="631"/>
    </row>
    <row r="91">
      <c r="A91" s="631"/>
      <c r="B91" s="631"/>
      <c r="C91" s="631"/>
      <c r="D91" s="642"/>
      <c r="E91" s="631"/>
      <c r="F91" s="642"/>
      <c r="G91" s="451"/>
      <c r="H91" s="452"/>
      <c r="I91" s="631"/>
      <c r="J91" s="631"/>
      <c r="K91" s="631"/>
      <c r="L91" s="631"/>
      <c r="M91" s="631"/>
      <c r="N91" s="631"/>
      <c r="O91" s="631"/>
      <c r="P91" s="631"/>
      <c r="Q91" s="631"/>
      <c r="R91" s="631"/>
      <c r="S91" s="631"/>
      <c r="T91" s="631"/>
      <c r="U91" s="631"/>
      <c r="V91" s="631"/>
      <c r="W91" s="631"/>
      <c r="X91" s="631"/>
    </row>
    <row r="92">
      <c r="A92" s="631"/>
      <c r="B92" s="631"/>
      <c r="C92" s="631"/>
      <c r="D92" s="642"/>
      <c r="E92" s="631"/>
      <c r="F92" s="642"/>
      <c r="G92" s="451"/>
      <c r="H92" s="452"/>
      <c r="I92" s="631"/>
      <c r="J92" s="631"/>
      <c r="K92" s="631"/>
      <c r="L92" s="631"/>
      <c r="M92" s="631"/>
      <c r="N92" s="631"/>
      <c r="O92" s="631"/>
      <c r="P92" s="631"/>
      <c r="Q92" s="631"/>
      <c r="R92" s="631"/>
      <c r="S92" s="631"/>
      <c r="T92" s="631"/>
      <c r="U92" s="631"/>
      <c r="V92" s="631"/>
      <c r="W92" s="631"/>
      <c r="X92" s="631"/>
    </row>
    <row r="93">
      <c r="A93" s="631"/>
      <c r="B93" s="631"/>
      <c r="C93" s="631"/>
      <c r="D93" s="642"/>
      <c r="E93" s="631"/>
      <c r="F93" s="642"/>
      <c r="G93" s="451"/>
      <c r="H93" s="452"/>
      <c r="I93" s="631"/>
      <c r="J93" s="631"/>
      <c r="K93" s="631"/>
      <c r="L93" s="631"/>
      <c r="M93" s="631"/>
      <c r="N93" s="631"/>
      <c r="O93" s="631"/>
      <c r="P93" s="631"/>
      <c r="Q93" s="631"/>
      <c r="R93" s="631"/>
      <c r="S93" s="631"/>
      <c r="T93" s="631"/>
      <c r="U93" s="631"/>
      <c r="V93" s="631"/>
      <c r="W93" s="631"/>
      <c r="X93" s="631"/>
    </row>
    <row r="94">
      <c r="A94" s="631"/>
      <c r="B94" s="631"/>
      <c r="C94" s="631"/>
      <c r="D94" s="642"/>
      <c r="E94" s="631"/>
      <c r="F94" s="642"/>
      <c r="G94" s="451"/>
      <c r="H94" s="452"/>
      <c r="I94" s="631"/>
      <c r="J94" s="631"/>
      <c r="K94" s="631"/>
      <c r="L94" s="631"/>
      <c r="M94" s="631"/>
      <c r="N94" s="631"/>
      <c r="O94" s="631"/>
      <c r="P94" s="631"/>
      <c r="Q94" s="631"/>
      <c r="R94" s="631"/>
      <c r="S94" s="631"/>
      <c r="T94" s="631"/>
      <c r="U94" s="631"/>
      <c r="V94" s="631"/>
      <c r="W94" s="631"/>
      <c r="X94" s="631"/>
    </row>
    <row r="95">
      <c r="A95" s="631"/>
      <c r="B95" s="631"/>
      <c r="C95" s="631"/>
      <c r="D95" s="642"/>
      <c r="E95" s="631"/>
      <c r="F95" s="642"/>
      <c r="G95" s="451"/>
      <c r="H95" s="452"/>
      <c r="I95" s="631"/>
      <c r="J95" s="631"/>
      <c r="K95" s="631"/>
      <c r="L95" s="631"/>
      <c r="M95" s="631"/>
      <c r="N95" s="631"/>
      <c r="O95" s="631"/>
      <c r="P95" s="631"/>
      <c r="Q95" s="631"/>
      <c r="R95" s="631"/>
      <c r="S95" s="631"/>
      <c r="T95" s="631"/>
      <c r="U95" s="631"/>
      <c r="V95" s="631"/>
      <c r="W95" s="631"/>
      <c r="X95" s="631"/>
    </row>
    <row r="96">
      <c r="A96" s="631"/>
      <c r="B96" s="631"/>
      <c r="C96" s="631"/>
      <c r="D96" s="642"/>
      <c r="E96" s="631"/>
      <c r="F96" s="642"/>
      <c r="G96" s="451"/>
      <c r="H96" s="452"/>
      <c r="I96" s="631"/>
      <c r="J96" s="631"/>
      <c r="K96" s="631"/>
      <c r="L96" s="631"/>
      <c r="M96" s="631"/>
      <c r="N96" s="631"/>
      <c r="O96" s="631"/>
      <c r="P96" s="631"/>
      <c r="Q96" s="631"/>
      <c r="R96" s="631"/>
      <c r="S96" s="631"/>
      <c r="T96" s="631"/>
      <c r="U96" s="631"/>
      <c r="V96" s="631"/>
      <c r="W96" s="631"/>
      <c r="X96" s="631"/>
    </row>
    <row r="97">
      <c r="A97" s="631"/>
      <c r="B97" s="631"/>
      <c r="C97" s="631"/>
      <c r="D97" s="642"/>
      <c r="E97" s="631"/>
      <c r="F97" s="642"/>
      <c r="G97" s="451"/>
      <c r="H97" s="452"/>
      <c r="I97" s="631"/>
      <c r="J97" s="631"/>
      <c r="K97" s="631"/>
      <c r="L97" s="631"/>
      <c r="M97" s="631"/>
      <c r="N97" s="631"/>
      <c r="O97" s="631"/>
      <c r="P97" s="631"/>
      <c r="Q97" s="631"/>
      <c r="R97" s="631"/>
      <c r="S97" s="631"/>
      <c r="T97" s="631"/>
      <c r="U97" s="631"/>
      <c r="V97" s="631"/>
      <c r="W97" s="631"/>
      <c r="X97" s="631"/>
    </row>
    <row r="98">
      <c r="A98" s="631"/>
      <c r="B98" s="631"/>
      <c r="C98" s="631"/>
      <c r="D98" s="642"/>
      <c r="E98" s="631"/>
      <c r="F98" s="642"/>
      <c r="G98" s="451"/>
      <c r="H98" s="452"/>
      <c r="I98" s="631"/>
      <c r="J98" s="631"/>
      <c r="K98" s="631"/>
      <c r="L98" s="631"/>
      <c r="M98" s="631"/>
      <c r="N98" s="631"/>
      <c r="O98" s="631"/>
      <c r="P98" s="631"/>
      <c r="Q98" s="631"/>
      <c r="R98" s="631"/>
      <c r="S98" s="631"/>
      <c r="T98" s="631"/>
      <c r="U98" s="631"/>
      <c r="V98" s="631"/>
      <c r="W98" s="631"/>
      <c r="X98" s="631"/>
    </row>
    <row r="99">
      <c r="A99" s="631"/>
      <c r="B99" s="631"/>
      <c r="C99" s="631"/>
      <c r="D99" s="642"/>
      <c r="E99" s="631"/>
      <c r="F99" s="642"/>
      <c r="G99" s="451"/>
      <c r="H99" s="452"/>
      <c r="I99" s="631"/>
      <c r="J99" s="631"/>
      <c r="K99" s="631"/>
      <c r="L99" s="631"/>
      <c r="M99" s="631"/>
      <c r="N99" s="631"/>
      <c r="O99" s="631"/>
      <c r="P99" s="631"/>
      <c r="Q99" s="631"/>
      <c r="R99" s="631"/>
      <c r="S99" s="631"/>
      <c r="T99" s="631"/>
      <c r="U99" s="631"/>
      <c r="V99" s="631"/>
      <c r="W99" s="631"/>
      <c r="X99" s="631"/>
    </row>
    <row r="100">
      <c r="A100" s="631"/>
      <c r="B100" s="631"/>
      <c r="C100" s="631"/>
      <c r="D100" s="642"/>
      <c r="E100" s="631"/>
      <c r="F100" s="642"/>
      <c r="G100" s="451"/>
      <c r="H100" s="452"/>
      <c r="I100" s="631"/>
      <c r="J100" s="631"/>
      <c r="K100" s="631"/>
      <c r="L100" s="631"/>
      <c r="M100" s="631"/>
      <c r="N100" s="631"/>
      <c r="O100" s="631"/>
      <c r="P100" s="631"/>
      <c r="Q100" s="631"/>
      <c r="R100" s="631"/>
      <c r="S100" s="631"/>
      <c r="T100" s="631"/>
      <c r="U100" s="631"/>
      <c r="V100" s="631"/>
      <c r="W100" s="631"/>
      <c r="X100" s="631"/>
    </row>
    <row r="101">
      <c r="A101" s="631"/>
      <c r="B101" s="631"/>
      <c r="C101" s="631"/>
      <c r="D101" s="642"/>
      <c r="E101" s="631"/>
      <c r="F101" s="642"/>
      <c r="G101" s="451"/>
      <c r="H101" s="452"/>
      <c r="I101" s="631"/>
      <c r="J101" s="631"/>
      <c r="K101" s="631"/>
      <c r="L101" s="631"/>
      <c r="M101" s="631"/>
      <c r="N101" s="631"/>
      <c r="O101" s="631"/>
      <c r="P101" s="631"/>
      <c r="Q101" s="631"/>
      <c r="R101" s="631"/>
      <c r="S101" s="631"/>
      <c r="T101" s="631"/>
      <c r="U101" s="631"/>
      <c r="V101" s="631"/>
      <c r="W101" s="631"/>
      <c r="X101" s="631"/>
    </row>
    <row r="102">
      <c r="A102" s="631"/>
      <c r="B102" s="631"/>
      <c r="C102" s="631"/>
      <c r="D102" s="642"/>
      <c r="E102" s="631"/>
      <c r="F102" s="642"/>
      <c r="G102" s="451"/>
      <c r="H102" s="452"/>
      <c r="I102" s="631"/>
      <c r="J102" s="631"/>
      <c r="K102" s="631"/>
      <c r="L102" s="631"/>
      <c r="M102" s="631"/>
      <c r="N102" s="631"/>
      <c r="O102" s="631"/>
      <c r="P102" s="631"/>
      <c r="Q102" s="631"/>
      <c r="R102" s="631"/>
      <c r="S102" s="631"/>
      <c r="T102" s="631"/>
      <c r="U102" s="631"/>
      <c r="V102" s="631"/>
      <c r="W102" s="631"/>
      <c r="X102" s="631"/>
    </row>
    <row r="103">
      <c r="A103" s="631"/>
      <c r="B103" s="631"/>
      <c r="C103" s="631"/>
      <c r="D103" s="642"/>
      <c r="E103" s="631"/>
      <c r="F103" s="642"/>
      <c r="G103" s="451"/>
      <c r="H103" s="452"/>
      <c r="I103" s="631"/>
      <c r="J103" s="631"/>
      <c r="K103" s="631"/>
      <c r="L103" s="631"/>
      <c r="M103" s="631"/>
      <c r="N103" s="631"/>
      <c r="O103" s="631"/>
      <c r="P103" s="631"/>
      <c r="Q103" s="631"/>
      <c r="R103" s="631"/>
      <c r="S103" s="631"/>
      <c r="T103" s="631"/>
      <c r="U103" s="631"/>
      <c r="V103" s="631"/>
      <c r="W103" s="631"/>
      <c r="X103" s="631"/>
    </row>
    <row r="104">
      <c r="A104" s="631"/>
      <c r="B104" s="631"/>
      <c r="C104" s="631"/>
      <c r="D104" s="642"/>
      <c r="E104" s="631"/>
      <c r="F104" s="642"/>
      <c r="G104" s="451"/>
      <c r="H104" s="452"/>
      <c r="I104" s="631"/>
      <c r="J104" s="631"/>
      <c r="K104" s="631"/>
      <c r="L104" s="631"/>
      <c r="M104" s="631"/>
      <c r="N104" s="631"/>
      <c r="O104" s="631"/>
      <c r="P104" s="631"/>
      <c r="Q104" s="631"/>
      <c r="R104" s="631"/>
      <c r="S104" s="631"/>
      <c r="T104" s="631"/>
      <c r="U104" s="631"/>
      <c r="V104" s="631"/>
      <c r="W104" s="631"/>
      <c r="X104" s="631"/>
    </row>
    <row r="105">
      <c r="A105" s="631"/>
      <c r="B105" s="631"/>
      <c r="C105" s="631"/>
      <c r="D105" s="642"/>
      <c r="E105" s="631"/>
      <c r="F105" s="642"/>
      <c r="G105" s="451"/>
      <c r="H105" s="452"/>
      <c r="I105" s="631"/>
      <c r="J105" s="631"/>
      <c r="K105" s="631"/>
      <c r="L105" s="631"/>
      <c r="M105" s="631"/>
      <c r="N105" s="631"/>
      <c r="O105" s="631"/>
      <c r="P105" s="631"/>
      <c r="Q105" s="631"/>
      <c r="R105" s="631"/>
      <c r="S105" s="631"/>
      <c r="T105" s="631"/>
      <c r="U105" s="631"/>
      <c r="V105" s="631"/>
      <c r="W105" s="631"/>
      <c r="X105" s="631"/>
    </row>
    <row r="106">
      <c r="A106" s="631"/>
      <c r="B106" s="631"/>
      <c r="C106" s="631"/>
      <c r="D106" s="642"/>
      <c r="E106" s="631"/>
      <c r="F106" s="642"/>
      <c r="G106" s="451"/>
      <c r="H106" s="452"/>
      <c r="I106" s="631"/>
      <c r="J106" s="631"/>
      <c r="K106" s="631"/>
      <c r="L106" s="631"/>
      <c r="M106" s="631"/>
      <c r="N106" s="631"/>
      <c r="O106" s="631"/>
      <c r="P106" s="631"/>
      <c r="Q106" s="631"/>
      <c r="R106" s="631"/>
      <c r="S106" s="631"/>
      <c r="T106" s="631"/>
      <c r="U106" s="631"/>
      <c r="V106" s="631"/>
      <c r="W106" s="631"/>
      <c r="X106" s="631"/>
    </row>
    <row r="107">
      <c r="A107" s="631"/>
      <c r="B107" s="631"/>
      <c r="C107" s="631"/>
      <c r="D107" s="642"/>
      <c r="E107" s="631"/>
      <c r="F107" s="642"/>
      <c r="G107" s="451"/>
      <c r="H107" s="452"/>
      <c r="I107" s="631"/>
      <c r="J107" s="631"/>
      <c r="K107" s="631"/>
      <c r="L107" s="631"/>
      <c r="M107" s="631"/>
      <c r="N107" s="631"/>
      <c r="O107" s="631"/>
      <c r="P107" s="631"/>
      <c r="Q107" s="631"/>
      <c r="R107" s="631"/>
      <c r="S107" s="631"/>
      <c r="T107" s="631"/>
      <c r="U107" s="631"/>
      <c r="V107" s="631"/>
      <c r="W107" s="631"/>
      <c r="X107" s="631"/>
    </row>
    <row r="108">
      <c r="A108" s="631"/>
      <c r="B108" s="631"/>
      <c r="C108" s="631"/>
      <c r="D108" s="642"/>
      <c r="E108" s="631"/>
      <c r="F108" s="642"/>
      <c r="G108" s="451"/>
      <c r="H108" s="452"/>
      <c r="I108" s="631"/>
      <c r="J108" s="631"/>
      <c r="K108" s="631"/>
      <c r="L108" s="631"/>
      <c r="M108" s="631"/>
      <c r="N108" s="631"/>
      <c r="O108" s="631"/>
      <c r="P108" s="631"/>
      <c r="Q108" s="631"/>
      <c r="R108" s="631"/>
      <c r="S108" s="631"/>
      <c r="T108" s="631"/>
      <c r="U108" s="631"/>
      <c r="V108" s="631"/>
      <c r="W108" s="631"/>
      <c r="X108" s="631"/>
    </row>
    <row r="109">
      <c r="A109" s="631"/>
      <c r="B109" s="631"/>
      <c r="C109" s="631"/>
      <c r="D109" s="642"/>
      <c r="E109" s="631"/>
      <c r="F109" s="642"/>
      <c r="G109" s="451"/>
      <c r="H109" s="452"/>
      <c r="I109" s="631"/>
      <c r="J109" s="631"/>
      <c r="K109" s="631"/>
      <c r="L109" s="631"/>
      <c r="M109" s="631"/>
      <c r="N109" s="631"/>
      <c r="O109" s="631"/>
      <c r="P109" s="631"/>
      <c r="Q109" s="631"/>
      <c r="R109" s="631"/>
      <c r="S109" s="631"/>
      <c r="T109" s="631"/>
      <c r="U109" s="631"/>
      <c r="V109" s="631"/>
      <c r="W109" s="631"/>
      <c r="X109" s="631"/>
    </row>
    <row r="110">
      <c r="A110" s="631"/>
      <c r="B110" s="631"/>
      <c r="C110" s="631"/>
      <c r="D110" s="642"/>
      <c r="E110" s="631"/>
      <c r="F110" s="642"/>
      <c r="G110" s="451"/>
      <c r="H110" s="452"/>
      <c r="I110" s="631"/>
      <c r="J110" s="631"/>
      <c r="K110" s="631"/>
      <c r="L110" s="631"/>
      <c r="M110" s="631"/>
      <c r="N110" s="631"/>
      <c r="O110" s="631"/>
      <c r="P110" s="631"/>
      <c r="Q110" s="631"/>
      <c r="R110" s="631"/>
      <c r="S110" s="631"/>
      <c r="T110" s="631"/>
      <c r="U110" s="631"/>
      <c r="V110" s="631"/>
      <c r="W110" s="631"/>
      <c r="X110" s="631"/>
    </row>
    <row r="111">
      <c r="A111" s="631"/>
      <c r="B111" s="631"/>
      <c r="C111" s="631"/>
      <c r="D111" s="642"/>
      <c r="E111" s="631"/>
      <c r="F111" s="642"/>
      <c r="G111" s="451"/>
      <c r="H111" s="452"/>
      <c r="I111" s="631"/>
      <c r="J111" s="631"/>
      <c r="K111" s="631"/>
      <c r="L111" s="631"/>
      <c r="M111" s="631"/>
      <c r="N111" s="631"/>
      <c r="O111" s="631"/>
      <c r="P111" s="631"/>
      <c r="Q111" s="631"/>
      <c r="R111" s="631"/>
      <c r="S111" s="631"/>
      <c r="T111" s="631"/>
      <c r="U111" s="631"/>
      <c r="V111" s="631"/>
      <c r="W111" s="631"/>
      <c r="X111" s="631"/>
    </row>
    <row r="112">
      <c r="A112" s="631"/>
      <c r="B112" s="631"/>
      <c r="C112" s="631"/>
      <c r="D112" s="642"/>
      <c r="E112" s="631"/>
      <c r="F112" s="642"/>
      <c r="G112" s="451"/>
      <c r="H112" s="452"/>
      <c r="I112" s="631"/>
      <c r="J112" s="631"/>
      <c r="K112" s="631"/>
      <c r="L112" s="631"/>
      <c r="M112" s="631"/>
      <c r="N112" s="631"/>
      <c r="O112" s="631"/>
      <c r="P112" s="631"/>
      <c r="Q112" s="631"/>
      <c r="R112" s="631"/>
      <c r="S112" s="631"/>
      <c r="T112" s="631"/>
      <c r="U112" s="631"/>
      <c r="V112" s="631"/>
      <c r="W112" s="631"/>
      <c r="X112" s="631"/>
    </row>
    <row r="113">
      <c r="A113" s="631"/>
      <c r="B113" s="631"/>
      <c r="C113" s="631"/>
      <c r="D113" s="642"/>
      <c r="E113" s="631"/>
      <c r="F113" s="642"/>
      <c r="G113" s="451"/>
      <c r="H113" s="452"/>
      <c r="I113" s="631"/>
      <c r="J113" s="631"/>
      <c r="K113" s="631"/>
      <c r="L113" s="631"/>
      <c r="M113" s="631"/>
      <c r="N113" s="631"/>
      <c r="O113" s="631"/>
      <c r="P113" s="631"/>
      <c r="Q113" s="631"/>
      <c r="R113" s="631"/>
      <c r="S113" s="631"/>
      <c r="T113" s="631"/>
      <c r="U113" s="631"/>
      <c r="V113" s="631"/>
      <c r="W113" s="631"/>
      <c r="X113" s="631"/>
    </row>
    <row r="114">
      <c r="A114" s="631"/>
      <c r="B114" s="631"/>
      <c r="C114" s="631"/>
      <c r="D114" s="642"/>
      <c r="E114" s="631"/>
      <c r="F114" s="642"/>
      <c r="G114" s="451"/>
      <c r="H114" s="452"/>
      <c r="I114" s="631"/>
      <c r="J114" s="631"/>
      <c r="K114" s="631"/>
      <c r="L114" s="631"/>
      <c r="M114" s="631"/>
      <c r="N114" s="631"/>
      <c r="O114" s="631"/>
      <c r="P114" s="631"/>
      <c r="Q114" s="631"/>
      <c r="R114" s="631"/>
      <c r="S114" s="631"/>
      <c r="T114" s="631"/>
      <c r="U114" s="631"/>
      <c r="V114" s="631"/>
      <c r="W114" s="631"/>
      <c r="X114" s="631"/>
    </row>
    <row r="115">
      <c r="A115" s="631"/>
      <c r="B115" s="631"/>
      <c r="C115" s="631"/>
      <c r="D115" s="642"/>
      <c r="E115" s="631"/>
      <c r="F115" s="642"/>
      <c r="G115" s="451"/>
      <c r="H115" s="452"/>
      <c r="I115" s="631"/>
      <c r="J115" s="631"/>
      <c r="K115" s="631"/>
      <c r="L115" s="631"/>
      <c r="M115" s="631"/>
      <c r="N115" s="631"/>
      <c r="O115" s="631"/>
      <c r="P115" s="631"/>
      <c r="Q115" s="631"/>
      <c r="R115" s="631"/>
      <c r="S115" s="631"/>
      <c r="T115" s="631"/>
      <c r="U115" s="631"/>
      <c r="V115" s="631"/>
      <c r="W115" s="631"/>
      <c r="X115" s="631"/>
    </row>
    <row r="116">
      <c r="A116" s="631"/>
      <c r="B116" s="631"/>
      <c r="C116" s="631"/>
      <c r="D116" s="642"/>
      <c r="E116" s="631"/>
      <c r="F116" s="642"/>
      <c r="G116" s="451"/>
      <c r="H116" s="452"/>
      <c r="I116" s="631"/>
      <c r="J116" s="631"/>
      <c r="K116" s="631"/>
      <c r="L116" s="631"/>
      <c r="M116" s="631"/>
      <c r="N116" s="631"/>
      <c r="O116" s="631"/>
      <c r="P116" s="631"/>
      <c r="Q116" s="631"/>
      <c r="R116" s="631"/>
      <c r="S116" s="631"/>
      <c r="T116" s="631"/>
      <c r="U116" s="631"/>
      <c r="V116" s="631"/>
      <c r="W116" s="631"/>
      <c r="X116" s="631"/>
    </row>
    <row r="117">
      <c r="A117" s="631"/>
      <c r="B117" s="631"/>
      <c r="C117" s="631"/>
      <c r="D117" s="642"/>
      <c r="E117" s="631"/>
      <c r="F117" s="642"/>
      <c r="G117" s="451"/>
      <c r="H117" s="452"/>
      <c r="I117" s="631"/>
      <c r="J117" s="631"/>
      <c r="K117" s="631"/>
      <c r="L117" s="631"/>
      <c r="M117" s="631"/>
      <c r="N117" s="631"/>
      <c r="O117" s="631"/>
      <c r="P117" s="631"/>
      <c r="Q117" s="631"/>
      <c r="R117" s="631"/>
      <c r="S117" s="631"/>
      <c r="T117" s="631"/>
      <c r="U117" s="631"/>
      <c r="V117" s="631"/>
      <c r="W117" s="631"/>
      <c r="X117" s="631"/>
    </row>
    <row r="118">
      <c r="A118" s="631"/>
      <c r="B118" s="631"/>
      <c r="C118" s="631"/>
      <c r="D118" s="642"/>
      <c r="E118" s="631"/>
      <c r="F118" s="642"/>
      <c r="G118" s="451"/>
      <c r="H118" s="452"/>
      <c r="I118" s="631"/>
      <c r="J118" s="631"/>
      <c r="K118" s="631"/>
      <c r="L118" s="631"/>
      <c r="M118" s="631"/>
      <c r="N118" s="631"/>
      <c r="O118" s="631"/>
      <c r="P118" s="631"/>
      <c r="Q118" s="631"/>
      <c r="R118" s="631"/>
      <c r="S118" s="631"/>
      <c r="T118" s="631"/>
      <c r="U118" s="631"/>
      <c r="V118" s="631"/>
      <c r="W118" s="631"/>
      <c r="X118" s="631"/>
    </row>
    <row r="119">
      <c r="A119" s="631"/>
      <c r="B119" s="631"/>
      <c r="C119" s="631"/>
      <c r="D119" s="642"/>
      <c r="E119" s="631"/>
      <c r="F119" s="642"/>
      <c r="G119" s="451"/>
      <c r="H119" s="452"/>
      <c r="I119" s="631"/>
      <c r="J119" s="631"/>
      <c r="K119" s="631"/>
      <c r="L119" s="631"/>
      <c r="M119" s="631"/>
      <c r="N119" s="631"/>
      <c r="O119" s="631"/>
      <c r="P119" s="631"/>
      <c r="Q119" s="631"/>
      <c r="R119" s="631"/>
      <c r="S119" s="631"/>
      <c r="T119" s="631"/>
      <c r="U119" s="631"/>
      <c r="V119" s="631"/>
      <c r="W119" s="631"/>
      <c r="X119" s="631"/>
    </row>
    <row r="120">
      <c r="A120" s="631"/>
      <c r="B120" s="631"/>
      <c r="C120" s="631"/>
      <c r="D120" s="642"/>
      <c r="E120" s="631"/>
      <c r="F120" s="642"/>
      <c r="G120" s="451"/>
      <c r="H120" s="452"/>
      <c r="I120" s="631"/>
      <c r="J120" s="631"/>
      <c r="K120" s="631"/>
      <c r="L120" s="631"/>
      <c r="M120" s="631"/>
      <c r="N120" s="631"/>
      <c r="O120" s="631"/>
      <c r="P120" s="631"/>
      <c r="Q120" s="631"/>
      <c r="R120" s="631"/>
      <c r="S120" s="631"/>
      <c r="T120" s="631"/>
      <c r="U120" s="631"/>
      <c r="V120" s="631"/>
      <c r="W120" s="631"/>
      <c r="X120" s="631"/>
    </row>
    <row r="121">
      <c r="A121" s="631"/>
      <c r="B121" s="631"/>
      <c r="C121" s="631"/>
      <c r="D121" s="642"/>
      <c r="E121" s="631"/>
      <c r="F121" s="642"/>
      <c r="G121" s="451"/>
      <c r="H121" s="452"/>
      <c r="I121" s="631"/>
      <c r="J121" s="631"/>
      <c r="K121" s="631"/>
      <c r="L121" s="631"/>
      <c r="M121" s="631"/>
      <c r="N121" s="631"/>
      <c r="O121" s="631"/>
      <c r="P121" s="631"/>
      <c r="Q121" s="631"/>
      <c r="R121" s="631"/>
      <c r="S121" s="631"/>
      <c r="T121" s="631"/>
      <c r="U121" s="631"/>
      <c r="V121" s="631"/>
      <c r="W121" s="631"/>
      <c r="X121" s="631"/>
    </row>
    <row r="122">
      <c r="A122" s="631"/>
      <c r="B122" s="631"/>
      <c r="C122" s="631"/>
      <c r="D122" s="642"/>
      <c r="E122" s="631"/>
      <c r="F122" s="642"/>
      <c r="G122" s="451"/>
      <c r="H122" s="452"/>
      <c r="I122" s="631"/>
      <c r="J122" s="631"/>
      <c r="K122" s="631"/>
      <c r="L122" s="631"/>
      <c r="M122" s="631"/>
      <c r="N122" s="631"/>
      <c r="O122" s="631"/>
      <c r="P122" s="631"/>
      <c r="Q122" s="631"/>
      <c r="R122" s="631"/>
      <c r="S122" s="631"/>
      <c r="T122" s="631"/>
      <c r="U122" s="631"/>
      <c r="V122" s="631"/>
      <c r="W122" s="631"/>
      <c r="X122" s="631"/>
    </row>
    <row r="123">
      <c r="A123" s="631"/>
      <c r="B123" s="631"/>
      <c r="C123" s="631"/>
      <c r="D123" s="642"/>
      <c r="E123" s="631"/>
      <c r="F123" s="642"/>
      <c r="G123" s="451"/>
      <c r="H123" s="452"/>
      <c r="I123" s="631"/>
      <c r="J123" s="631"/>
      <c r="K123" s="631"/>
      <c r="L123" s="631"/>
      <c r="M123" s="631"/>
      <c r="N123" s="631"/>
      <c r="O123" s="631"/>
      <c r="P123" s="631"/>
      <c r="Q123" s="631"/>
      <c r="R123" s="631"/>
      <c r="S123" s="631"/>
      <c r="T123" s="631"/>
      <c r="U123" s="631"/>
      <c r="V123" s="631"/>
      <c r="W123" s="631"/>
      <c r="X123" s="631"/>
    </row>
    <row r="124">
      <c r="A124" s="631"/>
      <c r="B124" s="631"/>
      <c r="C124" s="631"/>
      <c r="D124" s="642"/>
      <c r="E124" s="631"/>
      <c r="F124" s="642"/>
      <c r="G124" s="451"/>
      <c r="H124" s="452"/>
      <c r="I124" s="631"/>
      <c r="J124" s="631"/>
      <c r="K124" s="631"/>
      <c r="L124" s="631"/>
      <c r="M124" s="631"/>
      <c r="N124" s="631"/>
      <c r="O124" s="631"/>
      <c r="P124" s="631"/>
      <c r="Q124" s="631"/>
      <c r="R124" s="631"/>
      <c r="S124" s="631"/>
      <c r="T124" s="631"/>
      <c r="U124" s="631"/>
      <c r="V124" s="631"/>
      <c r="W124" s="631"/>
      <c r="X124" s="631"/>
    </row>
    <row r="125">
      <c r="A125" s="631"/>
      <c r="B125" s="631"/>
      <c r="C125" s="631"/>
      <c r="D125" s="642"/>
      <c r="E125" s="631"/>
      <c r="F125" s="642"/>
      <c r="G125" s="451"/>
      <c r="H125" s="452"/>
      <c r="I125" s="631"/>
      <c r="J125" s="631"/>
      <c r="K125" s="631"/>
      <c r="L125" s="631"/>
      <c r="M125" s="631"/>
      <c r="N125" s="631"/>
      <c r="O125" s="631"/>
      <c r="P125" s="631"/>
      <c r="Q125" s="631"/>
      <c r="R125" s="631"/>
      <c r="S125" s="631"/>
      <c r="T125" s="631"/>
      <c r="U125" s="631"/>
      <c r="V125" s="631"/>
      <c r="W125" s="631"/>
      <c r="X125" s="631"/>
    </row>
    <row r="126">
      <c r="A126" s="631"/>
      <c r="B126" s="631"/>
      <c r="C126" s="631"/>
      <c r="D126" s="642"/>
      <c r="E126" s="631"/>
      <c r="F126" s="642"/>
      <c r="G126" s="451"/>
      <c r="H126" s="452"/>
      <c r="I126" s="631"/>
      <c r="J126" s="631"/>
      <c r="K126" s="631"/>
      <c r="L126" s="631"/>
      <c r="M126" s="631"/>
      <c r="N126" s="631"/>
      <c r="O126" s="631"/>
      <c r="P126" s="631"/>
      <c r="Q126" s="631"/>
      <c r="R126" s="631"/>
      <c r="S126" s="631"/>
      <c r="T126" s="631"/>
      <c r="U126" s="631"/>
      <c r="V126" s="631"/>
      <c r="W126" s="631"/>
      <c r="X126" s="631"/>
    </row>
    <row r="127">
      <c r="A127" s="631"/>
      <c r="B127" s="631"/>
      <c r="C127" s="631"/>
      <c r="D127" s="642"/>
      <c r="E127" s="631"/>
      <c r="F127" s="642"/>
      <c r="G127" s="451"/>
      <c r="H127" s="452"/>
      <c r="I127" s="631"/>
      <c r="J127" s="631"/>
      <c r="K127" s="631"/>
      <c r="L127" s="631"/>
      <c r="M127" s="631"/>
      <c r="N127" s="631"/>
      <c r="O127" s="631"/>
      <c r="P127" s="631"/>
      <c r="Q127" s="631"/>
      <c r="R127" s="631"/>
      <c r="S127" s="631"/>
      <c r="T127" s="631"/>
      <c r="U127" s="631"/>
      <c r="V127" s="631"/>
      <c r="W127" s="631"/>
      <c r="X127" s="631"/>
    </row>
    <row r="128">
      <c r="A128" s="631"/>
      <c r="B128" s="631"/>
      <c r="C128" s="631"/>
      <c r="D128" s="642"/>
      <c r="E128" s="631"/>
      <c r="F128" s="642"/>
      <c r="G128" s="451"/>
      <c r="H128" s="452"/>
      <c r="I128" s="631"/>
      <c r="J128" s="631"/>
      <c r="K128" s="631"/>
      <c r="L128" s="631"/>
      <c r="M128" s="631"/>
      <c r="N128" s="631"/>
      <c r="O128" s="631"/>
      <c r="P128" s="631"/>
      <c r="Q128" s="631"/>
      <c r="R128" s="631"/>
      <c r="S128" s="631"/>
      <c r="T128" s="631"/>
      <c r="U128" s="631"/>
      <c r="V128" s="631"/>
      <c r="W128" s="631"/>
      <c r="X128" s="631"/>
    </row>
    <row r="129">
      <c r="A129" s="631"/>
      <c r="B129" s="631"/>
      <c r="C129" s="631"/>
      <c r="D129" s="642"/>
      <c r="E129" s="631"/>
      <c r="F129" s="642"/>
      <c r="G129" s="451"/>
      <c r="H129" s="452"/>
      <c r="I129" s="631"/>
      <c r="J129" s="631"/>
      <c r="K129" s="631"/>
      <c r="L129" s="631"/>
      <c r="M129" s="631"/>
      <c r="N129" s="631"/>
      <c r="O129" s="631"/>
      <c r="P129" s="631"/>
      <c r="Q129" s="631"/>
      <c r="R129" s="631"/>
      <c r="S129" s="631"/>
      <c r="T129" s="631"/>
      <c r="U129" s="631"/>
      <c r="V129" s="631"/>
      <c r="W129" s="631"/>
      <c r="X129" s="631"/>
    </row>
    <row r="130">
      <c r="A130" s="631"/>
      <c r="B130" s="631"/>
      <c r="C130" s="631"/>
      <c r="D130" s="642"/>
      <c r="E130" s="631"/>
      <c r="F130" s="642"/>
      <c r="G130" s="451"/>
      <c r="H130" s="452"/>
      <c r="I130" s="631"/>
      <c r="J130" s="631"/>
      <c r="K130" s="631"/>
      <c r="L130" s="631"/>
      <c r="M130" s="631"/>
      <c r="N130" s="631"/>
      <c r="O130" s="631"/>
      <c r="P130" s="631"/>
      <c r="Q130" s="631"/>
      <c r="R130" s="631"/>
      <c r="S130" s="631"/>
      <c r="T130" s="631"/>
      <c r="U130" s="631"/>
      <c r="V130" s="631"/>
      <c r="W130" s="631"/>
      <c r="X130" s="631"/>
    </row>
    <row r="131">
      <c r="A131" s="631"/>
      <c r="B131" s="631"/>
      <c r="C131" s="631"/>
      <c r="D131" s="642"/>
      <c r="E131" s="631"/>
      <c r="F131" s="642"/>
      <c r="G131" s="451"/>
      <c r="H131" s="452"/>
      <c r="I131" s="631"/>
      <c r="J131" s="631"/>
      <c r="K131" s="631"/>
      <c r="L131" s="631"/>
      <c r="M131" s="631"/>
      <c r="N131" s="631"/>
      <c r="O131" s="631"/>
      <c r="P131" s="631"/>
      <c r="Q131" s="631"/>
      <c r="R131" s="631"/>
      <c r="S131" s="631"/>
      <c r="T131" s="631"/>
      <c r="U131" s="631"/>
      <c r="V131" s="631"/>
      <c r="W131" s="631"/>
      <c r="X131" s="631"/>
    </row>
    <row r="132">
      <c r="A132" s="631"/>
      <c r="B132" s="631"/>
      <c r="C132" s="631"/>
      <c r="D132" s="642"/>
      <c r="E132" s="631"/>
      <c r="F132" s="642"/>
      <c r="G132" s="451"/>
      <c r="H132" s="452"/>
      <c r="I132" s="631"/>
      <c r="J132" s="631"/>
      <c r="K132" s="631"/>
      <c r="L132" s="631"/>
      <c r="M132" s="631"/>
      <c r="N132" s="631"/>
      <c r="O132" s="631"/>
      <c r="P132" s="631"/>
      <c r="Q132" s="631"/>
      <c r="R132" s="631"/>
      <c r="S132" s="631"/>
      <c r="T132" s="631"/>
      <c r="U132" s="631"/>
      <c r="V132" s="631"/>
      <c r="W132" s="631"/>
      <c r="X132" s="631"/>
    </row>
    <row r="133">
      <c r="A133" s="631"/>
      <c r="B133" s="631"/>
      <c r="C133" s="631"/>
      <c r="D133" s="642"/>
      <c r="E133" s="631"/>
      <c r="F133" s="642"/>
      <c r="G133" s="451"/>
      <c r="H133" s="452"/>
      <c r="I133" s="631"/>
      <c r="J133" s="631"/>
      <c r="K133" s="631"/>
      <c r="L133" s="631"/>
      <c r="M133" s="631"/>
      <c r="N133" s="631"/>
      <c r="O133" s="631"/>
      <c r="P133" s="631"/>
      <c r="Q133" s="631"/>
      <c r="R133" s="631"/>
      <c r="S133" s="631"/>
      <c r="T133" s="631"/>
      <c r="U133" s="631"/>
      <c r="V133" s="631"/>
      <c r="W133" s="631"/>
      <c r="X133" s="631"/>
    </row>
    <row r="134">
      <c r="A134" s="631"/>
      <c r="B134" s="631"/>
      <c r="C134" s="631"/>
      <c r="D134" s="642"/>
      <c r="E134" s="631"/>
      <c r="F134" s="642"/>
      <c r="G134" s="451"/>
      <c r="H134" s="452"/>
      <c r="I134" s="631"/>
      <c r="J134" s="631"/>
      <c r="K134" s="631"/>
      <c r="L134" s="631"/>
      <c r="M134" s="631"/>
      <c r="N134" s="631"/>
      <c r="O134" s="631"/>
      <c r="P134" s="631"/>
      <c r="Q134" s="631"/>
      <c r="R134" s="631"/>
      <c r="S134" s="631"/>
      <c r="T134" s="631"/>
      <c r="U134" s="631"/>
      <c r="V134" s="631"/>
      <c r="W134" s="631"/>
      <c r="X134" s="631"/>
    </row>
    <row r="135">
      <c r="A135" s="631"/>
      <c r="B135" s="631"/>
      <c r="C135" s="631"/>
      <c r="D135" s="642"/>
      <c r="E135" s="631"/>
      <c r="F135" s="642"/>
      <c r="G135" s="451"/>
      <c r="H135" s="452"/>
      <c r="I135" s="631"/>
      <c r="J135" s="631"/>
      <c r="K135" s="631"/>
      <c r="L135" s="631"/>
      <c r="M135" s="631"/>
      <c r="N135" s="631"/>
      <c r="O135" s="631"/>
      <c r="P135" s="631"/>
      <c r="Q135" s="631"/>
      <c r="R135" s="631"/>
      <c r="S135" s="631"/>
      <c r="T135" s="631"/>
      <c r="U135" s="631"/>
      <c r="V135" s="631"/>
      <c r="W135" s="631"/>
      <c r="X135" s="631"/>
    </row>
    <row r="136">
      <c r="A136" s="631"/>
      <c r="B136" s="631"/>
      <c r="C136" s="631"/>
      <c r="D136" s="642"/>
      <c r="E136" s="631"/>
      <c r="F136" s="642"/>
      <c r="G136" s="451"/>
      <c r="H136" s="452"/>
      <c r="I136" s="631"/>
      <c r="J136" s="631"/>
      <c r="K136" s="631"/>
      <c r="L136" s="631"/>
      <c r="M136" s="631"/>
      <c r="N136" s="631"/>
      <c r="O136" s="631"/>
      <c r="P136" s="631"/>
      <c r="Q136" s="631"/>
      <c r="R136" s="631"/>
      <c r="S136" s="631"/>
      <c r="T136" s="631"/>
      <c r="U136" s="631"/>
      <c r="V136" s="631"/>
      <c r="W136" s="631"/>
      <c r="X136" s="631"/>
    </row>
    <row r="137">
      <c r="A137" s="631"/>
      <c r="B137" s="631"/>
      <c r="C137" s="631"/>
      <c r="D137" s="642"/>
      <c r="E137" s="631"/>
      <c r="F137" s="642"/>
      <c r="G137" s="451"/>
      <c r="H137" s="452"/>
      <c r="I137" s="631"/>
      <c r="J137" s="631"/>
      <c r="K137" s="631"/>
      <c r="L137" s="631"/>
      <c r="M137" s="631"/>
      <c r="N137" s="631"/>
      <c r="O137" s="631"/>
      <c r="P137" s="631"/>
      <c r="Q137" s="631"/>
      <c r="R137" s="631"/>
      <c r="S137" s="631"/>
      <c r="T137" s="631"/>
      <c r="U137" s="631"/>
      <c r="V137" s="631"/>
      <c r="W137" s="631"/>
      <c r="X137" s="631"/>
    </row>
    <row r="138">
      <c r="A138" s="631"/>
      <c r="B138" s="631"/>
      <c r="C138" s="631"/>
      <c r="D138" s="642"/>
      <c r="E138" s="631"/>
      <c r="F138" s="642"/>
      <c r="G138" s="451"/>
      <c r="H138" s="452"/>
      <c r="I138" s="631"/>
      <c r="J138" s="631"/>
      <c r="K138" s="631"/>
      <c r="L138" s="631"/>
      <c r="M138" s="631"/>
      <c r="N138" s="631"/>
      <c r="O138" s="631"/>
      <c r="P138" s="631"/>
      <c r="Q138" s="631"/>
      <c r="R138" s="631"/>
      <c r="S138" s="631"/>
      <c r="T138" s="631"/>
      <c r="U138" s="631"/>
      <c r="V138" s="631"/>
      <c r="W138" s="631"/>
      <c r="X138" s="631"/>
    </row>
    <row r="139">
      <c r="A139" s="631"/>
      <c r="B139" s="631"/>
      <c r="C139" s="631"/>
      <c r="D139" s="642"/>
      <c r="E139" s="631"/>
      <c r="F139" s="642"/>
      <c r="G139" s="451"/>
      <c r="H139" s="452"/>
      <c r="I139" s="631"/>
      <c r="J139" s="631"/>
      <c r="K139" s="631"/>
      <c r="L139" s="631"/>
      <c r="M139" s="631"/>
      <c r="N139" s="631"/>
      <c r="O139" s="631"/>
      <c r="P139" s="631"/>
      <c r="Q139" s="631"/>
      <c r="R139" s="631"/>
      <c r="S139" s="631"/>
      <c r="T139" s="631"/>
      <c r="U139" s="631"/>
      <c r="V139" s="631"/>
      <c r="W139" s="631"/>
      <c r="X139" s="631"/>
    </row>
    <row r="140">
      <c r="A140" s="631"/>
      <c r="B140" s="631"/>
      <c r="C140" s="631"/>
      <c r="D140" s="642"/>
      <c r="E140" s="631"/>
      <c r="F140" s="642"/>
      <c r="G140" s="451"/>
      <c r="H140" s="452"/>
      <c r="I140" s="631"/>
      <c r="J140" s="631"/>
      <c r="K140" s="631"/>
      <c r="L140" s="631"/>
      <c r="M140" s="631"/>
      <c r="N140" s="631"/>
      <c r="O140" s="631"/>
      <c r="P140" s="631"/>
      <c r="Q140" s="631"/>
      <c r="R140" s="631"/>
      <c r="S140" s="631"/>
      <c r="T140" s="631"/>
      <c r="U140" s="631"/>
      <c r="V140" s="631"/>
      <c r="W140" s="631"/>
      <c r="X140" s="631"/>
    </row>
    <row r="141">
      <c r="A141" s="631"/>
      <c r="B141" s="631"/>
      <c r="C141" s="631"/>
      <c r="D141" s="642"/>
      <c r="E141" s="631"/>
      <c r="F141" s="642"/>
      <c r="G141" s="451"/>
      <c r="H141" s="452"/>
      <c r="I141" s="631"/>
      <c r="J141" s="631"/>
      <c r="K141" s="631"/>
      <c r="L141" s="631"/>
      <c r="M141" s="631"/>
      <c r="N141" s="631"/>
      <c r="O141" s="631"/>
      <c r="P141" s="631"/>
      <c r="Q141" s="631"/>
      <c r="R141" s="631"/>
      <c r="S141" s="631"/>
      <c r="T141" s="631"/>
      <c r="U141" s="631"/>
      <c r="V141" s="631"/>
      <c r="W141" s="631"/>
      <c r="X141" s="631"/>
    </row>
    <row r="142">
      <c r="A142" s="631"/>
      <c r="B142" s="631"/>
      <c r="C142" s="631"/>
      <c r="D142" s="642"/>
      <c r="E142" s="631"/>
      <c r="F142" s="642"/>
      <c r="G142" s="451"/>
      <c r="H142" s="452"/>
      <c r="I142" s="631"/>
      <c r="J142" s="631"/>
      <c r="K142" s="631"/>
      <c r="L142" s="631"/>
      <c r="M142" s="631"/>
      <c r="N142" s="631"/>
      <c r="O142" s="631"/>
      <c r="P142" s="631"/>
      <c r="Q142" s="631"/>
      <c r="R142" s="631"/>
      <c r="S142" s="631"/>
      <c r="T142" s="631"/>
      <c r="U142" s="631"/>
      <c r="V142" s="631"/>
      <c r="W142" s="631"/>
      <c r="X142" s="631"/>
    </row>
    <row r="143">
      <c r="A143" s="631"/>
      <c r="B143" s="631"/>
      <c r="C143" s="631"/>
      <c r="D143" s="642"/>
      <c r="E143" s="631"/>
      <c r="F143" s="642"/>
      <c r="G143" s="451"/>
      <c r="H143" s="452"/>
      <c r="I143" s="631"/>
      <c r="J143" s="631"/>
      <c r="K143" s="631"/>
      <c r="L143" s="631"/>
      <c r="M143" s="631"/>
      <c r="N143" s="631"/>
      <c r="O143" s="631"/>
      <c r="P143" s="631"/>
      <c r="Q143" s="631"/>
      <c r="R143" s="631"/>
      <c r="S143" s="631"/>
      <c r="T143" s="631"/>
      <c r="U143" s="631"/>
      <c r="V143" s="631"/>
      <c r="W143" s="631"/>
      <c r="X143" s="631"/>
    </row>
    <row r="144">
      <c r="A144" s="631"/>
      <c r="B144" s="631"/>
      <c r="C144" s="631"/>
      <c r="D144" s="642"/>
      <c r="E144" s="631"/>
      <c r="F144" s="642"/>
      <c r="G144" s="451"/>
      <c r="H144" s="452"/>
      <c r="I144" s="631"/>
      <c r="J144" s="631"/>
      <c r="K144" s="631"/>
      <c r="L144" s="631"/>
      <c r="M144" s="631"/>
      <c r="N144" s="631"/>
      <c r="O144" s="631"/>
      <c r="P144" s="631"/>
      <c r="Q144" s="631"/>
      <c r="R144" s="631"/>
      <c r="S144" s="631"/>
      <c r="T144" s="631"/>
      <c r="U144" s="631"/>
      <c r="V144" s="631"/>
      <c r="W144" s="631"/>
      <c r="X144" s="631"/>
    </row>
    <row r="145">
      <c r="A145" s="631"/>
      <c r="B145" s="631"/>
      <c r="C145" s="631"/>
      <c r="D145" s="642"/>
      <c r="E145" s="631"/>
      <c r="F145" s="642"/>
      <c r="G145" s="451"/>
      <c r="H145" s="452"/>
      <c r="I145" s="631"/>
      <c r="J145" s="631"/>
      <c r="K145" s="631"/>
      <c r="L145" s="631"/>
      <c r="M145" s="631"/>
      <c r="N145" s="631"/>
      <c r="O145" s="631"/>
      <c r="P145" s="631"/>
      <c r="Q145" s="631"/>
      <c r="R145" s="631"/>
      <c r="S145" s="631"/>
      <c r="T145" s="631"/>
      <c r="U145" s="631"/>
      <c r="V145" s="631"/>
      <c r="W145" s="631"/>
      <c r="X145" s="631"/>
    </row>
    <row r="146">
      <c r="A146" s="631"/>
      <c r="B146" s="631"/>
      <c r="C146" s="631"/>
      <c r="D146" s="642"/>
      <c r="E146" s="631"/>
      <c r="F146" s="642"/>
      <c r="G146" s="451"/>
      <c r="H146" s="452"/>
      <c r="I146" s="631"/>
      <c r="J146" s="631"/>
      <c r="K146" s="631"/>
      <c r="L146" s="631"/>
      <c r="M146" s="631"/>
      <c r="N146" s="631"/>
      <c r="O146" s="631"/>
      <c r="P146" s="631"/>
      <c r="Q146" s="631"/>
      <c r="R146" s="631"/>
      <c r="S146" s="631"/>
      <c r="T146" s="631"/>
      <c r="U146" s="631"/>
      <c r="V146" s="631"/>
      <c r="W146" s="631"/>
      <c r="X146" s="631"/>
    </row>
    <row r="147">
      <c r="A147" s="631"/>
      <c r="B147" s="631"/>
      <c r="C147" s="631"/>
      <c r="D147" s="642"/>
      <c r="E147" s="631"/>
      <c r="F147" s="642"/>
      <c r="G147" s="451"/>
      <c r="H147" s="452"/>
      <c r="I147" s="631"/>
      <c r="J147" s="631"/>
      <c r="K147" s="631"/>
      <c r="L147" s="631"/>
      <c r="M147" s="631"/>
      <c r="N147" s="631"/>
      <c r="O147" s="631"/>
      <c r="P147" s="631"/>
      <c r="Q147" s="631"/>
      <c r="R147" s="631"/>
      <c r="S147" s="631"/>
      <c r="T147" s="631"/>
      <c r="U147" s="631"/>
      <c r="V147" s="631"/>
      <c r="W147" s="631"/>
      <c r="X147" s="631"/>
    </row>
    <row r="148">
      <c r="A148" s="631"/>
      <c r="B148" s="631"/>
      <c r="C148" s="631"/>
      <c r="D148" s="642"/>
      <c r="E148" s="631"/>
      <c r="F148" s="642"/>
      <c r="G148" s="451"/>
      <c r="H148" s="452"/>
      <c r="I148" s="631"/>
      <c r="J148" s="631"/>
      <c r="K148" s="631"/>
      <c r="L148" s="631"/>
      <c r="M148" s="631"/>
      <c r="N148" s="631"/>
      <c r="O148" s="631"/>
      <c r="P148" s="631"/>
      <c r="Q148" s="631"/>
      <c r="R148" s="631"/>
      <c r="S148" s="631"/>
      <c r="T148" s="631"/>
      <c r="U148" s="631"/>
      <c r="V148" s="631"/>
      <c r="W148" s="631"/>
      <c r="X148" s="631"/>
    </row>
    <row r="149">
      <c r="A149" s="631"/>
      <c r="B149" s="631"/>
      <c r="C149" s="631"/>
      <c r="D149" s="642"/>
      <c r="E149" s="631"/>
      <c r="F149" s="642"/>
      <c r="G149" s="451"/>
      <c r="H149" s="452"/>
      <c r="I149" s="631"/>
      <c r="J149" s="631"/>
      <c r="K149" s="631"/>
      <c r="L149" s="631"/>
      <c r="M149" s="631"/>
      <c r="N149" s="631"/>
      <c r="O149" s="631"/>
      <c r="P149" s="631"/>
      <c r="Q149" s="631"/>
      <c r="R149" s="631"/>
      <c r="S149" s="631"/>
      <c r="T149" s="631"/>
      <c r="U149" s="631"/>
      <c r="V149" s="631"/>
      <c r="W149" s="631"/>
      <c r="X149" s="631"/>
    </row>
    <row r="150">
      <c r="A150" s="631"/>
      <c r="B150" s="631"/>
      <c r="C150" s="631"/>
      <c r="D150" s="642"/>
      <c r="E150" s="631"/>
      <c r="F150" s="642"/>
      <c r="G150" s="451"/>
      <c r="H150" s="452"/>
      <c r="I150" s="631"/>
      <c r="J150" s="631"/>
      <c r="K150" s="631"/>
      <c r="L150" s="631"/>
      <c r="M150" s="631"/>
      <c r="N150" s="631"/>
      <c r="O150" s="631"/>
      <c r="P150" s="631"/>
      <c r="Q150" s="631"/>
      <c r="R150" s="631"/>
      <c r="S150" s="631"/>
      <c r="T150" s="631"/>
      <c r="U150" s="631"/>
      <c r="V150" s="631"/>
      <c r="W150" s="631"/>
      <c r="X150" s="631"/>
    </row>
    <row r="151">
      <c r="A151" s="631"/>
      <c r="B151" s="631"/>
      <c r="C151" s="631"/>
      <c r="D151" s="642"/>
      <c r="E151" s="631"/>
      <c r="F151" s="642"/>
      <c r="G151" s="451"/>
      <c r="H151" s="452"/>
      <c r="I151" s="631"/>
      <c r="J151" s="631"/>
      <c r="K151" s="631"/>
      <c r="L151" s="631"/>
      <c r="M151" s="631"/>
      <c r="N151" s="631"/>
      <c r="O151" s="631"/>
      <c r="P151" s="631"/>
      <c r="Q151" s="631"/>
      <c r="R151" s="631"/>
      <c r="S151" s="631"/>
      <c r="T151" s="631"/>
      <c r="U151" s="631"/>
      <c r="V151" s="631"/>
      <c r="W151" s="631"/>
      <c r="X151" s="631"/>
    </row>
    <row r="152">
      <c r="A152" s="631"/>
      <c r="B152" s="631"/>
      <c r="C152" s="631"/>
      <c r="D152" s="642"/>
      <c r="E152" s="631"/>
      <c r="F152" s="642"/>
      <c r="G152" s="451"/>
      <c r="H152" s="452"/>
      <c r="I152" s="631"/>
      <c r="J152" s="631"/>
      <c r="K152" s="631"/>
      <c r="L152" s="631"/>
      <c r="M152" s="631"/>
      <c r="N152" s="631"/>
      <c r="O152" s="631"/>
      <c r="P152" s="631"/>
      <c r="Q152" s="631"/>
      <c r="R152" s="631"/>
      <c r="S152" s="631"/>
      <c r="T152" s="631"/>
      <c r="U152" s="631"/>
      <c r="V152" s="631"/>
      <c r="W152" s="631"/>
      <c r="X152" s="631"/>
    </row>
    <row r="153">
      <c r="A153" s="631"/>
      <c r="B153" s="631"/>
      <c r="C153" s="631"/>
      <c r="D153" s="642"/>
      <c r="E153" s="631"/>
      <c r="F153" s="642"/>
      <c r="G153" s="451"/>
      <c r="H153" s="452"/>
      <c r="I153" s="631"/>
      <c r="J153" s="631"/>
      <c r="K153" s="631"/>
      <c r="L153" s="631"/>
      <c r="M153" s="631"/>
      <c r="N153" s="631"/>
      <c r="O153" s="631"/>
      <c r="P153" s="631"/>
      <c r="Q153" s="631"/>
      <c r="R153" s="631"/>
      <c r="S153" s="631"/>
      <c r="T153" s="631"/>
      <c r="U153" s="631"/>
      <c r="V153" s="631"/>
      <c r="W153" s="631"/>
      <c r="X153" s="631"/>
    </row>
    <row r="154">
      <c r="A154" s="631"/>
      <c r="B154" s="631"/>
      <c r="C154" s="631"/>
      <c r="D154" s="642"/>
      <c r="E154" s="631"/>
      <c r="F154" s="642"/>
      <c r="G154" s="451"/>
      <c r="H154" s="452"/>
      <c r="I154" s="631"/>
      <c r="J154" s="631"/>
      <c r="K154" s="631"/>
      <c r="L154" s="631"/>
      <c r="M154" s="631"/>
      <c r="N154" s="631"/>
      <c r="O154" s="631"/>
      <c r="P154" s="631"/>
      <c r="Q154" s="631"/>
      <c r="R154" s="631"/>
      <c r="S154" s="631"/>
      <c r="T154" s="631"/>
      <c r="U154" s="631"/>
      <c r="V154" s="631"/>
      <c r="W154" s="631"/>
      <c r="X154" s="631"/>
    </row>
    <row r="155">
      <c r="A155" s="631"/>
      <c r="B155" s="631"/>
      <c r="C155" s="631"/>
      <c r="D155" s="642"/>
      <c r="E155" s="631"/>
      <c r="F155" s="642"/>
      <c r="G155" s="451"/>
      <c r="H155" s="452"/>
      <c r="I155" s="631"/>
      <c r="J155" s="631"/>
      <c r="K155" s="631"/>
      <c r="L155" s="631"/>
      <c r="M155" s="631"/>
      <c r="N155" s="631"/>
      <c r="O155" s="631"/>
      <c r="P155" s="631"/>
      <c r="Q155" s="631"/>
      <c r="R155" s="631"/>
      <c r="S155" s="631"/>
      <c r="T155" s="631"/>
      <c r="U155" s="631"/>
      <c r="V155" s="631"/>
      <c r="W155" s="631"/>
      <c r="X155" s="631"/>
    </row>
    <row r="156">
      <c r="A156" s="631"/>
      <c r="B156" s="631"/>
      <c r="C156" s="631"/>
      <c r="D156" s="642"/>
      <c r="E156" s="631"/>
      <c r="F156" s="642"/>
      <c r="G156" s="451"/>
      <c r="H156" s="452"/>
      <c r="I156" s="631"/>
      <c r="J156" s="631"/>
      <c r="K156" s="631"/>
      <c r="L156" s="631"/>
      <c r="M156" s="631"/>
      <c r="N156" s="631"/>
      <c r="O156" s="631"/>
      <c r="P156" s="631"/>
      <c r="Q156" s="631"/>
      <c r="R156" s="631"/>
      <c r="S156" s="631"/>
      <c r="T156" s="631"/>
      <c r="U156" s="631"/>
      <c r="V156" s="631"/>
      <c r="W156" s="631"/>
      <c r="X156" s="631"/>
    </row>
    <row r="157">
      <c r="A157" s="631"/>
      <c r="B157" s="631"/>
      <c r="C157" s="631"/>
      <c r="D157" s="642"/>
      <c r="E157" s="631"/>
      <c r="F157" s="642"/>
      <c r="G157" s="451"/>
      <c r="H157" s="452"/>
      <c r="I157" s="631"/>
      <c r="J157" s="631"/>
      <c r="K157" s="631"/>
      <c r="L157" s="631"/>
      <c r="M157" s="631"/>
      <c r="N157" s="631"/>
      <c r="O157" s="631"/>
      <c r="P157" s="631"/>
      <c r="Q157" s="631"/>
      <c r="R157" s="631"/>
      <c r="S157" s="631"/>
      <c r="T157" s="631"/>
      <c r="U157" s="631"/>
      <c r="V157" s="631"/>
      <c r="W157" s="631"/>
      <c r="X157" s="631"/>
    </row>
    <row r="158">
      <c r="A158" s="631"/>
      <c r="B158" s="631"/>
      <c r="C158" s="631"/>
      <c r="D158" s="642"/>
      <c r="E158" s="631"/>
      <c r="F158" s="642"/>
      <c r="G158" s="451"/>
      <c r="H158" s="452"/>
      <c r="I158" s="631"/>
      <c r="J158" s="631"/>
      <c r="K158" s="631"/>
      <c r="L158" s="631"/>
      <c r="M158" s="631"/>
      <c r="N158" s="631"/>
      <c r="O158" s="631"/>
      <c r="P158" s="631"/>
      <c r="Q158" s="631"/>
      <c r="R158" s="631"/>
      <c r="S158" s="631"/>
      <c r="T158" s="631"/>
      <c r="U158" s="631"/>
      <c r="V158" s="631"/>
      <c r="W158" s="631"/>
      <c r="X158" s="631"/>
    </row>
    <row r="159">
      <c r="A159" s="631"/>
      <c r="B159" s="631"/>
      <c r="C159" s="631"/>
      <c r="D159" s="642"/>
      <c r="E159" s="631"/>
      <c r="F159" s="642"/>
      <c r="G159" s="451"/>
      <c r="H159" s="452"/>
      <c r="I159" s="631"/>
      <c r="J159" s="631"/>
      <c r="K159" s="631"/>
      <c r="L159" s="631"/>
      <c r="M159" s="631"/>
      <c r="N159" s="631"/>
      <c r="O159" s="631"/>
      <c r="P159" s="631"/>
      <c r="Q159" s="631"/>
      <c r="R159" s="631"/>
      <c r="S159" s="631"/>
      <c r="T159" s="631"/>
      <c r="U159" s="631"/>
      <c r="V159" s="631"/>
      <c r="W159" s="631"/>
      <c r="X159" s="631"/>
    </row>
    <row r="160">
      <c r="A160" s="631"/>
      <c r="B160" s="631"/>
      <c r="C160" s="631"/>
      <c r="D160" s="642"/>
      <c r="E160" s="631"/>
      <c r="F160" s="642"/>
      <c r="G160" s="451"/>
      <c r="H160" s="452"/>
      <c r="I160" s="631"/>
      <c r="J160" s="631"/>
      <c r="K160" s="631"/>
      <c r="L160" s="631"/>
      <c r="M160" s="631"/>
      <c r="N160" s="631"/>
      <c r="O160" s="631"/>
      <c r="P160" s="631"/>
      <c r="Q160" s="631"/>
      <c r="R160" s="631"/>
      <c r="S160" s="631"/>
      <c r="T160" s="631"/>
      <c r="U160" s="631"/>
      <c r="V160" s="631"/>
      <c r="W160" s="631"/>
      <c r="X160" s="631"/>
    </row>
    <row r="161">
      <c r="A161" s="631"/>
      <c r="B161" s="631"/>
      <c r="C161" s="631"/>
      <c r="D161" s="642"/>
      <c r="E161" s="631"/>
      <c r="F161" s="642"/>
      <c r="G161" s="451"/>
      <c r="H161" s="452"/>
      <c r="I161" s="631"/>
      <c r="J161" s="631"/>
      <c r="K161" s="631"/>
      <c r="L161" s="631"/>
      <c r="M161" s="631"/>
      <c r="N161" s="631"/>
      <c r="O161" s="631"/>
      <c r="P161" s="631"/>
      <c r="Q161" s="631"/>
      <c r="R161" s="631"/>
      <c r="S161" s="631"/>
      <c r="T161" s="631"/>
      <c r="U161" s="631"/>
      <c r="V161" s="631"/>
      <c r="W161" s="631"/>
      <c r="X161" s="631"/>
    </row>
    <row r="162">
      <c r="A162" s="631"/>
      <c r="B162" s="631"/>
      <c r="C162" s="631"/>
      <c r="D162" s="642"/>
      <c r="E162" s="631"/>
      <c r="F162" s="642"/>
      <c r="G162" s="451"/>
      <c r="H162" s="452"/>
      <c r="I162" s="631"/>
      <c r="J162" s="631"/>
      <c r="K162" s="631"/>
      <c r="L162" s="631"/>
      <c r="M162" s="631"/>
      <c r="N162" s="631"/>
      <c r="O162" s="631"/>
      <c r="P162" s="631"/>
      <c r="Q162" s="631"/>
      <c r="R162" s="631"/>
      <c r="S162" s="631"/>
      <c r="T162" s="631"/>
      <c r="U162" s="631"/>
      <c r="V162" s="631"/>
      <c r="W162" s="631"/>
      <c r="X162" s="631"/>
    </row>
    <row r="163">
      <c r="A163" s="631"/>
      <c r="B163" s="631"/>
      <c r="C163" s="631"/>
      <c r="D163" s="642"/>
      <c r="E163" s="631"/>
      <c r="F163" s="642"/>
      <c r="G163" s="451"/>
      <c r="H163" s="452"/>
      <c r="I163" s="631"/>
      <c r="J163" s="631"/>
      <c r="K163" s="631"/>
      <c r="L163" s="631"/>
      <c r="M163" s="631"/>
      <c r="N163" s="631"/>
      <c r="O163" s="631"/>
      <c r="P163" s="631"/>
      <c r="Q163" s="631"/>
      <c r="R163" s="631"/>
      <c r="S163" s="631"/>
      <c r="T163" s="631"/>
      <c r="U163" s="631"/>
      <c r="V163" s="631"/>
      <c r="W163" s="631"/>
      <c r="X163" s="631"/>
    </row>
    <row r="164">
      <c r="A164" s="631"/>
      <c r="B164" s="631"/>
      <c r="C164" s="631"/>
      <c r="D164" s="642"/>
      <c r="E164" s="631"/>
      <c r="F164" s="642"/>
      <c r="G164" s="451"/>
      <c r="H164" s="452"/>
      <c r="I164" s="631"/>
      <c r="J164" s="631"/>
      <c r="K164" s="631"/>
      <c r="L164" s="631"/>
      <c r="M164" s="631"/>
      <c r="N164" s="631"/>
      <c r="O164" s="631"/>
      <c r="P164" s="631"/>
      <c r="Q164" s="631"/>
      <c r="R164" s="631"/>
      <c r="S164" s="631"/>
      <c r="T164" s="631"/>
      <c r="U164" s="631"/>
      <c r="V164" s="631"/>
      <c r="W164" s="631"/>
      <c r="X164" s="631"/>
    </row>
    <row r="165">
      <c r="A165" s="631"/>
      <c r="B165" s="631"/>
      <c r="C165" s="631"/>
      <c r="D165" s="642"/>
      <c r="E165" s="631"/>
      <c r="F165" s="642"/>
      <c r="G165" s="451"/>
      <c r="H165" s="452"/>
      <c r="I165" s="631"/>
      <c r="J165" s="631"/>
      <c r="K165" s="631"/>
      <c r="L165" s="631"/>
      <c r="M165" s="631"/>
      <c r="N165" s="631"/>
      <c r="O165" s="631"/>
      <c r="P165" s="631"/>
      <c r="Q165" s="631"/>
      <c r="R165" s="631"/>
      <c r="S165" s="631"/>
      <c r="T165" s="631"/>
      <c r="U165" s="631"/>
      <c r="V165" s="631"/>
      <c r="W165" s="631"/>
      <c r="X165" s="631"/>
    </row>
    <row r="166">
      <c r="A166" s="631"/>
      <c r="B166" s="631"/>
      <c r="C166" s="631"/>
      <c r="D166" s="642"/>
      <c r="E166" s="631"/>
      <c r="F166" s="642"/>
      <c r="G166" s="451"/>
      <c r="H166" s="452"/>
      <c r="I166" s="631"/>
      <c r="J166" s="631"/>
      <c r="K166" s="631"/>
      <c r="L166" s="631"/>
      <c r="M166" s="631"/>
      <c r="N166" s="631"/>
      <c r="O166" s="631"/>
      <c r="P166" s="631"/>
      <c r="Q166" s="631"/>
      <c r="R166" s="631"/>
      <c r="S166" s="631"/>
      <c r="T166" s="631"/>
      <c r="U166" s="631"/>
      <c r="V166" s="631"/>
      <c r="W166" s="631"/>
      <c r="X166" s="631"/>
    </row>
    <row r="167">
      <c r="A167" s="631"/>
      <c r="B167" s="631"/>
      <c r="C167" s="631"/>
      <c r="D167" s="642"/>
      <c r="E167" s="631"/>
      <c r="F167" s="642"/>
      <c r="G167" s="451"/>
      <c r="H167" s="452"/>
      <c r="I167" s="631"/>
      <c r="J167" s="631"/>
      <c r="K167" s="631"/>
      <c r="L167" s="631"/>
      <c r="M167" s="631"/>
      <c r="N167" s="631"/>
      <c r="O167" s="631"/>
      <c r="P167" s="631"/>
      <c r="Q167" s="631"/>
      <c r="R167" s="631"/>
      <c r="S167" s="631"/>
      <c r="T167" s="631"/>
      <c r="U167" s="631"/>
      <c r="V167" s="631"/>
      <c r="W167" s="631"/>
      <c r="X167" s="631"/>
    </row>
    <row r="168">
      <c r="A168" s="631"/>
      <c r="B168" s="631"/>
      <c r="C168" s="631"/>
      <c r="D168" s="642"/>
      <c r="E168" s="631"/>
      <c r="F168" s="642"/>
      <c r="G168" s="451"/>
      <c r="H168" s="452"/>
      <c r="I168" s="631"/>
      <c r="J168" s="631"/>
      <c r="K168" s="631"/>
      <c r="L168" s="631"/>
      <c r="M168" s="631"/>
      <c r="N168" s="631"/>
      <c r="O168" s="631"/>
      <c r="P168" s="631"/>
      <c r="Q168" s="631"/>
      <c r="R168" s="631"/>
      <c r="S168" s="631"/>
      <c r="T168" s="631"/>
      <c r="U168" s="631"/>
      <c r="V168" s="631"/>
      <c r="W168" s="631"/>
      <c r="X168" s="631"/>
    </row>
    <row r="169">
      <c r="A169" s="631"/>
      <c r="B169" s="631"/>
      <c r="C169" s="631"/>
      <c r="D169" s="642"/>
      <c r="E169" s="631"/>
      <c r="F169" s="642"/>
      <c r="G169" s="451"/>
      <c r="H169" s="452"/>
      <c r="I169" s="631"/>
      <c r="J169" s="631"/>
      <c r="K169" s="631"/>
      <c r="L169" s="631"/>
      <c r="M169" s="631"/>
      <c r="N169" s="631"/>
      <c r="O169" s="631"/>
      <c r="P169" s="631"/>
      <c r="Q169" s="631"/>
      <c r="R169" s="631"/>
      <c r="S169" s="631"/>
      <c r="T169" s="631"/>
      <c r="U169" s="631"/>
      <c r="V169" s="631"/>
      <c r="W169" s="631"/>
      <c r="X169" s="631"/>
    </row>
    <row r="170">
      <c r="A170" s="631"/>
      <c r="B170" s="631"/>
      <c r="C170" s="631"/>
      <c r="D170" s="642"/>
      <c r="E170" s="631"/>
      <c r="F170" s="642"/>
      <c r="G170" s="451"/>
      <c r="H170" s="452"/>
      <c r="I170" s="631"/>
      <c r="J170" s="631"/>
      <c r="K170" s="631"/>
      <c r="L170" s="631"/>
      <c r="M170" s="631"/>
      <c r="N170" s="631"/>
      <c r="O170" s="631"/>
      <c r="P170" s="631"/>
      <c r="Q170" s="631"/>
      <c r="R170" s="631"/>
      <c r="S170" s="631"/>
      <c r="T170" s="631"/>
      <c r="U170" s="631"/>
      <c r="V170" s="631"/>
      <c r="W170" s="631"/>
      <c r="X170" s="631"/>
    </row>
    <row r="171">
      <c r="A171" s="631"/>
      <c r="B171" s="631"/>
      <c r="C171" s="631"/>
      <c r="D171" s="642"/>
      <c r="E171" s="631"/>
      <c r="F171" s="642"/>
      <c r="G171" s="451"/>
      <c r="H171" s="452"/>
      <c r="I171" s="631"/>
      <c r="J171" s="631"/>
      <c r="K171" s="631"/>
      <c r="L171" s="631"/>
      <c r="M171" s="631"/>
      <c r="N171" s="631"/>
      <c r="O171" s="631"/>
      <c r="P171" s="631"/>
      <c r="Q171" s="631"/>
      <c r="R171" s="631"/>
      <c r="S171" s="631"/>
      <c r="T171" s="631"/>
      <c r="U171" s="631"/>
      <c r="V171" s="631"/>
      <c r="W171" s="631"/>
      <c r="X171" s="631"/>
    </row>
    <row r="172">
      <c r="A172" s="631"/>
      <c r="B172" s="631"/>
      <c r="C172" s="631"/>
      <c r="D172" s="642"/>
      <c r="E172" s="631"/>
      <c r="F172" s="642"/>
      <c r="G172" s="451"/>
      <c r="H172" s="452"/>
      <c r="I172" s="631"/>
      <c r="J172" s="631"/>
      <c r="K172" s="631"/>
      <c r="L172" s="631"/>
      <c r="M172" s="631"/>
      <c r="N172" s="631"/>
      <c r="O172" s="631"/>
      <c r="P172" s="631"/>
      <c r="Q172" s="631"/>
      <c r="R172" s="631"/>
      <c r="S172" s="631"/>
      <c r="T172" s="631"/>
      <c r="U172" s="631"/>
      <c r="V172" s="631"/>
      <c r="W172" s="631"/>
      <c r="X172" s="631"/>
    </row>
    <row r="173">
      <c r="A173" s="631"/>
      <c r="B173" s="631"/>
      <c r="C173" s="631"/>
      <c r="D173" s="642"/>
      <c r="E173" s="631"/>
      <c r="F173" s="642"/>
      <c r="G173" s="451"/>
      <c r="H173" s="452"/>
      <c r="I173" s="631"/>
      <c r="J173" s="631"/>
      <c r="K173" s="631"/>
      <c r="L173" s="631"/>
      <c r="M173" s="631"/>
      <c r="N173" s="631"/>
      <c r="O173" s="631"/>
      <c r="P173" s="631"/>
      <c r="Q173" s="631"/>
      <c r="R173" s="631"/>
      <c r="S173" s="631"/>
      <c r="T173" s="631"/>
      <c r="U173" s="631"/>
      <c r="V173" s="631"/>
      <c r="W173" s="631"/>
      <c r="X173" s="631"/>
    </row>
    <row r="174">
      <c r="A174" s="631"/>
      <c r="B174" s="631"/>
      <c r="C174" s="631"/>
      <c r="D174" s="642"/>
      <c r="E174" s="631"/>
      <c r="F174" s="642"/>
      <c r="G174" s="451"/>
      <c r="H174" s="452"/>
      <c r="I174" s="631"/>
      <c r="J174" s="631"/>
      <c r="K174" s="631"/>
      <c r="L174" s="631"/>
      <c r="M174" s="631"/>
      <c r="N174" s="631"/>
      <c r="O174" s="631"/>
      <c r="P174" s="631"/>
      <c r="Q174" s="631"/>
      <c r="R174" s="631"/>
      <c r="S174" s="631"/>
      <c r="T174" s="631"/>
      <c r="U174" s="631"/>
      <c r="V174" s="631"/>
      <c r="W174" s="631"/>
      <c r="X174" s="631"/>
    </row>
    <row r="175">
      <c r="A175" s="631"/>
      <c r="B175" s="631"/>
      <c r="C175" s="631"/>
      <c r="D175" s="642"/>
      <c r="E175" s="631"/>
      <c r="F175" s="642"/>
      <c r="G175" s="451"/>
      <c r="H175" s="452"/>
      <c r="I175" s="631"/>
      <c r="J175" s="631"/>
      <c r="K175" s="631"/>
      <c r="L175" s="631"/>
      <c r="M175" s="631"/>
      <c r="N175" s="631"/>
      <c r="O175" s="631"/>
      <c r="P175" s="631"/>
      <c r="Q175" s="631"/>
      <c r="R175" s="631"/>
      <c r="S175" s="631"/>
      <c r="T175" s="631"/>
      <c r="U175" s="631"/>
      <c r="V175" s="631"/>
      <c r="W175" s="631"/>
      <c r="X175" s="631"/>
    </row>
    <row r="176">
      <c r="A176" s="631"/>
      <c r="B176" s="631"/>
      <c r="C176" s="631"/>
      <c r="D176" s="642"/>
      <c r="E176" s="631"/>
      <c r="F176" s="642"/>
      <c r="G176" s="451"/>
      <c r="H176" s="452"/>
      <c r="I176" s="631"/>
      <c r="J176" s="631"/>
      <c r="K176" s="631"/>
      <c r="L176" s="631"/>
      <c r="M176" s="631"/>
      <c r="N176" s="631"/>
      <c r="O176" s="631"/>
      <c r="P176" s="631"/>
      <c r="Q176" s="631"/>
      <c r="R176" s="631"/>
      <c r="S176" s="631"/>
      <c r="T176" s="631"/>
      <c r="U176" s="631"/>
      <c r="V176" s="631"/>
      <c r="W176" s="631"/>
      <c r="X176" s="631"/>
    </row>
    <row r="177">
      <c r="A177" s="631"/>
      <c r="B177" s="631"/>
      <c r="C177" s="631"/>
      <c r="D177" s="642"/>
      <c r="E177" s="631"/>
      <c r="F177" s="642"/>
      <c r="G177" s="451"/>
      <c r="H177" s="452"/>
      <c r="I177" s="631"/>
      <c r="J177" s="631"/>
      <c r="K177" s="631"/>
      <c r="L177" s="631"/>
      <c r="M177" s="631"/>
      <c r="N177" s="631"/>
      <c r="O177" s="631"/>
      <c r="P177" s="631"/>
      <c r="Q177" s="631"/>
      <c r="R177" s="631"/>
      <c r="S177" s="631"/>
      <c r="T177" s="631"/>
      <c r="U177" s="631"/>
      <c r="V177" s="631"/>
      <c r="W177" s="631"/>
      <c r="X177" s="631"/>
    </row>
    <row r="178">
      <c r="A178" s="631"/>
      <c r="B178" s="631"/>
      <c r="C178" s="631"/>
      <c r="D178" s="642"/>
      <c r="E178" s="631"/>
      <c r="F178" s="642"/>
      <c r="G178" s="451"/>
      <c r="H178" s="452"/>
      <c r="I178" s="631"/>
      <c r="J178" s="631"/>
      <c r="K178" s="631"/>
      <c r="L178" s="631"/>
      <c r="M178" s="631"/>
      <c r="N178" s="631"/>
      <c r="O178" s="631"/>
      <c r="P178" s="631"/>
      <c r="Q178" s="631"/>
      <c r="R178" s="631"/>
      <c r="S178" s="631"/>
      <c r="T178" s="631"/>
      <c r="U178" s="631"/>
      <c r="V178" s="631"/>
      <c r="W178" s="631"/>
      <c r="X178" s="631"/>
    </row>
    <row r="179">
      <c r="A179" s="631"/>
      <c r="B179" s="631"/>
      <c r="C179" s="631"/>
      <c r="D179" s="642"/>
      <c r="E179" s="631"/>
      <c r="F179" s="642"/>
      <c r="G179" s="451"/>
      <c r="H179" s="452"/>
      <c r="I179" s="631"/>
      <c r="J179" s="631"/>
      <c r="K179" s="631"/>
      <c r="L179" s="631"/>
      <c r="M179" s="631"/>
      <c r="N179" s="631"/>
      <c r="O179" s="631"/>
      <c r="P179" s="631"/>
      <c r="Q179" s="631"/>
      <c r="R179" s="631"/>
      <c r="S179" s="631"/>
      <c r="T179" s="631"/>
      <c r="U179" s="631"/>
      <c r="V179" s="631"/>
      <c r="W179" s="631"/>
      <c r="X179" s="631"/>
    </row>
    <row r="180">
      <c r="A180" s="631"/>
      <c r="B180" s="631"/>
      <c r="C180" s="631"/>
      <c r="D180" s="642"/>
      <c r="E180" s="631"/>
      <c r="F180" s="642"/>
      <c r="G180" s="451"/>
      <c r="H180" s="452"/>
      <c r="I180" s="631"/>
      <c r="J180" s="631"/>
      <c r="K180" s="631"/>
      <c r="L180" s="631"/>
      <c r="M180" s="631"/>
      <c r="N180" s="631"/>
      <c r="O180" s="631"/>
      <c r="P180" s="631"/>
      <c r="Q180" s="631"/>
      <c r="R180" s="631"/>
      <c r="S180" s="631"/>
      <c r="T180" s="631"/>
      <c r="U180" s="631"/>
      <c r="V180" s="631"/>
      <c r="W180" s="631"/>
      <c r="X180" s="631"/>
    </row>
    <row r="181">
      <c r="A181" s="631"/>
      <c r="B181" s="631"/>
      <c r="C181" s="631"/>
      <c r="D181" s="642"/>
      <c r="E181" s="631"/>
      <c r="F181" s="642"/>
      <c r="G181" s="451"/>
      <c r="H181" s="452"/>
      <c r="I181" s="631"/>
      <c r="J181" s="631"/>
      <c r="K181" s="631"/>
      <c r="L181" s="631"/>
      <c r="M181" s="631"/>
      <c r="N181" s="631"/>
      <c r="O181" s="631"/>
      <c r="P181" s="631"/>
      <c r="Q181" s="631"/>
      <c r="R181" s="631"/>
      <c r="S181" s="631"/>
      <c r="T181" s="631"/>
      <c r="U181" s="631"/>
      <c r="V181" s="631"/>
      <c r="W181" s="631"/>
      <c r="X181" s="631"/>
    </row>
  </sheetData>
  <dataValidations count="4" disablePrompts="0">
    <dataValidation sqref="G10:G18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81" type="list" allowBlank="1" errorStyle="stop" imeMode="noControl" operator="between" showDropDown="0" showErrorMessage="0" showInputMessage="0">
      <formula1>'Списки'!$E$2:$E$1002</formula1>
    </dataValidation>
    <dataValidation sqref="K10:K181"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680025-001E-466C-8D36-00430007000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2A0033-0054-4E26-86F8-005D00180004}">
            <xm:f>1</xm:f>
            <x14:dxf>
              <font>
                <color indexed="65"/>
              </font>
              <fill>
                <patternFill patternType="solid">
                  <fgColor rgb="FF434343"/>
                  <bgColor rgb="FF434343"/>
                </patternFill>
              </fill>
              <border>
                <left style="none"/>
                <right style="none"/>
                <top style="none"/>
                <bottom style="none"/>
                <diagonal style="none"/>
              </border>
            </x14:dxf>
          </x14:cfRule>
          <xm:sqref>G10:G181</xm:sqref>
        </x14:conditionalFormatting>
        <x14:conditionalFormatting xmlns:xm="http://schemas.microsoft.com/office/excel/2006/main">
          <x14:cfRule type="cellIs" priority="11" operator="equal" id="{003600F6-0032-4348-816D-005C0079007B}">
            <xm:f>0.5</xm:f>
            <x14:dxf>
              <font>
                <color indexed="65"/>
              </font>
              <fill>
                <patternFill patternType="solid">
                  <fgColor rgb="FF999999"/>
                  <bgColor rgb="FF999999"/>
                </patternFill>
              </fill>
              <border>
                <left style="none"/>
                <right style="none"/>
                <top style="none"/>
                <bottom style="none"/>
                <diagonal style="none"/>
              </border>
            </x14:dxf>
          </x14:cfRule>
          <xm:sqref>G10:G181</xm:sqref>
        </x14:conditionalFormatting>
        <x14:conditionalFormatting xmlns:xm="http://schemas.microsoft.com/office/excel/2006/main">
          <x14:cfRule type="cellIs" priority="10" operator="equal" id="{00F400B5-001F-40E9-8BB7-00CE0097007B}">
            <xm:f>0.2</xm:f>
            <x14:dxf>
              <font/>
              <fill>
                <patternFill patternType="solid">
                  <fgColor rgb="FFCCCCCC"/>
                  <bgColor rgb="FFCCCCCC"/>
                </patternFill>
              </fill>
              <border>
                <left style="none"/>
                <right style="none"/>
                <top style="none"/>
                <bottom style="none"/>
                <diagonal style="none"/>
              </border>
            </x14:dxf>
          </x14:cfRule>
          <xm:sqref>G10:G181</xm:sqref>
        </x14:conditionalFormatting>
        <x14:conditionalFormatting xmlns:xm="http://schemas.microsoft.com/office/excel/2006/main">
          <x14:cfRule type="containsText" priority="9" operator="containsText" text="ПД" id="{001B00FA-00C2-4A16-84B0-009D00F80026}">
            <xm:f>NOT(ISERROR(SEARCH(("ПД"),(K3))))</xm:f>
            <x14:dxf>
              <font/>
              <fill>
                <patternFill patternType="solid">
                  <fgColor rgb="FFF9CB9C"/>
                  <bgColor rgb="FFF9CB9C"/>
                </patternFill>
              </fill>
              <border>
                <left style="none"/>
                <right style="none"/>
                <top style="none"/>
                <bottom style="none"/>
                <diagonal style="none"/>
              </border>
            </x14:dxf>
          </x14:cfRule>
          <xm:sqref>K3 K5:K181</xm:sqref>
        </x14:conditionalFormatting>
        <x14:conditionalFormatting xmlns:xm="http://schemas.microsoft.com/office/excel/2006/main">
          <x14:cfRule type="containsText" priority="8" operator="containsText" text="отменено" id="{0027002B-0036-48AC-B778-0002005700DA}">
            <xm:f>NOT(ISERROR(SEARCH(("отменено"),(K3))))</xm:f>
            <x14:dxf>
              <font/>
              <fill>
                <patternFill patternType="solid">
                  <fgColor rgb="FFD9EAD3"/>
                  <bgColor rgb="FFD9EAD3"/>
                </patternFill>
              </fill>
              <border>
                <left style="none"/>
                <right style="none"/>
                <top style="none"/>
                <bottom style="none"/>
                <diagonal style="none"/>
              </border>
            </x14:dxf>
          </x14:cfRule>
          <xm:sqref>K3 K5:K181</xm:sqref>
        </x14:conditionalFormatting>
        <x14:conditionalFormatting xmlns:xm="http://schemas.microsoft.com/office/excel/2006/main">
          <x14:cfRule type="cellIs" priority="7" operator="equal" id="{0035002E-00C6-44BA-B532-00CF008700A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H5:H181 A9:G9</xm:sqref>
        </x14:conditionalFormatting>
        <x14:conditionalFormatting xmlns:xm="http://schemas.microsoft.com/office/excel/2006/main">
          <x14:cfRule type="cellIs" priority="6" operator="equal" id="{0042003A-0081-411C-B1D3-00CC00FC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H5:H181 A9:G9</xm:sqref>
        </x14:conditionalFormatting>
        <x14:conditionalFormatting xmlns:xm="http://schemas.microsoft.com/office/excel/2006/main">
          <x14:cfRule type="cellIs" priority="5" operator="equal" id="{007300AA-00CF-4099-8109-00D500D7007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H5:H181 A9:G9</xm:sqref>
        </x14:conditionalFormatting>
        <x14:conditionalFormatting xmlns:xm="http://schemas.microsoft.com/office/excel/2006/main">
          <x14:cfRule type="cellIs" priority="4" operator="equal" id="{009200FA-009F-4EE3-A366-007400AD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H5:H181 A9:G9</xm:sqref>
        </x14:conditionalFormatting>
        <x14:conditionalFormatting xmlns:xm="http://schemas.microsoft.com/office/excel/2006/main">
          <x14:cfRule type="cellIs" priority="3" operator="equal" id="{00EC0016-00B8-418F-8FBB-008A00C90027}">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H5:H181 A9:G9</xm:sqref>
        </x14:conditionalFormatting>
        <x14:conditionalFormatting xmlns:xm="http://schemas.microsoft.com/office/excel/2006/main">
          <x14:cfRule type="containsText" priority="2" operator="containsText" text="повторно" id="{00DC0013-006C-4463-8511-003200E200B5}">
            <xm:f>NOT(ISERROR(SEARCH(("повторно"),(K3))))</xm:f>
            <x14:dxf>
              <font/>
              <fill>
                <patternFill patternType="solid">
                  <fgColor rgb="FFEA9999"/>
                  <bgColor rgb="FFEA9999"/>
                </patternFill>
              </fill>
              <border>
                <left style="none"/>
                <right style="none"/>
                <top style="none"/>
                <bottom style="none"/>
                <diagonal style="none"/>
              </border>
            </x14:dxf>
          </x14:cfRule>
          <xm:sqref>K3 K5:K181</xm:sqref>
        </x14:conditionalFormatting>
        <x14:conditionalFormatting xmlns:xm="http://schemas.microsoft.com/office/excel/2006/main">
          <x14:cfRule type="containsText" priority="1" operator="containsText" text="снято" id="{00DF0050-0016-4EB8-90FB-006C00E80043}">
            <xm:f>NOT(ISERROR(SEARCH(("снято"),(K3))))</xm:f>
            <x14:dxf>
              <font/>
              <fill>
                <patternFill patternType="solid">
                  <fgColor rgb="FF93C47D"/>
                  <bgColor rgb="FF93C47D"/>
                </patternFill>
              </fill>
              <border>
                <left style="none"/>
                <right style="none"/>
                <top style="none"/>
                <bottom style="none"/>
                <diagonal style="none"/>
              </border>
            </x14:dxf>
          </x14:cfRule>
          <xm:sqref>K3 K5:K181</xm:sqref>
        </x14:conditionalFormatting>
      </x14:conditionalFormatting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9.75"/>
    <col customWidth="1" min="4" max="4" width="53.380000000000003"/>
    <col customWidth="1" min="5" max="5" width="34.130000000000003"/>
    <col collapsed="1" customWidth="1" min="6" max="6" width="21.379999999999999"/>
    <col customWidth="1" hidden="1" min="7" max="8" outlineLevel="1" width="14.130000000000001"/>
    <col customWidth="1" min="12" max="12" width="31.879999999999999"/>
    <col customWidth="1" min="14" max="15" width="25"/>
    <col customWidth="1" min="16" max="16" width="39.130000000000003"/>
    <col customWidth="1" min="17" max="17" width="16.379999999999999"/>
    <col customWidth="1" min="18" max="18" width="26.879999999999999"/>
    <col customWidth="1" min="19" max="19" width="22"/>
    <col customWidth="1" min="20" max="20" width="14.380000000000001"/>
    <col customWidth="1" min="21" max="21" width="26.879999999999999"/>
    <col customWidth="1" min="22" max="25"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1" t="s">
        <v>254</v>
      </c>
      <c r="P1" s="120" t="s">
        <v>260</v>
      </c>
      <c r="Q1" s="122" t="s">
        <v>261</v>
      </c>
      <c r="R1" s="122" t="s">
        <v>262</v>
      </c>
      <c r="S1" s="121" t="s">
        <v>263</v>
      </c>
      <c r="T1" s="123" t="s">
        <v>261</v>
      </c>
      <c r="U1" s="123" t="s">
        <v>262</v>
      </c>
      <c r="V1" s="121" t="s">
        <v>263</v>
      </c>
      <c r="W1" s="123" t="s">
        <v>261</v>
      </c>
      <c r="X1" s="123" t="s">
        <v>262</v>
      </c>
      <c r="Y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c r="P2" s="130" t="s">
        <v>18</v>
      </c>
      <c r="Q2" s="130" t="s">
        <v>20</v>
      </c>
      <c r="R2" s="130" t="s">
        <v>22</v>
      </c>
      <c r="S2" s="130" t="s">
        <v>23</v>
      </c>
      <c r="T2" s="130" t="s">
        <v>24</v>
      </c>
      <c r="U2" s="130" t="s">
        <v>26</v>
      </c>
      <c r="V2" s="130" t="s">
        <v>27</v>
      </c>
      <c r="W2" s="130" t="s">
        <v>28</v>
      </c>
      <c r="X2" s="130" t="s">
        <v>29</v>
      </c>
      <c r="Y2" s="130" t="s">
        <v>31</v>
      </c>
    </row>
    <row r="3" hidden="1" outlineLevel="1">
      <c r="A3" s="131"/>
      <c r="B3" s="18" t="s">
        <v>266</v>
      </c>
      <c r="C3" s="18" t="s">
        <v>267</v>
      </c>
      <c r="D3" s="18" t="s">
        <v>34</v>
      </c>
      <c r="E3" s="18"/>
      <c r="F3" s="18"/>
      <c r="G3" s="129"/>
      <c r="H3" s="132">
        <f>COUNTIF($H10:$H169,"1 - Несоответствие продуктовым требованиям ПИК-Стандарт")</f>
        <v>0</v>
      </c>
      <c r="I3" s="132">
        <f>COUNTIF($H10:$H169,"2 - Несоответствие Бренд-листам ПИК")</f>
        <v>0</v>
      </c>
      <c r="J3" s="132">
        <f>COUNTIF($H10:$H169,"3 - Несоответствие Каталогу отделки")</f>
        <v>0</v>
      </c>
      <c r="K3" s="132">
        <f>COUNTIF($H10:$H169,"5 - Ошибка в применении СТМ")</f>
        <v>0</v>
      </c>
      <c r="L3" s="132">
        <f>COUNTIF($H10:$H169,"4 - Несоответствие Каталогу оборудования")</f>
        <v>0</v>
      </c>
      <c r="M3" s="132">
        <f>COUNTIF($H10:$H169,"6 - Ошибка в применении сборных ЛМ")</f>
        <v>0</v>
      </c>
      <c r="N3" s="132">
        <f>COUNTIF($H10:$H169,"7 - Ошибка в применении шкаф-пакетов")</f>
        <v>0</v>
      </c>
      <c r="O3" s="132"/>
      <c r="P3" s="132">
        <f>COUNTIF($H10:$H169,"8 - Ошибка в применении шахт-пакетов")</f>
        <v>0</v>
      </c>
      <c r="Q3" s="132">
        <f>COUNTIF($H10:$H169,"9 - Несоответствие типологическим требованиям ПИК-Стандарт")</f>
        <v>0</v>
      </c>
      <c r="R3" s="132">
        <f>COUNTIF($H10:$H169,"10 - Несоответствие НТД РФ")</f>
        <v>0</v>
      </c>
      <c r="S3" s="132">
        <f>COUNTIF($H10:$H169,"11 - Несоответствие ИРД (кроме ТУ, СТУ), АПР, ПД")</f>
        <v>0</v>
      </c>
      <c r="T3" s="132">
        <f>COUNTIF($H10:$H169,"12 - Несоответствие требованиям ТУ, СТУ")</f>
        <v>0</v>
      </c>
      <c r="U3" s="132">
        <f>COUNTIF($H10:$H169,"13 - Ошибка в технических решениях")</f>
        <v>1</v>
      </c>
      <c r="V3" s="132">
        <f>COUNTIF($H10:$H169,"14 - Неувязка м/у собой комплектов РД")</f>
        <v>0</v>
      </c>
      <c r="W3" s="132">
        <f>COUNTIF($H10:$H169,"15 - Недостаточность информации влияющей на СМР")</f>
        <v>4</v>
      </c>
      <c r="X3" s="132">
        <f>COUNTIF($H10:$H169,"16 - Нерациональное решение")</f>
        <v>0</v>
      </c>
      <c r="Y3" s="132">
        <f>COUNTIF($H10:$H169,"17 - Оформление")</f>
        <v>0</v>
      </c>
    </row>
    <row r="4" hidden="1" outlineLevel="1">
      <c r="A4" s="125" t="s">
        <v>264</v>
      </c>
      <c r="B4" s="133">
        <v>3</v>
      </c>
      <c r="C4" s="133">
        <v>2</v>
      </c>
      <c r="D4" s="134">
        <f>C4/B4</f>
        <v>0.66666666669999997</v>
      </c>
      <c r="E4" s="235"/>
      <c r="G4" s="129"/>
      <c r="H4" s="126" t="s">
        <v>53</v>
      </c>
      <c r="I4" s="126" t="s">
        <v>53</v>
      </c>
      <c r="J4" s="126" t="s">
        <v>53</v>
      </c>
      <c r="K4" s="126" t="s">
        <v>53</v>
      </c>
      <c r="L4" s="126" t="s">
        <v>53</v>
      </c>
      <c r="M4" s="126" t="s">
        <v>53</v>
      </c>
      <c r="N4" s="126" t="s">
        <v>53</v>
      </c>
      <c r="O4" s="126"/>
      <c r="P4" s="126" t="s">
        <v>53</v>
      </c>
      <c r="Q4" s="126" t="s">
        <v>53</v>
      </c>
      <c r="R4" s="126" t="s">
        <v>53</v>
      </c>
      <c r="S4" s="126" t="s">
        <v>53</v>
      </c>
      <c r="T4" s="126" t="s">
        <v>53</v>
      </c>
      <c r="U4" s="126" t="s">
        <v>53</v>
      </c>
      <c r="V4" s="126" t="s">
        <v>53</v>
      </c>
      <c r="W4" s="126" t="s">
        <v>53</v>
      </c>
      <c r="X4" s="126" t="s">
        <v>53</v>
      </c>
      <c r="Y4" s="126" t="s">
        <v>53</v>
      </c>
    </row>
    <row r="5" hidden="1" outlineLevel="1">
      <c r="D5" s="135"/>
      <c r="E5" s="236"/>
      <c r="G5" s="126" t="s">
        <v>53</v>
      </c>
      <c r="H5" s="136"/>
      <c r="I5" s="137"/>
      <c r="J5" s="138"/>
      <c r="K5" s="137"/>
      <c r="L5" s="138"/>
      <c r="M5" s="138"/>
      <c r="N5" s="137"/>
      <c r="O5" s="137"/>
      <c r="P5" s="138"/>
      <c r="Q5" s="138"/>
      <c r="R5" s="137"/>
      <c r="S5" s="138"/>
      <c r="T5" s="138"/>
      <c r="U5" s="137"/>
      <c r="V5" s="137"/>
      <c r="W5" s="137"/>
      <c r="X5" s="137"/>
      <c r="Y5" s="137"/>
    </row>
    <row r="6" hidden="1" outlineLevel="1">
      <c r="A6" s="18">
        <v>0.20000000000000001</v>
      </c>
      <c r="B6" s="18">
        <v>0.5</v>
      </c>
      <c r="C6" s="18">
        <v>1</v>
      </c>
      <c r="D6" s="18" t="s">
        <v>38</v>
      </c>
      <c r="E6" s="18"/>
      <c r="F6" s="18" t="s">
        <v>268</v>
      </c>
      <c r="G6" s="139">
        <f>COUNTIFS(G10:G136,"0,2")</f>
        <v>1</v>
      </c>
      <c r="H6" s="136"/>
      <c r="I6" s="137"/>
      <c r="J6" s="138"/>
      <c r="K6" s="137"/>
      <c r="L6" s="138"/>
      <c r="M6" s="138"/>
      <c r="N6" s="137"/>
      <c r="O6" s="137"/>
      <c r="P6" s="138"/>
      <c r="Q6" s="138"/>
      <c r="R6" s="137"/>
      <c r="S6" s="138"/>
      <c r="T6" s="138"/>
      <c r="U6" s="137"/>
      <c r="V6" s="137"/>
      <c r="W6" s="137"/>
      <c r="X6" s="137"/>
      <c r="Y6" s="137"/>
    </row>
    <row r="7" hidden="1" outlineLevel="1">
      <c r="A7" s="140">
        <f>G6*0.2/B4</f>
        <v>0.066666666669999999</v>
      </c>
      <c r="B7" s="140">
        <f>G7*0.5/B4</f>
        <v>0.66666666669999997</v>
      </c>
      <c r="C7" s="140">
        <f>G8*1/B4</f>
        <v>0</v>
      </c>
      <c r="D7" s="141">
        <f>(G6*A6+G7*B6+G8*C6)/SUM(G6:G8)</f>
        <v>0.44</v>
      </c>
      <c r="E7" s="241"/>
      <c r="F7" s="143" t="s">
        <v>269</v>
      </c>
      <c r="G7" s="139">
        <f>COUNTIFS(G10:G136,"0,5")</f>
        <v>4</v>
      </c>
      <c r="H7" s="136"/>
      <c r="I7" s="144"/>
      <c r="J7" s="144"/>
      <c r="K7" s="144"/>
      <c r="L7" s="144"/>
      <c r="M7" s="144"/>
      <c r="N7" s="144"/>
      <c r="O7" s="144"/>
      <c r="P7" s="144"/>
      <c r="Q7" s="144"/>
      <c r="R7" s="144"/>
      <c r="S7" s="144"/>
      <c r="T7" s="144"/>
      <c r="U7" s="144"/>
      <c r="V7" s="144"/>
      <c r="W7" s="144"/>
      <c r="X7" s="144"/>
      <c r="Y7" s="144"/>
    </row>
    <row r="8" hidden="1" outlineLevel="1">
      <c r="A8" s="126" t="s">
        <v>53</v>
      </c>
      <c r="B8" s="126" t="s">
        <v>53</v>
      </c>
      <c r="C8" s="126" t="s">
        <v>53</v>
      </c>
      <c r="D8" s="126" t="s">
        <v>53</v>
      </c>
      <c r="E8" s="126"/>
      <c r="F8" s="18" t="s">
        <v>270</v>
      </c>
      <c r="G8" s="139">
        <f>COUNTIFS(G10:G136,"1")</f>
        <v>0</v>
      </c>
      <c r="H8" s="136"/>
      <c r="I8" s="137"/>
      <c r="J8" s="138"/>
      <c r="K8" s="137"/>
      <c r="L8" s="138"/>
      <c r="M8" s="138"/>
      <c r="N8" s="137"/>
      <c r="O8" s="137"/>
      <c r="P8" s="138"/>
      <c r="Q8" s="138"/>
      <c r="R8" s="137"/>
      <c r="S8" s="138"/>
      <c r="T8" s="138"/>
      <c r="U8" s="137"/>
      <c r="V8" s="137"/>
      <c r="W8" s="137"/>
      <c r="X8" s="137"/>
      <c r="Y8" s="137"/>
    </row>
    <row r="9">
      <c r="A9" s="145"/>
      <c r="B9" s="145"/>
      <c r="C9" s="145"/>
      <c r="D9" s="145"/>
      <c r="E9" s="145"/>
      <c r="F9" s="145"/>
      <c r="G9" s="145"/>
      <c r="H9" s="145"/>
      <c r="I9" s="146"/>
      <c r="J9" s="147"/>
      <c r="K9" s="146"/>
      <c r="L9" s="147"/>
      <c r="M9" s="147"/>
      <c r="N9" s="146"/>
      <c r="O9" s="146"/>
      <c r="P9" s="147"/>
      <c r="Q9" s="147"/>
      <c r="R9" s="146"/>
      <c r="S9" s="147"/>
      <c r="T9" s="147"/>
      <c r="U9" s="146"/>
      <c r="V9" s="146"/>
      <c r="W9" s="146"/>
      <c r="X9" s="146"/>
      <c r="Y9" s="146"/>
    </row>
    <row r="10" ht="63.75">
      <c r="A10" s="116">
        <v>1</v>
      </c>
      <c r="B10" s="95" t="s">
        <v>1806</v>
      </c>
      <c r="C10" s="116">
        <v>1</v>
      </c>
      <c r="D10" s="643" t="s">
        <v>1773</v>
      </c>
      <c r="E10" s="116"/>
      <c r="F10" s="238"/>
      <c r="G10" s="129">
        <v>0.20000000000000001</v>
      </c>
      <c r="H10" s="149" t="s">
        <v>28</v>
      </c>
      <c r="I10" s="116" t="s">
        <v>173</v>
      </c>
      <c r="J10" s="240">
        <v>45246</v>
      </c>
      <c r="K10" s="116" t="s">
        <v>275</v>
      </c>
      <c r="L10" s="116" t="s">
        <v>1774</v>
      </c>
      <c r="M10" s="240">
        <v>45266</v>
      </c>
      <c r="N10" s="116"/>
      <c r="O10" s="116"/>
      <c r="P10" s="240"/>
      <c r="Q10" s="240"/>
      <c r="R10" s="116"/>
      <c r="S10" s="240"/>
      <c r="T10" s="240"/>
      <c r="U10" s="116"/>
      <c r="V10" s="116"/>
      <c r="W10" s="116"/>
      <c r="X10" s="116"/>
      <c r="Y10" s="116"/>
    </row>
    <row r="11" ht="54.75" customHeight="1">
      <c r="A11" s="116">
        <v>2</v>
      </c>
      <c r="B11" s="95" t="s">
        <v>1806</v>
      </c>
      <c r="C11" s="116">
        <v>2</v>
      </c>
      <c r="D11" s="238" t="s">
        <v>1807</v>
      </c>
      <c r="E11" s="116"/>
      <c r="F11" s="245" t="s">
        <v>1808</v>
      </c>
      <c r="G11" s="129">
        <v>0.5</v>
      </c>
      <c r="H11" s="149" t="s">
        <v>28</v>
      </c>
      <c r="I11" s="116" t="s">
        <v>173</v>
      </c>
      <c r="J11" s="240">
        <v>45246</v>
      </c>
      <c r="K11" s="116" t="s">
        <v>275</v>
      </c>
      <c r="L11" s="644" t="s">
        <v>1809</v>
      </c>
      <c r="M11" s="240">
        <v>45266</v>
      </c>
      <c r="N11" s="116"/>
      <c r="O11" s="116"/>
      <c r="P11" s="116"/>
      <c r="Q11" s="116"/>
      <c r="R11" s="116"/>
      <c r="S11" s="116"/>
      <c r="T11" s="116"/>
      <c r="U11" s="116"/>
      <c r="V11" s="116"/>
      <c r="W11" s="116"/>
      <c r="X11" s="116"/>
      <c r="Y11" s="116"/>
    </row>
    <row r="12" ht="52.5">
      <c r="A12" s="116">
        <v>3</v>
      </c>
      <c r="B12" s="95" t="s">
        <v>1806</v>
      </c>
      <c r="C12" s="116">
        <v>2</v>
      </c>
      <c r="D12" s="238" t="s">
        <v>1810</v>
      </c>
      <c r="E12" s="116"/>
      <c r="F12" s="245" t="s">
        <v>1808</v>
      </c>
      <c r="G12" s="129">
        <v>0.5</v>
      </c>
      <c r="H12" s="149" t="s">
        <v>28</v>
      </c>
      <c r="I12" s="116" t="s">
        <v>173</v>
      </c>
      <c r="J12" s="240">
        <v>45246</v>
      </c>
      <c r="K12" s="116" t="s">
        <v>275</v>
      </c>
      <c r="L12" s="116" t="s">
        <v>1811</v>
      </c>
      <c r="M12" s="240">
        <v>45266</v>
      </c>
      <c r="N12" s="116"/>
      <c r="O12" s="116"/>
      <c r="P12" s="116"/>
      <c r="Q12" s="116"/>
      <c r="R12" s="116"/>
      <c r="S12" s="116"/>
      <c r="T12" s="116"/>
      <c r="U12" s="116"/>
      <c r="V12" s="116"/>
      <c r="W12" s="116"/>
      <c r="X12" s="116"/>
      <c r="Y12" s="116"/>
    </row>
    <row r="13" ht="165.75">
      <c r="A13" s="116">
        <v>4</v>
      </c>
      <c r="B13" s="95" t="s">
        <v>1806</v>
      </c>
      <c r="C13" s="116">
        <v>2</v>
      </c>
      <c r="D13" s="238" t="s">
        <v>1812</v>
      </c>
      <c r="E13" s="116"/>
      <c r="F13" s="238"/>
      <c r="G13" s="129">
        <v>0.5</v>
      </c>
      <c r="H13" s="149" t="s">
        <v>28</v>
      </c>
      <c r="I13" s="116" t="s">
        <v>173</v>
      </c>
      <c r="J13" s="240">
        <v>45246</v>
      </c>
      <c r="K13" s="116" t="s">
        <v>275</v>
      </c>
      <c r="L13" s="116" t="s">
        <v>1813</v>
      </c>
      <c r="M13" s="240">
        <v>45266</v>
      </c>
      <c r="N13" s="319" t="s">
        <v>1814</v>
      </c>
      <c r="O13" s="238"/>
      <c r="P13" s="116" t="s">
        <v>815</v>
      </c>
      <c r="Q13" s="240">
        <v>45267</v>
      </c>
      <c r="R13" s="116"/>
      <c r="S13" s="116"/>
      <c r="T13" s="116"/>
      <c r="U13" s="116"/>
      <c r="V13" s="116"/>
      <c r="W13" s="116"/>
      <c r="X13" s="116"/>
      <c r="Y13" s="116"/>
    </row>
    <row r="14" ht="110.25" customHeight="1">
      <c r="A14" s="116">
        <v>5</v>
      </c>
      <c r="B14" s="95" t="s">
        <v>1806</v>
      </c>
      <c r="C14" s="116" t="s">
        <v>1815</v>
      </c>
      <c r="D14" s="238" t="s">
        <v>1816</v>
      </c>
      <c r="E14" s="116"/>
      <c r="F14" s="238"/>
      <c r="G14" s="129">
        <v>0.5</v>
      </c>
      <c r="H14" s="149" t="s">
        <v>26</v>
      </c>
      <c r="I14" s="116" t="s">
        <v>173</v>
      </c>
      <c r="J14" s="240">
        <v>45246</v>
      </c>
      <c r="K14" s="116" t="s">
        <v>275</v>
      </c>
      <c r="L14" s="116" t="s">
        <v>1817</v>
      </c>
      <c r="M14" s="240">
        <v>45266</v>
      </c>
      <c r="N14" s="116"/>
      <c r="O14" s="116"/>
      <c r="P14" s="116"/>
      <c r="Q14" s="116"/>
      <c r="R14" s="116"/>
      <c r="S14" s="116"/>
      <c r="T14" s="116"/>
      <c r="U14" s="116"/>
      <c r="V14" s="116"/>
      <c r="W14" s="116"/>
      <c r="X14" s="116"/>
      <c r="Y14" s="116"/>
    </row>
    <row r="15">
      <c r="A15" s="137"/>
      <c r="B15" s="137"/>
      <c r="C15" s="137"/>
      <c r="D15" s="148"/>
      <c r="E15" s="116"/>
      <c r="F15" s="148"/>
      <c r="G15" s="129"/>
      <c r="H15" s="149"/>
      <c r="I15" s="137"/>
      <c r="J15" s="137"/>
      <c r="K15" s="137"/>
      <c r="L15" s="137"/>
      <c r="M15" s="137"/>
      <c r="N15" s="137"/>
      <c r="O15" s="137"/>
      <c r="P15" s="137"/>
      <c r="Q15" s="137"/>
      <c r="R15" s="137"/>
      <c r="S15" s="137"/>
      <c r="T15" s="137"/>
      <c r="U15" s="137"/>
      <c r="V15" s="137"/>
      <c r="W15" s="137"/>
      <c r="X15" s="137"/>
      <c r="Y15" s="137"/>
    </row>
    <row r="16" hidden="1">
      <c r="A16" s="137"/>
      <c r="B16" s="137"/>
      <c r="C16" s="137"/>
      <c r="D16" s="148"/>
      <c r="E16" s="116"/>
      <c r="F16" s="148"/>
      <c r="G16" s="129"/>
      <c r="H16" s="149"/>
      <c r="I16" s="137"/>
      <c r="J16" s="137"/>
      <c r="K16" s="137"/>
      <c r="L16" s="137"/>
      <c r="M16" s="137"/>
      <c r="N16" s="137"/>
      <c r="O16" s="137"/>
      <c r="P16" s="137"/>
      <c r="Q16" s="137"/>
      <c r="R16" s="137"/>
      <c r="S16" s="137"/>
      <c r="T16" s="137"/>
      <c r="U16" s="137"/>
      <c r="V16" s="137"/>
      <c r="W16" s="137"/>
      <c r="X16" s="137"/>
      <c r="Y16" s="137"/>
    </row>
    <row r="17" hidden="1">
      <c r="A17" s="137"/>
      <c r="B17" s="137"/>
      <c r="C17" s="137"/>
      <c r="D17" s="148"/>
      <c r="E17" s="116"/>
      <c r="F17" s="148"/>
      <c r="G17" s="129"/>
      <c r="H17" s="149"/>
      <c r="I17" s="137"/>
      <c r="J17" s="137"/>
      <c r="K17" s="137"/>
      <c r="L17" s="137"/>
      <c r="M17" s="137"/>
      <c r="N17" s="137"/>
      <c r="O17" s="137"/>
      <c r="P17" s="137"/>
      <c r="Q17" s="137"/>
      <c r="R17" s="137"/>
      <c r="S17" s="137"/>
      <c r="T17" s="137"/>
      <c r="U17" s="137"/>
      <c r="V17" s="137"/>
      <c r="W17" s="137"/>
      <c r="X17" s="137"/>
      <c r="Y17" s="137"/>
    </row>
    <row r="18" hidden="1">
      <c r="A18" s="137"/>
      <c r="B18" s="137"/>
      <c r="C18" s="137"/>
      <c r="D18" s="148"/>
      <c r="E18" s="116"/>
      <c r="F18" s="148"/>
      <c r="G18" s="129"/>
      <c r="H18" s="149"/>
      <c r="I18" s="137"/>
      <c r="J18" s="137"/>
      <c r="K18" s="137"/>
      <c r="L18" s="137"/>
      <c r="M18" s="137"/>
      <c r="N18" s="137"/>
      <c r="O18" s="137"/>
      <c r="P18" s="137"/>
      <c r="Q18" s="137"/>
      <c r="R18" s="137"/>
      <c r="S18" s="137"/>
      <c r="T18" s="137"/>
      <c r="U18" s="137"/>
      <c r="V18" s="137"/>
      <c r="W18" s="137"/>
      <c r="X18" s="137"/>
      <c r="Y18" s="137"/>
    </row>
    <row r="19" hidden="1">
      <c r="A19" s="137"/>
      <c r="B19" s="137"/>
      <c r="C19" s="137"/>
      <c r="D19" s="148"/>
      <c r="E19" s="116"/>
      <c r="F19" s="148"/>
      <c r="G19" s="129"/>
      <c r="H19" s="149"/>
      <c r="I19" s="137"/>
      <c r="J19" s="137"/>
      <c r="K19" s="137"/>
      <c r="L19" s="137"/>
      <c r="M19" s="137"/>
      <c r="N19" s="137"/>
      <c r="O19" s="137"/>
      <c r="P19" s="137"/>
      <c r="Q19" s="137"/>
      <c r="R19" s="137"/>
      <c r="S19" s="137"/>
      <c r="T19" s="137"/>
      <c r="U19" s="137"/>
      <c r="V19" s="137"/>
      <c r="W19" s="137"/>
      <c r="X19" s="137"/>
      <c r="Y19" s="137"/>
    </row>
    <row r="20" hidden="1">
      <c r="A20" s="137"/>
      <c r="B20" s="137"/>
      <c r="C20" s="137"/>
      <c r="D20" s="148"/>
      <c r="E20" s="116"/>
      <c r="F20" s="148"/>
      <c r="G20" s="129"/>
      <c r="H20" s="149"/>
      <c r="I20" s="137"/>
      <c r="J20" s="137"/>
      <c r="K20" s="137"/>
      <c r="L20" s="137"/>
      <c r="M20" s="137"/>
      <c r="N20" s="137"/>
      <c r="O20" s="137"/>
      <c r="P20" s="137"/>
      <c r="Q20" s="137"/>
      <c r="R20" s="137"/>
      <c r="S20" s="137"/>
      <c r="T20" s="137"/>
      <c r="U20" s="137"/>
      <c r="V20" s="137"/>
      <c r="W20" s="137"/>
      <c r="X20" s="137"/>
      <c r="Y20" s="137"/>
    </row>
    <row r="21" hidden="1">
      <c r="A21" s="137"/>
      <c r="B21" s="137"/>
      <c r="C21" s="137"/>
      <c r="D21" s="148"/>
      <c r="E21" s="116"/>
      <c r="F21" s="148"/>
      <c r="G21" s="129"/>
      <c r="H21" s="149"/>
      <c r="I21" s="137"/>
      <c r="J21" s="137"/>
      <c r="K21" s="137"/>
      <c r="L21" s="137"/>
      <c r="M21" s="137"/>
      <c r="N21" s="137"/>
      <c r="O21" s="137"/>
      <c r="P21" s="137"/>
      <c r="Q21" s="137"/>
      <c r="R21" s="137"/>
      <c r="S21" s="137"/>
      <c r="T21" s="137"/>
      <c r="U21" s="137"/>
      <c r="V21" s="137"/>
      <c r="W21" s="137"/>
      <c r="X21" s="137"/>
      <c r="Y21" s="137"/>
    </row>
    <row r="22" hidden="1">
      <c r="A22" s="137"/>
      <c r="B22" s="137"/>
      <c r="C22" s="137"/>
      <c r="D22" s="148"/>
      <c r="E22" s="116"/>
      <c r="F22" s="148"/>
      <c r="G22" s="129"/>
      <c r="H22" s="149"/>
      <c r="I22" s="137"/>
      <c r="J22" s="137"/>
      <c r="K22" s="137"/>
      <c r="L22" s="137"/>
      <c r="M22" s="137"/>
      <c r="N22" s="137"/>
      <c r="O22" s="137"/>
      <c r="P22" s="137"/>
      <c r="Q22" s="137"/>
      <c r="R22" s="137"/>
      <c r="S22" s="137"/>
      <c r="T22" s="137"/>
      <c r="U22" s="137"/>
      <c r="V22" s="137"/>
      <c r="W22" s="137"/>
      <c r="X22" s="137"/>
      <c r="Y22" s="137"/>
    </row>
    <row r="23" hidden="1">
      <c r="A23" s="137"/>
      <c r="B23" s="137"/>
      <c r="C23" s="137"/>
      <c r="D23" s="148"/>
      <c r="E23" s="116"/>
      <c r="F23" s="148"/>
      <c r="G23" s="129"/>
      <c r="H23" s="149"/>
      <c r="I23" s="137"/>
      <c r="J23" s="137"/>
      <c r="K23" s="137"/>
      <c r="L23" s="137"/>
      <c r="M23" s="137"/>
      <c r="N23" s="137"/>
      <c r="O23" s="137"/>
      <c r="P23" s="137"/>
      <c r="Q23" s="137"/>
      <c r="R23" s="137"/>
      <c r="S23" s="137"/>
      <c r="T23" s="137"/>
      <c r="U23" s="137"/>
      <c r="V23" s="137"/>
      <c r="W23" s="137"/>
      <c r="X23" s="137"/>
      <c r="Y23" s="137"/>
    </row>
    <row r="24" hidden="1">
      <c r="A24" s="137"/>
      <c r="B24" s="137"/>
      <c r="C24" s="137"/>
      <c r="D24" s="148"/>
      <c r="E24" s="116"/>
      <c r="F24" s="148"/>
      <c r="G24" s="129"/>
      <c r="H24" s="149"/>
      <c r="I24" s="137"/>
      <c r="J24" s="137"/>
      <c r="K24" s="137"/>
      <c r="L24" s="137"/>
      <c r="M24" s="137"/>
      <c r="N24" s="137"/>
      <c r="O24" s="137"/>
      <c r="P24" s="137"/>
      <c r="Q24" s="137"/>
      <c r="R24" s="137"/>
      <c r="S24" s="137"/>
      <c r="T24" s="137"/>
      <c r="U24" s="137"/>
      <c r="V24" s="137"/>
      <c r="W24" s="137"/>
      <c r="X24" s="137"/>
      <c r="Y24" s="137"/>
    </row>
    <row r="25" hidden="1">
      <c r="A25" s="137"/>
      <c r="B25" s="137"/>
      <c r="C25" s="137"/>
      <c r="D25" s="148"/>
      <c r="E25" s="116"/>
      <c r="F25" s="148"/>
      <c r="G25" s="129"/>
      <c r="H25" s="149"/>
      <c r="I25" s="137"/>
      <c r="J25" s="137"/>
      <c r="K25" s="137"/>
      <c r="L25" s="137"/>
      <c r="M25" s="137"/>
      <c r="N25" s="137"/>
      <c r="O25" s="137"/>
      <c r="P25" s="137"/>
      <c r="Q25" s="137"/>
      <c r="R25" s="137"/>
      <c r="S25" s="137"/>
      <c r="T25" s="137"/>
      <c r="U25" s="137"/>
      <c r="V25" s="137"/>
      <c r="W25" s="137"/>
      <c r="X25" s="137"/>
      <c r="Y25" s="137"/>
    </row>
    <row r="26" hidden="1">
      <c r="A26" s="137"/>
      <c r="B26" s="137"/>
      <c r="C26" s="137"/>
      <c r="D26" s="148"/>
      <c r="E26" s="116"/>
      <c r="F26" s="148"/>
      <c r="G26" s="129"/>
      <c r="H26" s="149"/>
      <c r="I26" s="137"/>
      <c r="J26" s="137"/>
      <c r="K26" s="137"/>
      <c r="L26" s="137"/>
      <c r="M26" s="150"/>
      <c r="N26" s="137"/>
      <c r="O26" s="137"/>
      <c r="P26" s="137"/>
      <c r="Q26" s="137"/>
      <c r="R26" s="137"/>
      <c r="S26" s="137"/>
      <c r="T26" s="137"/>
      <c r="U26" s="137"/>
      <c r="V26" s="137"/>
      <c r="W26" s="137"/>
      <c r="X26" s="137"/>
      <c r="Y26" s="137"/>
    </row>
    <row r="27" hidden="1">
      <c r="A27" s="137"/>
      <c r="B27" s="137"/>
      <c r="C27" s="137"/>
      <c r="D27" s="148"/>
      <c r="E27" s="116"/>
      <c r="F27" s="148"/>
      <c r="G27" s="129"/>
      <c r="H27" s="149"/>
      <c r="I27" s="137"/>
      <c r="J27" s="137"/>
      <c r="K27" s="137"/>
      <c r="L27" s="137"/>
      <c r="M27" s="137"/>
      <c r="N27" s="137"/>
      <c r="O27" s="137"/>
      <c r="P27" s="137"/>
      <c r="Q27" s="137"/>
      <c r="R27" s="137"/>
      <c r="S27" s="137"/>
      <c r="T27" s="137"/>
      <c r="U27" s="137"/>
      <c r="V27" s="137"/>
      <c r="W27" s="137"/>
      <c r="X27" s="137"/>
      <c r="Y27" s="137"/>
    </row>
    <row r="28" hidden="1">
      <c r="A28" s="137"/>
      <c r="B28" s="137"/>
      <c r="C28" s="137"/>
      <c r="D28" s="148"/>
      <c r="E28" s="116"/>
      <c r="F28" s="148"/>
      <c r="G28" s="129"/>
      <c r="H28" s="149"/>
      <c r="I28" s="137"/>
      <c r="J28" s="137"/>
      <c r="K28" s="137"/>
      <c r="L28" s="137"/>
      <c r="M28" s="137"/>
      <c r="N28" s="137"/>
      <c r="O28" s="137"/>
      <c r="P28" s="137"/>
      <c r="Q28" s="137"/>
      <c r="R28" s="137"/>
      <c r="S28" s="137"/>
      <c r="T28" s="137"/>
      <c r="U28" s="137"/>
      <c r="V28" s="137"/>
      <c r="W28" s="137"/>
      <c r="X28" s="137"/>
      <c r="Y28" s="137"/>
    </row>
    <row r="29" hidden="1">
      <c r="A29" s="137"/>
      <c r="B29" s="137"/>
      <c r="C29" s="137"/>
      <c r="D29" s="148"/>
      <c r="E29" s="116"/>
      <c r="F29" s="148"/>
      <c r="G29" s="129"/>
      <c r="H29" s="149"/>
      <c r="I29" s="137"/>
      <c r="J29" s="137"/>
      <c r="K29" s="137"/>
      <c r="L29" s="137"/>
      <c r="M29" s="137"/>
      <c r="N29" s="137"/>
      <c r="O29" s="137"/>
      <c r="P29" s="137"/>
      <c r="Q29" s="137"/>
      <c r="R29" s="137"/>
      <c r="S29" s="137"/>
      <c r="T29" s="137"/>
      <c r="U29" s="137"/>
      <c r="V29" s="137"/>
      <c r="W29" s="137"/>
      <c r="X29" s="137"/>
      <c r="Y29" s="137"/>
    </row>
    <row r="30" hidden="1">
      <c r="A30" s="137"/>
      <c r="B30" s="137"/>
      <c r="C30" s="137"/>
      <c r="D30" s="148"/>
      <c r="E30" s="116"/>
      <c r="F30" s="148"/>
      <c r="G30" s="129"/>
      <c r="H30" s="149"/>
      <c r="I30" s="137"/>
      <c r="J30" s="137"/>
      <c r="K30" s="137"/>
      <c r="L30" s="137"/>
      <c r="M30" s="137"/>
      <c r="N30" s="137"/>
      <c r="O30" s="137"/>
      <c r="P30" s="137"/>
      <c r="Q30" s="137"/>
      <c r="R30" s="137"/>
      <c r="S30" s="137"/>
      <c r="T30" s="137"/>
      <c r="U30" s="137"/>
      <c r="V30" s="137"/>
      <c r="W30" s="137"/>
      <c r="X30" s="137"/>
      <c r="Y30" s="137"/>
    </row>
    <row r="31" hidden="1">
      <c r="A31" s="137"/>
      <c r="B31" s="137"/>
      <c r="C31" s="137"/>
      <c r="D31" s="148"/>
      <c r="E31" s="116"/>
      <c r="F31" s="148"/>
      <c r="G31" s="129"/>
      <c r="H31" s="149"/>
      <c r="I31" s="137"/>
      <c r="J31" s="137"/>
      <c r="K31" s="137"/>
      <c r="L31" s="137"/>
      <c r="M31" s="137"/>
      <c r="N31" s="137"/>
      <c r="O31" s="137"/>
      <c r="P31" s="137"/>
      <c r="Q31" s="137"/>
      <c r="R31" s="137"/>
      <c r="S31" s="137"/>
      <c r="T31" s="137"/>
      <c r="U31" s="137"/>
      <c r="V31" s="137"/>
      <c r="W31" s="137"/>
      <c r="X31" s="137"/>
      <c r="Y31" s="137"/>
    </row>
    <row r="32" hidden="1">
      <c r="A32" s="137"/>
      <c r="B32" s="137"/>
      <c r="C32" s="137"/>
      <c r="D32" s="148"/>
      <c r="E32" s="116"/>
      <c r="F32" s="148"/>
      <c r="G32" s="129"/>
      <c r="H32" s="149"/>
      <c r="I32" s="137"/>
      <c r="J32" s="137"/>
      <c r="K32" s="137"/>
      <c r="L32" s="137"/>
      <c r="M32" s="137"/>
      <c r="N32" s="137"/>
      <c r="O32" s="137"/>
      <c r="P32" s="137"/>
      <c r="Q32" s="137"/>
      <c r="R32" s="137"/>
      <c r="S32" s="137"/>
      <c r="T32" s="137"/>
      <c r="U32" s="137"/>
      <c r="V32" s="137"/>
      <c r="W32" s="137"/>
      <c r="X32" s="137"/>
      <c r="Y32" s="137"/>
    </row>
    <row r="33" hidden="1">
      <c r="A33" s="137"/>
      <c r="B33" s="137"/>
      <c r="C33" s="137"/>
      <c r="D33" s="148"/>
      <c r="E33" s="116"/>
      <c r="F33" s="148"/>
      <c r="G33" s="129"/>
      <c r="H33" s="149"/>
      <c r="I33" s="137"/>
      <c r="J33" s="137"/>
      <c r="K33" s="137"/>
      <c r="L33" s="137"/>
      <c r="M33" s="137"/>
      <c r="N33" s="137"/>
      <c r="O33" s="137"/>
      <c r="P33" s="137"/>
      <c r="Q33" s="137"/>
      <c r="R33" s="137"/>
      <c r="S33" s="137"/>
      <c r="T33" s="137"/>
      <c r="U33" s="137"/>
      <c r="V33" s="137"/>
      <c r="W33" s="137"/>
      <c r="X33" s="137"/>
      <c r="Y33" s="137"/>
    </row>
    <row r="34" hidden="1">
      <c r="A34" s="137"/>
      <c r="B34" s="137"/>
      <c r="C34" s="137"/>
      <c r="D34" s="148"/>
      <c r="E34" s="116"/>
      <c r="F34" s="148"/>
      <c r="G34" s="129"/>
      <c r="H34" s="149"/>
      <c r="I34" s="137"/>
      <c r="J34" s="137"/>
      <c r="K34" s="137"/>
      <c r="L34" s="137"/>
      <c r="M34" s="137"/>
      <c r="N34" s="137"/>
      <c r="O34" s="137"/>
      <c r="P34" s="137"/>
      <c r="Q34" s="137"/>
      <c r="R34" s="137"/>
      <c r="S34" s="137"/>
      <c r="T34" s="137"/>
      <c r="U34" s="137"/>
      <c r="V34" s="137"/>
      <c r="W34" s="137"/>
      <c r="X34" s="137"/>
      <c r="Y34" s="137"/>
    </row>
    <row r="35" hidden="1">
      <c r="A35" s="137"/>
      <c r="B35" s="137"/>
      <c r="C35" s="137"/>
      <c r="D35" s="148"/>
      <c r="E35" s="116"/>
      <c r="F35" s="148"/>
      <c r="G35" s="129"/>
      <c r="H35" s="149"/>
      <c r="I35" s="137"/>
      <c r="J35" s="137"/>
      <c r="K35" s="137"/>
      <c r="L35" s="137"/>
      <c r="M35" s="137"/>
      <c r="N35" s="137"/>
      <c r="O35" s="137"/>
      <c r="P35" s="137"/>
      <c r="Q35" s="137"/>
      <c r="R35" s="137"/>
      <c r="S35" s="137"/>
      <c r="T35" s="137"/>
      <c r="U35" s="137"/>
      <c r="V35" s="137"/>
      <c r="W35" s="137"/>
      <c r="X35" s="137"/>
      <c r="Y35" s="137"/>
    </row>
    <row r="36" hidden="1">
      <c r="A36" s="137"/>
      <c r="B36" s="137"/>
      <c r="C36" s="137"/>
      <c r="D36" s="148"/>
      <c r="E36" s="116"/>
      <c r="F36" s="148"/>
      <c r="G36" s="129"/>
      <c r="H36" s="149"/>
      <c r="I36" s="137"/>
      <c r="J36" s="137"/>
      <c r="K36" s="137"/>
      <c r="L36" s="137"/>
      <c r="M36" s="137"/>
      <c r="N36" s="137"/>
      <c r="O36" s="137"/>
      <c r="P36" s="137"/>
      <c r="Q36" s="137"/>
      <c r="R36" s="137"/>
      <c r="S36" s="137"/>
      <c r="T36" s="137"/>
      <c r="U36" s="137"/>
      <c r="V36" s="137"/>
      <c r="W36" s="137"/>
      <c r="X36" s="137"/>
      <c r="Y36" s="137"/>
    </row>
    <row r="37" hidden="1">
      <c r="A37" s="137"/>
      <c r="B37" s="137"/>
      <c r="C37" s="137"/>
      <c r="D37" s="148"/>
      <c r="E37" s="116"/>
      <c r="F37" s="148"/>
      <c r="G37" s="129"/>
      <c r="H37" s="149"/>
      <c r="I37" s="137"/>
      <c r="J37" s="137"/>
      <c r="K37" s="137"/>
      <c r="L37" s="137"/>
      <c r="M37" s="137"/>
      <c r="N37" s="137"/>
      <c r="O37" s="137"/>
      <c r="P37" s="137"/>
      <c r="Q37" s="137"/>
      <c r="R37" s="137"/>
      <c r="S37" s="137"/>
      <c r="T37" s="137"/>
      <c r="U37" s="137"/>
      <c r="V37" s="137"/>
      <c r="W37" s="137"/>
      <c r="X37" s="137"/>
      <c r="Y37" s="137"/>
    </row>
    <row r="38" hidden="1">
      <c r="A38" s="137"/>
      <c r="B38" s="137"/>
      <c r="C38" s="137"/>
      <c r="D38" s="148"/>
      <c r="E38" s="116"/>
      <c r="F38" s="148"/>
      <c r="G38" s="129"/>
      <c r="H38" s="149"/>
      <c r="I38" s="137"/>
      <c r="J38" s="137"/>
      <c r="K38" s="137"/>
      <c r="L38" s="137"/>
      <c r="M38" s="137"/>
      <c r="N38" s="137"/>
      <c r="O38" s="137"/>
      <c r="P38" s="137"/>
      <c r="Q38" s="137"/>
      <c r="R38" s="137"/>
      <c r="S38" s="137"/>
      <c r="T38" s="137"/>
      <c r="U38" s="137"/>
      <c r="V38" s="137"/>
      <c r="W38" s="137"/>
      <c r="X38" s="137"/>
      <c r="Y38" s="137"/>
    </row>
    <row r="39" hidden="1">
      <c r="A39" s="137"/>
      <c r="B39" s="137"/>
      <c r="C39" s="137"/>
      <c r="D39" s="148"/>
      <c r="E39" s="116"/>
      <c r="F39" s="148"/>
      <c r="G39" s="129"/>
      <c r="H39" s="149"/>
      <c r="I39" s="137"/>
      <c r="J39" s="137"/>
      <c r="K39" s="137"/>
      <c r="L39" s="137"/>
      <c r="M39" s="137"/>
      <c r="N39" s="137"/>
      <c r="O39" s="137"/>
      <c r="P39" s="137"/>
      <c r="Q39" s="137"/>
      <c r="R39" s="137"/>
      <c r="S39" s="137"/>
      <c r="T39" s="137"/>
      <c r="U39" s="137"/>
      <c r="V39" s="137"/>
      <c r="W39" s="137"/>
      <c r="X39" s="137"/>
      <c r="Y39" s="137"/>
    </row>
    <row r="40" hidden="1">
      <c r="A40" s="137"/>
      <c r="B40" s="137"/>
      <c r="C40" s="137"/>
      <c r="D40" s="148"/>
      <c r="E40" s="116"/>
      <c r="F40" s="148"/>
      <c r="G40" s="129"/>
      <c r="H40" s="149"/>
      <c r="I40" s="137"/>
      <c r="J40" s="137"/>
      <c r="K40" s="137"/>
      <c r="L40" s="137"/>
      <c r="M40" s="137"/>
      <c r="N40" s="137"/>
      <c r="O40" s="137"/>
      <c r="P40" s="137"/>
      <c r="Q40" s="137"/>
      <c r="R40" s="137"/>
      <c r="S40" s="137"/>
      <c r="T40" s="137"/>
      <c r="U40" s="137"/>
      <c r="V40" s="137"/>
      <c r="W40" s="137"/>
      <c r="X40" s="137"/>
      <c r="Y40" s="137"/>
    </row>
    <row r="41" hidden="1">
      <c r="A41" s="137"/>
      <c r="B41" s="137"/>
      <c r="C41" s="137"/>
      <c r="D41" s="148"/>
      <c r="E41" s="116"/>
      <c r="F41" s="148"/>
      <c r="G41" s="129"/>
      <c r="H41" s="149"/>
      <c r="I41" s="137"/>
      <c r="J41" s="137"/>
      <c r="K41" s="137"/>
      <c r="L41" s="137"/>
      <c r="M41" s="137"/>
      <c r="N41" s="137"/>
      <c r="O41" s="137"/>
      <c r="P41" s="137"/>
      <c r="Q41" s="137"/>
      <c r="R41" s="137"/>
      <c r="S41" s="137"/>
      <c r="T41" s="137"/>
      <c r="U41" s="137"/>
      <c r="V41" s="137"/>
      <c r="W41" s="137"/>
      <c r="X41" s="137"/>
      <c r="Y41" s="137"/>
    </row>
    <row r="42" hidden="1">
      <c r="A42" s="137"/>
      <c r="B42" s="137"/>
      <c r="C42" s="137"/>
      <c r="D42" s="148"/>
      <c r="E42" s="116"/>
      <c r="F42" s="148"/>
      <c r="G42" s="129"/>
      <c r="H42" s="149"/>
      <c r="I42" s="137"/>
      <c r="J42" s="137"/>
      <c r="K42" s="137"/>
      <c r="L42" s="137"/>
      <c r="M42" s="137"/>
      <c r="N42" s="137"/>
      <c r="O42" s="137"/>
      <c r="P42" s="137"/>
      <c r="Q42" s="137"/>
      <c r="R42" s="137"/>
      <c r="S42" s="137"/>
      <c r="T42" s="137"/>
      <c r="U42" s="137"/>
      <c r="V42" s="137"/>
      <c r="W42" s="137"/>
      <c r="X42" s="137"/>
      <c r="Y42" s="137"/>
    </row>
    <row r="43" hidden="1">
      <c r="A43" s="137"/>
      <c r="B43" s="137"/>
      <c r="C43" s="137"/>
      <c r="D43" s="148"/>
      <c r="E43" s="116"/>
      <c r="F43" s="148"/>
      <c r="G43" s="129"/>
      <c r="H43" s="149"/>
      <c r="I43" s="137"/>
      <c r="J43" s="137"/>
      <c r="K43" s="137"/>
      <c r="L43" s="137"/>
      <c r="M43" s="137"/>
      <c r="N43" s="137"/>
      <c r="O43" s="137"/>
      <c r="P43" s="137"/>
      <c r="Q43" s="137"/>
      <c r="R43" s="137"/>
      <c r="S43" s="137"/>
      <c r="T43" s="137"/>
      <c r="U43" s="137"/>
      <c r="V43" s="137"/>
      <c r="W43" s="137"/>
      <c r="X43" s="137"/>
      <c r="Y43" s="137"/>
    </row>
    <row r="44" hidden="1">
      <c r="A44" s="137"/>
      <c r="B44" s="137"/>
      <c r="C44" s="137"/>
      <c r="D44" s="148"/>
      <c r="E44" s="116"/>
      <c r="F44" s="148"/>
      <c r="G44" s="129"/>
      <c r="H44" s="149"/>
      <c r="I44" s="137"/>
      <c r="J44" s="137"/>
      <c r="K44" s="137"/>
      <c r="L44" s="137"/>
      <c r="M44" s="137"/>
      <c r="N44" s="137"/>
      <c r="O44" s="137"/>
      <c r="P44" s="137"/>
      <c r="Q44" s="137"/>
      <c r="R44" s="137"/>
      <c r="S44" s="137"/>
      <c r="T44" s="137"/>
      <c r="U44" s="137"/>
      <c r="V44" s="137"/>
      <c r="W44" s="137"/>
      <c r="X44" s="137"/>
      <c r="Y44" s="137"/>
    </row>
    <row r="45" hidden="1">
      <c r="A45" s="137"/>
      <c r="B45" s="137"/>
      <c r="C45" s="137"/>
      <c r="D45" s="148"/>
      <c r="E45" s="116"/>
      <c r="F45" s="148"/>
      <c r="G45" s="129"/>
      <c r="H45" s="149"/>
      <c r="I45" s="137"/>
      <c r="J45" s="137"/>
      <c r="K45" s="137"/>
      <c r="L45" s="137"/>
      <c r="M45" s="137"/>
      <c r="N45" s="137"/>
      <c r="O45" s="137"/>
      <c r="P45" s="137"/>
      <c r="Q45" s="137"/>
      <c r="R45" s="137"/>
      <c r="S45" s="137"/>
      <c r="T45" s="137"/>
      <c r="U45" s="137"/>
      <c r="V45" s="137"/>
      <c r="W45" s="137"/>
      <c r="X45" s="137"/>
      <c r="Y45" s="137"/>
    </row>
    <row r="46" hidden="1">
      <c r="A46" s="137"/>
      <c r="B46" s="137"/>
      <c r="C46" s="137"/>
      <c r="D46" s="148"/>
      <c r="E46" s="116"/>
      <c r="F46" s="148"/>
      <c r="G46" s="129"/>
      <c r="H46" s="149"/>
      <c r="I46" s="137"/>
      <c r="J46" s="137"/>
      <c r="K46" s="137"/>
      <c r="L46" s="137"/>
      <c r="M46" s="137"/>
      <c r="N46" s="137"/>
      <c r="O46" s="137"/>
      <c r="P46" s="137"/>
      <c r="Q46" s="137"/>
      <c r="R46" s="137"/>
      <c r="S46" s="137"/>
      <c r="T46" s="137"/>
      <c r="U46" s="137"/>
      <c r="V46" s="137"/>
      <c r="W46" s="137"/>
      <c r="X46" s="137"/>
      <c r="Y46" s="137"/>
    </row>
    <row r="47" hidden="1">
      <c r="A47" s="137"/>
      <c r="B47" s="137"/>
      <c r="C47" s="137"/>
      <c r="D47" s="148"/>
      <c r="E47" s="116"/>
      <c r="F47" s="148"/>
      <c r="G47" s="129"/>
      <c r="H47" s="149"/>
      <c r="I47" s="137"/>
      <c r="J47" s="137"/>
      <c r="K47" s="137"/>
      <c r="L47" s="137"/>
      <c r="M47" s="137"/>
      <c r="N47" s="137"/>
      <c r="O47" s="137"/>
      <c r="P47" s="137"/>
      <c r="Q47" s="137"/>
      <c r="R47" s="137"/>
      <c r="S47" s="137"/>
      <c r="T47" s="137"/>
      <c r="U47" s="137"/>
      <c r="V47" s="137"/>
      <c r="W47" s="137"/>
      <c r="X47" s="137"/>
      <c r="Y47" s="137"/>
    </row>
    <row r="48" hidden="1">
      <c r="A48" s="137"/>
      <c r="B48" s="137"/>
      <c r="C48" s="137"/>
      <c r="D48" s="148"/>
      <c r="E48" s="116"/>
      <c r="F48" s="148"/>
      <c r="G48" s="129"/>
      <c r="H48" s="149"/>
      <c r="I48" s="137"/>
      <c r="J48" s="137"/>
      <c r="K48" s="137"/>
      <c r="L48" s="137"/>
      <c r="M48" s="137"/>
      <c r="N48" s="137"/>
      <c r="O48" s="137"/>
      <c r="P48" s="137"/>
      <c r="Q48" s="137"/>
      <c r="R48" s="137"/>
      <c r="S48" s="137"/>
      <c r="T48" s="137"/>
      <c r="U48" s="137"/>
      <c r="V48" s="137"/>
      <c r="W48" s="137"/>
      <c r="X48" s="137"/>
      <c r="Y48" s="137"/>
    </row>
    <row r="49" hidden="1">
      <c r="A49" s="137"/>
      <c r="B49" s="137"/>
      <c r="C49" s="137"/>
      <c r="D49" s="148"/>
      <c r="E49" s="116"/>
      <c r="F49" s="148"/>
      <c r="G49" s="129"/>
      <c r="H49" s="149"/>
      <c r="I49" s="137"/>
      <c r="J49" s="137"/>
      <c r="K49" s="137"/>
      <c r="L49" s="137"/>
      <c r="M49" s="137"/>
      <c r="N49" s="137"/>
      <c r="O49" s="137"/>
      <c r="P49" s="137"/>
      <c r="Q49" s="137"/>
      <c r="R49" s="137"/>
      <c r="S49" s="137"/>
      <c r="T49" s="137"/>
      <c r="U49" s="137"/>
      <c r="V49" s="137"/>
      <c r="W49" s="137"/>
      <c r="X49" s="137"/>
      <c r="Y49" s="137"/>
    </row>
    <row r="50" hidden="1">
      <c r="A50" s="137"/>
      <c r="B50" s="137"/>
      <c r="C50" s="137"/>
      <c r="D50" s="148"/>
      <c r="E50" s="116"/>
      <c r="F50" s="148"/>
      <c r="G50" s="129"/>
      <c r="H50" s="149"/>
      <c r="I50" s="137"/>
      <c r="J50" s="137"/>
      <c r="K50" s="137"/>
      <c r="L50" s="137"/>
      <c r="M50" s="137"/>
      <c r="N50" s="137"/>
      <c r="O50" s="137"/>
      <c r="P50" s="137"/>
      <c r="Q50" s="137"/>
      <c r="R50" s="137"/>
      <c r="S50" s="137"/>
      <c r="T50" s="137"/>
      <c r="U50" s="137"/>
      <c r="V50" s="137"/>
      <c r="W50" s="137"/>
      <c r="X50" s="137"/>
      <c r="Y50" s="137"/>
    </row>
    <row r="51" hidden="1">
      <c r="A51" s="137"/>
      <c r="B51" s="137"/>
      <c r="C51" s="137"/>
      <c r="D51" s="148"/>
      <c r="E51" s="116"/>
      <c r="F51" s="148"/>
      <c r="G51" s="129"/>
      <c r="H51" s="149"/>
      <c r="I51" s="137"/>
      <c r="J51" s="137"/>
      <c r="K51" s="137"/>
      <c r="L51" s="137"/>
      <c r="M51" s="137"/>
      <c r="N51" s="137"/>
      <c r="O51" s="137"/>
      <c r="P51" s="137"/>
      <c r="Q51" s="137"/>
      <c r="R51" s="137"/>
      <c r="S51" s="137"/>
      <c r="T51" s="137"/>
      <c r="U51" s="137"/>
      <c r="V51" s="137"/>
      <c r="W51" s="137"/>
      <c r="X51" s="137"/>
      <c r="Y51" s="137"/>
    </row>
    <row r="52" hidden="1">
      <c r="A52" s="137"/>
      <c r="B52" s="137"/>
      <c r="C52" s="137"/>
      <c r="D52" s="148"/>
      <c r="E52" s="116"/>
      <c r="F52" s="148"/>
      <c r="G52" s="129"/>
      <c r="H52" s="149"/>
      <c r="I52" s="137"/>
      <c r="J52" s="137"/>
      <c r="K52" s="137"/>
      <c r="L52" s="137"/>
      <c r="M52" s="137"/>
      <c r="N52" s="137"/>
      <c r="O52" s="137"/>
      <c r="P52" s="137"/>
      <c r="Q52" s="137"/>
      <c r="R52" s="137"/>
      <c r="S52" s="137"/>
      <c r="T52" s="137"/>
      <c r="U52" s="137"/>
      <c r="V52" s="137"/>
      <c r="W52" s="137"/>
      <c r="X52" s="137"/>
      <c r="Y52" s="137"/>
    </row>
    <row r="53" hidden="1">
      <c r="A53" s="137"/>
      <c r="B53" s="137"/>
      <c r="C53" s="137"/>
      <c r="D53" s="148"/>
      <c r="E53" s="116"/>
      <c r="F53" s="148"/>
      <c r="G53" s="129"/>
      <c r="H53" s="149"/>
      <c r="I53" s="137"/>
      <c r="J53" s="137"/>
      <c r="K53" s="137"/>
      <c r="L53" s="137"/>
      <c r="M53" s="137"/>
      <c r="N53" s="137"/>
      <c r="O53" s="137"/>
      <c r="P53" s="137"/>
      <c r="Q53" s="137"/>
      <c r="R53" s="137"/>
      <c r="S53" s="137"/>
      <c r="T53" s="137"/>
      <c r="U53" s="137"/>
      <c r="V53" s="137"/>
      <c r="W53" s="137"/>
      <c r="X53" s="137"/>
      <c r="Y53" s="137"/>
    </row>
    <row r="54" hidden="1">
      <c r="A54" s="137"/>
      <c r="B54" s="137"/>
      <c r="C54" s="137"/>
      <c r="D54" s="148"/>
      <c r="E54" s="116"/>
      <c r="F54" s="148"/>
      <c r="G54" s="129"/>
      <c r="H54" s="149"/>
      <c r="I54" s="137"/>
      <c r="J54" s="137"/>
      <c r="K54" s="137"/>
      <c r="L54" s="137"/>
      <c r="M54" s="137"/>
      <c r="N54" s="137"/>
      <c r="O54" s="137"/>
      <c r="P54" s="137"/>
      <c r="Q54" s="137"/>
      <c r="R54" s="137"/>
      <c r="S54" s="137"/>
      <c r="T54" s="137"/>
      <c r="U54" s="137"/>
      <c r="V54" s="137"/>
      <c r="W54" s="137"/>
      <c r="X54" s="137"/>
      <c r="Y54" s="137"/>
    </row>
    <row r="55" hidden="1">
      <c r="A55" s="137"/>
      <c r="B55" s="137"/>
      <c r="C55" s="137"/>
      <c r="D55" s="148"/>
      <c r="E55" s="116"/>
      <c r="F55" s="148"/>
      <c r="G55" s="129"/>
      <c r="H55" s="149"/>
      <c r="I55" s="137"/>
      <c r="J55" s="137"/>
      <c r="K55" s="137"/>
      <c r="L55" s="137"/>
      <c r="M55" s="137"/>
      <c r="N55" s="137"/>
      <c r="O55" s="137"/>
      <c r="P55" s="137"/>
      <c r="Q55" s="137"/>
      <c r="R55" s="137"/>
      <c r="S55" s="137"/>
      <c r="T55" s="137"/>
      <c r="U55" s="137"/>
      <c r="V55" s="137"/>
      <c r="W55" s="137"/>
      <c r="X55" s="137"/>
      <c r="Y55" s="137"/>
    </row>
    <row r="56" hidden="1">
      <c r="A56" s="137"/>
      <c r="B56" s="137"/>
      <c r="C56" s="137"/>
      <c r="D56" s="148"/>
      <c r="E56" s="116"/>
      <c r="F56" s="148"/>
      <c r="G56" s="129"/>
      <c r="H56" s="149"/>
      <c r="I56" s="137"/>
      <c r="J56" s="137"/>
      <c r="K56" s="137"/>
      <c r="L56" s="137"/>
      <c r="M56" s="137"/>
      <c r="N56" s="137"/>
      <c r="O56" s="137"/>
      <c r="P56" s="137"/>
      <c r="Q56" s="137"/>
      <c r="R56" s="137"/>
      <c r="S56" s="137"/>
      <c r="T56" s="137"/>
      <c r="U56" s="137"/>
      <c r="V56" s="137"/>
      <c r="W56" s="137"/>
      <c r="X56" s="137"/>
      <c r="Y56" s="137"/>
    </row>
    <row r="57" hidden="1">
      <c r="A57" s="137"/>
      <c r="B57" s="137"/>
      <c r="C57" s="137"/>
      <c r="D57" s="148"/>
      <c r="E57" s="116"/>
      <c r="F57" s="148"/>
      <c r="G57" s="129"/>
      <c r="H57" s="149"/>
      <c r="I57" s="137"/>
      <c r="J57" s="137"/>
      <c r="K57" s="137"/>
      <c r="L57" s="137"/>
      <c r="M57" s="137"/>
      <c r="N57" s="137"/>
      <c r="O57" s="137"/>
      <c r="P57" s="137"/>
      <c r="Q57" s="137"/>
      <c r="R57" s="137"/>
      <c r="S57" s="137"/>
      <c r="T57" s="137"/>
      <c r="U57" s="137"/>
      <c r="V57" s="137"/>
      <c r="W57" s="137"/>
      <c r="X57" s="137"/>
      <c r="Y57" s="137"/>
    </row>
    <row r="58" hidden="1">
      <c r="A58" s="137"/>
      <c r="B58" s="137"/>
      <c r="C58" s="137"/>
      <c r="D58" s="148"/>
      <c r="E58" s="116"/>
      <c r="F58" s="148"/>
      <c r="G58" s="129"/>
      <c r="H58" s="149"/>
      <c r="I58" s="137"/>
      <c r="J58" s="137"/>
      <c r="K58" s="137"/>
      <c r="L58" s="137"/>
      <c r="M58" s="137"/>
      <c r="N58" s="137"/>
      <c r="O58" s="137"/>
      <c r="P58" s="137"/>
      <c r="Q58" s="137"/>
      <c r="R58" s="137"/>
      <c r="S58" s="137"/>
      <c r="T58" s="137"/>
      <c r="U58" s="137"/>
      <c r="V58" s="137"/>
      <c r="W58" s="137"/>
      <c r="X58" s="137"/>
      <c r="Y58" s="137"/>
    </row>
    <row r="59" hidden="1">
      <c r="A59" s="137"/>
      <c r="B59" s="137"/>
      <c r="C59" s="137"/>
      <c r="D59" s="148"/>
      <c r="E59" s="116"/>
      <c r="F59" s="148"/>
      <c r="G59" s="129"/>
      <c r="H59" s="149"/>
      <c r="I59" s="137"/>
      <c r="J59" s="137"/>
      <c r="K59" s="137"/>
      <c r="L59" s="137"/>
      <c r="M59" s="137"/>
      <c r="N59" s="137"/>
      <c r="O59" s="137"/>
      <c r="P59" s="137"/>
      <c r="Q59" s="137"/>
      <c r="R59" s="137"/>
      <c r="S59" s="137"/>
      <c r="T59" s="137"/>
      <c r="U59" s="137"/>
      <c r="V59" s="137"/>
      <c r="W59" s="137"/>
      <c r="X59" s="137"/>
      <c r="Y59" s="137"/>
    </row>
    <row r="60" hidden="1">
      <c r="A60" s="137"/>
      <c r="B60" s="137"/>
      <c r="C60" s="137"/>
      <c r="D60" s="148"/>
      <c r="E60" s="116"/>
      <c r="F60" s="148"/>
      <c r="G60" s="129"/>
      <c r="H60" s="149"/>
      <c r="I60" s="137"/>
      <c r="J60" s="137"/>
      <c r="K60" s="137"/>
      <c r="L60" s="137"/>
      <c r="M60" s="137"/>
      <c r="N60" s="137"/>
      <c r="O60" s="137"/>
      <c r="P60" s="137"/>
      <c r="Q60" s="137"/>
      <c r="R60" s="137"/>
      <c r="S60" s="137"/>
      <c r="T60" s="137"/>
      <c r="U60" s="137"/>
      <c r="V60" s="137"/>
      <c r="W60" s="137"/>
      <c r="X60" s="137"/>
      <c r="Y60" s="137"/>
    </row>
    <row r="61" hidden="1">
      <c r="A61" s="137"/>
      <c r="B61" s="137"/>
      <c r="C61" s="137"/>
      <c r="D61" s="148"/>
      <c r="E61" s="116"/>
      <c r="F61" s="148"/>
      <c r="G61" s="129"/>
      <c r="H61" s="149"/>
      <c r="I61" s="137"/>
      <c r="J61" s="137"/>
      <c r="K61" s="137"/>
      <c r="L61" s="137"/>
      <c r="M61" s="137"/>
      <c r="N61" s="137"/>
      <c r="O61" s="137"/>
      <c r="P61" s="137"/>
      <c r="Q61" s="137"/>
      <c r="R61" s="137"/>
      <c r="S61" s="137"/>
      <c r="T61" s="137"/>
      <c r="U61" s="137"/>
      <c r="V61" s="137"/>
      <c r="W61" s="137"/>
      <c r="X61" s="137"/>
      <c r="Y61" s="137"/>
    </row>
    <row r="62" hidden="1">
      <c r="A62" s="137"/>
      <c r="B62" s="137"/>
      <c r="C62" s="137"/>
      <c r="D62" s="148"/>
      <c r="E62" s="116"/>
      <c r="F62" s="148"/>
      <c r="G62" s="129"/>
      <c r="H62" s="149"/>
      <c r="I62" s="137"/>
      <c r="J62" s="137"/>
      <c r="K62" s="137"/>
      <c r="L62" s="137"/>
      <c r="M62" s="137"/>
      <c r="N62" s="137"/>
      <c r="O62" s="137"/>
      <c r="P62" s="137"/>
      <c r="Q62" s="137"/>
      <c r="R62" s="137"/>
      <c r="S62" s="137"/>
      <c r="T62" s="137"/>
      <c r="U62" s="137"/>
      <c r="V62" s="137"/>
      <c r="W62" s="137"/>
      <c r="X62" s="137"/>
      <c r="Y62" s="137"/>
    </row>
    <row r="63" hidden="1">
      <c r="A63" s="137"/>
      <c r="B63" s="137"/>
      <c r="C63" s="137"/>
      <c r="D63" s="148"/>
      <c r="E63" s="116"/>
      <c r="F63" s="148"/>
      <c r="G63" s="129"/>
      <c r="H63" s="149"/>
      <c r="I63" s="137"/>
      <c r="J63" s="137"/>
      <c r="K63" s="137"/>
      <c r="L63" s="137"/>
      <c r="M63" s="137"/>
      <c r="N63" s="137"/>
      <c r="O63" s="137"/>
      <c r="P63" s="137"/>
      <c r="Q63" s="137"/>
      <c r="R63" s="137"/>
      <c r="S63" s="137"/>
      <c r="T63" s="137"/>
      <c r="U63" s="137"/>
      <c r="V63" s="137"/>
      <c r="W63" s="137"/>
      <c r="X63" s="137"/>
      <c r="Y63" s="137"/>
    </row>
    <row r="64" hidden="1">
      <c r="A64" s="137"/>
      <c r="B64" s="137"/>
      <c r="C64" s="137"/>
      <c r="D64" s="148"/>
      <c r="E64" s="116"/>
      <c r="F64" s="148"/>
      <c r="G64" s="129"/>
      <c r="H64" s="149"/>
      <c r="I64" s="137"/>
      <c r="J64" s="137"/>
      <c r="K64" s="137"/>
      <c r="L64" s="137"/>
      <c r="M64" s="137"/>
      <c r="N64" s="137"/>
      <c r="O64" s="137"/>
      <c r="P64" s="137"/>
      <c r="Q64" s="137"/>
      <c r="R64" s="137"/>
      <c r="S64" s="137"/>
      <c r="T64" s="137"/>
      <c r="U64" s="137"/>
      <c r="V64" s="137"/>
      <c r="W64" s="137"/>
      <c r="X64" s="137"/>
      <c r="Y64" s="137"/>
    </row>
    <row r="65" hidden="1">
      <c r="A65" s="137"/>
      <c r="B65" s="137"/>
      <c r="C65" s="137"/>
      <c r="D65" s="148"/>
      <c r="E65" s="116"/>
      <c r="F65" s="148"/>
      <c r="G65" s="129"/>
      <c r="H65" s="149"/>
      <c r="I65" s="137"/>
      <c r="J65" s="137"/>
      <c r="K65" s="137"/>
      <c r="L65" s="137"/>
      <c r="M65" s="137"/>
      <c r="N65" s="137"/>
      <c r="O65" s="137"/>
      <c r="P65" s="137"/>
      <c r="Q65" s="137"/>
      <c r="R65" s="137"/>
      <c r="S65" s="137"/>
      <c r="T65" s="137"/>
      <c r="U65" s="137"/>
      <c r="V65" s="137"/>
      <c r="W65" s="137"/>
      <c r="X65" s="137"/>
      <c r="Y65" s="137"/>
    </row>
    <row r="66" hidden="1">
      <c r="A66" s="137"/>
      <c r="B66" s="137"/>
      <c r="C66" s="137"/>
      <c r="D66" s="148"/>
      <c r="E66" s="116"/>
      <c r="F66" s="148"/>
      <c r="G66" s="129"/>
      <c r="H66" s="149"/>
      <c r="I66" s="137"/>
      <c r="J66" s="137"/>
      <c r="K66" s="137"/>
      <c r="L66" s="137"/>
      <c r="M66" s="137"/>
      <c r="N66" s="137"/>
      <c r="O66" s="137"/>
      <c r="P66" s="137"/>
      <c r="Q66" s="137"/>
      <c r="R66" s="137"/>
      <c r="S66" s="137"/>
      <c r="T66" s="137"/>
      <c r="U66" s="137"/>
      <c r="V66" s="137"/>
      <c r="W66" s="137"/>
      <c r="X66" s="137"/>
      <c r="Y66" s="137"/>
    </row>
    <row r="67" hidden="1">
      <c r="A67" s="137"/>
      <c r="B67" s="137"/>
      <c r="C67" s="137"/>
      <c r="D67" s="148"/>
      <c r="E67" s="116"/>
      <c r="F67" s="148"/>
      <c r="G67" s="129"/>
      <c r="H67" s="149"/>
      <c r="I67" s="137"/>
      <c r="J67" s="137"/>
      <c r="K67" s="137"/>
      <c r="L67" s="137"/>
      <c r="M67" s="137"/>
      <c r="N67" s="137"/>
      <c r="O67" s="137"/>
      <c r="P67" s="137"/>
      <c r="Q67" s="137"/>
      <c r="R67" s="137"/>
      <c r="S67" s="137"/>
      <c r="T67" s="137"/>
      <c r="U67" s="137"/>
      <c r="V67" s="137"/>
      <c r="W67" s="137"/>
      <c r="X67" s="137"/>
      <c r="Y67" s="137"/>
    </row>
    <row r="68" hidden="1">
      <c r="A68" s="137"/>
      <c r="B68" s="137"/>
      <c r="C68" s="137"/>
      <c r="D68" s="148"/>
      <c r="E68" s="116"/>
      <c r="F68" s="148"/>
      <c r="G68" s="129"/>
      <c r="H68" s="149"/>
      <c r="I68" s="137"/>
      <c r="J68" s="137"/>
      <c r="K68" s="137"/>
      <c r="L68" s="137"/>
      <c r="M68" s="137"/>
      <c r="N68" s="137"/>
      <c r="O68" s="137"/>
      <c r="P68" s="137"/>
      <c r="Q68" s="137"/>
      <c r="R68" s="137"/>
      <c r="S68" s="137"/>
      <c r="T68" s="137"/>
      <c r="U68" s="137"/>
      <c r="V68" s="137"/>
      <c r="W68" s="137"/>
      <c r="X68" s="137"/>
      <c r="Y68" s="137"/>
    </row>
    <row r="69" hidden="1">
      <c r="A69" s="137"/>
      <c r="B69" s="137"/>
      <c r="C69" s="137"/>
      <c r="D69" s="148"/>
      <c r="E69" s="116"/>
      <c r="F69" s="148"/>
      <c r="G69" s="129"/>
      <c r="H69" s="149"/>
      <c r="I69" s="137"/>
      <c r="J69" s="137"/>
      <c r="K69" s="137"/>
      <c r="L69" s="137"/>
      <c r="M69" s="137"/>
      <c r="N69" s="137"/>
      <c r="O69" s="137"/>
      <c r="P69" s="137"/>
      <c r="Q69" s="137"/>
      <c r="R69" s="137"/>
      <c r="S69" s="137"/>
      <c r="T69" s="137"/>
      <c r="U69" s="137"/>
      <c r="V69" s="137"/>
      <c r="W69" s="137"/>
      <c r="X69" s="137"/>
      <c r="Y69" s="137"/>
    </row>
    <row r="70" hidden="1">
      <c r="A70" s="137"/>
      <c r="B70" s="137"/>
      <c r="C70" s="137"/>
      <c r="D70" s="148"/>
      <c r="E70" s="116"/>
      <c r="F70" s="148"/>
      <c r="G70" s="129"/>
      <c r="H70" s="149"/>
      <c r="I70" s="137"/>
      <c r="J70" s="137"/>
      <c r="K70" s="137"/>
      <c r="L70" s="137"/>
      <c r="M70" s="137"/>
      <c r="N70" s="137"/>
      <c r="O70" s="137"/>
      <c r="P70" s="137"/>
      <c r="Q70" s="137"/>
      <c r="R70" s="137"/>
      <c r="S70" s="137"/>
      <c r="T70" s="137"/>
      <c r="U70" s="137"/>
      <c r="V70" s="137"/>
      <c r="W70" s="137"/>
      <c r="X70" s="137"/>
      <c r="Y70" s="137"/>
    </row>
    <row r="71" hidden="1">
      <c r="A71" s="137"/>
      <c r="B71" s="137"/>
      <c r="C71" s="137"/>
      <c r="D71" s="148"/>
      <c r="E71" s="116"/>
      <c r="F71" s="148"/>
      <c r="G71" s="129"/>
      <c r="H71" s="149"/>
      <c r="I71" s="137"/>
      <c r="J71" s="137"/>
      <c r="K71" s="137"/>
      <c r="L71" s="137"/>
      <c r="M71" s="137"/>
      <c r="N71" s="137"/>
      <c r="O71" s="137"/>
      <c r="P71" s="137"/>
      <c r="Q71" s="137"/>
      <c r="R71" s="137"/>
      <c r="S71" s="137"/>
      <c r="T71" s="137"/>
      <c r="U71" s="137"/>
      <c r="V71" s="137"/>
      <c r="W71" s="137"/>
      <c r="X71" s="137"/>
      <c r="Y71" s="137"/>
    </row>
    <row r="72" hidden="1">
      <c r="A72" s="137"/>
      <c r="B72" s="137"/>
      <c r="C72" s="137"/>
      <c r="D72" s="148"/>
      <c r="E72" s="116"/>
      <c r="F72" s="148"/>
      <c r="G72" s="129"/>
      <c r="H72" s="149"/>
      <c r="I72" s="137"/>
      <c r="J72" s="137"/>
      <c r="K72" s="137"/>
      <c r="L72" s="137"/>
      <c r="M72" s="137"/>
      <c r="N72" s="137"/>
      <c r="O72" s="137"/>
      <c r="P72" s="137"/>
      <c r="Q72" s="137"/>
      <c r="R72" s="137"/>
      <c r="S72" s="137"/>
      <c r="T72" s="137"/>
      <c r="U72" s="137"/>
      <c r="V72" s="137"/>
      <c r="W72" s="137"/>
      <c r="X72" s="137"/>
      <c r="Y72" s="137"/>
    </row>
    <row r="73" hidden="1">
      <c r="A73" s="137"/>
      <c r="B73" s="137"/>
      <c r="C73" s="137"/>
      <c r="D73" s="148"/>
      <c r="E73" s="116"/>
      <c r="F73" s="148"/>
      <c r="G73" s="129"/>
      <c r="H73" s="149"/>
      <c r="I73" s="137"/>
      <c r="J73" s="137"/>
      <c r="K73" s="137"/>
      <c r="L73" s="137"/>
      <c r="M73" s="137"/>
      <c r="N73" s="137"/>
      <c r="O73" s="137"/>
      <c r="P73" s="137"/>
      <c r="Q73" s="137"/>
      <c r="R73" s="137"/>
      <c r="S73" s="137"/>
      <c r="T73" s="137"/>
      <c r="U73" s="137"/>
      <c r="V73" s="137"/>
      <c r="W73" s="137"/>
      <c r="X73" s="137"/>
      <c r="Y73" s="137"/>
    </row>
    <row r="74" hidden="1">
      <c r="A74" s="137"/>
      <c r="B74" s="137"/>
      <c r="C74" s="137"/>
      <c r="D74" s="148"/>
      <c r="E74" s="116"/>
      <c r="F74" s="148"/>
      <c r="G74" s="129"/>
      <c r="H74" s="149"/>
      <c r="I74" s="137"/>
      <c r="J74" s="137"/>
      <c r="K74" s="137"/>
      <c r="L74" s="137"/>
      <c r="M74" s="137"/>
      <c r="N74" s="137"/>
      <c r="O74" s="137"/>
      <c r="P74" s="137"/>
      <c r="Q74" s="137"/>
      <c r="R74" s="137"/>
      <c r="S74" s="137"/>
      <c r="T74" s="137"/>
      <c r="U74" s="137"/>
      <c r="V74" s="137"/>
      <c r="W74" s="137"/>
      <c r="X74" s="137"/>
      <c r="Y74" s="137"/>
    </row>
    <row r="75" hidden="1">
      <c r="A75" s="137"/>
      <c r="B75" s="137"/>
      <c r="C75" s="137"/>
      <c r="D75" s="148"/>
      <c r="E75" s="116"/>
      <c r="F75" s="148"/>
      <c r="G75" s="129"/>
      <c r="H75" s="149"/>
      <c r="I75" s="137"/>
      <c r="J75" s="137"/>
      <c r="K75" s="137"/>
      <c r="L75" s="137"/>
      <c r="M75" s="137"/>
      <c r="N75" s="137"/>
      <c r="O75" s="137"/>
      <c r="P75" s="137"/>
      <c r="Q75" s="137"/>
      <c r="R75" s="137"/>
      <c r="S75" s="137"/>
      <c r="T75" s="137"/>
      <c r="U75" s="137"/>
      <c r="V75" s="137"/>
      <c r="W75" s="137"/>
      <c r="X75" s="137"/>
      <c r="Y75" s="137"/>
    </row>
    <row r="76" hidden="1">
      <c r="A76" s="137"/>
      <c r="B76" s="137"/>
      <c r="C76" s="137"/>
      <c r="D76" s="148"/>
      <c r="E76" s="116"/>
      <c r="F76" s="148"/>
      <c r="G76" s="129"/>
      <c r="H76" s="149"/>
      <c r="I76" s="137"/>
      <c r="J76" s="137"/>
      <c r="K76" s="137"/>
      <c r="L76" s="137"/>
      <c r="M76" s="137"/>
      <c r="N76" s="137"/>
      <c r="O76" s="137"/>
      <c r="P76" s="137"/>
      <c r="Q76" s="137"/>
      <c r="R76" s="137"/>
      <c r="S76" s="137"/>
      <c r="T76" s="137"/>
      <c r="U76" s="137"/>
      <c r="V76" s="137"/>
      <c r="W76" s="137"/>
      <c r="X76" s="137"/>
      <c r="Y76" s="137"/>
    </row>
    <row r="77" hidden="1">
      <c r="A77" s="137"/>
      <c r="B77" s="137"/>
      <c r="C77" s="137"/>
      <c r="D77" s="148"/>
      <c r="E77" s="116"/>
      <c r="F77" s="148"/>
      <c r="G77" s="129"/>
      <c r="H77" s="149"/>
      <c r="I77" s="137"/>
      <c r="J77" s="137"/>
      <c r="K77" s="137"/>
      <c r="L77" s="137"/>
      <c r="M77" s="137"/>
      <c r="N77" s="137"/>
      <c r="O77" s="137"/>
      <c r="P77" s="137"/>
      <c r="Q77" s="137"/>
      <c r="R77" s="137"/>
      <c r="S77" s="137"/>
      <c r="T77" s="137"/>
      <c r="U77" s="137"/>
      <c r="V77" s="137"/>
      <c r="W77" s="137"/>
      <c r="X77" s="137"/>
      <c r="Y77" s="137"/>
    </row>
    <row r="78" hidden="1">
      <c r="A78" s="137"/>
      <c r="B78" s="137"/>
      <c r="C78" s="137"/>
      <c r="D78" s="148"/>
      <c r="E78" s="116"/>
      <c r="F78" s="148"/>
      <c r="G78" s="129"/>
      <c r="H78" s="149"/>
      <c r="I78" s="137"/>
      <c r="J78" s="137"/>
      <c r="K78" s="137"/>
      <c r="L78" s="137"/>
      <c r="M78" s="137"/>
      <c r="N78" s="137"/>
      <c r="O78" s="137"/>
      <c r="P78" s="137"/>
      <c r="Q78" s="137"/>
      <c r="R78" s="137"/>
      <c r="S78" s="137"/>
      <c r="T78" s="137"/>
      <c r="U78" s="137"/>
      <c r="V78" s="137"/>
      <c r="W78" s="137"/>
      <c r="X78" s="137"/>
      <c r="Y78" s="137"/>
    </row>
    <row r="79" hidden="1">
      <c r="A79" s="137"/>
      <c r="B79" s="137"/>
      <c r="C79" s="137"/>
      <c r="D79" s="148"/>
      <c r="E79" s="116"/>
      <c r="F79" s="148"/>
      <c r="G79" s="129"/>
      <c r="H79" s="149"/>
      <c r="I79" s="137"/>
      <c r="J79" s="137"/>
      <c r="K79" s="137"/>
      <c r="L79" s="137"/>
      <c r="M79" s="137"/>
      <c r="N79" s="137"/>
      <c r="O79" s="137"/>
      <c r="P79" s="137"/>
      <c r="Q79" s="137"/>
      <c r="R79" s="137"/>
      <c r="S79" s="137"/>
      <c r="T79" s="137"/>
      <c r="U79" s="137"/>
      <c r="V79" s="137"/>
      <c r="W79" s="137"/>
      <c r="X79" s="137"/>
      <c r="Y79" s="137"/>
    </row>
    <row r="80" hidden="1">
      <c r="A80" s="137"/>
      <c r="B80" s="137"/>
      <c r="C80" s="137"/>
      <c r="D80" s="148"/>
      <c r="E80" s="116"/>
      <c r="F80" s="148"/>
      <c r="G80" s="129"/>
      <c r="H80" s="149"/>
      <c r="I80" s="137"/>
      <c r="J80" s="137"/>
      <c r="K80" s="137"/>
      <c r="L80" s="137"/>
      <c r="M80" s="137"/>
      <c r="N80" s="137"/>
      <c r="O80" s="137"/>
      <c r="P80" s="137"/>
      <c r="Q80" s="137"/>
      <c r="R80" s="137"/>
      <c r="S80" s="137"/>
      <c r="T80" s="137"/>
      <c r="U80" s="137"/>
      <c r="V80" s="137"/>
      <c r="W80" s="137"/>
      <c r="X80" s="137"/>
      <c r="Y80" s="137"/>
    </row>
    <row r="81" hidden="1">
      <c r="A81" s="137"/>
      <c r="B81" s="137"/>
      <c r="C81" s="137"/>
      <c r="D81" s="148"/>
      <c r="E81" s="116"/>
      <c r="F81" s="148"/>
      <c r="G81" s="129"/>
      <c r="H81" s="149"/>
      <c r="I81" s="137"/>
      <c r="J81" s="137"/>
      <c r="K81" s="137"/>
      <c r="L81" s="137"/>
      <c r="M81" s="137"/>
      <c r="N81" s="137"/>
      <c r="O81" s="137"/>
      <c r="P81" s="137"/>
      <c r="Q81" s="137"/>
      <c r="R81" s="137"/>
      <c r="S81" s="137"/>
      <c r="T81" s="137"/>
      <c r="U81" s="137"/>
      <c r="V81" s="137"/>
      <c r="W81" s="137"/>
      <c r="X81" s="137"/>
      <c r="Y81" s="137"/>
    </row>
    <row r="82" hidden="1">
      <c r="A82" s="137"/>
      <c r="B82" s="137"/>
      <c r="C82" s="137"/>
      <c r="D82" s="148"/>
      <c r="E82" s="116"/>
      <c r="F82" s="148"/>
      <c r="G82" s="129"/>
      <c r="H82" s="149"/>
      <c r="I82" s="137"/>
      <c r="J82" s="137"/>
      <c r="K82" s="137"/>
      <c r="L82" s="137"/>
      <c r="M82" s="137"/>
      <c r="N82" s="137"/>
      <c r="O82" s="137"/>
      <c r="P82" s="137"/>
      <c r="Q82" s="137"/>
      <c r="R82" s="137"/>
      <c r="S82" s="137"/>
      <c r="T82" s="137"/>
      <c r="U82" s="137"/>
      <c r="V82" s="137"/>
      <c r="W82" s="137"/>
      <c r="X82" s="137"/>
      <c r="Y82" s="137"/>
    </row>
    <row r="83" hidden="1">
      <c r="A83" s="137"/>
      <c r="B83" s="137"/>
      <c r="C83" s="137"/>
      <c r="D83" s="148"/>
      <c r="E83" s="116"/>
      <c r="F83" s="148"/>
      <c r="G83" s="129"/>
      <c r="H83" s="149"/>
      <c r="I83" s="137"/>
      <c r="J83" s="137"/>
      <c r="K83" s="137"/>
      <c r="L83" s="137"/>
      <c r="M83" s="137"/>
      <c r="N83" s="137"/>
      <c r="O83" s="137"/>
      <c r="P83" s="137"/>
      <c r="Q83" s="137"/>
      <c r="R83" s="137"/>
      <c r="S83" s="137"/>
      <c r="T83" s="137"/>
      <c r="U83" s="137"/>
      <c r="V83" s="137"/>
      <c r="W83" s="137"/>
      <c r="X83" s="137"/>
      <c r="Y83" s="137"/>
    </row>
    <row r="84" hidden="1">
      <c r="A84" s="137"/>
      <c r="B84" s="137"/>
      <c r="C84" s="137"/>
      <c r="D84" s="148"/>
      <c r="E84" s="116"/>
      <c r="F84" s="148"/>
      <c r="G84" s="129"/>
      <c r="H84" s="149"/>
      <c r="I84" s="137"/>
      <c r="J84" s="137"/>
      <c r="K84" s="137"/>
      <c r="L84" s="137"/>
      <c r="M84" s="137"/>
      <c r="N84" s="137"/>
      <c r="O84" s="137"/>
      <c r="P84" s="137"/>
      <c r="Q84" s="137"/>
      <c r="R84" s="137"/>
      <c r="S84" s="137"/>
      <c r="T84" s="137"/>
      <c r="U84" s="137"/>
      <c r="V84" s="137"/>
      <c r="W84" s="137"/>
      <c r="X84" s="137"/>
      <c r="Y84" s="137"/>
    </row>
    <row r="85" hidden="1">
      <c r="A85" s="137"/>
      <c r="B85" s="137"/>
      <c r="C85" s="137"/>
      <c r="D85" s="148"/>
      <c r="E85" s="116"/>
      <c r="F85" s="148"/>
      <c r="G85" s="129"/>
      <c r="H85" s="149"/>
      <c r="I85" s="137"/>
      <c r="J85" s="137"/>
      <c r="K85" s="137"/>
      <c r="L85" s="137"/>
      <c r="M85" s="137"/>
      <c r="N85" s="137"/>
      <c r="O85" s="137"/>
      <c r="P85" s="137"/>
      <c r="Q85" s="137"/>
      <c r="R85" s="137"/>
      <c r="S85" s="137"/>
      <c r="T85" s="137"/>
      <c r="U85" s="137"/>
      <c r="V85" s="137"/>
      <c r="W85" s="137"/>
      <c r="X85" s="137"/>
      <c r="Y85" s="137"/>
    </row>
    <row r="86" hidden="1">
      <c r="A86" s="137"/>
      <c r="B86" s="137"/>
      <c r="C86" s="137"/>
      <c r="D86" s="148"/>
      <c r="E86" s="116"/>
      <c r="F86" s="148"/>
      <c r="G86" s="129"/>
      <c r="H86" s="149"/>
      <c r="I86" s="137"/>
      <c r="J86" s="137"/>
      <c r="K86" s="137"/>
      <c r="L86" s="137"/>
      <c r="M86" s="137"/>
      <c r="N86" s="137"/>
      <c r="O86" s="137"/>
      <c r="P86" s="137"/>
      <c r="Q86" s="137"/>
      <c r="R86" s="137"/>
      <c r="S86" s="137"/>
      <c r="T86" s="137"/>
      <c r="U86" s="137"/>
      <c r="V86" s="137"/>
      <c r="W86" s="137"/>
      <c r="X86" s="137"/>
      <c r="Y86" s="137"/>
    </row>
    <row r="87" hidden="1">
      <c r="A87" s="137"/>
      <c r="B87" s="137"/>
      <c r="C87" s="137"/>
      <c r="D87" s="148"/>
      <c r="E87" s="116"/>
      <c r="F87" s="148"/>
      <c r="G87" s="129"/>
      <c r="H87" s="149"/>
      <c r="I87" s="137"/>
      <c r="J87" s="137"/>
      <c r="K87" s="137"/>
      <c r="L87" s="137"/>
      <c r="M87" s="137"/>
      <c r="N87" s="137"/>
      <c r="O87" s="137"/>
      <c r="P87" s="137"/>
      <c r="Q87" s="137"/>
      <c r="R87" s="137"/>
      <c r="S87" s="137"/>
      <c r="T87" s="137"/>
      <c r="U87" s="137"/>
      <c r="V87" s="137"/>
      <c r="W87" s="137"/>
      <c r="X87" s="137"/>
      <c r="Y87" s="137"/>
    </row>
    <row r="88" hidden="1">
      <c r="A88" s="137"/>
      <c r="B88" s="137"/>
      <c r="C88" s="137"/>
      <c r="D88" s="148"/>
      <c r="E88" s="116"/>
      <c r="F88" s="148"/>
      <c r="G88" s="129"/>
      <c r="H88" s="149"/>
      <c r="I88" s="137"/>
      <c r="J88" s="137"/>
      <c r="K88" s="137"/>
      <c r="L88" s="137"/>
      <c r="M88" s="137"/>
      <c r="N88" s="137"/>
      <c r="O88" s="137"/>
      <c r="P88" s="137"/>
      <c r="Q88" s="137"/>
      <c r="R88" s="137"/>
      <c r="S88" s="137"/>
      <c r="T88" s="137"/>
      <c r="U88" s="137"/>
      <c r="V88" s="137"/>
      <c r="W88" s="137"/>
      <c r="X88" s="137"/>
      <c r="Y88" s="137"/>
    </row>
    <row r="89" hidden="1">
      <c r="A89" s="137"/>
      <c r="B89" s="137"/>
      <c r="C89" s="137"/>
      <c r="D89" s="148"/>
      <c r="E89" s="116"/>
      <c r="F89" s="148"/>
      <c r="G89" s="129"/>
      <c r="H89" s="149"/>
      <c r="I89" s="137"/>
      <c r="J89" s="137"/>
      <c r="K89" s="137"/>
      <c r="L89" s="137"/>
      <c r="M89" s="137"/>
      <c r="N89" s="137"/>
      <c r="O89" s="137"/>
      <c r="P89" s="137"/>
      <c r="Q89" s="137"/>
      <c r="R89" s="137"/>
      <c r="S89" s="137"/>
      <c r="T89" s="137"/>
      <c r="U89" s="137"/>
      <c r="V89" s="137"/>
      <c r="W89" s="137"/>
      <c r="X89" s="137"/>
      <c r="Y89" s="137"/>
    </row>
    <row r="90" hidden="1">
      <c r="A90" s="137"/>
      <c r="B90" s="137"/>
      <c r="C90" s="137"/>
      <c r="D90" s="148"/>
      <c r="E90" s="116"/>
      <c r="F90" s="148"/>
      <c r="G90" s="129"/>
      <c r="H90" s="149"/>
      <c r="I90" s="137"/>
      <c r="J90" s="137"/>
      <c r="K90" s="137"/>
      <c r="L90" s="137"/>
      <c r="M90" s="137"/>
      <c r="N90" s="137"/>
      <c r="O90" s="137"/>
      <c r="P90" s="137"/>
      <c r="Q90" s="137"/>
      <c r="R90" s="137"/>
      <c r="S90" s="137"/>
      <c r="T90" s="137"/>
      <c r="U90" s="137"/>
      <c r="V90" s="137"/>
      <c r="W90" s="137"/>
      <c r="X90" s="137"/>
      <c r="Y90" s="137"/>
    </row>
    <row r="91" hidden="1">
      <c r="A91" s="137"/>
      <c r="B91" s="137"/>
      <c r="C91" s="137"/>
      <c r="D91" s="148"/>
      <c r="E91" s="116"/>
      <c r="F91" s="148"/>
      <c r="G91" s="129"/>
      <c r="H91" s="149"/>
      <c r="I91" s="137"/>
      <c r="J91" s="137"/>
      <c r="K91" s="137"/>
      <c r="L91" s="137"/>
      <c r="M91" s="137"/>
      <c r="N91" s="137"/>
      <c r="O91" s="137"/>
      <c r="P91" s="137"/>
      <c r="Q91" s="137"/>
      <c r="R91" s="137"/>
      <c r="S91" s="137"/>
      <c r="T91" s="137"/>
      <c r="U91" s="137"/>
      <c r="V91" s="137"/>
      <c r="W91" s="137"/>
      <c r="X91" s="137"/>
      <c r="Y91" s="137"/>
    </row>
    <row r="92" hidden="1">
      <c r="A92" s="137"/>
      <c r="B92" s="137"/>
      <c r="C92" s="137"/>
      <c r="D92" s="148"/>
      <c r="E92" s="116"/>
      <c r="F92" s="148"/>
      <c r="G92" s="129"/>
      <c r="H92" s="149"/>
      <c r="I92" s="137"/>
      <c r="J92" s="137"/>
      <c r="K92" s="137"/>
      <c r="L92" s="137"/>
      <c r="M92" s="137"/>
      <c r="N92" s="137"/>
      <c r="O92" s="137"/>
      <c r="P92" s="137"/>
      <c r="Q92" s="137"/>
      <c r="R92" s="137"/>
      <c r="S92" s="137"/>
      <c r="T92" s="137"/>
      <c r="U92" s="137"/>
      <c r="V92" s="137"/>
      <c r="W92" s="137"/>
      <c r="X92" s="137"/>
      <c r="Y92" s="137"/>
    </row>
    <row r="93" hidden="1">
      <c r="A93" s="137"/>
      <c r="B93" s="137"/>
      <c r="C93" s="137"/>
      <c r="D93" s="148"/>
      <c r="E93" s="116"/>
      <c r="F93" s="148"/>
      <c r="G93" s="129"/>
      <c r="H93" s="149"/>
      <c r="I93" s="137"/>
      <c r="J93" s="137"/>
      <c r="K93" s="137"/>
      <c r="L93" s="137"/>
      <c r="M93" s="137"/>
      <c r="N93" s="137"/>
      <c r="O93" s="137"/>
      <c r="P93" s="137"/>
      <c r="Q93" s="137"/>
      <c r="R93" s="137"/>
      <c r="S93" s="137"/>
      <c r="T93" s="137"/>
      <c r="U93" s="137"/>
      <c r="V93" s="137"/>
      <c r="W93" s="137"/>
      <c r="X93" s="137"/>
      <c r="Y93" s="137"/>
    </row>
    <row r="94" hidden="1">
      <c r="A94" s="137"/>
      <c r="B94" s="137"/>
      <c r="C94" s="137"/>
      <c r="D94" s="148"/>
      <c r="E94" s="116"/>
      <c r="F94" s="148"/>
      <c r="G94" s="129"/>
      <c r="H94" s="149"/>
      <c r="I94" s="137"/>
      <c r="J94" s="137"/>
      <c r="K94" s="137"/>
      <c r="L94" s="137"/>
      <c r="M94" s="137"/>
      <c r="N94" s="137"/>
      <c r="O94" s="137"/>
      <c r="P94" s="137"/>
      <c r="Q94" s="137"/>
      <c r="R94" s="137"/>
      <c r="S94" s="137"/>
      <c r="T94" s="137"/>
      <c r="U94" s="137"/>
      <c r="V94" s="137"/>
      <c r="W94" s="137"/>
      <c r="X94" s="137"/>
      <c r="Y94" s="137"/>
    </row>
    <row r="95" hidden="1">
      <c r="A95" s="137"/>
      <c r="B95" s="137"/>
      <c r="C95" s="137"/>
      <c r="D95" s="148"/>
      <c r="E95" s="116"/>
      <c r="F95" s="148"/>
      <c r="G95" s="129"/>
      <c r="H95" s="149"/>
      <c r="I95" s="137"/>
      <c r="J95" s="137"/>
      <c r="K95" s="137"/>
      <c r="L95" s="137"/>
      <c r="M95" s="137"/>
      <c r="N95" s="137"/>
      <c r="O95" s="137"/>
      <c r="P95" s="137"/>
      <c r="Q95" s="137"/>
      <c r="R95" s="137"/>
      <c r="S95" s="137"/>
      <c r="T95" s="137"/>
      <c r="U95" s="137"/>
      <c r="V95" s="137"/>
      <c r="W95" s="137"/>
      <c r="X95" s="137"/>
      <c r="Y95" s="137"/>
    </row>
    <row r="96" hidden="1">
      <c r="A96" s="137"/>
      <c r="B96" s="137"/>
      <c r="C96" s="137"/>
      <c r="D96" s="148"/>
      <c r="E96" s="116"/>
      <c r="F96" s="148"/>
      <c r="G96" s="129"/>
      <c r="H96" s="149"/>
      <c r="I96" s="137"/>
      <c r="J96" s="137"/>
      <c r="K96" s="137"/>
      <c r="L96" s="137"/>
      <c r="M96" s="137"/>
      <c r="N96" s="137"/>
      <c r="O96" s="137"/>
      <c r="P96" s="137"/>
      <c r="Q96" s="137"/>
      <c r="R96" s="137"/>
      <c r="S96" s="137"/>
      <c r="T96" s="137"/>
      <c r="U96" s="137"/>
      <c r="V96" s="137"/>
      <c r="W96" s="137"/>
      <c r="X96" s="137"/>
      <c r="Y96" s="137"/>
    </row>
    <row r="97" hidden="1">
      <c r="A97" s="137"/>
      <c r="B97" s="137"/>
      <c r="C97" s="137"/>
      <c r="D97" s="148"/>
      <c r="E97" s="116"/>
      <c r="F97" s="148"/>
      <c r="G97" s="129"/>
      <c r="H97" s="149"/>
      <c r="I97" s="137"/>
      <c r="J97" s="137"/>
      <c r="K97" s="137"/>
      <c r="L97" s="137"/>
      <c r="M97" s="137"/>
      <c r="N97" s="137"/>
      <c r="O97" s="137"/>
      <c r="P97" s="137"/>
      <c r="Q97" s="137"/>
      <c r="R97" s="137"/>
      <c r="S97" s="137"/>
      <c r="T97" s="137"/>
      <c r="U97" s="137"/>
      <c r="V97" s="137"/>
      <c r="W97" s="137"/>
      <c r="X97" s="137"/>
      <c r="Y97" s="137"/>
    </row>
    <row r="98" hidden="1">
      <c r="A98" s="137"/>
      <c r="B98" s="137"/>
      <c r="C98" s="137"/>
      <c r="D98" s="148"/>
      <c r="E98" s="116"/>
      <c r="F98" s="148"/>
      <c r="G98" s="129"/>
      <c r="H98" s="149"/>
      <c r="I98" s="137"/>
      <c r="J98" s="137"/>
      <c r="K98" s="137"/>
      <c r="L98" s="137"/>
      <c r="M98" s="137"/>
      <c r="N98" s="137"/>
      <c r="O98" s="137"/>
      <c r="P98" s="137"/>
      <c r="Q98" s="137"/>
      <c r="R98" s="137"/>
      <c r="S98" s="137"/>
      <c r="T98" s="137"/>
      <c r="U98" s="137"/>
      <c r="V98" s="137"/>
      <c r="W98" s="137"/>
      <c r="X98" s="137"/>
      <c r="Y98" s="137"/>
    </row>
    <row r="99" hidden="1">
      <c r="A99" s="137"/>
      <c r="B99" s="137"/>
      <c r="C99" s="137"/>
      <c r="D99" s="148"/>
      <c r="E99" s="116"/>
      <c r="F99" s="148"/>
      <c r="G99" s="129"/>
      <c r="H99" s="149"/>
      <c r="I99" s="137"/>
      <c r="J99" s="137"/>
      <c r="K99" s="137"/>
      <c r="L99" s="137"/>
      <c r="M99" s="137"/>
      <c r="N99" s="137"/>
      <c r="O99" s="137"/>
      <c r="P99" s="137"/>
      <c r="Q99" s="137"/>
      <c r="R99" s="137"/>
      <c r="S99" s="137"/>
      <c r="T99" s="137"/>
      <c r="U99" s="137"/>
      <c r="V99" s="137"/>
      <c r="W99" s="137"/>
      <c r="X99" s="137"/>
      <c r="Y99" s="137"/>
    </row>
    <row r="100" hidden="1">
      <c r="A100" s="137"/>
      <c r="B100" s="137"/>
      <c r="C100" s="137"/>
      <c r="D100" s="148"/>
      <c r="E100" s="116"/>
      <c r="F100" s="148"/>
      <c r="G100" s="129"/>
      <c r="H100" s="149"/>
      <c r="I100" s="137"/>
      <c r="J100" s="137"/>
      <c r="K100" s="137"/>
      <c r="L100" s="137"/>
      <c r="M100" s="137"/>
      <c r="N100" s="137"/>
      <c r="O100" s="137"/>
      <c r="P100" s="137"/>
      <c r="Q100" s="137"/>
      <c r="R100" s="137"/>
      <c r="S100" s="137"/>
      <c r="T100" s="137"/>
      <c r="U100" s="137"/>
      <c r="V100" s="137"/>
      <c r="W100" s="137"/>
      <c r="X100" s="137"/>
      <c r="Y100" s="137"/>
    </row>
    <row r="101" hidden="1">
      <c r="A101" s="137"/>
      <c r="B101" s="137"/>
      <c r="C101" s="137"/>
      <c r="D101" s="148"/>
      <c r="E101" s="116"/>
      <c r="F101" s="148"/>
      <c r="G101" s="129"/>
      <c r="H101" s="149"/>
      <c r="I101" s="137"/>
      <c r="J101" s="137"/>
      <c r="K101" s="137"/>
      <c r="L101" s="137"/>
      <c r="M101" s="137"/>
      <c r="N101" s="137"/>
      <c r="O101" s="137"/>
      <c r="P101" s="137"/>
      <c r="Q101" s="137"/>
      <c r="R101" s="137"/>
      <c r="S101" s="137"/>
      <c r="T101" s="137"/>
      <c r="U101" s="137"/>
      <c r="V101" s="137"/>
      <c r="W101" s="137"/>
      <c r="X101" s="137"/>
      <c r="Y101" s="137"/>
    </row>
    <row r="102" hidden="1">
      <c r="A102" s="137"/>
      <c r="B102" s="137"/>
      <c r="C102" s="137"/>
      <c r="D102" s="148"/>
      <c r="E102" s="116"/>
      <c r="F102" s="148"/>
      <c r="G102" s="129"/>
      <c r="H102" s="149"/>
      <c r="I102" s="137"/>
      <c r="J102" s="137"/>
      <c r="K102" s="137"/>
      <c r="L102" s="137"/>
      <c r="M102" s="137"/>
      <c r="N102" s="137"/>
      <c r="O102" s="137"/>
      <c r="P102" s="137"/>
      <c r="Q102" s="137"/>
      <c r="R102" s="137"/>
      <c r="S102" s="137"/>
      <c r="T102" s="137"/>
      <c r="U102" s="137"/>
      <c r="V102" s="137"/>
      <c r="W102" s="137"/>
      <c r="X102" s="137"/>
      <c r="Y102" s="137"/>
    </row>
    <row r="103" hidden="1">
      <c r="A103" s="137"/>
      <c r="B103" s="137"/>
      <c r="C103" s="137"/>
      <c r="D103" s="148"/>
      <c r="E103" s="116"/>
      <c r="F103" s="148"/>
      <c r="G103" s="129"/>
      <c r="H103" s="149"/>
      <c r="I103" s="137"/>
      <c r="J103" s="137"/>
      <c r="K103" s="137"/>
      <c r="L103" s="137"/>
      <c r="M103" s="137"/>
      <c r="N103" s="137"/>
      <c r="O103" s="137"/>
      <c r="P103" s="137"/>
      <c r="Q103" s="137"/>
      <c r="R103" s="137"/>
      <c r="S103" s="137"/>
      <c r="T103" s="137"/>
      <c r="U103" s="137"/>
      <c r="V103" s="137"/>
      <c r="W103" s="137"/>
      <c r="X103" s="137"/>
      <c r="Y103" s="137"/>
    </row>
    <row r="104" hidden="1">
      <c r="A104" s="137"/>
      <c r="B104" s="137"/>
      <c r="C104" s="137"/>
      <c r="D104" s="148"/>
      <c r="E104" s="116"/>
      <c r="F104" s="148"/>
      <c r="G104" s="129"/>
      <c r="H104" s="149"/>
      <c r="I104" s="137"/>
      <c r="J104" s="137"/>
      <c r="K104" s="137"/>
      <c r="L104" s="137"/>
      <c r="M104" s="137"/>
      <c r="N104" s="137"/>
      <c r="O104" s="137"/>
      <c r="P104" s="137"/>
      <c r="Q104" s="137"/>
      <c r="R104" s="137"/>
      <c r="S104" s="137"/>
      <c r="T104" s="137"/>
      <c r="U104" s="137"/>
      <c r="V104" s="137"/>
      <c r="W104" s="137"/>
      <c r="X104" s="137"/>
      <c r="Y104" s="137"/>
    </row>
    <row r="105" hidden="1">
      <c r="A105" s="137"/>
      <c r="B105" s="137"/>
      <c r="C105" s="137"/>
      <c r="D105" s="148"/>
      <c r="E105" s="116"/>
      <c r="F105" s="148"/>
      <c r="G105" s="129"/>
      <c r="H105" s="149"/>
      <c r="I105" s="137"/>
      <c r="J105" s="137"/>
      <c r="K105" s="137"/>
      <c r="L105" s="137"/>
      <c r="M105" s="137"/>
      <c r="N105" s="137"/>
      <c r="O105" s="137"/>
      <c r="P105" s="137"/>
      <c r="Q105" s="137"/>
      <c r="R105" s="137"/>
      <c r="S105" s="137"/>
      <c r="T105" s="137"/>
      <c r="U105" s="137"/>
      <c r="V105" s="137"/>
      <c r="W105" s="137"/>
      <c r="X105" s="137"/>
      <c r="Y105" s="137"/>
    </row>
    <row r="106" hidden="1">
      <c r="A106" s="137"/>
      <c r="B106" s="137"/>
      <c r="C106" s="137"/>
      <c r="D106" s="148"/>
      <c r="E106" s="116"/>
      <c r="F106" s="148"/>
      <c r="G106" s="129"/>
      <c r="H106" s="149"/>
      <c r="I106" s="137"/>
      <c r="J106" s="137"/>
      <c r="K106" s="137"/>
      <c r="L106" s="137"/>
      <c r="M106" s="137"/>
      <c r="N106" s="137"/>
      <c r="O106" s="137"/>
      <c r="P106" s="137"/>
      <c r="Q106" s="137"/>
      <c r="R106" s="137"/>
      <c r="S106" s="137"/>
      <c r="T106" s="137"/>
      <c r="U106" s="137"/>
      <c r="V106" s="137"/>
      <c r="W106" s="137"/>
      <c r="X106" s="137"/>
      <c r="Y106" s="137"/>
    </row>
    <row r="107" hidden="1">
      <c r="A107" s="137"/>
      <c r="B107" s="137"/>
      <c r="C107" s="137"/>
      <c r="D107" s="148"/>
      <c r="E107" s="116"/>
      <c r="F107" s="148"/>
      <c r="G107" s="129"/>
      <c r="H107" s="149"/>
      <c r="I107" s="137"/>
      <c r="J107" s="137"/>
      <c r="K107" s="137"/>
      <c r="L107" s="137"/>
      <c r="M107" s="137"/>
      <c r="N107" s="137"/>
      <c r="O107" s="137"/>
      <c r="P107" s="137"/>
      <c r="Q107" s="137"/>
      <c r="R107" s="137"/>
      <c r="S107" s="137"/>
      <c r="T107" s="137"/>
      <c r="U107" s="137"/>
      <c r="V107" s="137"/>
      <c r="W107" s="137"/>
      <c r="X107" s="137"/>
      <c r="Y107" s="137"/>
    </row>
    <row r="108" hidden="1">
      <c r="A108" s="137"/>
      <c r="B108" s="137"/>
      <c r="C108" s="137"/>
      <c r="D108" s="148"/>
      <c r="E108" s="116"/>
      <c r="F108" s="148"/>
      <c r="G108" s="129"/>
      <c r="H108" s="149"/>
      <c r="I108" s="137"/>
      <c r="J108" s="137"/>
      <c r="K108" s="137"/>
      <c r="L108" s="137"/>
      <c r="M108" s="137"/>
      <c r="N108" s="137"/>
      <c r="O108" s="137"/>
      <c r="P108" s="137"/>
      <c r="Q108" s="137"/>
      <c r="R108" s="137"/>
      <c r="S108" s="137"/>
      <c r="T108" s="137"/>
      <c r="U108" s="137"/>
      <c r="V108" s="137"/>
      <c r="W108" s="137"/>
      <c r="X108" s="137"/>
      <c r="Y108" s="137"/>
    </row>
    <row r="109" hidden="1">
      <c r="A109" s="137"/>
      <c r="B109" s="137"/>
      <c r="C109" s="137"/>
      <c r="D109" s="148"/>
      <c r="E109" s="116"/>
      <c r="F109" s="148"/>
      <c r="G109" s="129"/>
      <c r="H109" s="149"/>
      <c r="I109" s="137"/>
      <c r="J109" s="137"/>
      <c r="K109" s="137"/>
      <c r="L109" s="137"/>
      <c r="M109" s="137"/>
      <c r="N109" s="137"/>
      <c r="O109" s="137"/>
      <c r="P109" s="137"/>
      <c r="Q109" s="137"/>
      <c r="R109" s="137"/>
      <c r="S109" s="137"/>
      <c r="T109" s="137"/>
      <c r="U109" s="137"/>
      <c r="V109" s="137"/>
      <c r="W109" s="137"/>
      <c r="X109" s="137"/>
      <c r="Y109" s="137"/>
    </row>
    <row r="110" hidden="1">
      <c r="A110" s="137"/>
      <c r="B110" s="137"/>
      <c r="C110" s="137"/>
      <c r="D110" s="148"/>
      <c r="E110" s="116"/>
      <c r="F110" s="148"/>
      <c r="G110" s="129"/>
      <c r="H110" s="149"/>
      <c r="I110" s="137"/>
      <c r="J110" s="137"/>
      <c r="K110" s="137"/>
      <c r="L110" s="137"/>
      <c r="M110" s="137"/>
      <c r="N110" s="137"/>
      <c r="O110" s="137"/>
      <c r="P110" s="137"/>
      <c r="Q110" s="137"/>
      <c r="R110" s="137"/>
      <c r="S110" s="137"/>
      <c r="T110" s="137"/>
      <c r="U110" s="137"/>
      <c r="V110" s="137"/>
      <c r="W110" s="137"/>
      <c r="X110" s="137"/>
      <c r="Y110" s="137"/>
    </row>
    <row r="111" hidden="1">
      <c r="A111" s="137"/>
      <c r="B111" s="137"/>
      <c r="C111" s="137"/>
      <c r="D111" s="148"/>
      <c r="E111" s="116"/>
      <c r="F111" s="148"/>
      <c r="G111" s="129"/>
      <c r="H111" s="149"/>
      <c r="I111" s="137"/>
      <c r="J111" s="137"/>
      <c r="K111" s="137"/>
      <c r="L111" s="137"/>
      <c r="M111" s="137"/>
      <c r="N111" s="137"/>
      <c r="O111" s="137"/>
      <c r="P111" s="137"/>
      <c r="Q111" s="137"/>
      <c r="R111" s="137"/>
      <c r="S111" s="137"/>
      <c r="T111" s="137"/>
      <c r="U111" s="137"/>
      <c r="V111" s="137"/>
      <c r="W111" s="137"/>
      <c r="X111" s="137"/>
      <c r="Y111" s="137"/>
    </row>
    <row r="112" hidden="1">
      <c r="A112" s="137"/>
      <c r="B112" s="137"/>
      <c r="C112" s="137"/>
      <c r="D112" s="148"/>
      <c r="E112" s="116"/>
      <c r="F112" s="148"/>
      <c r="G112" s="129"/>
      <c r="H112" s="149"/>
      <c r="I112" s="137"/>
      <c r="J112" s="137"/>
      <c r="K112" s="137"/>
      <c r="L112" s="137"/>
      <c r="M112" s="137"/>
      <c r="N112" s="137"/>
      <c r="O112" s="137"/>
      <c r="P112" s="137"/>
      <c r="Q112" s="137"/>
      <c r="R112" s="137"/>
      <c r="S112" s="137"/>
      <c r="T112" s="137"/>
      <c r="U112" s="137"/>
      <c r="V112" s="137"/>
      <c r="W112" s="137"/>
      <c r="X112" s="137"/>
      <c r="Y112" s="137"/>
    </row>
    <row r="113" hidden="1">
      <c r="A113" s="137"/>
      <c r="B113" s="137"/>
      <c r="C113" s="137"/>
      <c r="D113" s="148"/>
      <c r="E113" s="116"/>
      <c r="F113" s="148"/>
      <c r="G113" s="129"/>
      <c r="H113" s="149"/>
      <c r="I113" s="137"/>
      <c r="J113" s="137"/>
      <c r="K113" s="137"/>
      <c r="L113" s="137"/>
      <c r="M113" s="137"/>
      <c r="N113" s="137"/>
      <c r="O113" s="137"/>
      <c r="P113" s="137"/>
      <c r="Q113" s="137"/>
      <c r="R113" s="137"/>
      <c r="S113" s="137"/>
      <c r="T113" s="137"/>
      <c r="U113" s="137"/>
      <c r="V113" s="137"/>
      <c r="W113" s="137"/>
      <c r="X113" s="137"/>
      <c r="Y113" s="137"/>
    </row>
    <row r="114" hidden="1">
      <c r="A114" s="137"/>
      <c r="B114" s="137"/>
      <c r="C114" s="137"/>
      <c r="D114" s="148"/>
      <c r="E114" s="116"/>
      <c r="F114" s="148"/>
      <c r="G114" s="129"/>
      <c r="H114" s="149"/>
      <c r="I114" s="137"/>
      <c r="J114" s="137"/>
      <c r="K114" s="137"/>
      <c r="L114" s="137"/>
      <c r="M114" s="137"/>
      <c r="N114" s="137"/>
      <c r="O114" s="137"/>
      <c r="P114" s="137"/>
      <c r="Q114" s="137"/>
      <c r="R114" s="137"/>
      <c r="S114" s="137"/>
      <c r="T114" s="137"/>
      <c r="U114" s="137"/>
      <c r="V114" s="137"/>
      <c r="W114" s="137"/>
      <c r="X114" s="137"/>
      <c r="Y114" s="137"/>
    </row>
    <row r="115" hidden="1">
      <c r="A115" s="137"/>
      <c r="B115" s="137"/>
      <c r="C115" s="137"/>
      <c r="D115" s="148"/>
      <c r="E115" s="116"/>
      <c r="F115" s="148"/>
      <c r="G115" s="129"/>
      <c r="H115" s="149"/>
      <c r="I115" s="137"/>
      <c r="J115" s="137"/>
      <c r="K115" s="137"/>
      <c r="L115" s="137"/>
      <c r="M115" s="137"/>
      <c r="N115" s="137"/>
      <c r="O115" s="137"/>
      <c r="P115" s="137"/>
      <c r="Q115" s="137"/>
      <c r="R115" s="137"/>
      <c r="S115" s="137"/>
      <c r="T115" s="137"/>
      <c r="U115" s="137"/>
      <c r="V115" s="137"/>
      <c r="W115" s="137"/>
      <c r="X115" s="137"/>
      <c r="Y115" s="137"/>
    </row>
    <row r="116" hidden="1">
      <c r="A116" s="137"/>
      <c r="B116" s="137"/>
      <c r="C116" s="137"/>
      <c r="D116" s="148"/>
      <c r="E116" s="116"/>
      <c r="F116" s="148"/>
      <c r="G116" s="129"/>
      <c r="H116" s="149"/>
      <c r="I116" s="137"/>
      <c r="J116" s="137"/>
      <c r="K116" s="137"/>
      <c r="L116" s="137"/>
      <c r="M116" s="137"/>
      <c r="N116" s="137"/>
      <c r="O116" s="137"/>
      <c r="P116" s="137"/>
      <c r="Q116" s="137"/>
      <c r="R116" s="137"/>
      <c r="S116" s="137"/>
      <c r="T116" s="137"/>
      <c r="U116" s="137"/>
      <c r="V116" s="137"/>
      <c r="W116" s="137"/>
      <c r="X116" s="137"/>
      <c r="Y116" s="137"/>
    </row>
    <row r="117" hidden="1">
      <c r="A117" s="137"/>
      <c r="B117" s="137"/>
      <c r="C117" s="137"/>
      <c r="D117" s="148"/>
      <c r="E117" s="116"/>
      <c r="F117" s="148"/>
      <c r="G117" s="129"/>
      <c r="H117" s="149"/>
      <c r="I117" s="137"/>
      <c r="J117" s="137"/>
      <c r="K117" s="137"/>
      <c r="L117" s="137"/>
      <c r="M117" s="137"/>
      <c r="N117" s="137"/>
      <c r="O117" s="137"/>
      <c r="P117" s="137"/>
      <c r="Q117" s="137"/>
      <c r="R117" s="137"/>
      <c r="S117" s="137"/>
      <c r="T117" s="137"/>
      <c r="U117" s="137"/>
      <c r="V117" s="137"/>
      <c r="W117" s="137"/>
      <c r="X117" s="137"/>
      <c r="Y117" s="137"/>
    </row>
    <row r="118" hidden="1">
      <c r="A118" s="137"/>
      <c r="B118" s="137"/>
      <c r="C118" s="137"/>
      <c r="D118" s="148"/>
      <c r="E118" s="116"/>
      <c r="F118" s="148"/>
      <c r="G118" s="129"/>
      <c r="H118" s="149"/>
      <c r="I118" s="137"/>
      <c r="J118" s="137"/>
      <c r="K118" s="137"/>
      <c r="L118" s="137"/>
      <c r="M118" s="137"/>
      <c r="N118" s="137"/>
      <c r="O118" s="137"/>
      <c r="P118" s="137"/>
      <c r="Q118" s="137"/>
      <c r="R118" s="137"/>
      <c r="S118" s="137"/>
      <c r="T118" s="137"/>
      <c r="U118" s="137"/>
      <c r="V118" s="137"/>
      <c r="W118" s="137"/>
      <c r="X118" s="137"/>
      <c r="Y118" s="137"/>
    </row>
    <row r="119" hidden="1">
      <c r="A119" s="137"/>
      <c r="B119" s="137"/>
      <c r="C119" s="137"/>
      <c r="D119" s="148"/>
      <c r="E119" s="116"/>
      <c r="F119" s="148"/>
      <c r="G119" s="129"/>
      <c r="H119" s="149"/>
      <c r="I119" s="137"/>
      <c r="J119" s="137"/>
      <c r="K119" s="137"/>
      <c r="L119" s="137"/>
      <c r="M119" s="137"/>
      <c r="N119" s="137"/>
      <c r="O119" s="137"/>
      <c r="P119" s="137"/>
      <c r="Q119" s="137"/>
      <c r="R119" s="137"/>
      <c r="S119" s="137"/>
      <c r="T119" s="137"/>
      <c r="U119" s="137"/>
      <c r="V119" s="137"/>
      <c r="W119" s="137"/>
      <c r="X119" s="137"/>
      <c r="Y119" s="137"/>
    </row>
    <row r="120" hidden="1">
      <c r="A120" s="137"/>
      <c r="B120" s="137"/>
      <c r="C120" s="137"/>
      <c r="D120" s="148"/>
      <c r="E120" s="116"/>
      <c r="F120" s="148"/>
      <c r="G120" s="129"/>
      <c r="H120" s="149"/>
      <c r="I120" s="137"/>
      <c r="J120" s="137"/>
      <c r="K120" s="137"/>
      <c r="L120" s="137"/>
      <c r="M120" s="137"/>
      <c r="N120" s="137"/>
      <c r="O120" s="137"/>
      <c r="P120" s="137"/>
      <c r="Q120" s="137"/>
      <c r="R120" s="137"/>
      <c r="S120" s="137"/>
      <c r="T120" s="137"/>
      <c r="U120" s="137"/>
      <c r="V120" s="137"/>
      <c r="W120" s="137"/>
      <c r="X120" s="137"/>
      <c r="Y120" s="137"/>
    </row>
    <row r="121" hidden="1">
      <c r="A121" s="137"/>
      <c r="B121" s="137"/>
      <c r="C121" s="137"/>
      <c r="D121" s="148"/>
      <c r="E121" s="116"/>
      <c r="F121" s="148"/>
      <c r="G121" s="129"/>
      <c r="H121" s="149"/>
      <c r="I121" s="137"/>
      <c r="J121" s="137"/>
      <c r="K121" s="137"/>
      <c r="L121" s="137"/>
      <c r="M121" s="137"/>
      <c r="N121" s="137"/>
      <c r="O121" s="137"/>
      <c r="P121" s="137"/>
      <c r="Q121" s="137"/>
      <c r="R121" s="137"/>
      <c r="S121" s="137"/>
      <c r="T121" s="137"/>
      <c r="U121" s="137"/>
      <c r="V121" s="137"/>
      <c r="W121" s="137"/>
      <c r="X121" s="137"/>
      <c r="Y121" s="137"/>
    </row>
    <row r="122" hidden="1">
      <c r="A122" s="137"/>
      <c r="B122" s="137"/>
      <c r="C122" s="137"/>
      <c r="D122" s="148"/>
      <c r="E122" s="116"/>
      <c r="F122" s="148"/>
      <c r="G122" s="129"/>
      <c r="H122" s="149"/>
      <c r="I122" s="137"/>
      <c r="J122" s="137"/>
      <c r="K122" s="137"/>
      <c r="L122" s="137"/>
      <c r="M122" s="137"/>
      <c r="N122" s="137"/>
      <c r="O122" s="137"/>
      <c r="P122" s="137"/>
      <c r="Q122" s="137"/>
      <c r="R122" s="137"/>
      <c r="S122" s="137"/>
      <c r="T122" s="137"/>
      <c r="U122" s="137"/>
      <c r="V122" s="137"/>
      <c r="W122" s="137"/>
      <c r="X122" s="137"/>
      <c r="Y122" s="137"/>
    </row>
    <row r="123" hidden="1">
      <c r="A123" s="137"/>
      <c r="B123" s="137"/>
      <c r="C123" s="137"/>
      <c r="D123" s="148"/>
      <c r="E123" s="116"/>
      <c r="F123" s="148"/>
      <c r="G123" s="129"/>
      <c r="H123" s="149"/>
      <c r="I123" s="137"/>
      <c r="J123" s="137"/>
      <c r="K123" s="137"/>
      <c r="L123" s="137"/>
      <c r="M123" s="137"/>
      <c r="N123" s="137"/>
      <c r="O123" s="137"/>
      <c r="P123" s="137"/>
      <c r="Q123" s="137"/>
      <c r="R123" s="137"/>
      <c r="S123" s="137"/>
      <c r="T123" s="137"/>
      <c r="U123" s="137"/>
      <c r="V123" s="137"/>
      <c r="W123" s="137"/>
      <c r="X123" s="137"/>
      <c r="Y123" s="137"/>
    </row>
    <row r="124" hidden="1">
      <c r="A124" s="137"/>
      <c r="B124" s="137"/>
      <c r="C124" s="137"/>
      <c r="D124" s="148"/>
      <c r="E124" s="116"/>
      <c r="F124" s="148"/>
      <c r="G124" s="129"/>
      <c r="H124" s="149"/>
      <c r="I124" s="137"/>
      <c r="J124" s="137"/>
      <c r="K124" s="137"/>
      <c r="L124" s="137"/>
      <c r="M124" s="137"/>
      <c r="N124" s="137"/>
      <c r="O124" s="137"/>
      <c r="P124" s="137"/>
      <c r="Q124" s="137"/>
      <c r="R124" s="137"/>
      <c r="S124" s="137"/>
      <c r="T124" s="137"/>
      <c r="U124" s="137"/>
      <c r="V124" s="137"/>
      <c r="W124" s="137"/>
      <c r="X124" s="137"/>
      <c r="Y124" s="137"/>
    </row>
    <row r="125" hidden="1">
      <c r="A125" s="137"/>
      <c r="B125" s="137"/>
      <c r="C125" s="137"/>
      <c r="D125" s="148"/>
      <c r="E125" s="116"/>
      <c r="F125" s="148"/>
      <c r="G125" s="129"/>
      <c r="H125" s="149"/>
      <c r="I125" s="137"/>
      <c r="J125" s="137"/>
      <c r="K125" s="137"/>
      <c r="L125" s="137"/>
      <c r="M125" s="137"/>
      <c r="N125" s="137"/>
      <c r="O125" s="137"/>
      <c r="P125" s="137"/>
      <c r="Q125" s="137"/>
      <c r="R125" s="137"/>
      <c r="S125" s="137"/>
      <c r="T125" s="137"/>
      <c r="U125" s="137"/>
      <c r="V125" s="137"/>
      <c r="W125" s="137"/>
      <c r="X125" s="137"/>
      <c r="Y125" s="137"/>
    </row>
    <row r="126" hidden="1">
      <c r="A126" s="137"/>
      <c r="B126" s="137"/>
      <c r="C126" s="137"/>
      <c r="D126" s="148"/>
      <c r="E126" s="116"/>
      <c r="F126" s="148"/>
      <c r="G126" s="129"/>
      <c r="H126" s="149"/>
      <c r="I126" s="137"/>
      <c r="J126" s="137"/>
      <c r="K126" s="137"/>
      <c r="L126" s="137"/>
      <c r="M126" s="137"/>
      <c r="N126" s="137"/>
      <c r="O126" s="137"/>
      <c r="P126" s="137"/>
      <c r="Q126" s="137"/>
      <c r="R126" s="137"/>
      <c r="S126" s="137"/>
      <c r="T126" s="137"/>
      <c r="U126" s="137"/>
      <c r="V126" s="137"/>
      <c r="W126" s="137"/>
      <c r="X126" s="137"/>
      <c r="Y126" s="137"/>
    </row>
    <row r="127" hidden="1">
      <c r="A127" s="137"/>
      <c r="B127" s="137"/>
      <c r="C127" s="137"/>
      <c r="D127" s="148"/>
      <c r="E127" s="116"/>
      <c r="F127" s="148"/>
      <c r="G127" s="129"/>
      <c r="H127" s="149"/>
      <c r="I127" s="137"/>
      <c r="J127" s="137"/>
      <c r="K127" s="137"/>
      <c r="L127" s="137"/>
      <c r="M127" s="137"/>
      <c r="N127" s="137"/>
      <c r="O127" s="137"/>
      <c r="P127" s="137"/>
      <c r="Q127" s="137"/>
      <c r="R127" s="137"/>
      <c r="S127" s="137"/>
      <c r="T127" s="137"/>
      <c r="U127" s="137"/>
      <c r="V127" s="137"/>
      <c r="W127" s="137"/>
      <c r="X127" s="137"/>
      <c r="Y127" s="137"/>
    </row>
    <row r="128" hidden="1">
      <c r="A128" s="137"/>
      <c r="B128" s="137"/>
      <c r="C128" s="137"/>
      <c r="D128" s="148"/>
      <c r="E128" s="116"/>
      <c r="F128" s="148"/>
      <c r="G128" s="129"/>
      <c r="H128" s="149"/>
      <c r="I128" s="137"/>
      <c r="J128" s="137"/>
      <c r="K128" s="137"/>
      <c r="L128" s="137"/>
      <c r="M128" s="137"/>
      <c r="N128" s="137"/>
      <c r="O128" s="137"/>
      <c r="P128" s="137"/>
      <c r="Q128" s="137"/>
      <c r="R128" s="137"/>
      <c r="S128" s="137"/>
      <c r="T128" s="137"/>
      <c r="U128" s="137"/>
      <c r="V128" s="137"/>
      <c r="W128" s="137"/>
      <c r="X128" s="137"/>
      <c r="Y128" s="137"/>
    </row>
    <row r="129" hidden="1">
      <c r="A129" s="137"/>
      <c r="B129" s="137"/>
      <c r="C129" s="137"/>
      <c r="D129" s="148"/>
      <c r="E129" s="116"/>
      <c r="F129" s="148"/>
      <c r="G129" s="129"/>
      <c r="H129" s="149"/>
      <c r="I129" s="137"/>
      <c r="J129" s="137"/>
      <c r="K129" s="137"/>
      <c r="L129" s="137"/>
      <c r="M129" s="137"/>
      <c r="N129" s="137"/>
      <c r="O129" s="137"/>
      <c r="P129" s="137"/>
      <c r="Q129" s="137"/>
      <c r="R129" s="137"/>
      <c r="S129" s="137"/>
      <c r="T129" s="137"/>
      <c r="U129" s="137"/>
      <c r="V129" s="137"/>
      <c r="W129" s="137"/>
      <c r="X129" s="137"/>
      <c r="Y129" s="137"/>
    </row>
    <row r="130" hidden="1">
      <c r="A130" s="137"/>
      <c r="B130" s="137"/>
      <c r="C130" s="137"/>
      <c r="D130" s="148"/>
      <c r="E130" s="116"/>
      <c r="F130" s="148"/>
      <c r="G130" s="129"/>
      <c r="H130" s="149"/>
      <c r="I130" s="137"/>
      <c r="J130" s="137"/>
      <c r="K130" s="137"/>
      <c r="L130" s="137"/>
      <c r="M130" s="137"/>
      <c r="N130" s="137"/>
      <c r="O130" s="137"/>
      <c r="P130" s="137"/>
      <c r="Q130" s="137"/>
      <c r="R130" s="137"/>
      <c r="S130" s="137"/>
      <c r="T130" s="137"/>
      <c r="U130" s="137"/>
      <c r="V130" s="137"/>
      <c r="W130" s="137"/>
      <c r="X130" s="137"/>
      <c r="Y130" s="137"/>
    </row>
    <row r="131" hidden="1">
      <c r="A131" s="137"/>
      <c r="B131" s="137"/>
      <c r="C131" s="137"/>
      <c r="D131" s="148"/>
      <c r="E131" s="116"/>
      <c r="F131" s="148"/>
      <c r="G131" s="129"/>
      <c r="H131" s="149"/>
      <c r="I131" s="137"/>
      <c r="J131" s="137"/>
      <c r="K131" s="137"/>
      <c r="L131" s="137"/>
      <c r="M131" s="137"/>
      <c r="N131" s="137"/>
      <c r="O131" s="137"/>
      <c r="P131" s="137"/>
      <c r="Q131" s="137"/>
      <c r="R131" s="137"/>
      <c r="S131" s="137"/>
      <c r="T131" s="137"/>
      <c r="U131" s="137"/>
      <c r="V131" s="137"/>
      <c r="W131" s="137"/>
      <c r="X131" s="137"/>
      <c r="Y131" s="137"/>
    </row>
    <row r="132" hidden="1">
      <c r="A132" s="137"/>
      <c r="B132" s="137"/>
      <c r="C132" s="137"/>
      <c r="D132" s="148"/>
      <c r="E132" s="116"/>
      <c r="F132" s="148"/>
      <c r="G132" s="129"/>
      <c r="H132" s="149"/>
      <c r="I132" s="137"/>
      <c r="J132" s="137"/>
      <c r="K132" s="137"/>
      <c r="L132" s="137"/>
      <c r="M132" s="137"/>
      <c r="N132" s="137"/>
      <c r="O132" s="137"/>
      <c r="P132" s="137"/>
      <c r="Q132" s="137"/>
      <c r="R132" s="137"/>
      <c r="S132" s="137"/>
      <c r="T132" s="137"/>
      <c r="U132" s="137"/>
      <c r="V132" s="137"/>
      <c r="W132" s="137"/>
      <c r="X132" s="137"/>
      <c r="Y132" s="137"/>
    </row>
    <row r="133" hidden="1">
      <c r="A133" s="137"/>
      <c r="B133" s="137"/>
      <c r="C133" s="137"/>
      <c r="D133" s="148"/>
      <c r="E133" s="116"/>
      <c r="F133" s="148"/>
      <c r="G133" s="129"/>
      <c r="H133" s="149"/>
      <c r="I133" s="137"/>
      <c r="J133" s="137"/>
      <c r="K133" s="137"/>
      <c r="L133" s="137"/>
      <c r="M133" s="137"/>
      <c r="N133" s="137"/>
      <c r="O133" s="137"/>
      <c r="P133" s="137"/>
      <c r="Q133" s="137"/>
      <c r="R133" s="137"/>
      <c r="S133" s="137"/>
      <c r="T133" s="137"/>
      <c r="U133" s="137"/>
      <c r="V133" s="137"/>
      <c r="W133" s="137"/>
      <c r="X133" s="137"/>
      <c r="Y133" s="137"/>
    </row>
    <row r="134" hidden="1">
      <c r="A134" s="137"/>
      <c r="B134" s="137"/>
      <c r="C134" s="137"/>
      <c r="D134" s="148"/>
      <c r="E134" s="116"/>
      <c r="F134" s="148"/>
      <c r="G134" s="129"/>
      <c r="H134" s="149"/>
      <c r="I134" s="137"/>
      <c r="J134" s="137"/>
      <c r="K134" s="137"/>
      <c r="L134" s="137"/>
      <c r="M134" s="137"/>
      <c r="N134" s="137"/>
      <c r="O134" s="137"/>
      <c r="P134" s="137"/>
      <c r="Q134" s="137"/>
      <c r="R134" s="137"/>
      <c r="S134" s="137"/>
      <c r="T134" s="137"/>
      <c r="U134" s="137"/>
      <c r="V134" s="137"/>
      <c r="W134" s="137"/>
      <c r="X134" s="137"/>
      <c r="Y134" s="137"/>
    </row>
    <row r="135" hidden="1">
      <c r="A135" s="137"/>
      <c r="B135" s="137"/>
      <c r="C135" s="137"/>
      <c r="D135" s="148"/>
      <c r="E135" s="116"/>
      <c r="F135" s="148"/>
      <c r="G135" s="129"/>
      <c r="H135" s="149"/>
      <c r="I135" s="137"/>
      <c r="J135" s="137"/>
      <c r="K135" s="137"/>
      <c r="L135" s="137"/>
      <c r="M135" s="137"/>
      <c r="N135" s="137"/>
      <c r="O135" s="137"/>
      <c r="P135" s="137"/>
      <c r="Q135" s="137"/>
      <c r="R135" s="137"/>
      <c r="S135" s="137"/>
      <c r="T135" s="137"/>
      <c r="U135" s="137"/>
      <c r="V135" s="137"/>
      <c r="W135" s="137"/>
      <c r="X135" s="137"/>
      <c r="Y135" s="137"/>
    </row>
    <row r="136" hidden="1">
      <c r="A136" s="137"/>
      <c r="B136" s="137"/>
      <c r="C136" s="137"/>
      <c r="D136" s="148"/>
      <c r="E136" s="116"/>
      <c r="F136" s="148"/>
      <c r="G136" s="129"/>
      <c r="H136" s="149"/>
      <c r="I136" s="137"/>
      <c r="J136" s="137"/>
      <c r="K136" s="137"/>
      <c r="L136" s="137"/>
      <c r="M136" s="137"/>
      <c r="N136" s="137"/>
      <c r="O136" s="137"/>
      <c r="P136" s="137"/>
      <c r="Q136" s="137"/>
      <c r="R136" s="137"/>
      <c r="S136" s="137"/>
      <c r="T136" s="137"/>
      <c r="U136" s="137"/>
      <c r="V136" s="137"/>
      <c r="W136" s="137"/>
      <c r="X136" s="137"/>
      <c r="Y136" s="137"/>
    </row>
    <row r="137" hidden="1">
      <c r="A137" s="137"/>
      <c r="B137" s="137"/>
      <c r="C137" s="137"/>
      <c r="D137" s="148"/>
      <c r="E137" s="116"/>
      <c r="F137" s="148"/>
      <c r="G137" s="129"/>
      <c r="H137" s="149"/>
      <c r="I137" s="137"/>
      <c r="J137" s="137"/>
      <c r="K137" s="137"/>
      <c r="L137" s="137"/>
      <c r="M137" s="137"/>
      <c r="N137" s="137"/>
      <c r="O137" s="137"/>
      <c r="P137" s="137"/>
      <c r="Q137" s="137"/>
      <c r="R137" s="137"/>
      <c r="S137" s="137"/>
      <c r="T137" s="137"/>
      <c r="U137" s="137"/>
      <c r="V137" s="137"/>
      <c r="W137" s="137"/>
      <c r="X137" s="137"/>
      <c r="Y137" s="137"/>
    </row>
    <row r="138" hidden="1">
      <c r="A138" s="137"/>
      <c r="B138" s="137"/>
      <c r="C138" s="137"/>
      <c r="D138" s="148"/>
      <c r="E138" s="116"/>
      <c r="F138" s="148"/>
      <c r="G138" s="129"/>
      <c r="H138" s="149"/>
      <c r="I138" s="137"/>
      <c r="J138" s="137"/>
      <c r="K138" s="137"/>
      <c r="L138" s="137"/>
      <c r="M138" s="137"/>
      <c r="N138" s="137"/>
      <c r="O138" s="137"/>
      <c r="P138" s="137"/>
      <c r="Q138" s="137"/>
      <c r="R138" s="137"/>
      <c r="S138" s="137"/>
      <c r="T138" s="137"/>
      <c r="U138" s="137"/>
      <c r="V138" s="137"/>
      <c r="W138" s="137"/>
      <c r="X138" s="137"/>
      <c r="Y138" s="137"/>
    </row>
    <row r="139" hidden="1">
      <c r="A139" s="137"/>
      <c r="B139" s="137"/>
      <c r="C139" s="137"/>
      <c r="D139" s="148"/>
      <c r="E139" s="116"/>
      <c r="F139" s="148"/>
      <c r="G139" s="129"/>
      <c r="H139" s="149"/>
      <c r="I139" s="137"/>
      <c r="J139" s="137"/>
      <c r="K139" s="137"/>
      <c r="L139" s="137"/>
      <c r="M139" s="137"/>
      <c r="N139" s="137"/>
      <c r="O139" s="137"/>
      <c r="P139" s="137"/>
      <c r="Q139" s="137"/>
      <c r="R139" s="137"/>
      <c r="S139" s="137"/>
      <c r="T139" s="137"/>
      <c r="U139" s="137"/>
      <c r="V139" s="137"/>
      <c r="W139" s="137"/>
      <c r="X139" s="137"/>
      <c r="Y139" s="137"/>
    </row>
    <row r="140" hidden="1">
      <c r="A140" s="137"/>
      <c r="B140" s="137"/>
      <c r="C140" s="137"/>
      <c r="D140" s="148"/>
      <c r="E140" s="116"/>
      <c r="F140" s="148"/>
      <c r="G140" s="129"/>
      <c r="H140" s="149"/>
      <c r="I140" s="137"/>
      <c r="J140" s="137"/>
      <c r="K140" s="137"/>
      <c r="L140" s="137"/>
      <c r="M140" s="137"/>
      <c r="N140" s="137"/>
      <c r="O140" s="137"/>
      <c r="P140" s="137"/>
      <c r="Q140" s="137"/>
      <c r="R140" s="137"/>
      <c r="S140" s="137"/>
      <c r="T140" s="137"/>
      <c r="U140" s="137"/>
      <c r="V140" s="137"/>
      <c r="W140" s="137"/>
      <c r="X140" s="137"/>
      <c r="Y140" s="137"/>
    </row>
    <row r="141" hidden="1">
      <c r="A141" s="137"/>
      <c r="B141" s="137"/>
      <c r="C141" s="137"/>
      <c r="D141" s="148"/>
      <c r="E141" s="116"/>
      <c r="F141" s="148"/>
      <c r="G141" s="129"/>
      <c r="H141" s="149"/>
      <c r="I141" s="137"/>
      <c r="J141" s="137"/>
      <c r="K141" s="137"/>
      <c r="L141" s="137"/>
      <c r="M141" s="137"/>
      <c r="N141" s="137"/>
      <c r="O141" s="137"/>
      <c r="P141" s="137"/>
      <c r="Q141" s="137"/>
      <c r="R141" s="137"/>
      <c r="S141" s="137"/>
      <c r="T141" s="137"/>
      <c r="U141" s="137"/>
      <c r="V141" s="137"/>
      <c r="W141" s="137"/>
      <c r="X141" s="137"/>
      <c r="Y141" s="137"/>
    </row>
    <row r="142" hidden="1">
      <c r="A142" s="137"/>
      <c r="B142" s="137"/>
      <c r="C142" s="137"/>
      <c r="D142" s="148"/>
      <c r="E142" s="116"/>
      <c r="F142" s="148"/>
      <c r="G142" s="129"/>
      <c r="H142" s="149"/>
      <c r="I142" s="137"/>
      <c r="J142" s="137"/>
      <c r="K142" s="137"/>
      <c r="L142" s="137"/>
      <c r="M142" s="137"/>
      <c r="N142" s="137"/>
      <c r="O142" s="137"/>
      <c r="P142" s="137"/>
      <c r="Q142" s="137"/>
      <c r="R142" s="137"/>
      <c r="S142" s="137"/>
      <c r="T142" s="137"/>
      <c r="U142" s="137"/>
      <c r="V142" s="137"/>
      <c r="W142" s="137"/>
      <c r="X142" s="137"/>
      <c r="Y142" s="137"/>
    </row>
    <row r="143" hidden="1">
      <c r="A143" s="137"/>
      <c r="B143" s="137"/>
      <c r="C143" s="137"/>
      <c r="D143" s="148"/>
      <c r="E143" s="116"/>
      <c r="F143" s="148"/>
      <c r="G143" s="129"/>
      <c r="H143" s="149"/>
      <c r="I143" s="137"/>
      <c r="J143" s="137"/>
      <c r="K143" s="137"/>
      <c r="L143" s="137"/>
      <c r="M143" s="137"/>
      <c r="N143" s="137"/>
      <c r="O143" s="137"/>
      <c r="P143" s="137"/>
      <c r="Q143" s="137"/>
      <c r="R143" s="137"/>
      <c r="S143" s="137"/>
      <c r="T143" s="137"/>
      <c r="U143" s="137"/>
      <c r="V143" s="137"/>
      <c r="W143" s="137"/>
      <c r="X143" s="137"/>
      <c r="Y143" s="137"/>
    </row>
    <row r="144" hidden="1">
      <c r="A144" s="137"/>
      <c r="B144" s="137"/>
      <c r="C144" s="137"/>
      <c r="D144" s="148"/>
      <c r="E144" s="116"/>
      <c r="F144" s="148"/>
      <c r="G144" s="129"/>
      <c r="H144" s="149"/>
      <c r="I144" s="137"/>
      <c r="J144" s="137"/>
      <c r="K144" s="137"/>
      <c r="L144" s="137"/>
      <c r="M144" s="137"/>
      <c r="N144" s="137"/>
      <c r="O144" s="137"/>
      <c r="P144" s="137"/>
      <c r="Q144" s="137"/>
      <c r="R144" s="137"/>
      <c r="S144" s="137"/>
      <c r="T144" s="137"/>
      <c r="U144" s="137"/>
      <c r="V144" s="137"/>
      <c r="W144" s="137"/>
      <c r="X144" s="137"/>
      <c r="Y144" s="137"/>
    </row>
    <row r="145" hidden="1">
      <c r="A145" s="137"/>
      <c r="B145" s="137"/>
      <c r="C145" s="137"/>
      <c r="D145" s="148"/>
      <c r="E145" s="116"/>
      <c r="F145" s="148"/>
      <c r="G145" s="129"/>
      <c r="H145" s="149"/>
      <c r="I145" s="137"/>
      <c r="J145" s="137"/>
      <c r="K145" s="137"/>
      <c r="L145" s="137"/>
      <c r="M145" s="137"/>
      <c r="N145" s="137"/>
      <c r="O145" s="137"/>
      <c r="P145" s="137"/>
      <c r="Q145" s="137"/>
      <c r="R145" s="137"/>
      <c r="S145" s="137"/>
      <c r="T145" s="137"/>
      <c r="U145" s="137"/>
      <c r="V145" s="137"/>
      <c r="W145" s="137"/>
      <c r="X145" s="137"/>
      <c r="Y145" s="137"/>
    </row>
    <row r="146" hidden="1">
      <c r="A146" s="137"/>
      <c r="B146" s="137"/>
      <c r="C146" s="137"/>
      <c r="D146" s="148"/>
      <c r="E146" s="116"/>
      <c r="F146" s="148"/>
      <c r="G146" s="129"/>
      <c r="H146" s="149"/>
      <c r="I146" s="137"/>
      <c r="J146" s="137"/>
      <c r="K146" s="137"/>
      <c r="L146" s="137"/>
      <c r="M146" s="137"/>
      <c r="N146" s="137"/>
      <c r="O146" s="137"/>
      <c r="P146" s="137"/>
      <c r="Q146" s="137"/>
      <c r="R146" s="137"/>
      <c r="S146" s="137"/>
      <c r="T146" s="137"/>
      <c r="U146" s="137"/>
      <c r="V146" s="137"/>
      <c r="W146" s="137"/>
      <c r="X146" s="137"/>
      <c r="Y146" s="137"/>
    </row>
    <row r="147" hidden="1">
      <c r="A147" s="137"/>
      <c r="B147" s="137"/>
      <c r="C147" s="137"/>
      <c r="D147" s="148"/>
      <c r="E147" s="116"/>
      <c r="F147" s="148"/>
      <c r="G147" s="129"/>
      <c r="H147" s="149"/>
      <c r="I147" s="137"/>
      <c r="J147" s="137"/>
      <c r="K147" s="137"/>
      <c r="L147" s="137"/>
      <c r="M147" s="137"/>
      <c r="N147" s="137"/>
      <c r="O147" s="137"/>
      <c r="P147" s="137"/>
      <c r="Q147" s="137"/>
      <c r="R147" s="137"/>
      <c r="S147" s="137"/>
      <c r="T147" s="137"/>
      <c r="U147" s="137"/>
      <c r="V147" s="137"/>
      <c r="W147" s="137"/>
      <c r="X147" s="137"/>
      <c r="Y147" s="137"/>
    </row>
    <row r="148" hidden="1">
      <c r="A148" s="137"/>
      <c r="B148" s="137"/>
      <c r="C148" s="137"/>
      <c r="D148" s="148"/>
      <c r="E148" s="116"/>
      <c r="F148" s="148"/>
      <c r="G148" s="129"/>
      <c r="H148" s="149"/>
      <c r="I148" s="137"/>
      <c r="J148" s="137"/>
      <c r="K148" s="137"/>
      <c r="L148" s="137"/>
      <c r="M148" s="137"/>
      <c r="N148" s="137"/>
      <c r="O148" s="137"/>
      <c r="P148" s="137"/>
      <c r="Q148" s="137"/>
      <c r="R148" s="137"/>
      <c r="S148" s="137"/>
      <c r="T148" s="137"/>
      <c r="U148" s="137"/>
      <c r="V148" s="137"/>
      <c r="W148" s="137"/>
      <c r="X148" s="137"/>
      <c r="Y148" s="137"/>
    </row>
    <row r="149" hidden="1">
      <c r="A149" s="137"/>
      <c r="B149" s="137"/>
      <c r="C149" s="137"/>
      <c r="D149" s="148"/>
      <c r="E149" s="116"/>
      <c r="F149" s="148"/>
      <c r="G149" s="129"/>
      <c r="H149" s="149"/>
      <c r="I149" s="137"/>
      <c r="J149" s="137"/>
      <c r="K149" s="137"/>
      <c r="L149" s="137"/>
      <c r="M149" s="137"/>
      <c r="N149" s="137"/>
      <c r="O149" s="137"/>
      <c r="P149" s="137"/>
      <c r="Q149" s="137"/>
      <c r="R149" s="137"/>
      <c r="S149" s="137"/>
      <c r="T149" s="137"/>
      <c r="U149" s="137"/>
      <c r="V149" s="137"/>
      <c r="W149" s="137"/>
      <c r="X149" s="137"/>
      <c r="Y149" s="137"/>
    </row>
    <row r="150" hidden="1">
      <c r="A150" s="137"/>
      <c r="B150" s="137"/>
      <c r="C150" s="137"/>
      <c r="D150" s="148"/>
      <c r="E150" s="116"/>
      <c r="F150" s="148"/>
      <c r="G150" s="129"/>
      <c r="H150" s="149"/>
      <c r="I150" s="137"/>
      <c r="J150" s="137"/>
      <c r="K150" s="137"/>
      <c r="L150" s="137"/>
      <c r="M150" s="137"/>
      <c r="N150" s="137"/>
      <c r="O150" s="137"/>
      <c r="P150" s="137"/>
      <c r="Q150" s="137"/>
      <c r="R150" s="137"/>
      <c r="S150" s="137"/>
      <c r="T150" s="137"/>
      <c r="U150" s="137"/>
      <c r="V150" s="137"/>
      <c r="W150" s="137"/>
      <c r="X150" s="137"/>
      <c r="Y150" s="137"/>
    </row>
    <row r="151" hidden="1">
      <c r="A151" s="137"/>
      <c r="B151" s="137"/>
      <c r="C151" s="137"/>
      <c r="D151" s="148"/>
      <c r="E151" s="116"/>
      <c r="F151" s="148"/>
      <c r="G151" s="129"/>
      <c r="H151" s="149"/>
      <c r="I151" s="137"/>
      <c r="J151" s="137"/>
      <c r="K151" s="137"/>
      <c r="L151" s="137"/>
      <c r="M151" s="137"/>
      <c r="N151" s="137"/>
      <c r="O151" s="137"/>
      <c r="P151" s="137"/>
      <c r="Q151" s="137"/>
      <c r="R151" s="137"/>
      <c r="S151" s="137"/>
      <c r="T151" s="137"/>
      <c r="U151" s="137"/>
      <c r="V151" s="137"/>
      <c r="W151" s="137"/>
      <c r="X151" s="137"/>
      <c r="Y151" s="137"/>
    </row>
    <row r="152" hidden="1">
      <c r="A152" s="137"/>
      <c r="B152" s="137"/>
      <c r="C152" s="137"/>
      <c r="D152" s="148"/>
      <c r="E152" s="116"/>
      <c r="F152" s="148"/>
      <c r="G152" s="129"/>
      <c r="H152" s="149"/>
      <c r="I152" s="137"/>
      <c r="J152" s="137"/>
      <c r="K152" s="137"/>
      <c r="L152" s="137"/>
      <c r="M152" s="137"/>
      <c r="N152" s="137"/>
      <c r="O152" s="137"/>
      <c r="P152" s="137"/>
      <c r="Q152" s="137"/>
      <c r="R152" s="137"/>
      <c r="S152" s="137"/>
      <c r="T152" s="137"/>
      <c r="U152" s="137"/>
      <c r="V152" s="137"/>
      <c r="W152" s="137"/>
      <c r="X152" s="137"/>
      <c r="Y152" s="137"/>
    </row>
    <row r="153" hidden="1">
      <c r="A153" s="137"/>
      <c r="B153" s="137"/>
      <c r="C153" s="137"/>
      <c r="D153" s="148"/>
      <c r="E153" s="116"/>
      <c r="F153" s="148"/>
      <c r="G153" s="129"/>
      <c r="H153" s="149"/>
      <c r="I153" s="137"/>
      <c r="J153" s="137"/>
      <c r="K153" s="137"/>
      <c r="L153" s="137"/>
      <c r="M153" s="137"/>
      <c r="N153" s="137"/>
      <c r="O153" s="137"/>
      <c r="P153" s="137"/>
      <c r="Q153" s="137"/>
      <c r="R153" s="137"/>
      <c r="S153" s="137"/>
      <c r="T153" s="137"/>
      <c r="U153" s="137"/>
      <c r="V153" s="137"/>
      <c r="W153" s="137"/>
      <c r="X153" s="137"/>
      <c r="Y153" s="137"/>
    </row>
    <row r="154" hidden="1">
      <c r="A154" s="137"/>
      <c r="B154" s="137"/>
      <c r="C154" s="137"/>
      <c r="D154" s="148"/>
      <c r="E154" s="116"/>
      <c r="F154" s="148"/>
      <c r="G154" s="129"/>
      <c r="H154" s="149"/>
      <c r="I154" s="137"/>
      <c r="J154" s="137"/>
      <c r="K154" s="137"/>
      <c r="L154" s="137"/>
      <c r="M154" s="137"/>
      <c r="N154" s="137"/>
      <c r="O154" s="137"/>
      <c r="P154" s="137"/>
      <c r="Q154" s="137"/>
      <c r="R154" s="137"/>
      <c r="S154" s="137"/>
      <c r="T154" s="137"/>
      <c r="U154" s="137"/>
      <c r="V154" s="137"/>
      <c r="W154" s="137"/>
      <c r="X154" s="137"/>
      <c r="Y154" s="137"/>
    </row>
    <row r="155" hidden="1">
      <c r="A155" s="137"/>
      <c r="B155" s="137"/>
      <c r="C155" s="137"/>
      <c r="D155" s="148"/>
      <c r="E155" s="116"/>
      <c r="F155" s="148"/>
      <c r="G155" s="129"/>
      <c r="H155" s="149"/>
      <c r="I155" s="137"/>
      <c r="J155" s="137"/>
      <c r="K155" s="137"/>
      <c r="L155" s="137"/>
      <c r="M155" s="137"/>
      <c r="N155" s="137"/>
      <c r="O155" s="137"/>
      <c r="P155" s="137"/>
      <c r="Q155" s="137"/>
      <c r="R155" s="137"/>
      <c r="S155" s="137"/>
      <c r="T155" s="137"/>
      <c r="U155" s="137"/>
      <c r="V155" s="137"/>
      <c r="W155" s="137"/>
      <c r="X155" s="137"/>
      <c r="Y155" s="137"/>
    </row>
    <row r="156" hidden="1">
      <c r="A156" s="137"/>
      <c r="B156" s="137"/>
      <c r="C156" s="137"/>
      <c r="D156" s="148"/>
      <c r="E156" s="116"/>
      <c r="F156" s="148"/>
      <c r="G156" s="129"/>
      <c r="H156" s="149"/>
      <c r="I156" s="137"/>
      <c r="J156" s="137"/>
      <c r="K156" s="137"/>
      <c r="L156" s="137"/>
      <c r="M156" s="137"/>
      <c r="N156" s="137"/>
      <c r="O156" s="137"/>
      <c r="P156" s="137"/>
      <c r="Q156" s="137"/>
      <c r="R156" s="137"/>
      <c r="S156" s="137"/>
      <c r="T156" s="137"/>
      <c r="U156" s="137"/>
      <c r="V156" s="137"/>
      <c r="W156" s="137"/>
      <c r="X156" s="137"/>
      <c r="Y156" s="137"/>
    </row>
    <row r="157" hidden="1">
      <c r="A157" s="137"/>
      <c r="B157" s="137"/>
      <c r="C157" s="137"/>
      <c r="D157" s="148"/>
      <c r="E157" s="116"/>
      <c r="F157" s="148"/>
      <c r="G157" s="129"/>
      <c r="H157" s="149"/>
      <c r="I157" s="137"/>
      <c r="J157" s="137"/>
      <c r="K157" s="137"/>
      <c r="L157" s="137"/>
      <c r="M157" s="137"/>
      <c r="N157" s="137"/>
      <c r="O157" s="137"/>
      <c r="P157" s="137"/>
      <c r="Q157" s="137"/>
      <c r="R157" s="137"/>
      <c r="S157" s="137"/>
      <c r="T157" s="137"/>
      <c r="U157" s="137"/>
      <c r="V157" s="137"/>
      <c r="W157" s="137"/>
      <c r="X157" s="137"/>
      <c r="Y157" s="137"/>
    </row>
    <row r="158" hidden="1">
      <c r="A158" s="137"/>
      <c r="B158" s="137"/>
      <c r="C158" s="137"/>
      <c r="D158" s="148"/>
      <c r="E158" s="116"/>
      <c r="F158" s="148"/>
      <c r="G158" s="129"/>
      <c r="H158" s="149"/>
      <c r="I158" s="137"/>
      <c r="J158" s="137"/>
      <c r="K158" s="137"/>
      <c r="L158" s="137"/>
      <c r="M158" s="137"/>
      <c r="N158" s="137"/>
      <c r="O158" s="137"/>
      <c r="P158" s="137"/>
      <c r="Q158" s="137"/>
      <c r="R158" s="137"/>
      <c r="S158" s="137"/>
      <c r="T158" s="137"/>
      <c r="U158" s="137"/>
      <c r="V158" s="137"/>
      <c r="W158" s="137"/>
      <c r="X158" s="137"/>
      <c r="Y158" s="137"/>
    </row>
    <row r="159" hidden="1">
      <c r="A159" s="137"/>
      <c r="B159" s="137"/>
      <c r="C159" s="137"/>
      <c r="D159" s="148"/>
      <c r="E159" s="116"/>
      <c r="F159" s="148"/>
      <c r="G159" s="129"/>
      <c r="H159" s="149"/>
      <c r="I159" s="137"/>
      <c r="J159" s="137"/>
      <c r="K159" s="137"/>
      <c r="L159" s="137"/>
      <c r="M159" s="137"/>
      <c r="N159" s="137"/>
      <c r="O159" s="137"/>
      <c r="P159" s="137"/>
      <c r="Q159" s="137"/>
      <c r="R159" s="137"/>
      <c r="S159" s="137"/>
      <c r="T159" s="137"/>
      <c r="U159" s="137"/>
      <c r="V159" s="137"/>
      <c r="W159" s="137"/>
      <c r="X159" s="137"/>
      <c r="Y159" s="137"/>
    </row>
    <row r="160" hidden="1">
      <c r="A160" s="137"/>
      <c r="B160" s="137"/>
      <c r="C160" s="137"/>
      <c r="D160" s="148"/>
      <c r="E160" s="116"/>
      <c r="F160" s="148"/>
      <c r="G160" s="129"/>
      <c r="H160" s="149"/>
      <c r="I160" s="137"/>
      <c r="J160" s="137"/>
      <c r="K160" s="137"/>
      <c r="L160" s="137"/>
      <c r="M160" s="137"/>
      <c r="N160" s="137"/>
      <c r="O160" s="137"/>
      <c r="P160" s="137"/>
      <c r="Q160" s="137"/>
      <c r="R160" s="137"/>
      <c r="S160" s="137"/>
      <c r="T160" s="137"/>
      <c r="U160" s="137"/>
      <c r="V160" s="137"/>
      <c r="W160" s="137"/>
      <c r="X160" s="137"/>
      <c r="Y160" s="137"/>
    </row>
    <row r="161" hidden="1">
      <c r="A161" s="137"/>
      <c r="B161" s="137"/>
      <c r="C161" s="137"/>
      <c r="D161" s="148"/>
      <c r="E161" s="116"/>
      <c r="F161" s="148"/>
      <c r="G161" s="129"/>
      <c r="H161" s="149"/>
      <c r="I161" s="137"/>
      <c r="J161" s="137"/>
      <c r="K161" s="137"/>
      <c r="L161" s="137"/>
      <c r="M161" s="137"/>
      <c r="N161" s="137"/>
      <c r="O161" s="137"/>
      <c r="P161" s="137"/>
      <c r="Q161" s="137"/>
      <c r="R161" s="137"/>
      <c r="S161" s="137"/>
      <c r="T161" s="137"/>
      <c r="U161" s="137"/>
      <c r="V161" s="137"/>
      <c r="W161" s="137"/>
      <c r="X161" s="137"/>
      <c r="Y161" s="137"/>
    </row>
    <row r="162" hidden="1">
      <c r="A162" s="137"/>
      <c r="B162" s="137"/>
      <c r="C162" s="137"/>
      <c r="D162" s="148"/>
      <c r="E162" s="116"/>
      <c r="F162" s="148"/>
      <c r="G162" s="129"/>
      <c r="H162" s="149"/>
      <c r="I162" s="137"/>
      <c r="J162" s="137"/>
      <c r="K162" s="137"/>
      <c r="L162" s="137"/>
      <c r="M162" s="137"/>
      <c r="N162" s="137"/>
      <c r="O162" s="137"/>
      <c r="P162" s="137"/>
      <c r="Q162" s="137"/>
      <c r="R162" s="137"/>
      <c r="S162" s="137"/>
      <c r="T162" s="137"/>
      <c r="U162" s="137"/>
      <c r="V162" s="137"/>
      <c r="W162" s="137"/>
      <c r="X162" s="137"/>
      <c r="Y162" s="137"/>
    </row>
    <row r="163" hidden="1">
      <c r="A163" s="137"/>
      <c r="B163" s="137"/>
      <c r="C163" s="137"/>
      <c r="D163" s="148"/>
      <c r="E163" s="116"/>
      <c r="F163" s="148"/>
      <c r="G163" s="129"/>
      <c r="H163" s="149"/>
      <c r="I163" s="137"/>
      <c r="J163" s="137"/>
      <c r="K163" s="137"/>
      <c r="L163" s="137"/>
      <c r="M163" s="137"/>
      <c r="N163" s="137"/>
      <c r="O163" s="137"/>
      <c r="P163" s="137"/>
      <c r="Q163" s="137"/>
      <c r="R163" s="137"/>
      <c r="S163" s="137"/>
      <c r="T163" s="137"/>
      <c r="U163" s="137"/>
      <c r="V163" s="137"/>
      <c r="W163" s="137"/>
      <c r="X163" s="137"/>
      <c r="Y163" s="137"/>
    </row>
    <row r="164" hidden="1">
      <c r="A164" s="137"/>
      <c r="B164" s="137"/>
      <c r="C164" s="137"/>
      <c r="D164" s="148"/>
      <c r="E164" s="116"/>
      <c r="F164" s="148"/>
      <c r="G164" s="129"/>
      <c r="H164" s="149"/>
      <c r="I164" s="137"/>
      <c r="J164" s="137"/>
      <c r="K164" s="137"/>
      <c r="L164" s="137"/>
      <c r="M164" s="137"/>
      <c r="N164" s="137"/>
      <c r="O164" s="137"/>
      <c r="P164" s="137"/>
      <c r="Q164" s="137"/>
      <c r="R164" s="137"/>
      <c r="S164" s="137"/>
      <c r="T164" s="137"/>
      <c r="U164" s="137"/>
      <c r="V164" s="137"/>
      <c r="W164" s="137"/>
      <c r="X164" s="137"/>
      <c r="Y164" s="137"/>
    </row>
    <row r="165" hidden="1">
      <c r="A165" s="137"/>
      <c r="B165" s="137"/>
      <c r="C165" s="137"/>
      <c r="D165" s="148"/>
      <c r="E165" s="116"/>
      <c r="F165" s="148"/>
      <c r="G165" s="129"/>
      <c r="H165" s="149"/>
      <c r="I165" s="137"/>
      <c r="J165" s="137"/>
      <c r="K165" s="137"/>
      <c r="L165" s="137"/>
      <c r="M165" s="137"/>
      <c r="N165" s="137"/>
      <c r="O165" s="137"/>
      <c r="P165" s="137"/>
      <c r="Q165" s="137"/>
      <c r="R165" s="137"/>
      <c r="S165" s="137"/>
      <c r="T165" s="137"/>
      <c r="U165" s="137"/>
      <c r="V165" s="137"/>
      <c r="W165" s="137"/>
      <c r="X165" s="137"/>
      <c r="Y165" s="137"/>
    </row>
    <row r="166" hidden="1">
      <c r="A166" s="137"/>
      <c r="B166" s="137"/>
      <c r="C166" s="137"/>
      <c r="D166" s="148"/>
      <c r="E166" s="116"/>
      <c r="F166" s="148"/>
      <c r="G166" s="129"/>
      <c r="H166" s="149"/>
      <c r="I166" s="137"/>
      <c r="J166" s="137"/>
      <c r="K166" s="137"/>
      <c r="L166" s="137"/>
      <c r="M166" s="137"/>
      <c r="N166" s="137"/>
      <c r="O166" s="137"/>
      <c r="P166" s="137"/>
      <c r="Q166" s="137"/>
      <c r="R166" s="137"/>
      <c r="S166" s="137"/>
      <c r="T166" s="137"/>
      <c r="U166" s="137"/>
      <c r="V166" s="137"/>
      <c r="W166" s="137"/>
      <c r="X166" s="137"/>
      <c r="Y166" s="137"/>
    </row>
    <row r="167" hidden="1">
      <c r="A167" s="137"/>
      <c r="B167" s="137"/>
      <c r="C167" s="137"/>
      <c r="D167" s="148"/>
      <c r="E167" s="116"/>
      <c r="F167" s="148"/>
      <c r="G167" s="129"/>
      <c r="H167" s="149"/>
      <c r="I167" s="137"/>
      <c r="J167" s="137"/>
      <c r="K167" s="137"/>
      <c r="L167" s="137"/>
      <c r="M167" s="137"/>
      <c r="N167" s="137"/>
      <c r="O167" s="137"/>
      <c r="P167" s="137"/>
      <c r="Q167" s="137"/>
      <c r="R167" s="137"/>
      <c r="S167" s="137"/>
      <c r="T167" s="137"/>
      <c r="U167" s="137"/>
      <c r="V167" s="137"/>
      <c r="W167" s="137"/>
      <c r="X167" s="137"/>
      <c r="Y167" s="137"/>
    </row>
    <row r="168" hidden="1">
      <c r="A168" s="137"/>
      <c r="B168" s="137"/>
      <c r="C168" s="137"/>
      <c r="D168" s="148"/>
      <c r="E168" s="116"/>
      <c r="F168" s="148"/>
      <c r="G168" s="129"/>
      <c r="H168" s="149"/>
      <c r="I168" s="137"/>
      <c r="J168" s="137"/>
      <c r="K168" s="137"/>
      <c r="L168" s="137"/>
      <c r="M168" s="137"/>
      <c r="N168" s="137"/>
      <c r="O168" s="137"/>
      <c r="P168" s="137"/>
      <c r="Q168" s="137"/>
      <c r="R168" s="137"/>
      <c r="S168" s="137"/>
      <c r="T168" s="137"/>
      <c r="U168" s="137"/>
      <c r="V168" s="137"/>
      <c r="W168" s="137"/>
      <c r="X168" s="137"/>
      <c r="Y168" s="137"/>
    </row>
    <row r="169" hidden="1">
      <c r="A169" s="137"/>
      <c r="B169" s="137"/>
      <c r="C169" s="137"/>
      <c r="D169" s="148"/>
      <c r="E169" s="116"/>
      <c r="F169" s="148"/>
      <c r="G169" s="129"/>
      <c r="H169" s="149"/>
      <c r="I169" s="137"/>
      <c r="J169" s="137"/>
      <c r="K169" s="137"/>
      <c r="L169" s="137"/>
      <c r="M169" s="137"/>
      <c r="N169" s="137"/>
      <c r="O169" s="137"/>
      <c r="P169" s="137"/>
      <c r="Q169" s="137"/>
      <c r="R169" s="137"/>
      <c r="S169" s="137"/>
      <c r="T169" s="137"/>
      <c r="U169" s="137"/>
      <c r="V169" s="137"/>
      <c r="W169" s="137"/>
      <c r="X169" s="137"/>
      <c r="Y169" s="137"/>
    </row>
  </sheetData>
  <dataValidations count="4" disablePrompts="0">
    <dataValidation sqref="G10:G169" type="list" allowBlank="1" errorStyle="stop" imeMode="noControl" operator="between" showDropDown="0" showErrorMessage="0" showInputMessage="0">
      <formula1>'Списки'!$G$2:$G$4</formula1>
    </dataValidation>
    <dataValidation sqref="S1 V1 Y1" type="list" allowBlank="1" errorStyle="stop" imeMode="noControl" operator="between" showDropDown="0" showErrorMessage="0" showInputMessage="0">
      <formula1>'Списки'!$O:$O</formula1>
    </dataValidation>
    <dataValidation sqref="H10:H169" type="list" allowBlank="1" errorStyle="stop" imeMode="noControl" operator="between" showDropDown="0" showErrorMessage="0" showInputMessage="0">
      <formula1>'Списки'!$E$2:$E$1002</formula1>
    </dataValidation>
    <dataValidation sqref="K10:K169" type="list" allowBlank="1" errorStyle="stop" imeMode="noControl" operator="between" showDropDown="0" showErrorMessage="0" showInputMessage="0">
      <formula1>'Списки'!$A$2:$A$1002</formula1>
    </dataValidation>
  </dataValidations>
  <hyperlinks>
    <hyperlink r:id="rId1" ref="F11"/>
    <hyperlink r:id="rId1" ref="F12"/>
    <hyperlink r:id="rId2" ref="N13"/>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3"/>
  <tableParts count="1">
    <tablePart r:id="rId4"/>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8B0039-00AC-4264-90C1-00B200C400C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M1:O1 S1 V1:Y1</xm:sqref>
        </x14:conditionalFormatting>
        <x14:conditionalFormatting xmlns:xm="http://schemas.microsoft.com/office/excel/2006/main">
          <x14:cfRule type="cellIs" priority="12" operator="equal" id="{003100F1-0082-4D7C-8DC0-006C00C30075}">
            <xm:f>1</xm:f>
            <x14:dxf>
              <font>
                <color indexed="65"/>
              </font>
              <fill>
                <patternFill patternType="solid">
                  <fgColor rgb="FF434343"/>
                  <bgColor rgb="FF434343"/>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1" operator="equal" id="{00D400A5-0015-4290-B8A1-000200240065}">
            <xm:f>0.5</xm:f>
            <x14:dxf>
              <font>
                <color indexed="65"/>
              </font>
              <fill>
                <patternFill patternType="solid">
                  <fgColor rgb="FF999999"/>
                  <bgColor rgb="FF999999"/>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0" operator="equal" id="{00EB0095-0000-4D27-924D-00B0001100FE}">
            <xm:f>0.2</xm:f>
            <x14:dxf>
              <font/>
              <fill>
                <patternFill patternType="solid">
                  <fgColor rgb="FFCCCCCC"/>
                  <bgColor rgb="FFCCCCCC"/>
                </patternFill>
              </fill>
              <border>
                <left style="none"/>
                <right style="none"/>
                <top style="none"/>
                <bottom style="none"/>
                <diagonal style="none"/>
              </border>
            </x14:dxf>
          </x14:cfRule>
          <xm:sqref>G10:G169</xm:sqref>
        </x14:conditionalFormatting>
        <x14:conditionalFormatting xmlns:xm="http://schemas.microsoft.com/office/excel/2006/main">
          <x14:cfRule type="containsText" priority="9" operator="containsText" text="ПД" id="{006800B4-00CA-4BF3-B59B-0091004700C5}">
            <xm:f>NOT(ISERROR(SEARCH(("ПД"),(K3))))</xm:f>
            <x14:dxf>
              <font/>
              <fill>
                <patternFill patternType="solid">
                  <fgColor rgb="FFF9CB9C"/>
                  <bgColor rgb="FFF9CB9C"/>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8" operator="containsText" text="отменено" id="{0007003B-005F-45A2-89CF-006D0020008E}">
            <xm:f>NOT(ISERROR(SEARCH(("отменено"),(K3))))</xm:f>
            <x14:dxf>
              <font/>
              <fill>
                <patternFill patternType="solid">
                  <fgColor rgb="FFD9EAD3"/>
                  <bgColor rgb="FFD9EAD3"/>
                </patternFill>
              </fill>
              <border>
                <left style="none"/>
                <right style="none"/>
                <top style="none"/>
                <bottom style="none"/>
                <diagonal style="none"/>
              </border>
            </x14:dxf>
          </x14:cfRule>
          <xm:sqref>K3 K5:K169</xm:sqref>
        </x14:conditionalFormatting>
        <x14:conditionalFormatting xmlns:xm="http://schemas.microsoft.com/office/excel/2006/main">
          <x14:cfRule type="cellIs" priority="7" operator="equal" id="{005000E7-0075-4352-A905-00D0003D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6" operator="equal" id="{005D0098-009B-4C98-A915-00060098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5" operator="equal" id="{0082003E-003A-45F4-BFCC-0086002A00E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4" operator="equal" id="{008D0004-00C7-4E0A-9663-008C00AB005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ellIs" priority="3" operator="equal" id="{00CF00A7-0088-4649-8844-00A100D40004}">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H3:Y3 H5:H169 A9:G9</xm:sqref>
        </x14:conditionalFormatting>
        <x14:conditionalFormatting xmlns:xm="http://schemas.microsoft.com/office/excel/2006/main">
          <x14:cfRule type="containsText" priority="2" operator="containsText" text="повторно" id="{002C0016-0015-4549-8742-007D00AE0020}">
            <xm:f>NOT(ISERROR(SEARCH(("повторно"),(K3))))</xm:f>
            <x14:dxf>
              <font/>
              <fill>
                <patternFill patternType="solid">
                  <fgColor rgb="FFEA9999"/>
                  <bgColor rgb="FFEA9999"/>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1" operator="containsText" text="снято" id="{003200B6-003F-44D7-A8E1-0001009D003F}">
            <xm:f>NOT(ISERROR(SEARCH(("снято"),(K3))))</xm:f>
            <x14:dxf>
              <font/>
              <fill>
                <patternFill patternType="solid">
                  <fgColor rgb="FF93C47D"/>
                  <bgColor rgb="FF93C47D"/>
                </patternFill>
              </fill>
              <border>
                <left style="none"/>
                <right style="none"/>
                <top style="none"/>
                <bottom style="none"/>
                <diagonal style="none"/>
              </border>
            </x14:dxf>
          </x14:cfRule>
          <xm:sqref>K3 K5:K169</xm:sqref>
        </x14:conditionalFormatting>
      </x14:conditionalFormattings>
    </ext>
  </extLs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6.3799999999999999"/>
    <col customWidth="1" min="2" max="2" width="18.629999999999999"/>
    <col customWidth="1" min="3" max="3" width="9.5"/>
    <col customWidth="1" min="4" max="4" width="53.380000000000003"/>
    <col customWidth="1" min="5" max="5" width="34.130000000000003"/>
    <col collapsed="1" customWidth="1" min="6" max="6" width="21.379999999999999"/>
    <col customWidth="1" hidden="1" min="7" max="8" outlineLevel="1" width="14.130000000000001"/>
    <col customWidth="1" min="10" max="10" width="12.8515625"/>
    <col customWidth="1" min="12" max="12" width="31.879999999999999"/>
    <col customWidth="1" min="13" max="13" width="13.00390625"/>
    <col customWidth="1" min="14" max="14" width="25"/>
    <col customWidth="1" min="15" max="15" width="39.130000000000003"/>
    <col customWidth="1" min="16" max="16" width="9.5"/>
    <col customWidth="1" min="17" max="17" width="26.879999999999999"/>
    <col customWidth="1" min="18" max="18" width="22"/>
    <col customWidth="1" min="19" max="19" width="14.380000000000001"/>
    <col customWidth="1" min="20" max="20" width="26.879999999999999"/>
    <col customWidth="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
      <c r="B3" s="18" t="s">
        <v>266</v>
      </c>
      <c r="C3" s="18" t="s">
        <v>267</v>
      </c>
      <c r="D3" s="18" t="s">
        <v>34</v>
      </c>
      <c r="E3" s="18"/>
      <c r="F3" s="18"/>
      <c r="G3" s="129"/>
      <c r="H3" s="132">
        <f>COUNTIF($H10:$H168,"1 - Несоответствие продуктовым требованиям ПИК-Стандарт")</f>
        <v>0</v>
      </c>
      <c r="I3" s="132">
        <f>COUNTIF($H10:$H168,"2 - Несоответствие Бренд-листам ПИК")</f>
        <v>0</v>
      </c>
      <c r="J3" s="132">
        <f>COUNTIF($H10:$H168,"3 - Несоответствие Каталогу отделки")</f>
        <v>0</v>
      </c>
      <c r="K3" s="132">
        <f>COUNTIF($H10:$H168,"5 - Ошибка в применении СТМ")</f>
        <v>0</v>
      </c>
      <c r="L3" s="132">
        <f>COUNTIF($H10:$H168,"4 - Несоответствие Каталогу оборудования")</f>
        <v>0</v>
      </c>
      <c r="M3" s="132">
        <f>COUNTIF($H10:$H168,"6 - Ошибка в применении сборных ЛМ")</f>
        <v>0</v>
      </c>
      <c r="N3" s="132">
        <f>COUNTIF($H10:$H168,"7 - Ошибка в применении шкаф-пакетов")</f>
        <v>0</v>
      </c>
      <c r="O3" s="132">
        <f>COUNTIF($H10:$H168,"8 - Ошибка в применении шахт-пакетов")</f>
        <v>0</v>
      </c>
      <c r="P3" s="132">
        <f>COUNTIF($H10:$H168,"9 - Несоответствие типологическим требованиям ПИК-Стандарт")</f>
        <v>0</v>
      </c>
      <c r="Q3" s="132">
        <f>COUNTIF($H10:$H168,"10 - Несоответствие НТД РФ")</f>
        <v>0</v>
      </c>
      <c r="R3" s="132">
        <f>COUNTIF($H10:$H168,"11 - Несоответствие ИРД (кроме ТУ, СТУ), АПР, ПД")</f>
        <v>0</v>
      </c>
      <c r="S3" s="132">
        <f>COUNTIF($H10:$H168,"12 - Несоответствие требованиям ТУ, СТУ")</f>
        <v>0</v>
      </c>
      <c r="T3" s="132">
        <f>COUNTIF($H10:$H168,"13 - Ошибка в технических решениях")</f>
        <v>0</v>
      </c>
      <c r="U3" s="132">
        <f>COUNTIF($H10:$H168,"14 - Неувязка м/у собой комплектов РД")</f>
        <v>0</v>
      </c>
      <c r="V3" s="132">
        <f>COUNTIF($H10:$H168,"15 - Недостаточность информации влияющей на СМР")</f>
        <v>0</v>
      </c>
      <c r="W3" s="132">
        <f>COUNTIF($H10:$H168,"16 - Нерациональное решение")</f>
        <v>0</v>
      </c>
      <c r="X3" s="132">
        <f>COUNTIF($H10:$H168,"17 - Оформление")</f>
        <v>0</v>
      </c>
    </row>
    <row r="4" hidden="1" outlineLevel="1">
      <c r="A4" s="125" t="s">
        <v>264</v>
      </c>
      <c r="B4" s="133">
        <v>25</v>
      </c>
      <c r="C4" s="133">
        <v>10</v>
      </c>
      <c r="D4" s="134">
        <f>C4/B4</f>
        <v>0.40000000000000002</v>
      </c>
      <c r="E4" s="134"/>
      <c r="F4" s="237"/>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237"/>
      <c r="B5" s="237"/>
      <c r="C5" s="237"/>
      <c r="D5" s="279"/>
      <c r="E5" s="279"/>
      <c r="F5" s="237"/>
      <c r="G5" s="126" t="s">
        <v>53</v>
      </c>
      <c r="H5" s="239"/>
      <c r="I5" s="116"/>
      <c r="J5" s="240"/>
      <c r="K5" s="116"/>
      <c r="L5" s="240"/>
      <c r="M5" s="240"/>
      <c r="N5" s="116"/>
      <c r="O5" s="240"/>
      <c r="P5" s="240"/>
      <c r="Q5" s="116"/>
      <c r="R5" s="240"/>
      <c r="S5" s="240"/>
      <c r="T5" s="116"/>
      <c r="U5" s="116"/>
      <c r="V5" s="116"/>
      <c r="W5" s="116"/>
      <c r="X5" s="116"/>
    </row>
    <row r="6" hidden="1" outlineLevel="1">
      <c r="A6" s="18">
        <v>0.20000000000000001</v>
      </c>
      <c r="B6" s="18">
        <v>0.5</v>
      </c>
      <c r="C6" s="18">
        <v>1</v>
      </c>
      <c r="D6" s="18" t="s">
        <v>38</v>
      </c>
      <c r="E6" s="18"/>
      <c r="F6" s="18" t="s">
        <v>268</v>
      </c>
      <c r="G6" s="139">
        <f>COUNTIFS(G10:G135,"0,2")</f>
        <v>0</v>
      </c>
      <c r="H6" s="239"/>
      <c r="I6" s="116"/>
      <c r="J6" s="240"/>
      <c r="K6" s="116"/>
      <c r="L6" s="240"/>
      <c r="M6" s="240"/>
      <c r="N6" s="116"/>
      <c r="O6" s="240"/>
      <c r="P6" s="240"/>
      <c r="Q6" s="116"/>
      <c r="R6" s="240"/>
      <c r="S6" s="240"/>
      <c r="T6" s="116"/>
      <c r="U6" s="116"/>
      <c r="V6" s="116"/>
      <c r="W6" s="116"/>
      <c r="X6" s="116"/>
    </row>
    <row r="7" hidden="1" outlineLevel="1">
      <c r="A7" s="140">
        <f>G6*0.2/B4</f>
        <v>0</v>
      </c>
      <c r="B7" s="140">
        <f>G7*0.5/B4</f>
        <v>0</v>
      </c>
      <c r="C7" s="140">
        <f>G8*1/B4</f>
        <v>0</v>
      </c>
      <c r="D7" s="141" t="str">
        <f>(G6*A6+G7*B6+G8*C6)/SUM(G6:G8)</f>
        <v>#DIV/0!</v>
      </c>
      <c r="E7" s="142"/>
      <c r="F7" s="143" t="s">
        <v>269</v>
      </c>
      <c r="G7" s="139">
        <f>COUNTIFS(G10:G135,"0,5")</f>
        <v>0</v>
      </c>
      <c r="H7" s="239"/>
      <c r="I7" s="242"/>
      <c r="J7" s="242"/>
      <c r="K7" s="242"/>
      <c r="L7" s="242"/>
      <c r="M7" s="242"/>
      <c r="N7" s="242"/>
      <c r="O7" s="242"/>
      <c r="P7" s="242"/>
      <c r="Q7" s="242"/>
      <c r="R7" s="242"/>
      <c r="S7" s="242"/>
      <c r="T7" s="242"/>
      <c r="U7" s="242"/>
      <c r="V7" s="242"/>
      <c r="W7" s="242"/>
      <c r="X7" s="242"/>
    </row>
    <row r="8" hidden="1" outlineLevel="1">
      <c r="A8" s="126" t="s">
        <v>53</v>
      </c>
      <c r="B8" s="126" t="s">
        <v>53</v>
      </c>
      <c r="C8" s="126" t="s">
        <v>53</v>
      </c>
      <c r="D8" s="126" t="s">
        <v>53</v>
      </c>
      <c r="E8" s="126"/>
      <c r="F8" s="18" t="s">
        <v>270</v>
      </c>
      <c r="G8" s="139">
        <f>COUNTIFS(G10:G135,"1")</f>
        <v>0</v>
      </c>
      <c r="H8" s="239"/>
      <c r="I8" s="116"/>
      <c r="J8" s="240"/>
      <c r="K8" s="116"/>
      <c r="L8" s="240"/>
      <c r="M8" s="240"/>
      <c r="N8" s="116"/>
      <c r="O8" s="240"/>
      <c r="P8" s="240"/>
      <c r="Q8" s="116"/>
      <c r="R8" s="240"/>
      <c r="S8" s="240"/>
      <c r="T8" s="116"/>
      <c r="U8" s="116"/>
      <c r="V8" s="116"/>
      <c r="W8" s="116"/>
      <c r="X8" s="116"/>
    </row>
    <row r="9">
      <c r="A9" s="145"/>
      <c r="B9" s="145"/>
      <c r="C9" s="145"/>
      <c r="D9" s="145"/>
      <c r="E9" s="145"/>
      <c r="F9" s="145"/>
      <c r="G9" s="145"/>
      <c r="H9" s="145"/>
      <c r="I9" s="243"/>
      <c r="J9" s="244"/>
      <c r="K9" s="243"/>
      <c r="L9" s="244"/>
      <c r="M9" s="244"/>
      <c r="N9" s="243"/>
      <c r="O9" s="244"/>
      <c r="P9" s="244"/>
      <c r="Q9" s="243"/>
      <c r="R9" s="244"/>
      <c r="S9" s="244"/>
      <c r="T9" s="243"/>
      <c r="U9" s="243"/>
      <c r="V9" s="243"/>
      <c r="W9" s="243"/>
      <c r="X9" s="243"/>
    </row>
    <row r="10" ht="51">
      <c r="A10" s="116">
        <v>1</v>
      </c>
      <c r="B10" s="522" t="s">
        <v>180</v>
      </c>
      <c r="C10" s="116"/>
      <c r="D10" s="238" t="s">
        <v>1818</v>
      </c>
      <c r="E10" s="238"/>
      <c r="F10" s="238"/>
      <c r="G10" s="129"/>
      <c r="H10" s="149"/>
      <c r="I10" s="116" t="s">
        <v>74</v>
      </c>
      <c r="J10" s="612">
        <v>45247</v>
      </c>
      <c r="K10" s="116" t="s">
        <v>275</v>
      </c>
      <c r="L10" s="116" t="s">
        <v>1819</v>
      </c>
      <c r="M10" s="240"/>
      <c r="N10" s="116"/>
      <c r="O10" s="240"/>
      <c r="P10" s="240">
        <v>45250</v>
      </c>
      <c r="Q10" s="116"/>
      <c r="R10" s="240"/>
      <c r="S10" s="240"/>
      <c r="T10" s="116"/>
      <c r="U10" s="116"/>
      <c r="V10" s="116"/>
      <c r="W10" s="116"/>
      <c r="X10" s="116"/>
    </row>
    <row r="11" ht="27" customHeight="1">
      <c r="A11" s="607"/>
      <c r="B11" s="608"/>
      <c r="C11" s="607"/>
      <c r="D11" s="609" t="s">
        <v>1669</v>
      </c>
      <c r="E11" s="609"/>
      <c r="F11" s="609"/>
      <c r="G11" s="610"/>
      <c r="H11" s="611"/>
      <c r="I11" s="607"/>
      <c r="J11" s="607"/>
      <c r="K11" s="607"/>
      <c r="L11" s="607"/>
      <c r="M11" s="607"/>
      <c r="N11" s="607"/>
      <c r="O11" s="607"/>
      <c r="P11" s="607"/>
      <c r="Q11" s="607"/>
      <c r="R11" s="607"/>
      <c r="S11" s="607"/>
      <c r="T11" s="607"/>
      <c r="U11" s="607"/>
      <c r="V11" s="607"/>
      <c r="W11" s="607"/>
      <c r="X11" s="607"/>
    </row>
    <row r="12" ht="31.5">
      <c r="A12" s="116"/>
      <c r="B12" s="522" t="s">
        <v>180</v>
      </c>
      <c r="C12" s="116">
        <v>12</v>
      </c>
      <c r="D12" s="238" t="s">
        <v>1820</v>
      </c>
      <c r="E12" s="238"/>
      <c r="F12" s="238"/>
      <c r="G12" s="129"/>
      <c r="H12" s="149"/>
      <c r="I12" s="116" t="s">
        <v>1672</v>
      </c>
      <c r="J12" s="612">
        <v>45239</v>
      </c>
      <c r="K12" s="116"/>
      <c r="L12" s="116"/>
      <c r="M12" s="612">
        <v>45247</v>
      </c>
      <c r="N12" s="116" t="s">
        <v>1673</v>
      </c>
      <c r="O12" s="116"/>
      <c r="P12" s="116"/>
      <c r="Q12" s="116"/>
      <c r="R12" s="116"/>
      <c r="S12" s="116"/>
      <c r="T12" s="116"/>
      <c r="U12" s="116"/>
      <c r="V12" s="116"/>
      <c r="W12" s="116"/>
      <c r="X12" s="116"/>
    </row>
    <row r="13" ht="31.5">
      <c r="A13" s="116"/>
      <c r="B13" s="522" t="s">
        <v>180</v>
      </c>
      <c r="C13" s="116"/>
      <c r="D13" s="238" t="s">
        <v>1821</v>
      </c>
      <c r="E13" s="238"/>
      <c r="F13" s="238"/>
      <c r="G13" s="129"/>
      <c r="H13" s="149"/>
      <c r="I13" s="116" t="s">
        <v>1672</v>
      </c>
      <c r="J13" s="612">
        <v>45239</v>
      </c>
      <c r="K13" s="116"/>
      <c r="L13" s="116"/>
      <c r="M13" s="612">
        <v>45247</v>
      </c>
      <c r="N13" s="116" t="s">
        <v>1822</v>
      </c>
      <c r="O13" s="116"/>
      <c r="P13" s="116"/>
      <c r="Q13" s="116"/>
      <c r="R13" s="116"/>
      <c r="S13" s="116"/>
      <c r="T13" s="116"/>
      <c r="U13" s="116"/>
      <c r="V13" s="116"/>
      <c r="W13" s="116"/>
      <c r="X13" s="116"/>
    </row>
    <row r="14">
      <c r="A14" s="116"/>
      <c r="B14" s="522"/>
      <c r="C14" s="116"/>
      <c r="D14" s="238"/>
      <c r="E14" s="238"/>
      <c r="F14" s="238"/>
      <c r="G14" s="129"/>
      <c r="H14" s="149"/>
      <c r="I14" s="116"/>
      <c r="J14" s="116"/>
      <c r="K14" s="116"/>
      <c r="L14" s="116"/>
      <c r="M14" s="116"/>
      <c r="N14" s="116"/>
      <c r="O14" s="116"/>
      <c r="P14" s="116"/>
      <c r="Q14" s="116"/>
      <c r="R14" s="116"/>
      <c r="S14" s="116"/>
      <c r="T14" s="116"/>
      <c r="U14" s="116"/>
      <c r="V14" s="116"/>
      <c r="W14" s="116"/>
      <c r="X14" s="116"/>
    </row>
    <row r="15" hidden="1">
      <c r="A15" s="116"/>
      <c r="B15" s="116"/>
      <c r="C15" s="116"/>
      <c r="D15" s="238"/>
      <c r="E15" s="238"/>
      <c r="F15" s="238"/>
      <c r="G15" s="129"/>
      <c r="H15" s="149"/>
      <c r="I15" s="116"/>
      <c r="J15" s="116"/>
      <c r="K15" s="116"/>
      <c r="L15" s="116"/>
      <c r="M15" s="116"/>
      <c r="N15" s="116"/>
      <c r="O15" s="116"/>
      <c r="P15" s="116"/>
      <c r="Q15" s="116"/>
      <c r="R15" s="116"/>
      <c r="S15" s="116"/>
      <c r="T15" s="116"/>
      <c r="U15" s="116"/>
      <c r="V15" s="116"/>
      <c r="W15" s="116"/>
      <c r="X15" s="116"/>
    </row>
    <row r="16" hidden="1">
      <c r="A16" s="116"/>
      <c r="B16" s="116"/>
      <c r="C16" s="116"/>
      <c r="D16" s="238"/>
      <c r="E16" s="238"/>
      <c r="F16" s="238"/>
      <c r="G16" s="129"/>
      <c r="H16" s="149"/>
      <c r="I16" s="116"/>
      <c r="J16" s="116"/>
      <c r="K16" s="116"/>
      <c r="L16" s="116"/>
      <c r="M16" s="116"/>
      <c r="N16" s="116"/>
      <c r="O16" s="116"/>
      <c r="P16" s="116"/>
      <c r="Q16" s="116"/>
      <c r="R16" s="116"/>
      <c r="S16" s="116"/>
      <c r="T16" s="116"/>
      <c r="U16" s="116"/>
      <c r="V16" s="116"/>
      <c r="W16" s="116"/>
      <c r="X16" s="116"/>
    </row>
    <row r="17" hidden="1">
      <c r="A17" s="116"/>
      <c r="B17" s="116"/>
      <c r="C17" s="116"/>
      <c r="D17" s="238"/>
      <c r="E17" s="238"/>
      <c r="F17" s="238"/>
      <c r="G17" s="129"/>
      <c r="H17" s="149"/>
      <c r="I17" s="116"/>
      <c r="J17" s="116"/>
      <c r="K17" s="116"/>
      <c r="L17" s="116"/>
      <c r="M17" s="116"/>
      <c r="N17" s="116"/>
      <c r="O17" s="116"/>
      <c r="P17" s="116"/>
      <c r="Q17" s="116"/>
      <c r="R17" s="116"/>
      <c r="S17" s="116"/>
      <c r="T17" s="116"/>
      <c r="U17" s="116"/>
      <c r="V17" s="116"/>
      <c r="W17" s="116"/>
      <c r="X17" s="116"/>
    </row>
    <row r="18" hidden="1">
      <c r="A18" s="116"/>
      <c r="B18" s="116"/>
      <c r="C18" s="116"/>
      <c r="D18" s="238"/>
      <c r="E18" s="238"/>
      <c r="F18" s="238"/>
      <c r="G18" s="129"/>
      <c r="H18" s="149"/>
      <c r="I18" s="116"/>
      <c r="J18" s="116"/>
      <c r="K18" s="116"/>
      <c r="L18" s="116"/>
      <c r="M18" s="116"/>
      <c r="N18" s="116"/>
      <c r="O18" s="116"/>
      <c r="P18" s="116"/>
      <c r="Q18" s="116"/>
      <c r="R18" s="116"/>
      <c r="S18" s="116"/>
      <c r="T18" s="116"/>
      <c r="U18" s="116"/>
      <c r="V18" s="116"/>
      <c r="W18" s="116"/>
      <c r="X18" s="116"/>
    </row>
    <row r="19" hidden="1">
      <c r="A19" s="116"/>
      <c r="B19" s="116"/>
      <c r="C19" s="116"/>
      <c r="D19" s="238"/>
      <c r="E19" s="238"/>
      <c r="F19" s="238"/>
      <c r="G19" s="129"/>
      <c r="H19" s="149"/>
      <c r="I19" s="116"/>
      <c r="J19" s="116"/>
      <c r="K19" s="116"/>
      <c r="L19" s="116"/>
      <c r="M19" s="116"/>
      <c r="N19" s="116"/>
      <c r="O19" s="116"/>
      <c r="P19" s="116"/>
      <c r="Q19" s="116"/>
      <c r="R19" s="116"/>
      <c r="S19" s="116"/>
      <c r="T19" s="116"/>
      <c r="U19" s="116"/>
      <c r="V19" s="116"/>
      <c r="W19" s="116"/>
      <c r="X19" s="116"/>
    </row>
    <row r="20" hidden="1">
      <c r="A20" s="116"/>
      <c r="B20" s="116"/>
      <c r="C20" s="116"/>
      <c r="D20" s="238"/>
      <c r="E20" s="238"/>
      <c r="F20" s="238"/>
      <c r="G20" s="129"/>
      <c r="H20" s="149"/>
      <c r="I20" s="116"/>
      <c r="J20" s="116"/>
      <c r="K20" s="116"/>
      <c r="L20" s="116"/>
      <c r="M20" s="116"/>
      <c r="N20" s="116"/>
      <c r="O20" s="116"/>
      <c r="P20" s="116"/>
      <c r="Q20" s="116"/>
      <c r="R20" s="116"/>
      <c r="S20" s="116"/>
      <c r="T20" s="116"/>
      <c r="U20" s="116"/>
      <c r="V20" s="116"/>
      <c r="W20" s="116"/>
      <c r="X20" s="116"/>
    </row>
    <row r="21" hidden="1">
      <c r="A21" s="116"/>
      <c r="B21" s="116"/>
      <c r="C21" s="116"/>
      <c r="D21" s="238"/>
      <c r="E21" s="238"/>
      <c r="F21" s="238"/>
      <c r="G21" s="129"/>
      <c r="H21" s="149"/>
      <c r="I21" s="116"/>
      <c r="J21" s="116"/>
      <c r="K21" s="116"/>
      <c r="L21" s="116"/>
      <c r="M21" s="116"/>
      <c r="N21" s="116"/>
      <c r="O21" s="116"/>
      <c r="P21" s="116"/>
      <c r="Q21" s="116"/>
      <c r="R21" s="116"/>
      <c r="S21" s="116"/>
      <c r="T21" s="116"/>
      <c r="U21" s="116"/>
      <c r="V21" s="116"/>
      <c r="W21" s="116"/>
      <c r="X21" s="116"/>
    </row>
    <row r="22" hidden="1">
      <c r="A22" s="116"/>
      <c r="B22" s="116"/>
      <c r="C22" s="116"/>
      <c r="D22" s="238"/>
      <c r="E22" s="238"/>
      <c r="F22" s="238"/>
      <c r="G22" s="129"/>
      <c r="H22" s="149"/>
      <c r="I22" s="116"/>
      <c r="J22" s="116"/>
      <c r="K22" s="116"/>
      <c r="L22" s="116"/>
      <c r="M22" s="116"/>
      <c r="N22" s="116"/>
      <c r="O22" s="116"/>
      <c r="P22" s="116"/>
      <c r="Q22" s="116"/>
      <c r="R22" s="116"/>
      <c r="S22" s="116"/>
      <c r="T22" s="116"/>
      <c r="U22" s="116"/>
      <c r="V22" s="116"/>
      <c r="W22" s="116"/>
      <c r="X22" s="116"/>
    </row>
    <row r="23" hidden="1">
      <c r="A23" s="116"/>
      <c r="B23" s="116"/>
      <c r="C23" s="116"/>
      <c r="D23" s="238"/>
      <c r="E23" s="238"/>
      <c r="F23" s="238"/>
      <c r="G23" s="129"/>
      <c r="H23" s="149"/>
      <c r="I23" s="116"/>
      <c r="J23" s="116"/>
      <c r="K23" s="116"/>
      <c r="L23" s="116"/>
      <c r="M23" s="116"/>
      <c r="N23" s="116"/>
      <c r="O23" s="116"/>
      <c r="P23" s="116"/>
      <c r="Q23" s="116"/>
      <c r="R23" s="116"/>
      <c r="S23" s="116"/>
      <c r="T23" s="116"/>
      <c r="U23" s="116"/>
      <c r="V23" s="116"/>
      <c r="W23" s="116"/>
      <c r="X23" s="116"/>
    </row>
    <row r="24" hidden="1">
      <c r="A24" s="116"/>
      <c r="B24" s="116"/>
      <c r="C24" s="116"/>
      <c r="D24" s="238"/>
      <c r="E24" s="238"/>
      <c r="F24" s="238"/>
      <c r="G24" s="129"/>
      <c r="H24" s="149"/>
      <c r="I24" s="116"/>
      <c r="J24" s="116"/>
      <c r="K24" s="116"/>
      <c r="L24" s="116"/>
      <c r="M24" s="116"/>
      <c r="N24" s="116"/>
      <c r="O24" s="116"/>
      <c r="P24" s="116"/>
      <c r="Q24" s="116"/>
      <c r="R24" s="116"/>
      <c r="S24" s="116"/>
      <c r="T24" s="116"/>
      <c r="U24" s="116"/>
      <c r="V24" s="116"/>
      <c r="W24" s="116"/>
      <c r="X24" s="116"/>
    </row>
    <row r="25" hidden="1">
      <c r="A25" s="116"/>
      <c r="B25" s="116"/>
      <c r="C25" s="116"/>
      <c r="D25" s="238"/>
      <c r="E25" s="238"/>
      <c r="F25" s="238"/>
      <c r="G25" s="129"/>
      <c r="H25" s="149"/>
      <c r="I25" s="116"/>
      <c r="J25" s="116"/>
      <c r="K25" s="116"/>
      <c r="L25" s="116"/>
      <c r="M25" s="150"/>
      <c r="N25" s="116"/>
      <c r="O25" s="116"/>
      <c r="P25" s="116"/>
      <c r="Q25" s="116"/>
      <c r="R25" s="116"/>
      <c r="S25" s="116"/>
      <c r="T25" s="116"/>
      <c r="U25" s="116"/>
      <c r="V25" s="116"/>
      <c r="W25" s="116"/>
      <c r="X25" s="116"/>
    </row>
    <row r="26" hidden="1">
      <c r="A26" s="116"/>
      <c r="B26" s="116"/>
      <c r="C26" s="116"/>
      <c r="D26" s="238"/>
      <c r="E26" s="238"/>
      <c r="F26" s="238"/>
      <c r="G26" s="129"/>
      <c r="H26" s="149"/>
      <c r="I26" s="116"/>
      <c r="J26" s="116"/>
      <c r="K26" s="116"/>
      <c r="L26" s="116"/>
      <c r="M26" s="116"/>
      <c r="N26" s="116"/>
      <c r="O26" s="116"/>
      <c r="P26" s="116"/>
      <c r="Q26" s="116"/>
      <c r="R26" s="116"/>
      <c r="S26" s="116"/>
      <c r="T26" s="116"/>
      <c r="U26" s="116"/>
      <c r="V26" s="116"/>
      <c r="W26" s="116"/>
      <c r="X26" s="116"/>
    </row>
    <row r="27" hidden="1">
      <c r="A27" s="116"/>
      <c r="B27" s="116"/>
      <c r="C27" s="116"/>
      <c r="D27" s="238"/>
      <c r="E27" s="238"/>
      <c r="F27" s="238"/>
      <c r="G27" s="129"/>
      <c r="H27" s="149"/>
      <c r="I27" s="116"/>
      <c r="J27" s="116"/>
      <c r="K27" s="116"/>
      <c r="L27" s="116"/>
      <c r="M27" s="116"/>
      <c r="N27" s="116"/>
      <c r="O27" s="116"/>
      <c r="P27" s="116"/>
      <c r="Q27" s="116"/>
      <c r="R27" s="116"/>
      <c r="S27" s="116"/>
      <c r="T27" s="116"/>
      <c r="U27" s="116"/>
      <c r="V27" s="116"/>
      <c r="W27" s="116"/>
      <c r="X27" s="116"/>
    </row>
    <row r="28" hidden="1">
      <c r="A28" s="116"/>
      <c r="B28" s="116"/>
      <c r="C28" s="116"/>
      <c r="D28" s="238"/>
      <c r="E28" s="238"/>
      <c r="F28" s="238"/>
      <c r="G28" s="129"/>
      <c r="H28" s="149"/>
      <c r="I28" s="116"/>
      <c r="J28" s="116"/>
      <c r="K28" s="116"/>
      <c r="L28" s="116"/>
      <c r="M28" s="116"/>
      <c r="N28" s="116"/>
      <c r="O28" s="116"/>
      <c r="P28" s="116"/>
      <c r="Q28" s="116"/>
      <c r="R28" s="116"/>
      <c r="S28" s="116"/>
      <c r="T28" s="116"/>
      <c r="U28" s="116"/>
      <c r="V28" s="116"/>
      <c r="W28" s="116"/>
      <c r="X28" s="116"/>
    </row>
    <row r="29" hidden="1">
      <c r="A29" s="116"/>
      <c r="B29" s="116"/>
      <c r="C29" s="116"/>
      <c r="D29" s="238"/>
      <c r="E29" s="238"/>
      <c r="F29" s="238"/>
      <c r="G29" s="129"/>
      <c r="H29" s="149"/>
      <c r="I29" s="116"/>
      <c r="J29" s="116"/>
      <c r="K29" s="116"/>
      <c r="L29" s="116"/>
      <c r="M29" s="116"/>
      <c r="N29" s="116"/>
      <c r="O29" s="116"/>
      <c r="P29" s="116"/>
      <c r="Q29" s="116"/>
      <c r="R29" s="116"/>
      <c r="S29" s="116"/>
      <c r="T29" s="116"/>
      <c r="U29" s="116"/>
      <c r="V29" s="116"/>
      <c r="W29" s="116"/>
      <c r="X29" s="116"/>
    </row>
    <row r="30" hidden="1">
      <c r="A30" s="116"/>
      <c r="B30" s="116"/>
      <c r="C30" s="116"/>
      <c r="D30" s="238"/>
      <c r="E30" s="238"/>
      <c r="F30" s="238"/>
      <c r="G30" s="129"/>
      <c r="H30" s="149"/>
      <c r="I30" s="116"/>
      <c r="J30" s="116"/>
      <c r="K30" s="116"/>
      <c r="L30" s="116"/>
      <c r="M30" s="116"/>
      <c r="N30" s="116"/>
      <c r="O30" s="116"/>
      <c r="P30" s="116"/>
      <c r="Q30" s="116"/>
      <c r="R30" s="116"/>
      <c r="S30" s="116"/>
      <c r="T30" s="116"/>
      <c r="U30" s="116"/>
      <c r="V30" s="116"/>
      <c r="W30" s="116"/>
      <c r="X30" s="116"/>
    </row>
    <row r="31" hidden="1">
      <c r="A31" s="116"/>
      <c r="B31" s="116"/>
      <c r="C31" s="116"/>
      <c r="D31" s="238"/>
      <c r="E31" s="238"/>
      <c r="F31" s="238"/>
      <c r="G31" s="129"/>
      <c r="H31" s="149"/>
      <c r="I31" s="116"/>
      <c r="J31" s="116"/>
      <c r="K31" s="116"/>
      <c r="L31" s="116"/>
      <c r="M31" s="116"/>
      <c r="N31" s="116"/>
      <c r="O31" s="116"/>
      <c r="P31" s="116"/>
      <c r="Q31" s="116"/>
      <c r="R31" s="116"/>
      <c r="S31" s="116"/>
      <c r="T31" s="116"/>
      <c r="U31" s="116"/>
      <c r="V31" s="116"/>
      <c r="W31" s="116"/>
      <c r="X31" s="116"/>
    </row>
    <row r="32" hidden="1">
      <c r="A32" s="116"/>
      <c r="B32" s="116"/>
      <c r="C32" s="116"/>
      <c r="D32" s="238"/>
      <c r="E32" s="238"/>
      <c r="F32" s="238"/>
      <c r="G32" s="129"/>
      <c r="H32" s="149"/>
      <c r="I32" s="116"/>
      <c r="J32" s="116"/>
      <c r="K32" s="116"/>
      <c r="L32" s="116"/>
      <c r="M32" s="116"/>
      <c r="N32" s="116"/>
      <c r="O32" s="116"/>
      <c r="P32" s="116"/>
      <c r="Q32" s="116"/>
      <c r="R32" s="116"/>
      <c r="S32" s="116"/>
      <c r="T32" s="116"/>
      <c r="U32" s="116"/>
      <c r="V32" s="116"/>
      <c r="W32" s="116"/>
      <c r="X32" s="116"/>
    </row>
    <row r="33" hidden="1">
      <c r="A33" s="116"/>
      <c r="B33" s="116"/>
      <c r="C33" s="116"/>
      <c r="D33" s="238"/>
      <c r="E33" s="238"/>
      <c r="F33" s="238"/>
      <c r="G33" s="129"/>
      <c r="H33" s="149"/>
      <c r="I33" s="116"/>
      <c r="J33" s="116"/>
      <c r="K33" s="116"/>
      <c r="L33" s="116"/>
      <c r="M33" s="116"/>
      <c r="N33" s="116"/>
      <c r="O33" s="116"/>
      <c r="P33" s="116"/>
      <c r="Q33" s="116"/>
      <c r="R33" s="116"/>
      <c r="S33" s="116"/>
      <c r="T33" s="116"/>
      <c r="U33" s="116"/>
      <c r="V33" s="116"/>
      <c r="W33" s="116"/>
      <c r="X33" s="116"/>
    </row>
    <row r="34" hidden="1">
      <c r="A34" s="116"/>
      <c r="B34" s="116"/>
      <c r="C34" s="116"/>
      <c r="D34" s="238"/>
      <c r="E34" s="238"/>
      <c r="F34" s="238"/>
      <c r="G34" s="129"/>
      <c r="H34" s="149"/>
      <c r="I34" s="116"/>
      <c r="J34" s="116"/>
      <c r="K34" s="116"/>
      <c r="L34" s="116"/>
      <c r="M34" s="116"/>
      <c r="N34" s="116"/>
      <c r="O34" s="116"/>
      <c r="P34" s="116"/>
      <c r="Q34" s="116"/>
      <c r="R34" s="116"/>
      <c r="S34" s="116"/>
      <c r="T34" s="116"/>
      <c r="U34" s="116"/>
      <c r="V34" s="116"/>
      <c r="W34" s="116"/>
      <c r="X34" s="116"/>
    </row>
    <row r="35" hidden="1">
      <c r="A35" s="116"/>
      <c r="B35" s="116"/>
      <c r="C35" s="116"/>
      <c r="D35" s="238"/>
      <c r="E35" s="238"/>
      <c r="F35" s="238"/>
      <c r="G35" s="129"/>
      <c r="H35" s="149"/>
      <c r="I35" s="116"/>
      <c r="J35" s="116"/>
      <c r="K35" s="116"/>
      <c r="L35" s="116"/>
      <c r="M35" s="116"/>
      <c r="N35" s="116"/>
      <c r="O35" s="116"/>
      <c r="P35" s="116"/>
      <c r="Q35" s="116"/>
      <c r="R35" s="116"/>
      <c r="S35" s="116"/>
      <c r="T35" s="116"/>
      <c r="U35" s="116"/>
      <c r="V35" s="116"/>
      <c r="W35" s="116"/>
      <c r="X35" s="116"/>
    </row>
    <row r="36" hidden="1">
      <c r="A36" s="116"/>
      <c r="B36" s="116"/>
      <c r="C36" s="116"/>
      <c r="D36" s="238"/>
      <c r="E36" s="238"/>
      <c r="F36" s="238"/>
      <c r="G36" s="129"/>
      <c r="H36" s="149"/>
      <c r="I36" s="116"/>
      <c r="J36" s="116"/>
      <c r="K36" s="116"/>
      <c r="L36" s="116"/>
      <c r="M36" s="116"/>
      <c r="N36" s="116"/>
      <c r="O36" s="116"/>
      <c r="P36" s="116"/>
      <c r="Q36" s="116"/>
      <c r="R36" s="116"/>
      <c r="S36" s="116"/>
      <c r="T36" s="116"/>
      <c r="U36" s="116"/>
      <c r="V36" s="116"/>
      <c r="W36" s="116"/>
      <c r="X36" s="116"/>
    </row>
    <row r="37" hidden="1">
      <c r="A37" s="116"/>
      <c r="B37" s="116"/>
      <c r="C37" s="116"/>
      <c r="D37" s="238"/>
      <c r="E37" s="238"/>
      <c r="F37" s="238"/>
      <c r="G37" s="129"/>
      <c r="H37" s="149"/>
      <c r="I37" s="116"/>
      <c r="J37" s="116"/>
      <c r="K37" s="116"/>
      <c r="L37" s="116"/>
      <c r="M37" s="116"/>
      <c r="N37" s="116"/>
      <c r="O37" s="116"/>
      <c r="P37" s="116"/>
      <c r="Q37" s="116"/>
      <c r="R37" s="116"/>
      <c r="S37" s="116"/>
      <c r="T37" s="116"/>
      <c r="U37" s="116"/>
      <c r="V37" s="116"/>
      <c r="W37" s="116"/>
      <c r="X37" s="116"/>
    </row>
    <row r="38" hidden="1">
      <c r="A38" s="116"/>
      <c r="B38" s="116"/>
      <c r="C38" s="116"/>
      <c r="D38" s="238"/>
      <c r="E38" s="238"/>
      <c r="F38" s="238"/>
      <c r="G38" s="129"/>
      <c r="H38" s="149"/>
      <c r="I38" s="116"/>
      <c r="J38" s="116"/>
      <c r="K38" s="116"/>
      <c r="L38" s="116"/>
      <c r="M38" s="116"/>
      <c r="N38" s="116"/>
      <c r="O38" s="116"/>
      <c r="P38" s="116"/>
      <c r="Q38" s="116"/>
      <c r="R38" s="116"/>
      <c r="S38" s="116"/>
      <c r="T38" s="116"/>
      <c r="U38" s="116"/>
      <c r="V38" s="116"/>
      <c r="W38" s="116"/>
      <c r="X38" s="116"/>
    </row>
    <row r="39" hidden="1">
      <c r="A39" s="116"/>
      <c r="B39" s="116"/>
      <c r="C39" s="116"/>
      <c r="D39" s="238"/>
      <c r="E39" s="238"/>
      <c r="F39" s="238"/>
      <c r="G39" s="129"/>
      <c r="H39" s="149"/>
      <c r="I39" s="116"/>
      <c r="J39" s="116"/>
      <c r="K39" s="116"/>
      <c r="L39" s="116"/>
      <c r="M39" s="116"/>
      <c r="N39" s="116"/>
      <c r="O39" s="116"/>
      <c r="P39" s="116"/>
      <c r="Q39" s="116"/>
      <c r="R39" s="116"/>
      <c r="S39" s="116"/>
      <c r="T39" s="116"/>
      <c r="U39" s="116"/>
      <c r="V39" s="116"/>
      <c r="W39" s="116"/>
      <c r="X39" s="116"/>
    </row>
    <row r="40" hidden="1">
      <c r="A40" s="116"/>
      <c r="B40" s="116"/>
      <c r="C40" s="116"/>
      <c r="D40" s="238"/>
      <c r="E40" s="238"/>
      <c r="F40" s="238"/>
      <c r="G40" s="129"/>
      <c r="H40" s="149"/>
      <c r="I40" s="116"/>
      <c r="J40" s="116"/>
      <c r="K40" s="116"/>
      <c r="L40" s="116"/>
      <c r="M40" s="116"/>
      <c r="N40" s="116"/>
      <c r="O40" s="116"/>
      <c r="P40" s="116"/>
      <c r="Q40" s="116"/>
      <c r="R40" s="116"/>
      <c r="S40" s="116"/>
      <c r="T40" s="116"/>
      <c r="U40" s="116"/>
      <c r="V40" s="116"/>
      <c r="W40" s="116"/>
      <c r="X40" s="116"/>
    </row>
    <row r="41" hidden="1">
      <c r="A41" s="116"/>
      <c r="B41" s="116"/>
      <c r="C41" s="116"/>
      <c r="D41" s="238"/>
      <c r="E41" s="238"/>
      <c r="F41" s="238"/>
      <c r="G41" s="129"/>
      <c r="H41" s="149"/>
      <c r="I41" s="116"/>
      <c r="J41" s="116"/>
      <c r="K41" s="116"/>
      <c r="L41" s="116"/>
      <c r="M41" s="116"/>
      <c r="N41" s="116"/>
      <c r="O41" s="116"/>
      <c r="P41" s="116"/>
      <c r="Q41" s="116"/>
      <c r="R41" s="116"/>
      <c r="S41" s="116"/>
      <c r="T41" s="116"/>
      <c r="U41" s="116"/>
      <c r="V41" s="116"/>
      <c r="W41" s="116"/>
      <c r="X41" s="116"/>
    </row>
    <row r="42" hidden="1">
      <c r="A42" s="116"/>
      <c r="B42" s="116"/>
      <c r="C42" s="116"/>
      <c r="D42" s="238"/>
      <c r="E42" s="238"/>
      <c r="F42" s="238"/>
      <c r="G42" s="129"/>
      <c r="H42" s="149"/>
      <c r="I42" s="116"/>
      <c r="J42" s="116"/>
      <c r="K42" s="116"/>
      <c r="L42" s="116"/>
      <c r="M42" s="116"/>
      <c r="N42" s="116"/>
      <c r="O42" s="116"/>
      <c r="P42" s="116"/>
      <c r="Q42" s="116"/>
      <c r="R42" s="116"/>
      <c r="S42" s="116"/>
      <c r="T42" s="116"/>
      <c r="U42" s="116"/>
      <c r="V42" s="116"/>
      <c r="W42" s="116"/>
      <c r="X42" s="116"/>
    </row>
    <row r="43" hidden="1">
      <c r="A43" s="116"/>
      <c r="B43" s="116"/>
      <c r="C43" s="116"/>
      <c r="D43" s="238"/>
      <c r="E43" s="238"/>
      <c r="F43" s="238"/>
      <c r="G43" s="129"/>
      <c r="H43" s="149"/>
      <c r="I43" s="116"/>
      <c r="J43" s="116"/>
      <c r="K43" s="116"/>
      <c r="L43" s="116"/>
      <c r="M43" s="116"/>
      <c r="N43" s="116"/>
      <c r="O43" s="116"/>
      <c r="P43" s="116"/>
      <c r="Q43" s="116"/>
      <c r="R43" s="116"/>
      <c r="S43" s="116"/>
      <c r="T43" s="116"/>
      <c r="U43" s="116"/>
      <c r="V43" s="116"/>
      <c r="W43" s="116"/>
      <c r="X43" s="116"/>
    </row>
    <row r="44" hidden="1">
      <c r="A44" s="116"/>
      <c r="B44" s="116"/>
      <c r="C44" s="116"/>
      <c r="D44" s="238"/>
      <c r="E44" s="238"/>
      <c r="F44" s="238"/>
      <c r="G44" s="129"/>
      <c r="H44" s="149"/>
      <c r="I44" s="116"/>
      <c r="J44" s="116"/>
      <c r="K44" s="116"/>
      <c r="L44" s="116"/>
      <c r="M44" s="116"/>
      <c r="N44" s="116"/>
      <c r="O44" s="116"/>
      <c r="P44" s="116"/>
      <c r="Q44" s="116"/>
      <c r="R44" s="116"/>
      <c r="S44" s="116"/>
      <c r="T44" s="116"/>
      <c r="U44" s="116"/>
      <c r="V44" s="116"/>
      <c r="W44" s="116"/>
      <c r="X44" s="116"/>
    </row>
    <row r="45" hidden="1">
      <c r="A45" s="116"/>
      <c r="B45" s="116"/>
      <c r="C45" s="116"/>
      <c r="D45" s="238"/>
      <c r="E45" s="238"/>
      <c r="F45" s="238"/>
      <c r="G45" s="129"/>
      <c r="H45" s="149"/>
      <c r="I45" s="116"/>
      <c r="J45" s="116"/>
      <c r="K45" s="116"/>
      <c r="L45" s="116"/>
      <c r="M45" s="116"/>
      <c r="N45" s="116"/>
      <c r="O45" s="116"/>
      <c r="P45" s="116"/>
      <c r="Q45" s="116"/>
      <c r="R45" s="116"/>
      <c r="S45" s="116"/>
      <c r="T45" s="116"/>
      <c r="U45" s="116"/>
      <c r="V45" s="116"/>
      <c r="W45" s="116"/>
      <c r="X45" s="116"/>
    </row>
    <row r="46" hidden="1">
      <c r="A46" s="116"/>
      <c r="B46" s="116"/>
      <c r="C46" s="116"/>
      <c r="D46" s="238"/>
      <c r="E46" s="238"/>
      <c r="F46" s="238"/>
      <c r="G46" s="129"/>
      <c r="H46" s="149"/>
      <c r="I46" s="116"/>
      <c r="J46" s="116"/>
      <c r="K46" s="116"/>
      <c r="L46" s="116"/>
      <c r="M46" s="116"/>
      <c r="N46" s="116"/>
      <c r="O46" s="116"/>
      <c r="P46" s="116"/>
      <c r="Q46" s="116"/>
      <c r="R46" s="116"/>
      <c r="S46" s="116"/>
      <c r="T46" s="116"/>
      <c r="U46" s="116"/>
      <c r="V46" s="116"/>
      <c r="W46" s="116"/>
      <c r="X46" s="116"/>
    </row>
    <row r="47" hidden="1">
      <c r="A47" s="116"/>
      <c r="B47" s="116"/>
      <c r="C47" s="116"/>
      <c r="D47" s="238"/>
      <c r="E47" s="238"/>
      <c r="F47" s="238"/>
      <c r="G47" s="129"/>
      <c r="H47" s="149"/>
      <c r="I47" s="116"/>
      <c r="J47" s="116"/>
      <c r="K47" s="116"/>
      <c r="L47" s="116"/>
      <c r="M47" s="116"/>
      <c r="N47" s="116"/>
      <c r="O47" s="116"/>
      <c r="P47" s="116"/>
      <c r="Q47" s="116"/>
      <c r="R47" s="116"/>
      <c r="S47" s="116"/>
      <c r="T47" s="116"/>
      <c r="U47" s="116"/>
      <c r="V47" s="116"/>
      <c r="W47" s="116"/>
      <c r="X47" s="116"/>
    </row>
    <row r="48" hidden="1">
      <c r="A48" s="116"/>
      <c r="B48" s="116"/>
      <c r="C48" s="116"/>
      <c r="D48" s="238"/>
      <c r="E48" s="238"/>
      <c r="F48" s="238"/>
      <c r="G48" s="129"/>
      <c r="H48" s="149"/>
      <c r="I48" s="116"/>
      <c r="J48" s="116"/>
      <c r="K48" s="116"/>
      <c r="L48" s="116"/>
      <c r="M48" s="116"/>
      <c r="N48" s="116"/>
      <c r="O48" s="116"/>
      <c r="P48" s="116"/>
      <c r="Q48" s="116"/>
      <c r="R48" s="116"/>
      <c r="S48" s="116"/>
      <c r="T48" s="116"/>
      <c r="U48" s="116"/>
      <c r="V48" s="116"/>
      <c r="W48" s="116"/>
      <c r="X48" s="116"/>
    </row>
    <row r="49" hidden="1">
      <c r="A49" s="116"/>
      <c r="B49" s="116"/>
      <c r="C49" s="116"/>
      <c r="D49" s="238"/>
      <c r="E49" s="238"/>
      <c r="F49" s="238"/>
      <c r="G49" s="129"/>
      <c r="H49" s="149"/>
      <c r="I49" s="116"/>
      <c r="J49" s="116"/>
      <c r="K49" s="116"/>
      <c r="L49" s="116"/>
      <c r="M49" s="116"/>
      <c r="N49" s="116"/>
      <c r="O49" s="116"/>
      <c r="P49" s="116"/>
      <c r="Q49" s="116"/>
      <c r="R49" s="116"/>
      <c r="S49" s="116"/>
      <c r="T49" s="116"/>
      <c r="U49" s="116"/>
      <c r="V49" s="116"/>
      <c r="W49" s="116"/>
      <c r="X49" s="116"/>
    </row>
    <row r="50" hidden="1">
      <c r="A50" s="116"/>
      <c r="B50" s="116"/>
      <c r="C50" s="116"/>
      <c r="D50" s="238"/>
      <c r="E50" s="238"/>
      <c r="F50" s="238"/>
      <c r="G50" s="129"/>
      <c r="H50" s="149"/>
      <c r="I50" s="116"/>
      <c r="J50" s="116"/>
      <c r="K50" s="116"/>
      <c r="L50" s="116"/>
      <c r="M50" s="116"/>
      <c r="N50" s="116"/>
      <c r="O50" s="116"/>
      <c r="P50" s="116"/>
      <c r="Q50" s="116"/>
      <c r="R50" s="116"/>
      <c r="S50" s="116"/>
      <c r="T50" s="116"/>
      <c r="U50" s="116"/>
      <c r="V50" s="116"/>
      <c r="W50" s="116"/>
      <c r="X50" s="116"/>
    </row>
    <row r="51" hidden="1">
      <c r="A51" s="116"/>
      <c r="B51" s="116"/>
      <c r="C51" s="116"/>
      <c r="D51" s="238"/>
      <c r="E51" s="238"/>
      <c r="F51" s="238"/>
      <c r="G51" s="129"/>
      <c r="H51" s="149"/>
      <c r="I51" s="116"/>
      <c r="J51" s="116"/>
      <c r="K51" s="116"/>
      <c r="L51" s="116"/>
      <c r="M51" s="116"/>
      <c r="N51" s="116"/>
      <c r="O51" s="116"/>
      <c r="P51" s="116"/>
      <c r="Q51" s="116"/>
      <c r="R51" s="116"/>
      <c r="S51" s="116"/>
      <c r="T51" s="116"/>
      <c r="U51" s="116"/>
      <c r="V51" s="116"/>
      <c r="W51" s="116"/>
      <c r="X51" s="116"/>
    </row>
    <row r="52" hidden="1">
      <c r="A52" s="116"/>
      <c r="B52" s="116"/>
      <c r="C52" s="116"/>
      <c r="D52" s="238"/>
      <c r="E52" s="238"/>
      <c r="F52" s="238"/>
      <c r="G52" s="129"/>
      <c r="H52" s="149"/>
      <c r="I52" s="116"/>
      <c r="J52" s="116"/>
      <c r="K52" s="116"/>
      <c r="L52" s="116"/>
      <c r="M52" s="116"/>
      <c r="N52" s="116"/>
      <c r="O52" s="116"/>
      <c r="P52" s="116"/>
      <c r="Q52" s="116"/>
      <c r="R52" s="116"/>
      <c r="S52" s="116"/>
      <c r="T52" s="116"/>
      <c r="U52" s="116"/>
      <c r="V52" s="116"/>
      <c r="W52" s="116"/>
      <c r="X52" s="116"/>
    </row>
    <row r="53" hidden="1">
      <c r="A53" s="116"/>
      <c r="B53" s="116"/>
      <c r="C53" s="116"/>
      <c r="D53" s="238"/>
      <c r="E53" s="238"/>
      <c r="F53" s="238"/>
      <c r="G53" s="129"/>
      <c r="H53" s="149"/>
      <c r="I53" s="116"/>
      <c r="J53" s="116"/>
      <c r="K53" s="116"/>
      <c r="L53" s="116"/>
      <c r="M53" s="116"/>
      <c r="N53" s="116"/>
      <c r="O53" s="116"/>
      <c r="P53" s="116"/>
      <c r="Q53" s="116"/>
      <c r="R53" s="116"/>
      <c r="S53" s="116"/>
      <c r="T53" s="116"/>
      <c r="U53" s="116"/>
      <c r="V53" s="116"/>
      <c r="W53" s="116"/>
      <c r="X53" s="116"/>
    </row>
    <row r="54" hidden="1">
      <c r="A54" s="116"/>
      <c r="B54" s="116"/>
      <c r="C54" s="116"/>
      <c r="D54" s="238"/>
      <c r="E54" s="238"/>
      <c r="F54" s="238"/>
      <c r="G54" s="129"/>
      <c r="H54" s="149"/>
      <c r="I54" s="116"/>
      <c r="J54" s="116"/>
      <c r="K54" s="116"/>
      <c r="L54" s="116"/>
      <c r="M54" s="116"/>
      <c r="N54" s="116"/>
      <c r="O54" s="116"/>
      <c r="P54" s="116"/>
      <c r="Q54" s="116"/>
      <c r="R54" s="116"/>
      <c r="S54" s="116"/>
      <c r="T54" s="116"/>
      <c r="U54" s="116"/>
      <c r="V54" s="116"/>
      <c r="W54" s="116"/>
      <c r="X54" s="116"/>
    </row>
    <row r="55" hidden="1">
      <c r="A55" s="116"/>
      <c r="B55" s="116"/>
      <c r="C55" s="116"/>
      <c r="D55" s="238"/>
      <c r="E55" s="238"/>
      <c r="F55" s="238"/>
      <c r="G55" s="129"/>
      <c r="H55" s="149"/>
      <c r="I55" s="116"/>
      <c r="J55" s="116"/>
      <c r="K55" s="116"/>
      <c r="L55" s="116"/>
      <c r="M55" s="116"/>
      <c r="N55" s="116"/>
      <c r="O55" s="116"/>
      <c r="P55" s="116"/>
      <c r="Q55" s="116"/>
      <c r="R55" s="116"/>
      <c r="S55" s="116"/>
      <c r="T55" s="116"/>
      <c r="U55" s="116"/>
      <c r="V55" s="116"/>
      <c r="W55" s="116"/>
      <c r="X55" s="116"/>
    </row>
    <row r="56" hidden="1">
      <c r="A56" s="116"/>
      <c r="B56" s="116"/>
      <c r="C56" s="116"/>
      <c r="D56" s="238"/>
      <c r="E56" s="238"/>
      <c r="F56" s="238"/>
      <c r="G56" s="129"/>
      <c r="H56" s="149"/>
      <c r="I56" s="116"/>
      <c r="J56" s="116"/>
      <c r="K56" s="116"/>
      <c r="L56" s="116"/>
      <c r="M56" s="116"/>
      <c r="N56" s="116"/>
      <c r="O56" s="116"/>
      <c r="P56" s="116"/>
      <c r="Q56" s="116"/>
      <c r="R56" s="116"/>
      <c r="S56" s="116"/>
      <c r="T56" s="116"/>
      <c r="U56" s="116"/>
      <c r="V56" s="116"/>
      <c r="W56" s="116"/>
      <c r="X56" s="116"/>
    </row>
    <row r="57" hidden="1">
      <c r="A57" s="116"/>
      <c r="B57" s="116"/>
      <c r="C57" s="116"/>
      <c r="D57" s="238"/>
      <c r="E57" s="238"/>
      <c r="F57" s="238"/>
      <c r="G57" s="129"/>
      <c r="H57" s="149"/>
      <c r="I57" s="116"/>
      <c r="J57" s="116"/>
      <c r="K57" s="116"/>
      <c r="L57" s="116"/>
      <c r="M57" s="116"/>
      <c r="N57" s="116"/>
      <c r="O57" s="116"/>
      <c r="P57" s="116"/>
      <c r="Q57" s="116"/>
      <c r="R57" s="116"/>
      <c r="S57" s="116"/>
      <c r="T57" s="116"/>
      <c r="U57" s="116"/>
      <c r="V57" s="116"/>
      <c r="W57" s="116"/>
      <c r="X57" s="116"/>
    </row>
    <row r="58" hidden="1">
      <c r="A58" s="116"/>
      <c r="B58" s="116"/>
      <c r="C58" s="116"/>
      <c r="D58" s="238"/>
      <c r="E58" s="238"/>
      <c r="F58" s="238"/>
      <c r="G58" s="129"/>
      <c r="H58" s="149"/>
      <c r="I58" s="116"/>
      <c r="J58" s="116"/>
      <c r="K58" s="116"/>
      <c r="L58" s="116"/>
      <c r="M58" s="116"/>
      <c r="N58" s="116"/>
      <c r="O58" s="116"/>
      <c r="P58" s="116"/>
      <c r="Q58" s="116"/>
      <c r="R58" s="116"/>
      <c r="S58" s="116"/>
      <c r="T58" s="116"/>
      <c r="U58" s="116"/>
      <c r="V58" s="116"/>
      <c r="W58" s="116"/>
      <c r="X58" s="116"/>
    </row>
    <row r="59" hidden="1">
      <c r="A59" s="116"/>
      <c r="B59" s="116"/>
      <c r="C59" s="116"/>
      <c r="D59" s="238"/>
      <c r="E59" s="238"/>
      <c r="F59" s="238"/>
      <c r="G59" s="129"/>
      <c r="H59" s="149"/>
      <c r="I59" s="116"/>
      <c r="J59" s="116"/>
      <c r="K59" s="116"/>
      <c r="L59" s="116"/>
      <c r="M59" s="116"/>
      <c r="N59" s="116"/>
      <c r="O59" s="116"/>
      <c r="P59" s="116"/>
      <c r="Q59" s="116"/>
      <c r="R59" s="116"/>
      <c r="S59" s="116"/>
      <c r="T59" s="116"/>
      <c r="U59" s="116"/>
      <c r="V59" s="116"/>
      <c r="W59" s="116"/>
      <c r="X59" s="116"/>
    </row>
    <row r="60" hidden="1">
      <c r="A60" s="116"/>
      <c r="B60" s="116"/>
      <c r="C60" s="116"/>
      <c r="D60" s="238"/>
      <c r="E60" s="238"/>
      <c r="F60" s="238"/>
      <c r="G60" s="129"/>
      <c r="H60" s="149"/>
      <c r="I60" s="116"/>
      <c r="J60" s="116"/>
      <c r="K60" s="116"/>
      <c r="L60" s="116"/>
      <c r="M60" s="116"/>
      <c r="N60" s="116"/>
      <c r="O60" s="116"/>
      <c r="P60" s="116"/>
      <c r="Q60" s="116"/>
      <c r="R60" s="116"/>
      <c r="S60" s="116"/>
      <c r="T60" s="116"/>
      <c r="U60" s="116"/>
      <c r="V60" s="116"/>
      <c r="W60" s="116"/>
      <c r="X60" s="116"/>
    </row>
    <row r="61" hidden="1">
      <c r="A61" s="116"/>
      <c r="B61" s="116"/>
      <c r="C61" s="116"/>
      <c r="D61" s="238"/>
      <c r="E61" s="238"/>
      <c r="F61" s="238"/>
      <c r="G61" s="129"/>
      <c r="H61" s="149"/>
      <c r="I61" s="116"/>
      <c r="J61" s="116"/>
      <c r="K61" s="116"/>
      <c r="L61" s="116"/>
      <c r="M61" s="116"/>
      <c r="N61" s="116"/>
      <c r="O61" s="116"/>
      <c r="P61" s="116"/>
      <c r="Q61" s="116"/>
      <c r="R61" s="116"/>
      <c r="S61" s="116"/>
      <c r="T61" s="116"/>
      <c r="U61" s="116"/>
      <c r="V61" s="116"/>
      <c r="W61" s="116"/>
      <c r="X61" s="116"/>
    </row>
    <row r="62" hidden="1">
      <c r="A62" s="116"/>
      <c r="B62" s="116"/>
      <c r="C62" s="116"/>
      <c r="D62" s="238"/>
      <c r="E62" s="238"/>
      <c r="F62" s="238"/>
      <c r="G62" s="129"/>
      <c r="H62" s="149"/>
      <c r="I62" s="116"/>
      <c r="J62" s="116"/>
      <c r="K62" s="116"/>
      <c r="L62" s="116"/>
      <c r="M62" s="116"/>
      <c r="N62" s="116"/>
      <c r="O62" s="116"/>
      <c r="P62" s="116"/>
      <c r="Q62" s="116"/>
      <c r="R62" s="116"/>
      <c r="S62" s="116"/>
      <c r="T62" s="116"/>
      <c r="U62" s="116"/>
      <c r="V62" s="116"/>
      <c r="W62" s="116"/>
      <c r="X62" s="116"/>
    </row>
    <row r="63" hidden="1">
      <c r="A63" s="116"/>
      <c r="B63" s="116"/>
      <c r="C63" s="116"/>
      <c r="D63" s="238"/>
      <c r="E63" s="238"/>
      <c r="F63" s="238"/>
      <c r="G63" s="129"/>
      <c r="H63" s="149"/>
      <c r="I63" s="116"/>
      <c r="J63" s="116"/>
      <c r="K63" s="116"/>
      <c r="L63" s="116"/>
      <c r="M63" s="116"/>
      <c r="N63" s="116"/>
      <c r="O63" s="116"/>
      <c r="P63" s="116"/>
      <c r="Q63" s="116"/>
      <c r="R63" s="116"/>
      <c r="S63" s="116"/>
      <c r="T63" s="116"/>
      <c r="U63" s="116"/>
      <c r="V63" s="116"/>
      <c r="W63" s="116"/>
      <c r="X63" s="116"/>
    </row>
    <row r="64" hidden="1">
      <c r="A64" s="116"/>
      <c r="B64" s="116"/>
      <c r="C64" s="116"/>
      <c r="D64" s="238"/>
      <c r="E64" s="238"/>
      <c r="F64" s="238"/>
      <c r="G64" s="129"/>
      <c r="H64" s="149"/>
      <c r="I64" s="116"/>
      <c r="J64" s="116"/>
      <c r="K64" s="116"/>
      <c r="L64" s="116"/>
      <c r="M64" s="116"/>
      <c r="N64" s="116"/>
      <c r="O64" s="116"/>
      <c r="P64" s="116"/>
      <c r="Q64" s="116"/>
      <c r="R64" s="116"/>
      <c r="S64" s="116"/>
      <c r="T64" s="116"/>
      <c r="U64" s="116"/>
      <c r="V64" s="116"/>
      <c r="W64" s="116"/>
      <c r="X64" s="116"/>
    </row>
    <row r="65" hidden="1">
      <c r="A65" s="116"/>
      <c r="B65" s="116"/>
      <c r="C65" s="116"/>
      <c r="D65" s="238"/>
      <c r="E65" s="238"/>
      <c r="F65" s="238"/>
      <c r="G65" s="129"/>
      <c r="H65" s="149"/>
      <c r="I65" s="116"/>
      <c r="J65" s="116"/>
      <c r="K65" s="116"/>
      <c r="L65" s="116"/>
      <c r="M65" s="116"/>
      <c r="N65" s="116"/>
      <c r="O65" s="116"/>
      <c r="P65" s="116"/>
      <c r="Q65" s="116"/>
      <c r="R65" s="116"/>
      <c r="S65" s="116"/>
      <c r="T65" s="116"/>
      <c r="U65" s="116"/>
      <c r="V65" s="116"/>
      <c r="W65" s="116"/>
      <c r="X65" s="116"/>
    </row>
    <row r="66" hidden="1">
      <c r="A66" s="116"/>
      <c r="B66" s="116"/>
      <c r="C66" s="116"/>
      <c r="D66" s="238"/>
      <c r="E66" s="238"/>
      <c r="F66" s="238"/>
      <c r="G66" s="129"/>
      <c r="H66" s="149"/>
      <c r="I66" s="116"/>
      <c r="J66" s="116"/>
      <c r="K66" s="116"/>
      <c r="L66" s="116"/>
      <c r="M66" s="116"/>
      <c r="N66" s="116"/>
      <c r="O66" s="116"/>
      <c r="P66" s="116"/>
      <c r="Q66" s="116"/>
      <c r="R66" s="116"/>
      <c r="S66" s="116"/>
      <c r="T66" s="116"/>
      <c r="U66" s="116"/>
      <c r="V66" s="116"/>
      <c r="W66" s="116"/>
      <c r="X66" s="116"/>
    </row>
    <row r="67" hidden="1">
      <c r="A67" s="116"/>
      <c r="B67" s="116"/>
      <c r="C67" s="116"/>
      <c r="D67" s="238"/>
      <c r="E67" s="238"/>
      <c r="F67" s="238"/>
      <c r="G67" s="129"/>
      <c r="H67" s="149"/>
      <c r="I67" s="116"/>
      <c r="J67" s="116"/>
      <c r="K67" s="116"/>
      <c r="L67" s="116"/>
      <c r="M67" s="116"/>
      <c r="N67" s="116"/>
      <c r="O67" s="116"/>
      <c r="P67" s="116"/>
      <c r="Q67" s="116"/>
      <c r="R67" s="116"/>
      <c r="S67" s="116"/>
      <c r="T67" s="116"/>
      <c r="U67" s="116"/>
      <c r="V67" s="116"/>
      <c r="W67" s="116"/>
      <c r="X67" s="116"/>
    </row>
    <row r="68" hidden="1">
      <c r="A68" s="116"/>
      <c r="B68" s="116"/>
      <c r="C68" s="116"/>
      <c r="D68" s="238"/>
      <c r="E68" s="238"/>
      <c r="F68" s="238"/>
      <c r="G68" s="129"/>
      <c r="H68" s="149"/>
      <c r="I68" s="116"/>
      <c r="J68" s="116"/>
      <c r="K68" s="116"/>
      <c r="L68" s="116"/>
      <c r="M68" s="116"/>
      <c r="N68" s="116"/>
      <c r="O68" s="116"/>
      <c r="P68" s="116"/>
      <c r="Q68" s="116"/>
      <c r="R68" s="116"/>
      <c r="S68" s="116"/>
      <c r="T68" s="116"/>
      <c r="U68" s="116"/>
      <c r="V68" s="116"/>
      <c r="W68" s="116"/>
      <c r="X68" s="116"/>
    </row>
    <row r="69" hidden="1">
      <c r="A69" s="116"/>
      <c r="B69" s="116"/>
      <c r="C69" s="116"/>
      <c r="D69" s="238"/>
      <c r="E69" s="238"/>
      <c r="F69" s="238"/>
      <c r="G69" s="129"/>
      <c r="H69" s="149"/>
      <c r="I69" s="116"/>
      <c r="J69" s="116"/>
      <c r="K69" s="116"/>
      <c r="L69" s="116"/>
      <c r="M69" s="116"/>
      <c r="N69" s="116"/>
      <c r="O69" s="116"/>
      <c r="P69" s="116"/>
      <c r="Q69" s="116"/>
      <c r="R69" s="116"/>
      <c r="S69" s="116"/>
      <c r="T69" s="116"/>
      <c r="U69" s="116"/>
      <c r="V69" s="116"/>
      <c r="W69" s="116"/>
      <c r="X69" s="116"/>
    </row>
    <row r="70" hidden="1">
      <c r="A70" s="116"/>
      <c r="B70" s="116"/>
      <c r="C70" s="116"/>
      <c r="D70" s="238"/>
      <c r="E70" s="238"/>
      <c r="F70" s="238"/>
      <c r="G70" s="129"/>
      <c r="H70" s="149"/>
      <c r="I70" s="116"/>
      <c r="J70" s="116"/>
      <c r="K70" s="116"/>
      <c r="L70" s="116"/>
      <c r="M70" s="116"/>
      <c r="N70" s="116"/>
      <c r="O70" s="116"/>
      <c r="P70" s="116"/>
      <c r="Q70" s="116"/>
      <c r="R70" s="116"/>
      <c r="S70" s="116"/>
      <c r="T70" s="116"/>
      <c r="U70" s="116"/>
      <c r="V70" s="116"/>
      <c r="W70" s="116"/>
      <c r="X70" s="116"/>
    </row>
    <row r="71" hidden="1">
      <c r="A71" s="116"/>
      <c r="B71" s="116"/>
      <c r="C71" s="116"/>
      <c r="D71" s="238"/>
      <c r="E71" s="238"/>
      <c r="F71" s="238"/>
      <c r="G71" s="129"/>
      <c r="H71" s="149"/>
      <c r="I71" s="116"/>
      <c r="J71" s="116"/>
      <c r="K71" s="116"/>
      <c r="L71" s="116"/>
      <c r="M71" s="116"/>
      <c r="N71" s="116"/>
      <c r="O71" s="116"/>
      <c r="P71" s="116"/>
      <c r="Q71" s="116"/>
      <c r="R71" s="116"/>
      <c r="S71" s="116"/>
      <c r="T71" s="116"/>
      <c r="U71" s="116"/>
      <c r="V71" s="116"/>
      <c r="W71" s="116"/>
      <c r="X71" s="116"/>
    </row>
    <row r="72" hidden="1">
      <c r="A72" s="116"/>
      <c r="B72" s="116"/>
      <c r="C72" s="116"/>
      <c r="D72" s="238"/>
      <c r="E72" s="238"/>
      <c r="F72" s="238"/>
      <c r="G72" s="129"/>
      <c r="H72" s="149"/>
      <c r="I72" s="116"/>
      <c r="J72" s="116"/>
      <c r="K72" s="116"/>
      <c r="L72" s="116"/>
      <c r="M72" s="116"/>
      <c r="N72" s="116"/>
      <c r="O72" s="116"/>
      <c r="P72" s="116"/>
      <c r="Q72" s="116"/>
      <c r="R72" s="116"/>
      <c r="S72" s="116"/>
      <c r="T72" s="116"/>
      <c r="U72" s="116"/>
      <c r="V72" s="116"/>
      <c r="W72" s="116"/>
      <c r="X72" s="116"/>
    </row>
    <row r="73" hidden="1">
      <c r="A73" s="116"/>
      <c r="B73" s="116"/>
      <c r="C73" s="116"/>
      <c r="D73" s="238"/>
      <c r="E73" s="238"/>
      <c r="F73" s="238"/>
      <c r="G73" s="129"/>
      <c r="H73" s="149"/>
      <c r="I73" s="116"/>
      <c r="J73" s="116"/>
      <c r="K73" s="116"/>
      <c r="L73" s="116"/>
      <c r="M73" s="116"/>
      <c r="N73" s="116"/>
      <c r="O73" s="116"/>
      <c r="P73" s="116"/>
      <c r="Q73" s="116"/>
      <c r="R73" s="116"/>
      <c r="S73" s="116"/>
      <c r="T73" s="116"/>
      <c r="U73" s="116"/>
      <c r="V73" s="116"/>
      <c r="W73" s="116"/>
      <c r="X73" s="116"/>
    </row>
    <row r="74" hidden="1">
      <c r="A74" s="116"/>
      <c r="B74" s="116"/>
      <c r="C74" s="116"/>
      <c r="D74" s="238"/>
      <c r="E74" s="238"/>
      <c r="F74" s="238"/>
      <c r="G74" s="129"/>
      <c r="H74" s="149"/>
      <c r="I74" s="116"/>
      <c r="J74" s="116"/>
      <c r="K74" s="116"/>
      <c r="L74" s="116"/>
      <c r="M74" s="116"/>
      <c r="N74" s="116"/>
      <c r="O74" s="116"/>
      <c r="P74" s="116"/>
      <c r="Q74" s="116"/>
      <c r="R74" s="116"/>
      <c r="S74" s="116"/>
      <c r="T74" s="116"/>
      <c r="U74" s="116"/>
      <c r="V74" s="116"/>
      <c r="W74" s="116"/>
      <c r="X74" s="116"/>
    </row>
    <row r="75" hidden="1">
      <c r="A75" s="116"/>
      <c r="B75" s="116"/>
      <c r="C75" s="116"/>
      <c r="D75" s="238"/>
      <c r="E75" s="238"/>
      <c r="F75" s="238"/>
      <c r="G75" s="129"/>
      <c r="H75" s="149"/>
      <c r="I75" s="116"/>
      <c r="J75" s="116"/>
      <c r="K75" s="116"/>
      <c r="L75" s="116"/>
      <c r="M75" s="116"/>
      <c r="N75" s="116"/>
      <c r="O75" s="116"/>
      <c r="P75" s="116"/>
      <c r="Q75" s="116"/>
      <c r="R75" s="116"/>
      <c r="S75" s="116"/>
      <c r="T75" s="116"/>
      <c r="U75" s="116"/>
      <c r="V75" s="116"/>
      <c r="W75" s="116"/>
      <c r="X75" s="116"/>
    </row>
    <row r="76" hidden="1">
      <c r="A76" s="116"/>
      <c r="B76" s="116"/>
      <c r="C76" s="116"/>
      <c r="D76" s="238"/>
      <c r="E76" s="238"/>
      <c r="F76" s="238"/>
      <c r="G76" s="129"/>
      <c r="H76" s="149"/>
      <c r="I76" s="116"/>
      <c r="J76" s="116"/>
      <c r="K76" s="116"/>
      <c r="L76" s="116"/>
      <c r="M76" s="116"/>
      <c r="N76" s="116"/>
      <c r="O76" s="116"/>
      <c r="P76" s="116"/>
      <c r="Q76" s="116"/>
      <c r="R76" s="116"/>
      <c r="S76" s="116"/>
      <c r="T76" s="116"/>
      <c r="U76" s="116"/>
      <c r="V76" s="116"/>
      <c r="W76" s="116"/>
      <c r="X76" s="116"/>
    </row>
    <row r="77" hidden="1">
      <c r="A77" s="116"/>
      <c r="B77" s="116"/>
      <c r="C77" s="116"/>
      <c r="D77" s="238"/>
      <c r="E77" s="238"/>
      <c r="F77" s="238"/>
      <c r="G77" s="129"/>
      <c r="H77" s="149"/>
      <c r="I77" s="116"/>
      <c r="J77" s="116"/>
      <c r="K77" s="116"/>
      <c r="L77" s="116"/>
      <c r="M77" s="116"/>
      <c r="N77" s="116"/>
      <c r="O77" s="116"/>
      <c r="P77" s="116"/>
      <c r="Q77" s="116"/>
      <c r="R77" s="116"/>
      <c r="S77" s="116"/>
      <c r="T77" s="116"/>
      <c r="U77" s="116"/>
      <c r="V77" s="116"/>
      <c r="W77" s="116"/>
      <c r="X77" s="116"/>
    </row>
    <row r="78" hidden="1">
      <c r="A78" s="116"/>
      <c r="B78" s="116"/>
      <c r="C78" s="116"/>
      <c r="D78" s="238"/>
      <c r="E78" s="238"/>
      <c r="F78" s="238"/>
      <c r="G78" s="129"/>
      <c r="H78" s="149"/>
      <c r="I78" s="116"/>
      <c r="J78" s="116"/>
      <c r="K78" s="116"/>
      <c r="L78" s="116"/>
      <c r="M78" s="116"/>
      <c r="N78" s="116"/>
      <c r="O78" s="116"/>
      <c r="P78" s="116"/>
      <c r="Q78" s="116"/>
      <c r="R78" s="116"/>
      <c r="S78" s="116"/>
      <c r="T78" s="116"/>
      <c r="U78" s="116"/>
      <c r="V78" s="116"/>
      <c r="W78" s="116"/>
      <c r="X78" s="116"/>
    </row>
    <row r="79" hidden="1">
      <c r="A79" s="116"/>
      <c r="B79" s="116"/>
      <c r="C79" s="116"/>
      <c r="D79" s="238"/>
      <c r="E79" s="238"/>
      <c r="F79" s="238"/>
      <c r="G79" s="129"/>
      <c r="H79" s="149"/>
      <c r="I79" s="116"/>
      <c r="J79" s="116"/>
      <c r="K79" s="116"/>
      <c r="L79" s="116"/>
      <c r="M79" s="116"/>
      <c r="N79" s="116"/>
      <c r="O79" s="116"/>
      <c r="P79" s="116"/>
      <c r="Q79" s="116"/>
      <c r="R79" s="116"/>
      <c r="S79" s="116"/>
      <c r="T79" s="116"/>
      <c r="U79" s="116"/>
      <c r="V79" s="116"/>
      <c r="W79" s="116"/>
      <c r="X79" s="116"/>
    </row>
    <row r="80" hidden="1">
      <c r="A80" s="116"/>
      <c r="B80" s="116"/>
      <c r="C80" s="116"/>
      <c r="D80" s="238"/>
      <c r="E80" s="238"/>
      <c r="F80" s="238"/>
      <c r="G80" s="129"/>
      <c r="H80" s="149"/>
      <c r="I80" s="116"/>
      <c r="J80" s="116"/>
      <c r="K80" s="116"/>
      <c r="L80" s="116"/>
      <c r="M80" s="116"/>
      <c r="N80" s="116"/>
      <c r="O80" s="116"/>
      <c r="P80" s="116"/>
      <c r="Q80" s="116"/>
      <c r="R80" s="116"/>
      <c r="S80" s="116"/>
      <c r="T80" s="116"/>
      <c r="U80" s="116"/>
      <c r="V80" s="116"/>
      <c r="W80" s="116"/>
      <c r="X80" s="116"/>
    </row>
    <row r="81" hidden="1">
      <c r="A81" s="116"/>
      <c r="B81" s="116"/>
      <c r="C81" s="116"/>
      <c r="D81" s="238"/>
      <c r="E81" s="238"/>
      <c r="F81" s="238"/>
      <c r="G81" s="129"/>
      <c r="H81" s="149"/>
      <c r="I81" s="116"/>
      <c r="J81" s="116"/>
      <c r="K81" s="116"/>
      <c r="L81" s="116"/>
      <c r="M81" s="116"/>
      <c r="N81" s="116"/>
      <c r="O81" s="116"/>
      <c r="P81" s="116"/>
      <c r="Q81" s="116"/>
      <c r="R81" s="116"/>
      <c r="S81" s="116"/>
      <c r="T81" s="116"/>
      <c r="U81" s="116"/>
      <c r="V81" s="116"/>
      <c r="W81" s="116"/>
      <c r="X81" s="116"/>
    </row>
    <row r="82" hidden="1">
      <c r="A82" s="116"/>
      <c r="B82" s="116"/>
      <c r="C82" s="116"/>
      <c r="D82" s="238"/>
      <c r="E82" s="238"/>
      <c r="F82" s="238"/>
      <c r="G82" s="129"/>
      <c r="H82" s="149"/>
      <c r="I82" s="116"/>
      <c r="J82" s="116"/>
      <c r="K82" s="116"/>
      <c r="L82" s="116"/>
      <c r="M82" s="116"/>
      <c r="N82" s="116"/>
      <c r="O82" s="116"/>
      <c r="P82" s="116"/>
      <c r="Q82" s="116"/>
      <c r="R82" s="116"/>
      <c r="S82" s="116"/>
      <c r="T82" s="116"/>
      <c r="U82" s="116"/>
      <c r="V82" s="116"/>
      <c r="W82" s="116"/>
      <c r="X82" s="116"/>
    </row>
    <row r="83" hidden="1">
      <c r="A83" s="116"/>
      <c r="B83" s="116"/>
      <c r="C83" s="116"/>
      <c r="D83" s="238"/>
      <c r="E83" s="238"/>
      <c r="F83" s="238"/>
      <c r="G83" s="129"/>
      <c r="H83" s="149"/>
      <c r="I83" s="116"/>
      <c r="J83" s="116"/>
      <c r="K83" s="116"/>
      <c r="L83" s="116"/>
      <c r="M83" s="116"/>
      <c r="N83" s="116"/>
      <c r="O83" s="116"/>
      <c r="P83" s="116"/>
      <c r="Q83" s="116"/>
      <c r="R83" s="116"/>
      <c r="S83" s="116"/>
      <c r="T83" s="116"/>
      <c r="U83" s="116"/>
      <c r="V83" s="116"/>
      <c r="W83" s="116"/>
      <c r="X83" s="116"/>
    </row>
    <row r="84" hidden="1">
      <c r="A84" s="116"/>
      <c r="B84" s="116"/>
      <c r="C84" s="116"/>
      <c r="D84" s="238"/>
      <c r="E84" s="238"/>
      <c r="F84" s="238"/>
      <c r="G84" s="129"/>
      <c r="H84" s="149"/>
      <c r="I84" s="116"/>
      <c r="J84" s="116"/>
      <c r="K84" s="116"/>
      <c r="L84" s="116"/>
      <c r="M84" s="116"/>
      <c r="N84" s="116"/>
      <c r="O84" s="116"/>
      <c r="P84" s="116"/>
      <c r="Q84" s="116"/>
      <c r="R84" s="116"/>
      <c r="S84" s="116"/>
      <c r="T84" s="116"/>
      <c r="U84" s="116"/>
      <c r="V84" s="116"/>
      <c r="W84" s="116"/>
      <c r="X84" s="116"/>
    </row>
    <row r="85" hidden="1">
      <c r="A85" s="116"/>
      <c r="B85" s="116"/>
      <c r="C85" s="116"/>
      <c r="D85" s="238"/>
      <c r="E85" s="238"/>
      <c r="F85" s="238"/>
      <c r="G85" s="129"/>
      <c r="H85" s="149"/>
      <c r="I85" s="116"/>
      <c r="J85" s="116"/>
      <c r="K85" s="116"/>
      <c r="L85" s="116"/>
      <c r="M85" s="116"/>
      <c r="N85" s="116"/>
      <c r="O85" s="116"/>
      <c r="P85" s="116"/>
      <c r="Q85" s="116"/>
      <c r="R85" s="116"/>
      <c r="S85" s="116"/>
      <c r="T85" s="116"/>
      <c r="U85" s="116"/>
      <c r="V85" s="116"/>
      <c r="W85" s="116"/>
      <c r="X85" s="116"/>
    </row>
    <row r="86" hidden="1">
      <c r="A86" s="116"/>
      <c r="B86" s="116"/>
      <c r="C86" s="116"/>
      <c r="D86" s="238"/>
      <c r="E86" s="238"/>
      <c r="F86" s="238"/>
      <c r="G86" s="129"/>
      <c r="H86" s="149"/>
      <c r="I86" s="116"/>
      <c r="J86" s="116"/>
      <c r="K86" s="116"/>
      <c r="L86" s="116"/>
      <c r="M86" s="116"/>
      <c r="N86" s="116"/>
      <c r="O86" s="116"/>
      <c r="P86" s="116"/>
      <c r="Q86" s="116"/>
      <c r="R86" s="116"/>
      <c r="S86" s="116"/>
      <c r="T86" s="116"/>
      <c r="U86" s="116"/>
      <c r="V86" s="116"/>
      <c r="W86" s="116"/>
      <c r="X86" s="116"/>
    </row>
    <row r="87" hidden="1">
      <c r="A87" s="116"/>
      <c r="B87" s="116"/>
      <c r="C87" s="116"/>
      <c r="D87" s="238"/>
      <c r="E87" s="238"/>
      <c r="F87" s="238"/>
      <c r="G87" s="129"/>
      <c r="H87" s="149"/>
      <c r="I87" s="116"/>
      <c r="J87" s="116"/>
      <c r="K87" s="116"/>
      <c r="L87" s="116"/>
      <c r="M87" s="116"/>
      <c r="N87" s="116"/>
      <c r="O87" s="116"/>
      <c r="P87" s="116"/>
      <c r="Q87" s="116"/>
      <c r="R87" s="116"/>
      <c r="S87" s="116"/>
      <c r="T87" s="116"/>
      <c r="U87" s="116"/>
      <c r="V87" s="116"/>
      <c r="W87" s="116"/>
      <c r="X87" s="116"/>
    </row>
    <row r="88" hidden="1">
      <c r="A88" s="116"/>
      <c r="B88" s="116"/>
      <c r="C88" s="116"/>
      <c r="D88" s="238"/>
      <c r="E88" s="238"/>
      <c r="F88" s="238"/>
      <c r="G88" s="129"/>
      <c r="H88" s="149"/>
      <c r="I88" s="116"/>
      <c r="J88" s="116"/>
      <c r="K88" s="116"/>
      <c r="L88" s="116"/>
      <c r="M88" s="116"/>
      <c r="N88" s="116"/>
      <c r="O88" s="116"/>
      <c r="P88" s="116"/>
      <c r="Q88" s="116"/>
      <c r="R88" s="116"/>
      <c r="S88" s="116"/>
      <c r="T88" s="116"/>
      <c r="U88" s="116"/>
      <c r="V88" s="116"/>
      <c r="W88" s="116"/>
      <c r="X88" s="116"/>
    </row>
    <row r="89" hidden="1">
      <c r="A89" s="116"/>
      <c r="B89" s="116"/>
      <c r="C89" s="116"/>
      <c r="D89" s="238"/>
      <c r="E89" s="238"/>
      <c r="F89" s="238"/>
      <c r="G89" s="129"/>
      <c r="H89" s="149"/>
      <c r="I89" s="116"/>
      <c r="J89" s="116"/>
      <c r="K89" s="116"/>
      <c r="L89" s="116"/>
      <c r="M89" s="116"/>
      <c r="N89" s="116"/>
      <c r="O89" s="116"/>
      <c r="P89" s="116"/>
      <c r="Q89" s="116"/>
      <c r="R89" s="116"/>
      <c r="S89" s="116"/>
      <c r="T89" s="116"/>
      <c r="U89" s="116"/>
      <c r="V89" s="116"/>
      <c r="W89" s="116"/>
      <c r="X89" s="116"/>
    </row>
    <row r="90" hidden="1">
      <c r="A90" s="116"/>
      <c r="B90" s="116"/>
      <c r="C90" s="116"/>
      <c r="D90" s="238"/>
      <c r="E90" s="238"/>
      <c r="F90" s="238"/>
      <c r="G90" s="129"/>
      <c r="H90" s="149"/>
      <c r="I90" s="116"/>
      <c r="J90" s="116"/>
      <c r="K90" s="116"/>
      <c r="L90" s="116"/>
      <c r="M90" s="116"/>
      <c r="N90" s="116"/>
      <c r="O90" s="116"/>
      <c r="P90" s="116"/>
      <c r="Q90" s="116"/>
      <c r="R90" s="116"/>
      <c r="S90" s="116"/>
      <c r="T90" s="116"/>
      <c r="U90" s="116"/>
      <c r="V90" s="116"/>
      <c r="W90" s="116"/>
      <c r="X90" s="116"/>
    </row>
    <row r="91" hidden="1">
      <c r="A91" s="116"/>
      <c r="B91" s="116"/>
      <c r="C91" s="116"/>
      <c r="D91" s="238"/>
      <c r="E91" s="238"/>
      <c r="F91" s="238"/>
      <c r="G91" s="129"/>
      <c r="H91" s="149"/>
      <c r="I91" s="116"/>
      <c r="J91" s="116"/>
      <c r="K91" s="116"/>
      <c r="L91" s="116"/>
      <c r="M91" s="116"/>
      <c r="N91" s="116"/>
      <c r="O91" s="116"/>
      <c r="P91" s="116"/>
      <c r="Q91" s="116"/>
      <c r="R91" s="116"/>
      <c r="S91" s="116"/>
      <c r="T91" s="116"/>
      <c r="U91" s="116"/>
      <c r="V91" s="116"/>
      <c r="W91" s="116"/>
      <c r="X91" s="116"/>
    </row>
    <row r="92" hidden="1">
      <c r="A92" s="116"/>
      <c r="B92" s="116"/>
      <c r="C92" s="116"/>
      <c r="D92" s="238"/>
      <c r="E92" s="238"/>
      <c r="F92" s="238"/>
      <c r="G92" s="129"/>
      <c r="H92" s="149"/>
      <c r="I92" s="116"/>
      <c r="J92" s="116"/>
      <c r="K92" s="116"/>
      <c r="L92" s="116"/>
      <c r="M92" s="116"/>
      <c r="N92" s="116"/>
      <c r="O92" s="116"/>
      <c r="P92" s="116"/>
      <c r="Q92" s="116"/>
      <c r="R92" s="116"/>
      <c r="S92" s="116"/>
      <c r="T92" s="116"/>
      <c r="U92" s="116"/>
      <c r="V92" s="116"/>
      <c r="W92" s="116"/>
      <c r="X92" s="116"/>
    </row>
    <row r="93" hidden="1">
      <c r="A93" s="116"/>
      <c r="B93" s="116"/>
      <c r="C93" s="116"/>
      <c r="D93" s="238"/>
      <c r="E93" s="238"/>
      <c r="F93" s="238"/>
      <c r="G93" s="129"/>
      <c r="H93" s="149"/>
      <c r="I93" s="116"/>
      <c r="J93" s="116"/>
      <c r="K93" s="116"/>
      <c r="L93" s="116"/>
      <c r="M93" s="116"/>
      <c r="N93" s="116"/>
      <c r="O93" s="116"/>
      <c r="P93" s="116"/>
      <c r="Q93" s="116"/>
      <c r="R93" s="116"/>
      <c r="S93" s="116"/>
      <c r="T93" s="116"/>
      <c r="U93" s="116"/>
      <c r="V93" s="116"/>
      <c r="W93" s="116"/>
      <c r="X93" s="116"/>
    </row>
    <row r="94" hidden="1">
      <c r="A94" s="116"/>
      <c r="B94" s="116"/>
      <c r="C94" s="116"/>
      <c r="D94" s="238"/>
      <c r="E94" s="238"/>
      <c r="F94" s="238"/>
      <c r="G94" s="129"/>
      <c r="H94" s="149"/>
      <c r="I94" s="116"/>
      <c r="J94" s="116"/>
      <c r="K94" s="116"/>
      <c r="L94" s="116"/>
      <c r="M94" s="116"/>
      <c r="N94" s="116"/>
      <c r="O94" s="116"/>
      <c r="P94" s="116"/>
      <c r="Q94" s="116"/>
      <c r="R94" s="116"/>
      <c r="S94" s="116"/>
      <c r="T94" s="116"/>
      <c r="U94" s="116"/>
      <c r="V94" s="116"/>
      <c r="W94" s="116"/>
      <c r="X94" s="116"/>
    </row>
    <row r="95" hidden="1">
      <c r="A95" s="116"/>
      <c r="B95" s="116"/>
      <c r="C95" s="116"/>
      <c r="D95" s="238"/>
      <c r="E95" s="238"/>
      <c r="F95" s="238"/>
      <c r="G95" s="129"/>
      <c r="H95" s="149"/>
      <c r="I95" s="116"/>
      <c r="J95" s="116"/>
      <c r="K95" s="116"/>
      <c r="L95" s="116"/>
      <c r="M95" s="116"/>
      <c r="N95" s="116"/>
      <c r="O95" s="116"/>
      <c r="P95" s="116"/>
      <c r="Q95" s="116"/>
      <c r="R95" s="116"/>
      <c r="S95" s="116"/>
      <c r="T95" s="116"/>
      <c r="U95" s="116"/>
      <c r="V95" s="116"/>
      <c r="W95" s="116"/>
      <c r="X95" s="116"/>
    </row>
    <row r="96" hidden="1">
      <c r="A96" s="116"/>
      <c r="B96" s="116"/>
      <c r="C96" s="116"/>
      <c r="D96" s="238"/>
      <c r="E96" s="238"/>
      <c r="F96" s="238"/>
      <c r="G96" s="129"/>
      <c r="H96" s="149"/>
      <c r="I96" s="116"/>
      <c r="J96" s="116"/>
      <c r="K96" s="116"/>
      <c r="L96" s="116"/>
      <c r="M96" s="116"/>
      <c r="N96" s="116"/>
      <c r="O96" s="116"/>
      <c r="P96" s="116"/>
      <c r="Q96" s="116"/>
      <c r="R96" s="116"/>
      <c r="S96" s="116"/>
      <c r="T96" s="116"/>
      <c r="U96" s="116"/>
      <c r="V96" s="116"/>
      <c r="W96" s="116"/>
      <c r="X96" s="116"/>
    </row>
    <row r="97" hidden="1">
      <c r="A97" s="116"/>
      <c r="B97" s="116"/>
      <c r="C97" s="116"/>
      <c r="D97" s="238"/>
      <c r="E97" s="238"/>
      <c r="F97" s="238"/>
      <c r="G97" s="129"/>
      <c r="H97" s="149"/>
      <c r="I97" s="116"/>
      <c r="J97" s="116"/>
      <c r="K97" s="116"/>
      <c r="L97" s="116"/>
      <c r="M97" s="116"/>
      <c r="N97" s="116"/>
      <c r="O97" s="116"/>
      <c r="P97" s="116"/>
      <c r="Q97" s="116"/>
      <c r="R97" s="116"/>
      <c r="S97" s="116"/>
      <c r="T97" s="116"/>
      <c r="U97" s="116"/>
      <c r="V97" s="116"/>
      <c r="W97" s="116"/>
      <c r="X97" s="116"/>
    </row>
    <row r="98" hidden="1">
      <c r="A98" s="116"/>
      <c r="B98" s="116"/>
      <c r="C98" s="116"/>
      <c r="D98" s="238"/>
      <c r="E98" s="238"/>
      <c r="F98" s="238"/>
      <c r="G98" s="129"/>
      <c r="H98" s="149"/>
      <c r="I98" s="116"/>
      <c r="J98" s="116"/>
      <c r="K98" s="116"/>
      <c r="L98" s="116"/>
      <c r="M98" s="116"/>
      <c r="N98" s="116"/>
      <c r="O98" s="116"/>
      <c r="P98" s="116"/>
      <c r="Q98" s="116"/>
      <c r="R98" s="116"/>
      <c r="S98" s="116"/>
      <c r="T98" s="116"/>
      <c r="U98" s="116"/>
      <c r="V98" s="116"/>
      <c r="W98" s="116"/>
      <c r="X98" s="116"/>
    </row>
    <row r="99" hidden="1">
      <c r="A99" s="116"/>
      <c r="B99" s="116"/>
      <c r="C99" s="116"/>
      <c r="D99" s="238"/>
      <c r="E99" s="238"/>
      <c r="F99" s="238"/>
      <c r="G99" s="129"/>
      <c r="H99" s="149"/>
      <c r="I99" s="116"/>
      <c r="J99" s="116"/>
      <c r="K99" s="116"/>
      <c r="L99" s="116"/>
      <c r="M99" s="116"/>
      <c r="N99" s="116"/>
      <c r="O99" s="116"/>
      <c r="P99" s="116"/>
      <c r="Q99" s="116"/>
      <c r="R99" s="116"/>
      <c r="S99" s="116"/>
      <c r="T99" s="116"/>
      <c r="U99" s="116"/>
      <c r="V99" s="116"/>
      <c r="W99" s="116"/>
      <c r="X99" s="116"/>
    </row>
    <row r="100" hidden="1">
      <c r="A100" s="116"/>
      <c r="B100" s="116"/>
      <c r="C100" s="116"/>
      <c r="D100" s="238"/>
      <c r="E100" s="238"/>
      <c r="F100" s="238"/>
      <c r="G100" s="129"/>
      <c r="H100" s="149"/>
      <c r="I100" s="116"/>
      <c r="J100" s="116"/>
      <c r="K100" s="116"/>
      <c r="L100" s="116"/>
      <c r="M100" s="116"/>
      <c r="N100" s="116"/>
      <c r="O100" s="116"/>
      <c r="P100" s="116"/>
      <c r="Q100" s="116"/>
      <c r="R100" s="116"/>
      <c r="S100" s="116"/>
      <c r="T100" s="116"/>
      <c r="U100" s="116"/>
      <c r="V100" s="116"/>
      <c r="W100" s="116"/>
      <c r="X100" s="116"/>
    </row>
    <row r="101" hidden="1">
      <c r="A101" s="116"/>
      <c r="B101" s="116"/>
      <c r="C101" s="116"/>
      <c r="D101" s="238"/>
      <c r="E101" s="238"/>
      <c r="F101" s="238"/>
      <c r="G101" s="129"/>
      <c r="H101" s="149"/>
      <c r="I101" s="116"/>
      <c r="J101" s="116"/>
      <c r="K101" s="116"/>
      <c r="L101" s="116"/>
      <c r="M101" s="116"/>
      <c r="N101" s="116"/>
      <c r="O101" s="116"/>
      <c r="P101" s="116"/>
      <c r="Q101" s="116"/>
      <c r="R101" s="116"/>
      <c r="S101" s="116"/>
      <c r="T101" s="116"/>
      <c r="U101" s="116"/>
      <c r="V101" s="116"/>
      <c r="W101" s="116"/>
      <c r="X101" s="116"/>
    </row>
    <row r="102" hidden="1">
      <c r="A102" s="116"/>
      <c r="B102" s="116"/>
      <c r="C102" s="116"/>
      <c r="D102" s="238"/>
      <c r="E102" s="238"/>
      <c r="F102" s="238"/>
      <c r="G102" s="129"/>
      <c r="H102" s="149"/>
      <c r="I102" s="116"/>
      <c r="J102" s="116"/>
      <c r="K102" s="116"/>
      <c r="L102" s="116"/>
      <c r="M102" s="116"/>
      <c r="N102" s="116"/>
      <c r="O102" s="116"/>
      <c r="P102" s="116"/>
      <c r="Q102" s="116"/>
      <c r="R102" s="116"/>
      <c r="S102" s="116"/>
      <c r="T102" s="116"/>
      <c r="U102" s="116"/>
      <c r="V102" s="116"/>
      <c r="W102" s="116"/>
      <c r="X102" s="116"/>
    </row>
    <row r="103" hidden="1">
      <c r="A103" s="116"/>
      <c r="B103" s="116"/>
      <c r="C103" s="116"/>
      <c r="D103" s="238"/>
      <c r="E103" s="238"/>
      <c r="F103" s="238"/>
      <c r="G103" s="129"/>
      <c r="H103" s="149"/>
      <c r="I103" s="116"/>
      <c r="J103" s="116"/>
      <c r="K103" s="116"/>
      <c r="L103" s="116"/>
      <c r="M103" s="116"/>
      <c r="N103" s="116"/>
      <c r="O103" s="116"/>
      <c r="P103" s="116"/>
      <c r="Q103" s="116"/>
      <c r="R103" s="116"/>
      <c r="S103" s="116"/>
      <c r="T103" s="116"/>
      <c r="U103" s="116"/>
      <c r="V103" s="116"/>
      <c r="W103" s="116"/>
      <c r="X103" s="116"/>
    </row>
    <row r="104" hidden="1">
      <c r="A104" s="116"/>
      <c r="B104" s="116"/>
      <c r="C104" s="116"/>
      <c r="D104" s="238"/>
      <c r="E104" s="238"/>
      <c r="F104" s="238"/>
      <c r="G104" s="129"/>
      <c r="H104" s="149"/>
      <c r="I104" s="116"/>
      <c r="J104" s="116"/>
      <c r="K104" s="116"/>
      <c r="L104" s="116"/>
      <c r="M104" s="116"/>
      <c r="N104" s="116"/>
      <c r="O104" s="116"/>
      <c r="P104" s="116"/>
      <c r="Q104" s="116"/>
      <c r="R104" s="116"/>
      <c r="S104" s="116"/>
      <c r="T104" s="116"/>
      <c r="U104" s="116"/>
      <c r="V104" s="116"/>
      <c r="W104" s="116"/>
      <c r="X104" s="116"/>
    </row>
    <row r="105" hidden="1">
      <c r="A105" s="116"/>
      <c r="B105" s="116"/>
      <c r="C105" s="116"/>
      <c r="D105" s="238"/>
      <c r="E105" s="238"/>
      <c r="F105" s="238"/>
      <c r="G105" s="129"/>
      <c r="H105" s="149"/>
      <c r="I105" s="116"/>
      <c r="J105" s="116"/>
      <c r="K105" s="116"/>
      <c r="L105" s="116"/>
      <c r="M105" s="116"/>
      <c r="N105" s="116"/>
      <c r="O105" s="116"/>
      <c r="P105" s="116"/>
      <c r="Q105" s="116"/>
      <c r="R105" s="116"/>
      <c r="S105" s="116"/>
      <c r="T105" s="116"/>
      <c r="U105" s="116"/>
      <c r="V105" s="116"/>
      <c r="W105" s="116"/>
      <c r="X105" s="116"/>
    </row>
    <row r="106" hidden="1">
      <c r="A106" s="116"/>
      <c r="B106" s="116"/>
      <c r="C106" s="116"/>
      <c r="D106" s="238"/>
      <c r="E106" s="238"/>
      <c r="F106" s="238"/>
      <c r="G106" s="129"/>
      <c r="H106" s="149"/>
      <c r="I106" s="116"/>
      <c r="J106" s="116"/>
      <c r="K106" s="116"/>
      <c r="L106" s="116"/>
      <c r="M106" s="116"/>
      <c r="N106" s="116"/>
      <c r="O106" s="116"/>
      <c r="P106" s="116"/>
      <c r="Q106" s="116"/>
      <c r="R106" s="116"/>
      <c r="S106" s="116"/>
      <c r="T106" s="116"/>
      <c r="U106" s="116"/>
      <c r="V106" s="116"/>
      <c r="W106" s="116"/>
      <c r="X106" s="116"/>
    </row>
    <row r="107" hidden="1">
      <c r="A107" s="116"/>
      <c r="B107" s="116"/>
      <c r="C107" s="116"/>
      <c r="D107" s="238"/>
      <c r="E107" s="238"/>
      <c r="F107" s="238"/>
      <c r="G107" s="129"/>
      <c r="H107" s="149"/>
      <c r="I107" s="116"/>
      <c r="J107" s="116"/>
      <c r="K107" s="116"/>
      <c r="L107" s="116"/>
      <c r="M107" s="116"/>
      <c r="N107" s="116"/>
      <c r="O107" s="116"/>
      <c r="P107" s="116"/>
      <c r="Q107" s="116"/>
      <c r="R107" s="116"/>
      <c r="S107" s="116"/>
      <c r="T107" s="116"/>
      <c r="U107" s="116"/>
      <c r="V107" s="116"/>
      <c r="W107" s="116"/>
      <c r="X107" s="116"/>
    </row>
    <row r="108" hidden="1">
      <c r="A108" s="116"/>
      <c r="B108" s="116"/>
      <c r="C108" s="116"/>
      <c r="D108" s="238"/>
      <c r="E108" s="238"/>
      <c r="F108" s="238"/>
      <c r="G108" s="129"/>
      <c r="H108" s="149"/>
      <c r="I108" s="116"/>
      <c r="J108" s="116"/>
      <c r="K108" s="116"/>
      <c r="L108" s="116"/>
      <c r="M108" s="116"/>
      <c r="N108" s="116"/>
      <c r="O108" s="116"/>
      <c r="P108" s="116"/>
      <c r="Q108" s="116"/>
      <c r="R108" s="116"/>
      <c r="S108" s="116"/>
      <c r="T108" s="116"/>
      <c r="U108" s="116"/>
      <c r="V108" s="116"/>
      <c r="W108" s="116"/>
      <c r="X108" s="116"/>
    </row>
    <row r="109" hidden="1">
      <c r="A109" s="116"/>
      <c r="B109" s="116"/>
      <c r="C109" s="116"/>
      <c r="D109" s="238"/>
      <c r="E109" s="238"/>
      <c r="F109" s="238"/>
      <c r="G109" s="129"/>
      <c r="H109" s="149"/>
      <c r="I109" s="116"/>
      <c r="J109" s="116"/>
      <c r="K109" s="116"/>
      <c r="L109" s="116"/>
      <c r="M109" s="116"/>
      <c r="N109" s="116"/>
      <c r="O109" s="116"/>
      <c r="P109" s="116"/>
      <c r="Q109" s="116"/>
      <c r="R109" s="116"/>
      <c r="S109" s="116"/>
      <c r="T109" s="116"/>
      <c r="U109" s="116"/>
      <c r="V109" s="116"/>
      <c r="W109" s="116"/>
      <c r="X109" s="116"/>
    </row>
    <row r="110" hidden="1">
      <c r="A110" s="116"/>
      <c r="B110" s="116"/>
      <c r="C110" s="116"/>
      <c r="D110" s="238"/>
      <c r="E110" s="238"/>
      <c r="F110" s="238"/>
      <c r="G110" s="129"/>
      <c r="H110" s="149"/>
      <c r="I110" s="116"/>
      <c r="J110" s="116"/>
      <c r="K110" s="116"/>
      <c r="L110" s="116"/>
      <c r="M110" s="116"/>
      <c r="N110" s="116"/>
      <c r="O110" s="116"/>
      <c r="P110" s="116"/>
      <c r="Q110" s="116"/>
      <c r="R110" s="116"/>
      <c r="S110" s="116"/>
      <c r="T110" s="116"/>
      <c r="U110" s="116"/>
      <c r="V110" s="116"/>
      <c r="W110" s="116"/>
      <c r="X110" s="116"/>
    </row>
    <row r="111" hidden="1">
      <c r="A111" s="116"/>
      <c r="B111" s="116"/>
      <c r="C111" s="116"/>
      <c r="D111" s="238"/>
      <c r="E111" s="238"/>
      <c r="F111" s="238"/>
      <c r="G111" s="129"/>
      <c r="H111" s="149"/>
      <c r="I111" s="116"/>
      <c r="J111" s="116"/>
      <c r="K111" s="116"/>
      <c r="L111" s="116"/>
      <c r="M111" s="116"/>
      <c r="N111" s="116"/>
      <c r="O111" s="116"/>
      <c r="P111" s="116"/>
      <c r="Q111" s="116"/>
      <c r="R111" s="116"/>
      <c r="S111" s="116"/>
      <c r="T111" s="116"/>
      <c r="U111" s="116"/>
      <c r="V111" s="116"/>
      <c r="W111" s="116"/>
      <c r="X111" s="116"/>
    </row>
    <row r="112" hidden="1">
      <c r="A112" s="116"/>
      <c r="B112" s="116"/>
      <c r="C112" s="116"/>
      <c r="D112" s="238"/>
      <c r="E112" s="238"/>
      <c r="F112" s="238"/>
      <c r="G112" s="129"/>
      <c r="H112" s="149"/>
      <c r="I112" s="116"/>
      <c r="J112" s="116"/>
      <c r="K112" s="116"/>
      <c r="L112" s="116"/>
      <c r="M112" s="116"/>
      <c r="N112" s="116"/>
      <c r="O112" s="116"/>
      <c r="P112" s="116"/>
      <c r="Q112" s="116"/>
      <c r="R112" s="116"/>
      <c r="S112" s="116"/>
      <c r="T112" s="116"/>
      <c r="U112" s="116"/>
      <c r="V112" s="116"/>
      <c r="W112" s="116"/>
      <c r="X112" s="116"/>
    </row>
    <row r="113" hidden="1">
      <c r="A113" s="116"/>
      <c r="B113" s="116"/>
      <c r="C113" s="116"/>
      <c r="D113" s="238"/>
      <c r="E113" s="238"/>
      <c r="F113" s="238"/>
      <c r="G113" s="129"/>
      <c r="H113" s="149"/>
      <c r="I113" s="116"/>
      <c r="J113" s="116"/>
      <c r="K113" s="116"/>
      <c r="L113" s="116"/>
      <c r="M113" s="116"/>
      <c r="N113" s="116"/>
      <c r="O113" s="116"/>
      <c r="P113" s="116"/>
      <c r="Q113" s="116"/>
      <c r="R113" s="116"/>
      <c r="S113" s="116"/>
      <c r="T113" s="116"/>
      <c r="U113" s="116"/>
      <c r="V113" s="116"/>
      <c r="W113" s="116"/>
      <c r="X113" s="116"/>
    </row>
    <row r="114" hidden="1">
      <c r="A114" s="116"/>
      <c r="B114" s="116"/>
      <c r="C114" s="116"/>
      <c r="D114" s="238"/>
      <c r="E114" s="238"/>
      <c r="F114" s="238"/>
      <c r="G114" s="129"/>
      <c r="H114" s="149"/>
      <c r="I114" s="116"/>
      <c r="J114" s="116"/>
      <c r="K114" s="116"/>
      <c r="L114" s="116"/>
      <c r="M114" s="116"/>
      <c r="N114" s="116"/>
      <c r="O114" s="116"/>
      <c r="P114" s="116"/>
      <c r="Q114" s="116"/>
      <c r="R114" s="116"/>
      <c r="S114" s="116"/>
      <c r="T114" s="116"/>
      <c r="U114" s="116"/>
      <c r="V114" s="116"/>
      <c r="W114" s="116"/>
      <c r="X114" s="116"/>
    </row>
    <row r="115" hidden="1">
      <c r="A115" s="116"/>
      <c r="B115" s="116"/>
      <c r="C115" s="116"/>
      <c r="D115" s="238"/>
      <c r="E115" s="238"/>
      <c r="F115" s="238"/>
      <c r="G115" s="129"/>
      <c r="H115" s="149"/>
      <c r="I115" s="116"/>
      <c r="J115" s="116"/>
      <c r="K115" s="116"/>
      <c r="L115" s="116"/>
      <c r="M115" s="116"/>
      <c r="N115" s="116"/>
      <c r="O115" s="116"/>
      <c r="P115" s="116"/>
      <c r="Q115" s="116"/>
      <c r="R115" s="116"/>
      <c r="S115" s="116"/>
      <c r="T115" s="116"/>
      <c r="U115" s="116"/>
      <c r="V115" s="116"/>
      <c r="W115" s="116"/>
      <c r="X115" s="116"/>
    </row>
    <row r="116" hidden="1">
      <c r="A116" s="116"/>
      <c r="B116" s="116"/>
      <c r="C116" s="116"/>
      <c r="D116" s="238"/>
      <c r="E116" s="238"/>
      <c r="F116" s="238"/>
      <c r="G116" s="129"/>
      <c r="H116" s="149"/>
      <c r="I116" s="116"/>
      <c r="J116" s="116"/>
      <c r="K116" s="116"/>
      <c r="L116" s="116"/>
      <c r="M116" s="116"/>
      <c r="N116" s="116"/>
      <c r="O116" s="116"/>
      <c r="P116" s="116"/>
      <c r="Q116" s="116"/>
      <c r="R116" s="116"/>
      <c r="S116" s="116"/>
      <c r="T116" s="116"/>
      <c r="U116" s="116"/>
      <c r="V116" s="116"/>
      <c r="W116" s="116"/>
      <c r="X116" s="116"/>
    </row>
    <row r="117" hidden="1">
      <c r="A117" s="116"/>
      <c r="B117" s="116"/>
      <c r="C117" s="116"/>
      <c r="D117" s="238"/>
      <c r="E117" s="238"/>
      <c r="F117" s="238"/>
      <c r="G117" s="129"/>
      <c r="H117" s="149"/>
      <c r="I117" s="116"/>
      <c r="J117" s="116"/>
      <c r="K117" s="116"/>
      <c r="L117" s="116"/>
      <c r="M117" s="116"/>
      <c r="N117" s="116"/>
      <c r="O117" s="116"/>
      <c r="P117" s="116"/>
      <c r="Q117" s="116"/>
      <c r="R117" s="116"/>
      <c r="S117" s="116"/>
      <c r="T117" s="116"/>
      <c r="U117" s="116"/>
      <c r="V117" s="116"/>
      <c r="W117" s="116"/>
      <c r="X117" s="116"/>
    </row>
    <row r="118" hidden="1">
      <c r="A118" s="116"/>
      <c r="B118" s="116"/>
      <c r="C118" s="116"/>
      <c r="D118" s="238"/>
      <c r="E118" s="238"/>
      <c r="F118" s="238"/>
      <c r="G118" s="129"/>
      <c r="H118" s="149"/>
      <c r="I118" s="116"/>
      <c r="J118" s="116"/>
      <c r="K118" s="116"/>
      <c r="L118" s="116"/>
      <c r="M118" s="116"/>
      <c r="N118" s="116"/>
      <c r="O118" s="116"/>
      <c r="P118" s="116"/>
      <c r="Q118" s="116"/>
      <c r="R118" s="116"/>
      <c r="S118" s="116"/>
      <c r="T118" s="116"/>
      <c r="U118" s="116"/>
      <c r="V118" s="116"/>
      <c r="W118" s="116"/>
      <c r="X118" s="116"/>
    </row>
    <row r="119" hidden="1">
      <c r="A119" s="116"/>
      <c r="B119" s="116"/>
      <c r="C119" s="116"/>
      <c r="D119" s="238"/>
      <c r="E119" s="238"/>
      <c r="F119" s="238"/>
      <c r="G119" s="129"/>
      <c r="H119" s="149"/>
      <c r="I119" s="116"/>
      <c r="J119" s="116"/>
      <c r="K119" s="116"/>
      <c r="L119" s="116"/>
      <c r="M119" s="116"/>
      <c r="N119" s="116"/>
      <c r="O119" s="116"/>
      <c r="P119" s="116"/>
      <c r="Q119" s="116"/>
      <c r="R119" s="116"/>
      <c r="S119" s="116"/>
      <c r="T119" s="116"/>
      <c r="U119" s="116"/>
      <c r="V119" s="116"/>
      <c r="W119" s="116"/>
      <c r="X119" s="116"/>
    </row>
    <row r="120" hidden="1">
      <c r="A120" s="116"/>
      <c r="B120" s="116"/>
      <c r="C120" s="116"/>
      <c r="D120" s="238"/>
      <c r="E120" s="238"/>
      <c r="F120" s="238"/>
      <c r="G120" s="129"/>
      <c r="H120" s="149"/>
      <c r="I120" s="116"/>
      <c r="J120" s="116"/>
      <c r="K120" s="116"/>
      <c r="L120" s="116"/>
      <c r="M120" s="116"/>
      <c r="N120" s="116"/>
      <c r="O120" s="116"/>
      <c r="P120" s="116"/>
      <c r="Q120" s="116"/>
      <c r="R120" s="116"/>
      <c r="S120" s="116"/>
      <c r="T120" s="116"/>
      <c r="U120" s="116"/>
      <c r="V120" s="116"/>
      <c r="W120" s="116"/>
      <c r="X120" s="116"/>
    </row>
    <row r="121" hidden="1">
      <c r="A121" s="116"/>
      <c r="B121" s="116"/>
      <c r="C121" s="116"/>
      <c r="D121" s="238"/>
      <c r="E121" s="238"/>
      <c r="F121" s="238"/>
      <c r="G121" s="129"/>
      <c r="H121" s="149"/>
      <c r="I121" s="116"/>
      <c r="J121" s="116"/>
      <c r="K121" s="116"/>
      <c r="L121" s="116"/>
      <c r="M121" s="116"/>
      <c r="N121" s="116"/>
      <c r="O121" s="116"/>
      <c r="P121" s="116"/>
      <c r="Q121" s="116"/>
      <c r="R121" s="116"/>
      <c r="S121" s="116"/>
      <c r="T121" s="116"/>
      <c r="U121" s="116"/>
      <c r="V121" s="116"/>
      <c r="W121" s="116"/>
      <c r="X121" s="116"/>
    </row>
    <row r="122" hidden="1">
      <c r="A122" s="116"/>
      <c r="B122" s="116"/>
      <c r="C122" s="116"/>
      <c r="D122" s="238"/>
      <c r="E122" s="238"/>
      <c r="F122" s="238"/>
      <c r="G122" s="129"/>
      <c r="H122" s="149"/>
      <c r="I122" s="116"/>
      <c r="J122" s="116"/>
      <c r="K122" s="116"/>
      <c r="L122" s="116"/>
      <c r="M122" s="116"/>
      <c r="N122" s="116"/>
      <c r="O122" s="116"/>
      <c r="P122" s="116"/>
      <c r="Q122" s="116"/>
      <c r="R122" s="116"/>
      <c r="S122" s="116"/>
      <c r="T122" s="116"/>
      <c r="U122" s="116"/>
      <c r="V122" s="116"/>
      <c r="W122" s="116"/>
      <c r="X122" s="116"/>
    </row>
    <row r="123" hidden="1">
      <c r="A123" s="116"/>
      <c r="B123" s="116"/>
      <c r="C123" s="116"/>
      <c r="D123" s="238"/>
      <c r="E123" s="238"/>
      <c r="F123" s="238"/>
      <c r="G123" s="129"/>
      <c r="H123" s="149"/>
      <c r="I123" s="116"/>
      <c r="J123" s="116"/>
      <c r="K123" s="116"/>
      <c r="L123" s="116"/>
      <c r="M123" s="116"/>
      <c r="N123" s="116"/>
      <c r="O123" s="116"/>
      <c r="P123" s="116"/>
      <c r="Q123" s="116"/>
      <c r="R123" s="116"/>
      <c r="S123" s="116"/>
      <c r="T123" s="116"/>
      <c r="U123" s="116"/>
      <c r="V123" s="116"/>
      <c r="W123" s="116"/>
      <c r="X123" s="116"/>
    </row>
    <row r="124" hidden="1">
      <c r="A124" s="116"/>
      <c r="B124" s="116"/>
      <c r="C124" s="116"/>
      <c r="D124" s="238"/>
      <c r="E124" s="238"/>
      <c r="F124" s="238"/>
      <c r="G124" s="129"/>
      <c r="H124" s="149"/>
      <c r="I124" s="116"/>
      <c r="J124" s="116"/>
      <c r="K124" s="116"/>
      <c r="L124" s="116"/>
      <c r="M124" s="116"/>
      <c r="N124" s="116"/>
      <c r="O124" s="116"/>
      <c r="P124" s="116"/>
      <c r="Q124" s="116"/>
      <c r="R124" s="116"/>
      <c r="S124" s="116"/>
      <c r="T124" s="116"/>
      <c r="U124" s="116"/>
      <c r="V124" s="116"/>
      <c r="W124" s="116"/>
      <c r="X124" s="116"/>
    </row>
    <row r="125" hidden="1">
      <c r="A125" s="116"/>
      <c r="B125" s="116"/>
      <c r="C125" s="116"/>
      <c r="D125" s="238"/>
      <c r="E125" s="238"/>
      <c r="F125" s="238"/>
      <c r="G125" s="129"/>
      <c r="H125" s="149"/>
      <c r="I125" s="116"/>
      <c r="J125" s="116"/>
      <c r="K125" s="116"/>
      <c r="L125" s="116"/>
      <c r="M125" s="116"/>
      <c r="N125" s="116"/>
      <c r="O125" s="116"/>
      <c r="P125" s="116"/>
      <c r="Q125" s="116"/>
      <c r="R125" s="116"/>
      <c r="S125" s="116"/>
      <c r="T125" s="116"/>
      <c r="U125" s="116"/>
      <c r="V125" s="116"/>
      <c r="W125" s="116"/>
      <c r="X125" s="116"/>
    </row>
    <row r="126" hidden="1">
      <c r="A126" s="116"/>
      <c r="B126" s="116"/>
      <c r="C126" s="116"/>
      <c r="D126" s="238"/>
      <c r="E126" s="238"/>
      <c r="F126" s="238"/>
      <c r="G126" s="129"/>
      <c r="H126" s="149"/>
      <c r="I126" s="116"/>
      <c r="J126" s="116"/>
      <c r="K126" s="116"/>
      <c r="L126" s="116"/>
      <c r="M126" s="116"/>
      <c r="N126" s="116"/>
      <c r="O126" s="116"/>
      <c r="P126" s="116"/>
      <c r="Q126" s="116"/>
      <c r="R126" s="116"/>
      <c r="S126" s="116"/>
      <c r="T126" s="116"/>
      <c r="U126" s="116"/>
      <c r="V126" s="116"/>
      <c r="W126" s="116"/>
      <c r="X126" s="116"/>
    </row>
    <row r="127" hidden="1">
      <c r="A127" s="116"/>
      <c r="B127" s="116"/>
      <c r="C127" s="116"/>
      <c r="D127" s="238"/>
      <c r="E127" s="238"/>
      <c r="F127" s="238"/>
      <c r="G127" s="129"/>
      <c r="H127" s="149"/>
      <c r="I127" s="116"/>
      <c r="J127" s="116"/>
      <c r="K127" s="116"/>
      <c r="L127" s="116"/>
      <c r="M127" s="116"/>
      <c r="N127" s="116"/>
      <c r="O127" s="116"/>
      <c r="P127" s="116"/>
      <c r="Q127" s="116"/>
      <c r="R127" s="116"/>
      <c r="S127" s="116"/>
      <c r="T127" s="116"/>
      <c r="U127" s="116"/>
      <c r="V127" s="116"/>
      <c r="W127" s="116"/>
      <c r="X127" s="116"/>
    </row>
    <row r="128" hidden="1">
      <c r="A128" s="116"/>
      <c r="B128" s="116"/>
      <c r="C128" s="116"/>
      <c r="D128" s="238"/>
      <c r="E128" s="238"/>
      <c r="F128" s="238"/>
      <c r="G128" s="129"/>
      <c r="H128" s="149"/>
      <c r="I128" s="116"/>
      <c r="J128" s="116"/>
      <c r="K128" s="116"/>
      <c r="L128" s="116"/>
      <c r="M128" s="116"/>
      <c r="N128" s="116"/>
      <c r="O128" s="116"/>
      <c r="P128" s="116"/>
      <c r="Q128" s="116"/>
      <c r="R128" s="116"/>
      <c r="S128" s="116"/>
      <c r="T128" s="116"/>
      <c r="U128" s="116"/>
      <c r="V128" s="116"/>
      <c r="W128" s="116"/>
      <c r="X128" s="116"/>
    </row>
    <row r="129" hidden="1">
      <c r="A129" s="116"/>
      <c r="B129" s="116"/>
      <c r="C129" s="116"/>
      <c r="D129" s="238"/>
      <c r="E129" s="238"/>
      <c r="F129" s="238"/>
      <c r="G129" s="129"/>
      <c r="H129" s="149"/>
      <c r="I129" s="116"/>
      <c r="J129" s="116"/>
      <c r="K129" s="116"/>
      <c r="L129" s="116"/>
      <c r="M129" s="116"/>
      <c r="N129" s="116"/>
      <c r="O129" s="116"/>
      <c r="P129" s="116"/>
      <c r="Q129" s="116"/>
      <c r="R129" s="116"/>
      <c r="S129" s="116"/>
      <c r="T129" s="116"/>
      <c r="U129" s="116"/>
      <c r="V129" s="116"/>
      <c r="W129" s="116"/>
      <c r="X129" s="116"/>
    </row>
    <row r="130" hidden="1">
      <c r="A130" s="116"/>
      <c r="B130" s="116"/>
      <c r="C130" s="116"/>
      <c r="D130" s="238"/>
      <c r="E130" s="238"/>
      <c r="F130" s="238"/>
      <c r="G130" s="129"/>
      <c r="H130" s="149"/>
      <c r="I130" s="116"/>
      <c r="J130" s="116"/>
      <c r="K130" s="116"/>
      <c r="L130" s="116"/>
      <c r="M130" s="116"/>
      <c r="N130" s="116"/>
      <c r="O130" s="116"/>
      <c r="P130" s="116"/>
      <c r="Q130" s="116"/>
      <c r="R130" s="116"/>
      <c r="S130" s="116"/>
      <c r="T130" s="116"/>
      <c r="U130" s="116"/>
      <c r="V130" s="116"/>
      <c r="W130" s="116"/>
      <c r="X130" s="116"/>
    </row>
    <row r="131" hidden="1">
      <c r="A131" s="116"/>
      <c r="B131" s="116"/>
      <c r="C131" s="116"/>
      <c r="D131" s="238"/>
      <c r="E131" s="238"/>
      <c r="F131" s="238"/>
      <c r="G131" s="129"/>
      <c r="H131" s="149"/>
      <c r="I131" s="116"/>
      <c r="J131" s="116"/>
      <c r="K131" s="116"/>
      <c r="L131" s="116"/>
      <c r="M131" s="116"/>
      <c r="N131" s="116"/>
      <c r="O131" s="116"/>
      <c r="P131" s="116"/>
      <c r="Q131" s="116"/>
      <c r="R131" s="116"/>
      <c r="S131" s="116"/>
      <c r="T131" s="116"/>
      <c r="U131" s="116"/>
      <c r="V131" s="116"/>
      <c r="W131" s="116"/>
      <c r="X131" s="116"/>
    </row>
    <row r="132" hidden="1">
      <c r="A132" s="116"/>
      <c r="B132" s="116"/>
      <c r="C132" s="116"/>
      <c r="D132" s="238"/>
      <c r="E132" s="238"/>
      <c r="F132" s="238"/>
      <c r="G132" s="129"/>
      <c r="H132" s="149"/>
      <c r="I132" s="116"/>
      <c r="J132" s="116"/>
      <c r="K132" s="116"/>
      <c r="L132" s="116"/>
      <c r="M132" s="116"/>
      <c r="N132" s="116"/>
      <c r="O132" s="116"/>
      <c r="P132" s="116"/>
      <c r="Q132" s="116"/>
      <c r="R132" s="116"/>
      <c r="S132" s="116"/>
      <c r="T132" s="116"/>
      <c r="U132" s="116"/>
      <c r="V132" s="116"/>
      <c r="W132" s="116"/>
      <c r="X132" s="116"/>
    </row>
    <row r="133" hidden="1">
      <c r="A133" s="116"/>
      <c r="B133" s="116"/>
      <c r="C133" s="116"/>
      <c r="D133" s="238"/>
      <c r="E133" s="238"/>
      <c r="F133" s="238"/>
      <c r="G133" s="129"/>
      <c r="H133" s="149"/>
      <c r="I133" s="116"/>
      <c r="J133" s="116"/>
      <c r="K133" s="116"/>
      <c r="L133" s="116"/>
      <c r="M133" s="116"/>
      <c r="N133" s="116"/>
      <c r="O133" s="116"/>
      <c r="P133" s="116"/>
      <c r="Q133" s="116"/>
      <c r="R133" s="116"/>
      <c r="S133" s="116"/>
      <c r="T133" s="116"/>
      <c r="U133" s="116"/>
      <c r="V133" s="116"/>
      <c r="W133" s="116"/>
      <c r="X133" s="116"/>
    </row>
    <row r="134" hidden="1">
      <c r="A134" s="116"/>
      <c r="B134" s="116"/>
      <c r="C134" s="116"/>
      <c r="D134" s="238"/>
      <c r="E134" s="238"/>
      <c r="F134" s="238"/>
      <c r="G134" s="129"/>
      <c r="H134" s="149"/>
      <c r="I134" s="116"/>
      <c r="J134" s="116"/>
      <c r="K134" s="116"/>
      <c r="L134" s="116"/>
      <c r="M134" s="116"/>
      <c r="N134" s="116"/>
      <c r="O134" s="116"/>
      <c r="P134" s="116"/>
      <c r="Q134" s="116"/>
      <c r="R134" s="116"/>
      <c r="S134" s="116"/>
      <c r="T134" s="116"/>
      <c r="U134" s="116"/>
      <c r="V134" s="116"/>
      <c r="W134" s="116"/>
      <c r="X134" s="116"/>
    </row>
    <row r="135" hidden="1">
      <c r="A135" s="116"/>
      <c r="B135" s="116"/>
      <c r="C135" s="116"/>
      <c r="D135" s="238"/>
      <c r="E135" s="238"/>
      <c r="F135" s="238"/>
      <c r="G135" s="129"/>
      <c r="H135" s="149"/>
      <c r="I135" s="116"/>
      <c r="J135" s="116"/>
      <c r="K135" s="116"/>
      <c r="L135" s="116"/>
      <c r="M135" s="116"/>
      <c r="N135" s="116"/>
      <c r="O135" s="116"/>
      <c r="P135" s="116"/>
      <c r="Q135" s="116"/>
      <c r="R135" s="116"/>
      <c r="S135" s="116"/>
      <c r="T135" s="116"/>
      <c r="U135" s="116"/>
      <c r="V135" s="116"/>
      <c r="W135" s="116"/>
      <c r="X135" s="116"/>
    </row>
    <row r="136" hidden="1">
      <c r="A136" s="116"/>
      <c r="B136" s="116"/>
      <c r="C136" s="116"/>
      <c r="D136" s="238"/>
      <c r="E136" s="238"/>
      <c r="F136" s="238"/>
      <c r="G136" s="129"/>
      <c r="H136" s="149"/>
      <c r="I136" s="116"/>
      <c r="J136" s="116"/>
      <c r="K136" s="116"/>
      <c r="L136" s="116"/>
      <c r="M136" s="116"/>
      <c r="N136" s="116"/>
      <c r="O136" s="116"/>
      <c r="P136" s="116"/>
      <c r="Q136" s="116"/>
      <c r="R136" s="116"/>
      <c r="S136" s="116"/>
      <c r="T136" s="116"/>
      <c r="U136" s="116"/>
      <c r="V136" s="116"/>
      <c r="W136" s="116"/>
      <c r="X136" s="116"/>
    </row>
    <row r="137" hidden="1">
      <c r="A137" s="116"/>
      <c r="B137" s="116"/>
      <c r="C137" s="116"/>
      <c r="D137" s="238"/>
      <c r="E137" s="238"/>
      <c r="F137" s="238"/>
      <c r="G137" s="129"/>
      <c r="H137" s="149"/>
      <c r="I137" s="116"/>
      <c r="J137" s="116"/>
      <c r="K137" s="116"/>
      <c r="L137" s="116"/>
      <c r="M137" s="116"/>
      <c r="N137" s="116"/>
      <c r="O137" s="116"/>
      <c r="P137" s="116"/>
      <c r="Q137" s="116"/>
      <c r="R137" s="116"/>
      <c r="S137" s="116"/>
      <c r="T137" s="116"/>
      <c r="U137" s="116"/>
      <c r="V137" s="116"/>
      <c r="W137" s="116"/>
      <c r="X137" s="116"/>
    </row>
    <row r="138" hidden="1">
      <c r="A138" s="116"/>
      <c r="B138" s="116"/>
      <c r="C138" s="116"/>
      <c r="D138" s="238"/>
      <c r="E138" s="238"/>
      <c r="F138" s="238"/>
      <c r="G138" s="129"/>
      <c r="H138" s="149"/>
      <c r="I138" s="116"/>
      <c r="J138" s="116"/>
      <c r="K138" s="116"/>
      <c r="L138" s="116"/>
      <c r="M138" s="116"/>
      <c r="N138" s="116"/>
      <c r="O138" s="116"/>
      <c r="P138" s="116"/>
      <c r="Q138" s="116"/>
      <c r="R138" s="116"/>
      <c r="S138" s="116"/>
      <c r="T138" s="116"/>
      <c r="U138" s="116"/>
      <c r="V138" s="116"/>
      <c r="W138" s="116"/>
      <c r="X138" s="116"/>
    </row>
    <row r="139" hidden="1">
      <c r="A139" s="116"/>
      <c r="B139" s="116"/>
      <c r="C139" s="116"/>
      <c r="D139" s="238"/>
      <c r="E139" s="238"/>
      <c r="F139" s="238"/>
      <c r="G139" s="129"/>
      <c r="H139" s="149"/>
      <c r="I139" s="116"/>
      <c r="J139" s="116"/>
      <c r="K139" s="116"/>
      <c r="L139" s="116"/>
      <c r="M139" s="116"/>
      <c r="N139" s="116"/>
      <c r="O139" s="116"/>
      <c r="P139" s="116"/>
      <c r="Q139" s="116"/>
      <c r="R139" s="116"/>
      <c r="S139" s="116"/>
      <c r="T139" s="116"/>
      <c r="U139" s="116"/>
      <c r="V139" s="116"/>
      <c r="W139" s="116"/>
      <c r="X139" s="116"/>
    </row>
    <row r="140" hidden="1">
      <c r="A140" s="116"/>
      <c r="B140" s="116"/>
      <c r="C140" s="116"/>
      <c r="D140" s="238"/>
      <c r="E140" s="238"/>
      <c r="F140" s="238"/>
      <c r="G140" s="129"/>
      <c r="H140" s="149"/>
      <c r="I140" s="116"/>
      <c r="J140" s="116"/>
      <c r="K140" s="116"/>
      <c r="L140" s="116"/>
      <c r="M140" s="116"/>
      <c r="N140" s="116"/>
      <c r="O140" s="116"/>
      <c r="P140" s="116"/>
      <c r="Q140" s="116"/>
      <c r="R140" s="116"/>
      <c r="S140" s="116"/>
      <c r="T140" s="116"/>
      <c r="U140" s="116"/>
      <c r="V140" s="116"/>
      <c r="W140" s="116"/>
      <c r="X140" s="116"/>
    </row>
    <row r="141" hidden="1">
      <c r="A141" s="116"/>
      <c r="B141" s="116"/>
      <c r="C141" s="116"/>
      <c r="D141" s="238"/>
      <c r="E141" s="238"/>
      <c r="F141" s="238"/>
      <c r="G141" s="129"/>
      <c r="H141" s="149"/>
      <c r="I141" s="116"/>
      <c r="J141" s="116"/>
      <c r="K141" s="116"/>
      <c r="L141" s="116"/>
      <c r="M141" s="116"/>
      <c r="N141" s="116"/>
      <c r="O141" s="116"/>
      <c r="P141" s="116"/>
      <c r="Q141" s="116"/>
      <c r="R141" s="116"/>
      <c r="S141" s="116"/>
      <c r="T141" s="116"/>
      <c r="U141" s="116"/>
      <c r="V141" s="116"/>
      <c r="W141" s="116"/>
      <c r="X141" s="116"/>
    </row>
    <row r="142" hidden="1">
      <c r="A142" s="116"/>
      <c r="B142" s="116"/>
      <c r="C142" s="116"/>
      <c r="D142" s="238"/>
      <c r="E142" s="238"/>
      <c r="F142" s="238"/>
      <c r="G142" s="129"/>
      <c r="H142" s="149"/>
      <c r="I142" s="116"/>
      <c r="J142" s="116"/>
      <c r="K142" s="116"/>
      <c r="L142" s="116"/>
      <c r="M142" s="116"/>
      <c r="N142" s="116"/>
      <c r="O142" s="116"/>
      <c r="P142" s="116"/>
      <c r="Q142" s="116"/>
      <c r="R142" s="116"/>
      <c r="S142" s="116"/>
      <c r="T142" s="116"/>
      <c r="U142" s="116"/>
      <c r="V142" s="116"/>
      <c r="W142" s="116"/>
      <c r="X142" s="116"/>
    </row>
    <row r="143" hidden="1">
      <c r="A143" s="116"/>
      <c r="B143" s="116"/>
      <c r="C143" s="116"/>
      <c r="D143" s="238"/>
      <c r="E143" s="238"/>
      <c r="F143" s="238"/>
      <c r="G143" s="129"/>
      <c r="H143" s="149"/>
      <c r="I143" s="116"/>
      <c r="J143" s="116"/>
      <c r="K143" s="116"/>
      <c r="L143" s="116"/>
      <c r="M143" s="116"/>
      <c r="N143" s="116"/>
      <c r="O143" s="116"/>
      <c r="P143" s="116"/>
      <c r="Q143" s="116"/>
      <c r="R143" s="116"/>
      <c r="S143" s="116"/>
      <c r="T143" s="116"/>
      <c r="U143" s="116"/>
      <c r="V143" s="116"/>
      <c r="W143" s="116"/>
      <c r="X143" s="116"/>
    </row>
    <row r="144" hidden="1">
      <c r="A144" s="116"/>
      <c r="B144" s="116"/>
      <c r="C144" s="116"/>
      <c r="D144" s="238"/>
      <c r="E144" s="238"/>
      <c r="F144" s="238"/>
      <c r="G144" s="129"/>
      <c r="H144" s="149"/>
      <c r="I144" s="116"/>
      <c r="J144" s="116"/>
      <c r="K144" s="116"/>
      <c r="L144" s="116"/>
      <c r="M144" s="116"/>
      <c r="N144" s="116"/>
      <c r="O144" s="116"/>
      <c r="P144" s="116"/>
      <c r="Q144" s="116"/>
      <c r="R144" s="116"/>
      <c r="S144" s="116"/>
      <c r="T144" s="116"/>
      <c r="U144" s="116"/>
      <c r="V144" s="116"/>
      <c r="W144" s="116"/>
      <c r="X144" s="116"/>
    </row>
    <row r="145" hidden="1">
      <c r="A145" s="116"/>
      <c r="B145" s="116"/>
      <c r="C145" s="116"/>
      <c r="D145" s="238"/>
      <c r="E145" s="238"/>
      <c r="F145" s="238"/>
      <c r="G145" s="129"/>
      <c r="H145" s="149"/>
      <c r="I145" s="116"/>
      <c r="J145" s="116"/>
      <c r="K145" s="116"/>
      <c r="L145" s="116"/>
      <c r="M145" s="116"/>
      <c r="N145" s="116"/>
      <c r="O145" s="116"/>
      <c r="P145" s="116"/>
      <c r="Q145" s="116"/>
      <c r="R145" s="116"/>
      <c r="S145" s="116"/>
      <c r="T145" s="116"/>
      <c r="U145" s="116"/>
      <c r="V145" s="116"/>
      <c r="W145" s="116"/>
      <c r="X145" s="116"/>
    </row>
    <row r="146" hidden="1">
      <c r="A146" s="116"/>
      <c r="B146" s="116"/>
      <c r="C146" s="116"/>
      <c r="D146" s="238"/>
      <c r="E146" s="238"/>
      <c r="F146" s="238"/>
      <c r="G146" s="129"/>
      <c r="H146" s="149"/>
      <c r="I146" s="116"/>
      <c r="J146" s="116"/>
      <c r="K146" s="116"/>
      <c r="L146" s="116"/>
      <c r="M146" s="116"/>
      <c r="N146" s="116"/>
      <c r="O146" s="116"/>
      <c r="P146" s="116"/>
      <c r="Q146" s="116"/>
      <c r="R146" s="116"/>
      <c r="S146" s="116"/>
      <c r="T146" s="116"/>
      <c r="U146" s="116"/>
      <c r="V146" s="116"/>
      <c r="W146" s="116"/>
      <c r="X146" s="116"/>
    </row>
    <row r="147" hidden="1">
      <c r="A147" s="116"/>
      <c r="B147" s="116"/>
      <c r="C147" s="116"/>
      <c r="D147" s="238"/>
      <c r="E147" s="238"/>
      <c r="F147" s="238"/>
      <c r="G147" s="129"/>
      <c r="H147" s="149"/>
      <c r="I147" s="116"/>
      <c r="J147" s="116"/>
      <c r="K147" s="116"/>
      <c r="L147" s="116"/>
      <c r="M147" s="116"/>
      <c r="N147" s="116"/>
      <c r="O147" s="116"/>
      <c r="P147" s="116"/>
      <c r="Q147" s="116"/>
      <c r="R147" s="116"/>
      <c r="S147" s="116"/>
      <c r="T147" s="116"/>
      <c r="U147" s="116"/>
      <c r="V147" s="116"/>
      <c r="W147" s="116"/>
      <c r="X147" s="116"/>
    </row>
    <row r="148" hidden="1">
      <c r="A148" s="116"/>
      <c r="B148" s="116"/>
      <c r="C148" s="116"/>
      <c r="D148" s="238"/>
      <c r="E148" s="238"/>
      <c r="F148" s="238"/>
      <c r="G148" s="129"/>
      <c r="H148" s="149"/>
      <c r="I148" s="116"/>
      <c r="J148" s="116"/>
      <c r="K148" s="116"/>
      <c r="L148" s="116"/>
      <c r="M148" s="116"/>
      <c r="N148" s="116"/>
      <c r="O148" s="116"/>
      <c r="P148" s="116"/>
      <c r="Q148" s="116"/>
      <c r="R148" s="116"/>
      <c r="S148" s="116"/>
      <c r="T148" s="116"/>
      <c r="U148" s="116"/>
      <c r="V148" s="116"/>
      <c r="W148" s="116"/>
      <c r="X148" s="116"/>
    </row>
    <row r="149" hidden="1">
      <c r="A149" s="116"/>
      <c r="B149" s="116"/>
      <c r="C149" s="116"/>
      <c r="D149" s="238"/>
      <c r="E149" s="238"/>
      <c r="F149" s="238"/>
      <c r="G149" s="129"/>
      <c r="H149" s="149"/>
      <c r="I149" s="116"/>
      <c r="J149" s="116"/>
      <c r="K149" s="116"/>
      <c r="L149" s="116"/>
      <c r="M149" s="116"/>
      <c r="N149" s="116"/>
      <c r="O149" s="116"/>
      <c r="P149" s="116"/>
      <c r="Q149" s="116"/>
      <c r="R149" s="116"/>
      <c r="S149" s="116"/>
      <c r="T149" s="116"/>
      <c r="U149" s="116"/>
      <c r="V149" s="116"/>
      <c r="W149" s="116"/>
      <c r="X149" s="116"/>
    </row>
    <row r="150" hidden="1">
      <c r="A150" s="116"/>
      <c r="B150" s="116"/>
      <c r="C150" s="116"/>
      <c r="D150" s="238"/>
      <c r="E150" s="238"/>
      <c r="F150" s="238"/>
      <c r="G150" s="129"/>
      <c r="H150" s="149"/>
      <c r="I150" s="116"/>
      <c r="J150" s="116"/>
      <c r="K150" s="116"/>
      <c r="L150" s="116"/>
      <c r="M150" s="116"/>
      <c r="N150" s="116"/>
      <c r="O150" s="116"/>
      <c r="P150" s="116"/>
      <c r="Q150" s="116"/>
      <c r="R150" s="116"/>
      <c r="S150" s="116"/>
      <c r="T150" s="116"/>
      <c r="U150" s="116"/>
      <c r="V150" s="116"/>
      <c r="W150" s="116"/>
      <c r="X150" s="116"/>
    </row>
    <row r="151" hidden="1">
      <c r="A151" s="116"/>
      <c r="B151" s="116"/>
      <c r="C151" s="116"/>
      <c r="D151" s="238"/>
      <c r="E151" s="238"/>
      <c r="F151" s="238"/>
      <c r="G151" s="129"/>
      <c r="H151" s="149"/>
      <c r="I151" s="116"/>
      <c r="J151" s="116"/>
      <c r="K151" s="116"/>
      <c r="L151" s="116"/>
      <c r="M151" s="116"/>
      <c r="N151" s="116"/>
      <c r="O151" s="116"/>
      <c r="P151" s="116"/>
      <c r="Q151" s="116"/>
      <c r="R151" s="116"/>
      <c r="S151" s="116"/>
      <c r="T151" s="116"/>
      <c r="U151" s="116"/>
      <c r="V151" s="116"/>
      <c r="W151" s="116"/>
      <c r="X151" s="116"/>
    </row>
    <row r="152" hidden="1">
      <c r="A152" s="116"/>
      <c r="B152" s="116"/>
      <c r="C152" s="116"/>
      <c r="D152" s="238"/>
      <c r="E152" s="238"/>
      <c r="F152" s="238"/>
      <c r="G152" s="129"/>
      <c r="H152" s="149"/>
      <c r="I152" s="116"/>
      <c r="J152" s="116"/>
      <c r="K152" s="116"/>
      <c r="L152" s="116"/>
      <c r="M152" s="116"/>
      <c r="N152" s="116"/>
      <c r="O152" s="116"/>
      <c r="P152" s="116"/>
      <c r="Q152" s="116"/>
      <c r="R152" s="116"/>
      <c r="S152" s="116"/>
      <c r="T152" s="116"/>
      <c r="U152" s="116"/>
      <c r="V152" s="116"/>
      <c r="W152" s="116"/>
      <c r="X152" s="116"/>
    </row>
    <row r="153" hidden="1">
      <c r="A153" s="116"/>
      <c r="B153" s="116"/>
      <c r="C153" s="116"/>
      <c r="D153" s="238"/>
      <c r="E153" s="238"/>
      <c r="F153" s="238"/>
      <c r="G153" s="129"/>
      <c r="H153" s="149"/>
      <c r="I153" s="116"/>
      <c r="J153" s="116"/>
      <c r="K153" s="116"/>
      <c r="L153" s="116"/>
      <c r="M153" s="116"/>
      <c r="N153" s="116"/>
      <c r="O153" s="116"/>
      <c r="P153" s="116"/>
      <c r="Q153" s="116"/>
      <c r="R153" s="116"/>
      <c r="S153" s="116"/>
      <c r="T153" s="116"/>
      <c r="U153" s="116"/>
      <c r="V153" s="116"/>
      <c r="W153" s="116"/>
      <c r="X153" s="116"/>
    </row>
    <row r="154" hidden="1">
      <c r="A154" s="116"/>
      <c r="B154" s="116"/>
      <c r="C154" s="116"/>
      <c r="D154" s="238"/>
      <c r="E154" s="238"/>
      <c r="F154" s="238"/>
      <c r="G154" s="129"/>
      <c r="H154" s="149"/>
      <c r="I154" s="116"/>
      <c r="J154" s="116"/>
      <c r="K154" s="116"/>
      <c r="L154" s="116"/>
      <c r="M154" s="116"/>
      <c r="N154" s="116"/>
      <c r="O154" s="116"/>
      <c r="P154" s="116"/>
      <c r="Q154" s="116"/>
      <c r="R154" s="116"/>
      <c r="S154" s="116"/>
      <c r="T154" s="116"/>
      <c r="U154" s="116"/>
      <c r="V154" s="116"/>
      <c r="W154" s="116"/>
      <c r="X154" s="116"/>
    </row>
    <row r="155" hidden="1">
      <c r="A155" s="116"/>
      <c r="B155" s="116"/>
      <c r="C155" s="116"/>
      <c r="D155" s="238"/>
      <c r="E155" s="238"/>
      <c r="F155" s="238"/>
      <c r="G155" s="129"/>
      <c r="H155" s="149"/>
      <c r="I155" s="116"/>
      <c r="J155" s="116"/>
      <c r="K155" s="116"/>
      <c r="L155" s="116"/>
      <c r="M155" s="116"/>
      <c r="N155" s="116"/>
      <c r="O155" s="116"/>
      <c r="P155" s="116"/>
      <c r="Q155" s="116"/>
      <c r="R155" s="116"/>
      <c r="S155" s="116"/>
      <c r="T155" s="116"/>
      <c r="U155" s="116"/>
      <c r="V155" s="116"/>
      <c r="W155" s="116"/>
      <c r="X155" s="116"/>
    </row>
    <row r="156" hidden="1">
      <c r="A156" s="116"/>
      <c r="B156" s="116"/>
      <c r="C156" s="116"/>
      <c r="D156" s="238"/>
      <c r="E156" s="238"/>
      <c r="F156" s="238"/>
      <c r="G156" s="129"/>
      <c r="H156" s="149"/>
      <c r="I156" s="116"/>
      <c r="J156" s="116"/>
      <c r="K156" s="116"/>
      <c r="L156" s="116"/>
      <c r="M156" s="116"/>
      <c r="N156" s="116"/>
      <c r="O156" s="116"/>
      <c r="P156" s="116"/>
      <c r="Q156" s="116"/>
      <c r="R156" s="116"/>
      <c r="S156" s="116"/>
      <c r="T156" s="116"/>
      <c r="U156" s="116"/>
      <c r="V156" s="116"/>
      <c r="W156" s="116"/>
      <c r="X156" s="116"/>
    </row>
    <row r="157" hidden="1">
      <c r="A157" s="116"/>
      <c r="B157" s="116"/>
      <c r="C157" s="116"/>
      <c r="D157" s="238"/>
      <c r="E157" s="238"/>
      <c r="F157" s="238"/>
      <c r="G157" s="129"/>
      <c r="H157" s="149"/>
      <c r="I157" s="116"/>
      <c r="J157" s="116"/>
      <c r="K157" s="116"/>
      <c r="L157" s="116"/>
      <c r="M157" s="116"/>
      <c r="N157" s="116"/>
      <c r="O157" s="116"/>
      <c r="P157" s="116"/>
      <c r="Q157" s="116"/>
      <c r="R157" s="116"/>
      <c r="S157" s="116"/>
      <c r="T157" s="116"/>
      <c r="U157" s="116"/>
      <c r="V157" s="116"/>
      <c r="W157" s="116"/>
      <c r="X157" s="116"/>
    </row>
    <row r="158" hidden="1">
      <c r="A158" s="116"/>
      <c r="B158" s="116"/>
      <c r="C158" s="116"/>
      <c r="D158" s="238"/>
      <c r="E158" s="238"/>
      <c r="F158" s="238"/>
      <c r="G158" s="129"/>
      <c r="H158" s="149"/>
      <c r="I158" s="116"/>
      <c r="J158" s="116"/>
      <c r="K158" s="116"/>
      <c r="L158" s="116"/>
      <c r="M158" s="116"/>
      <c r="N158" s="116"/>
      <c r="O158" s="116"/>
      <c r="P158" s="116"/>
      <c r="Q158" s="116"/>
      <c r="R158" s="116"/>
      <c r="S158" s="116"/>
      <c r="T158" s="116"/>
      <c r="U158" s="116"/>
      <c r="V158" s="116"/>
      <c r="W158" s="116"/>
      <c r="X158" s="116"/>
    </row>
    <row r="159" hidden="1">
      <c r="A159" s="116"/>
      <c r="B159" s="116"/>
      <c r="C159" s="116"/>
      <c r="D159" s="238"/>
      <c r="E159" s="238"/>
      <c r="F159" s="238"/>
      <c r="G159" s="129"/>
      <c r="H159" s="149"/>
      <c r="I159" s="116"/>
      <c r="J159" s="116"/>
      <c r="K159" s="116"/>
      <c r="L159" s="116"/>
      <c r="M159" s="116"/>
      <c r="N159" s="116"/>
      <c r="O159" s="116"/>
      <c r="P159" s="116"/>
      <c r="Q159" s="116"/>
      <c r="R159" s="116"/>
      <c r="S159" s="116"/>
      <c r="T159" s="116"/>
      <c r="U159" s="116"/>
      <c r="V159" s="116"/>
      <c r="W159" s="116"/>
      <c r="X159" s="116"/>
    </row>
    <row r="160" hidden="1">
      <c r="A160" s="116"/>
      <c r="B160" s="116"/>
      <c r="C160" s="116"/>
      <c r="D160" s="238"/>
      <c r="E160" s="238"/>
      <c r="F160" s="238"/>
      <c r="G160" s="129"/>
      <c r="H160" s="149"/>
      <c r="I160" s="116"/>
      <c r="J160" s="116"/>
      <c r="K160" s="116"/>
      <c r="L160" s="116"/>
      <c r="M160" s="116"/>
      <c r="N160" s="116"/>
      <c r="O160" s="116"/>
      <c r="P160" s="116"/>
      <c r="Q160" s="116"/>
      <c r="R160" s="116"/>
      <c r="S160" s="116"/>
      <c r="T160" s="116"/>
      <c r="U160" s="116"/>
      <c r="V160" s="116"/>
      <c r="W160" s="116"/>
      <c r="X160" s="116"/>
    </row>
    <row r="161" hidden="1">
      <c r="A161" s="116"/>
      <c r="B161" s="116"/>
      <c r="C161" s="116"/>
      <c r="D161" s="238"/>
      <c r="E161" s="238"/>
      <c r="F161" s="238"/>
      <c r="G161" s="129"/>
      <c r="H161" s="149"/>
      <c r="I161" s="116"/>
      <c r="J161" s="116"/>
      <c r="K161" s="116"/>
      <c r="L161" s="116"/>
      <c r="M161" s="116"/>
      <c r="N161" s="116"/>
      <c r="O161" s="116"/>
      <c r="P161" s="116"/>
      <c r="Q161" s="116"/>
      <c r="R161" s="116"/>
      <c r="S161" s="116"/>
      <c r="T161" s="116"/>
      <c r="U161" s="116"/>
      <c r="V161" s="116"/>
      <c r="W161" s="116"/>
      <c r="X161" s="116"/>
    </row>
    <row r="162" hidden="1">
      <c r="A162" s="116"/>
      <c r="B162" s="116"/>
      <c r="C162" s="116"/>
      <c r="D162" s="238"/>
      <c r="E162" s="238"/>
      <c r="F162" s="238"/>
      <c r="G162" s="129"/>
      <c r="H162" s="149"/>
      <c r="I162" s="116"/>
      <c r="J162" s="116"/>
      <c r="K162" s="116"/>
      <c r="L162" s="116"/>
      <c r="M162" s="116"/>
      <c r="N162" s="116"/>
      <c r="O162" s="116"/>
      <c r="P162" s="116"/>
      <c r="Q162" s="116"/>
      <c r="R162" s="116"/>
      <c r="S162" s="116"/>
      <c r="T162" s="116"/>
      <c r="U162" s="116"/>
      <c r="V162" s="116"/>
      <c r="W162" s="116"/>
      <c r="X162" s="116"/>
    </row>
    <row r="163" hidden="1">
      <c r="A163" s="116"/>
      <c r="B163" s="116"/>
      <c r="C163" s="116"/>
      <c r="D163" s="238"/>
      <c r="E163" s="238"/>
      <c r="F163" s="238"/>
      <c r="G163" s="129"/>
      <c r="H163" s="149"/>
      <c r="I163" s="116"/>
      <c r="J163" s="116"/>
      <c r="K163" s="116"/>
      <c r="L163" s="116"/>
      <c r="M163" s="116"/>
      <c r="N163" s="116"/>
      <c r="O163" s="116"/>
      <c r="P163" s="116"/>
      <c r="Q163" s="116"/>
      <c r="R163" s="116"/>
      <c r="S163" s="116"/>
      <c r="T163" s="116"/>
      <c r="U163" s="116"/>
      <c r="V163" s="116"/>
      <c r="W163" s="116"/>
      <c r="X163" s="116"/>
    </row>
    <row r="164" hidden="1">
      <c r="A164" s="116"/>
      <c r="B164" s="116"/>
      <c r="C164" s="116"/>
      <c r="D164" s="238"/>
      <c r="E164" s="238"/>
      <c r="F164" s="238"/>
      <c r="G164" s="129"/>
      <c r="H164" s="149"/>
      <c r="I164" s="116"/>
      <c r="J164" s="116"/>
      <c r="K164" s="116"/>
      <c r="L164" s="116"/>
      <c r="M164" s="116"/>
      <c r="N164" s="116"/>
      <c r="O164" s="116"/>
      <c r="P164" s="116"/>
      <c r="Q164" s="116"/>
      <c r="R164" s="116"/>
      <c r="S164" s="116"/>
      <c r="T164" s="116"/>
      <c r="U164" s="116"/>
      <c r="V164" s="116"/>
      <c r="W164" s="116"/>
      <c r="X164" s="116"/>
    </row>
    <row r="165" hidden="1">
      <c r="A165" s="116"/>
      <c r="B165" s="116"/>
      <c r="C165" s="116"/>
      <c r="D165" s="238"/>
      <c r="E165" s="238"/>
      <c r="F165" s="238"/>
      <c r="G165" s="129"/>
      <c r="H165" s="149"/>
      <c r="I165" s="116"/>
      <c r="J165" s="116"/>
      <c r="K165" s="116"/>
      <c r="L165" s="116"/>
      <c r="M165" s="116"/>
      <c r="N165" s="116"/>
      <c r="O165" s="116"/>
      <c r="P165" s="116"/>
      <c r="Q165" s="116"/>
      <c r="R165" s="116"/>
      <c r="S165" s="116"/>
      <c r="T165" s="116"/>
      <c r="U165" s="116"/>
      <c r="V165" s="116"/>
      <c r="W165" s="116"/>
      <c r="X165" s="116"/>
    </row>
    <row r="166" hidden="1">
      <c r="A166" s="116"/>
      <c r="B166" s="116"/>
      <c r="C166" s="116"/>
      <c r="D166" s="238"/>
      <c r="E166" s="238"/>
      <c r="F166" s="238"/>
      <c r="G166" s="129"/>
      <c r="H166" s="149"/>
      <c r="I166" s="116"/>
      <c r="J166" s="116"/>
      <c r="K166" s="116"/>
      <c r="L166" s="116"/>
      <c r="M166" s="116"/>
      <c r="N166" s="116"/>
      <c r="O166" s="116"/>
      <c r="P166" s="116"/>
      <c r="Q166" s="116"/>
      <c r="R166" s="116"/>
      <c r="S166" s="116"/>
      <c r="T166" s="116"/>
      <c r="U166" s="116"/>
      <c r="V166" s="116"/>
      <c r="W166" s="116"/>
      <c r="X166" s="116"/>
    </row>
    <row r="167" hidden="1">
      <c r="A167" s="116"/>
      <c r="B167" s="116"/>
      <c r="C167" s="116"/>
      <c r="D167" s="238"/>
      <c r="E167" s="238"/>
      <c r="F167" s="238"/>
      <c r="G167" s="129"/>
      <c r="H167" s="149"/>
      <c r="I167" s="116"/>
      <c r="J167" s="116"/>
      <c r="K167" s="116"/>
      <c r="L167" s="116"/>
      <c r="M167" s="116"/>
      <c r="N167" s="116"/>
      <c r="O167" s="116"/>
      <c r="P167" s="116"/>
      <c r="Q167" s="116"/>
      <c r="R167" s="116"/>
      <c r="S167" s="116"/>
      <c r="T167" s="116"/>
      <c r="U167" s="116"/>
      <c r="V167" s="116"/>
      <c r="W167" s="116"/>
      <c r="X167" s="116"/>
    </row>
    <row r="168" hidden="1">
      <c r="A168" s="116"/>
      <c r="B168" s="116"/>
      <c r="C168" s="116"/>
      <c r="D168" s="238"/>
      <c r="E168" s="238"/>
      <c r="F168" s="238"/>
      <c r="G168" s="129"/>
      <c r="H168" s="149"/>
      <c r="I168" s="116"/>
      <c r="J168" s="116"/>
      <c r="K168" s="116"/>
      <c r="L168" s="116"/>
      <c r="M168" s="116"/>
      <c r="N168" s="116"/>
      <c r="O168" s="116"/>
      <c r="P168" s="116"/>
      <c r="Q168" s="116"/>
      <c r="R168" s="116"/>
      <c r="S168" s="116"/>
      <c r="T168" s="116"/>
      <c r="U168" s="116"/>
      <c r="V168" s="116"/>
      <c r="W168" s="116"/>
      <c r="X168" s="116"/>
    </row>
  </sheetData>
  <dataValidations count="4" disablePrompts="0">
    <dataValidation sqref="G10:G16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68" type="list" allowBlank="1" errorStyle="stop" imeMode="noControl" operator="between" showDropDown="0" showErrorMessage="0" showInputMessage="0">
      <formula1>'Списки'!$E$2:$E$1002</formula1>
    </dataValidation>
    <dataValidation sqref="K10:K168"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0F0083-0033-460A-B3B7-002F004300E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CD0021-000D-40AC-AF49-006600240008}">
            <xm:f>1</xm:f>
            <x14:dxf>
              <font>
                <color indexed="65"/>
              </font>
              <fill>
                <patternFill patternType="solid">
                  <fgColor rgb="FF434343"/>
                  <bgColor rgb="FF434343"/>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1" operator="equal" id="{00F30031-009C-4EB3-9EC9-0086009E00BB}">
            <xm:f>0.5</xm:f>
            <x14:dxf>
              <font>
                <color indexed="65"/>
              </font>
              <fill>
                <patternFill patternType="solid">
                  <fgColor rgb="FF999999"/>
                  <bgColor rgb="FF999999"/>
                </patternFill>
              </fill>
              <border>
                <left style="none"/>
                <right style="none"/>
                <top style="none"/>
                <bottom style="none"/>
                <diagonal style="none"/>
              </border>
            </x14:dxf>
          </x14:cfRule>
          <xm:sqref>G10:G168</xm:sqref>
        </x14:conditionalFormatting>
        <x14:conditionalFormatting xmlns:xm="http://schemas.microsoft.com/office/excel/2006/main">
          <x14:cfRule type="cellIs" priority="10" operator="equal" id="{005D0043-00DD-4172-8180-002700320039}">
            <xm:f>0.2</xm:f>
            <x14:dxf>
              <font/>
              <fill>
                <patternFill patternType="solid">
                  <fgColor rgb="FFCCCCCC"/>
                  <bgColor rgb="FFCCCCCC"/>
                </patternFill>
              </fill>
              <border>
                <left style="none"/>
                <right style="none"/>
                <top style="none"/>
                <bottom style="none"/>
                <diagonal style="none"/>
              </border>
            </x14:dxf>
          </x14:cfRule>
          <xm:sqref>G10:G168</xm:sqref>
        </x14:conditionalFormatting>
        <x14:conditionalFormatting xmlns:xm="http://schemas.microsoft.com/office/excel/2006/main">
          <x14:cfRule type="containsText" priority="9" operator="containsText" text="ПД" id="{00AD003A-00D5-4CA5-B96F-005200720020}">
            <xm:f>NOT(ISERROR(SEARCH(("ПД"),(K3))))</xm:f>
            <x14:dxf>
              <font/>
              <fill>
                <patternFill patternType="solid">
                  <fgColor rgb="FFF9CB9C"/>
                  <bgColor rgb="FFF9CB9C"/>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8" operator="containsText" text="отменено" id="{00690073-0020-44AD-9D87-00FF00A000F9}">
            <xm:f>NOT(ISERROR(SEARCH(("отменено"),(K3))))</xm:f>
            <x14:dxf>
              <font/>
              <fill>
                <patternFill patternType="solid">
                  <fgColor rgb="FFD9EAD3"/>
                  <bgColor rgb="FFD9EAD3"/>
                </patternFill>
              </fill>
              <border>
                <left style="none"/>
                <right style="none"/>
                <top style="none"/>
                <bottom style="none"/>
                <diagonal style="none"/>
              </border>
            </x14:dxf>
          </x14:cfRule>
          <xm:sqref>K3 K5:K168</xm:sqref>
        </x14:conditionalFormatting>
        <x14:conditionalFormatting xmlns:xm="http://schemas.microsoft.com/office/excel/2006/main">
          <x14:cfRule type="cellIs" priority="7" operator="equal" id="{00CF0064-009F-4E95-810E-006E00F9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6" operator="equal" id="{008900A0-0023-4F69-AE89-00E0008B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5" operator="equal" id="{00C200E8-00EE-4DC8-8DDB-00B400F3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4" operator="equal" id="{00C500A5-00DB-4D07-963F-006800E7008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ellIs" priority="3" operator="equal" id="{00830038-009B-48B2-AF63-0036001300D4}">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H5:H168 A9:G9</xm:sqref>
        </x14:conditionalFormatting>
        <x14:conditionalFormatting xmlns:xm="http://schemas.microsoft.com/office/excel/2006/main">
          <x14:cfRule type="containsText" priority="2" operator="containsText" text="повторно" id="{00D00019-0067-4D3B-88BC-00C700180026}">
            <xm:f>NOT(ISERROR(SEARCH(("повторно"),(K3))))</xm:f>
            <x14:dxf>
              <font/>
              <fill>
                <patternFill patternType="solid">
                  <fgColor rgb="FFEA9999"/>
                  <bgColor rgb="FFEA9999"/>
                </patternFill>
              </fill>
              <border>
                <left style="none"/>
                <right style="none"/>
                <top style="none"/>
                <bottom style="none"/>
                <diagonal style="none"/>
              </border>
            </x14:dxf>
          </x14:cfRule>
          <xm:sqref>K3 K5:K168</xm:sqref>
        </x14:conditionalFormatting>
        <x14:conditionalFormatting xmlns:xm="http://schemas.microsoft.com/office/excel/2006/main">
          <x14:cfRule type="containsText" priority="1" operator="containsText" text="снято" id="{004A00E5-00F3-4CBC-A6B9-000B00CD005A}">
            <xm:f>NOT(ISERROR(SEARCH(("снято"),(K3))))</xm:f>
            <x14:dxf>
              <font/>
              <fill>
                <patternFill patternType="solid">
                  <fgColor rgb="FF93C47D"/>
                  <bgColor rgb="FF93C47D"/>
                </patternFill>
              </fill>
              <border>
                <left style="none"/>
                <right style="none"/>
                <top style="none"/>
                <bottom style="none"/>
                <diagonal style="none"/>
              </border>
            </x14:dxf>
          </x14:cfRule>
          <xm:sqref>K3 K5:K168</xm:sqref>
        </x14:conditionalFormatting>
      </x14:conditionalFormattings>
    </ext>
  </extLst>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9.629999999999999"/>
    <col customWidth="1" min="3" max="3" width="9.3800000000000008"/>
    <col customWidth="1" min="4" max="4" width="56.880000000000003"/>
    <col customWidth="1" min="5" max="5" width="42.130000000000003"/>
    <col collapsed="1" customWidth="1" min="6" max="6" width="17.75"/>
    <col customWidth="1" hidden="1" min="7" max="7" outlineLevel="1" width="11.130000000000001"/>
    <col customWidth="1" hidden="1" min="8" max="8" outlineLevel="1" width="14"/>
    <col customWidth="1" min="10" max="10" width="9.25"/>
    <col customWidth="1" min="11" max="11" width="11"/>
    <col customWidth="1" min="12" max="12" width="31.75"/>
    <col customWidth="1" min="13" max="13" width="11.5"/>
    <col customWidth="1" min="14" max="14" width="52.380000000000003"/>
    <col customWidth="1" min="15" max="15" width="30.25"/>
    <col customWidth="1" min="16" max="16" width="11.5"/>
    <col customWidth="1" min="17" max="17" width="41.25"/>
    <col customWidth="1" min="18" max="18" width="28.379999999999999"/>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COUNTIF($H10:$H58,"1 - Несоответствие продуктовым требованиям ПИК-Стандарт")</f>
        <v>5</v>
      </c>
      <c r="I3" s="352">
        <f>COUNTIF($H10:$H58,"2 - Несоответствие Бренд-листам ПИК")</f>
        <v>0</v>
      </c>
      <c r="J3" s="352">
        <f>COUNTIF($H53:$H58,"3 - Несоответствие Каталогу отделки")</f>
        <v>0</v>
      </c>
      <c r="K3" s="352">
        <f>COUNTIF($H10:$H58,"5 - Ошибка в применении СТМ")</f>
        <v>0</v>
      </c>
      <c r="L3" s="352">
        <f>COUNTIF($H10:$H58,"4 - Несоответствие Каталогу оборудования")</f>
        <v>0</v>
      </c>
      <c r="M3" s="352">
        <f>COUNTIF($H10:$H58,"6 - Ошибка в применении сборных ЛМ")</f>
        <v>0</v>
      </c>
      <c r="N3" s="352">
        <f>COUNTIF($H10:$H58,"7 - Ошибка в применении шкаф-пакетов")</f>
        <v>0</v>
      </c>
      <c r="O3" s="352">
        <f>COUNTIF($H10:$H58,"8 - Ошибка в применении шахт-пакетов")</f>
        <v>0</v>
      </c>
      <c r="P3" s="352">
        <f>COUNTIF($H10:$H58,"9 - Несоответствие типологическим требованиям ПИК-Стандарт")</f>
        <v>0</v>
      </c>
      <c r="Q3" s="352">
        <f>COUNTIF($H10:$H58,"10 - Несоответствие НТД РФ")</f>
        <v>0</v>
      </c>
      <c r="R3" s="352">
        <f>COUNTIF($H10:$H58,"11 - Несоответствие ИРД (кроме ТУ, СТУ), АПР, ПД")</f>
        <v>0</v>
      </c>
      <c r="S3" s="352">
        <f>COUNTIF($H10:$H58,"12 - Несоответствие требованиям ТУ, СТУ")</f>
        <v>0</v>
      </c>
      <c r="T3" s="352">
        <f>COUNTIF($H10:$H58,"13 - Ошибка в технических решениях")</f>
        <v>0</v>
      </c>
      <c r="U3" s="352">
        <f>COUNTIF($H10:$H58,"14 - Неувязка м/у собой комплектов РД")</f>
        <v>0</v>
      </c>
      <c r="V3" s="352">
        <f>COUNTIF($H10:$H58,"15 - Недостаточность информации влияющей на СМР")</f>
        <v>41</v>
      </c>
      <c r="W3" s="352">
        <f>COUNTIF($H10:$H58,"16 - Нерациональное решение")</f>
        <v>0</v>
      </c>
      <c r="X3" s="352">
        <f>COUNTIF($H10:$H58,"17 - Оформление")</f>
        <v>3</v>
      </c>
    </row>
    <row r="4" hidden="1" outlineLevel="1">
      <c r="A4" s="125" t="s">
        <v>264</v>
      </c>
      <c r="B4" s="353">
        <v>7</v>
      </c>
      <c r="C4" s="353">
        <v>7</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COUNTIFS(G10:G58,"0,2")</f>
        <v>0</v>
      </c>
      <c r="H6" s="531"/>
      <c r="I6" s="292"/>
      <c r="J6" s="267"/>
      <c r="K6" s="292"/>
      <c r="L6" s="267"/>
      <c r="M6" s="267"/>
      <c r="N6" s="292"/>
      <c r="O6" s="267"/>
      <c r="P6" s="267"/>
      <c r="Q6" s="292"/>
      <c r="R6" s="267"/>
      <c r="S6" s="383"/>
      <c r="T6" s="364"/>
      <c r="U6" s="364"/>
      <c r="V6" s="364"/>
      <c r="W6" s="364"/>
      <c r="X6" s="364"/>
    </row>
    <row r="7" hidden="1" outlineLevel="1">
      <c r="A7" s="365">
        <f>G6*0.2/B4</f>
        <v>0</v>
      </c>
      <c r="B7" s="365">
        <f>G7*0.5/B4</f>
        <v>3.5</v>
      </c>
      <c r="C7" s="365">
        <f>G8*1/B4</f>
        <v>0</v>
      </c>
      <c r="D7" s="366">
        <f>(G6*A6+G7*B6+G8*C6)/SUM(G6:G8)</f>
        <v>0.5</v>
      </c>
      <c r="E7" s="367"/>
      <c r="F7" s="143" t="s">
        <v>269</v>
      </c>
      <c r="G7" s="368">
        <f>COUNTIFS(G10:G58,"0,5")</f>
        <v>49</v>
      </c>
      <c r="H7" s="530"/>
      <c r="I7" s="369"/>
      <c r="J7" s="369"/>
      <c r="K7" s="369"/>
      <c r="L7" s="369"/>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COUNTIFS(G10:G58,"1")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178.5">
      <c r="A10" s="292">
        <v>1</v>
      </c>
      <c r="B10" s="315" t="s">
        <v>183</v>
      </c>
      <c r="C10" s="292">
        <v>1</v>
      </c>
      <c r="D10" s="294" t="s">
        <v>1823</v>
      </c>
      <c r="E10" s="292"/>
      <c r="F10" s="292"/>
      <c r="G10" s="295">
        <v>0.5</v>
      </c>
      <c r="H10" s="296" t="s">
        <v>28</v>
      </c>
      <c r="I10" s="292" t="s">
        <v>78</v>
      </c>
      <c r="J10" s="267">
        <v>45257</v>
      </c>
      <c r="K10" s="292" t="s">
        <v>275</v>
      </c>
      <c r="L10" s="645" t="s">
        <v>1824</v>
      </c>
      <c r="M10" s="267">
        <v>45349</v>
      </c>
      <c r="N10" s="292" t="s">
        <v>619</v>
      </c>
      <c r="O10" s="292"/>
      <c r="P10" s="267"/>
      <c r="Q10" s="292"/>
      <c r="R10" s="267"/>
      <c r="S10" s="383"/>
      <c r="T10" s="364"/>
      <c r="U10" s="364"/>
      <c r="V10" s="364"/>
      <c r="W10" s="364"/>
      <c r="X10" s="364"/>
    </row>
    <row r="11" ht="76.5">
      <c r="A11" s="248">
        <v>2</v>
      </c>
      <c r="B11" s="309" t="s">
        <v>183</v>
      </c>
      <c r="C11" s="248">
        <v>1</v>
      </c>
      <c r="D11" s="247" t="s">
        <v>1825</v>
      </c>
      <c r="E11" s="248"/>
      <c r="F11" s="248"/>
      <c r="G11" s="289">
        <v>0.5</v>
      </c>
      <c r="H11" s="290" t="s">
        <v>28</v>
      </c>
      <c r="I11" s="248" t="s">
        <v>78</v>
      </c>
      <c r="J11" s="266">
        <v>45257</v>
      </c>
      <c r="K11" s="248" t="s">
        <v>275</v>
      </c>
      <c r="L11" s="645" t="s">
        <v>1824</v>
      </c>
      <c r="M11" s="266">
        <v>45349</v>
      </c>
      <c r="N11" s="248" t="s">
        <v>619</v>
      </c>
      <c r="O11" s="248"/>
      <c r="P11" s="266"/>
      <c r="Q11" s="248"/>
      <c r="R11" s="266"/>
      <c r="S11" s="382"/>
      <c r="T11" s="360"/>
      <c r="U11" s="360"/>
      <c r="V11" s="360"/>
      <c r="W11" s="360"/>
      <c r="X11" s="360"/>
    </row>
    <row r="12" ht="114.75">
      <c r="A12" s="292">
        <v>3</v>
      </c>
      <c r="B12" s="315" t="s">
        <v>183</v>
      </c>
      <c r="C12" s="292">
        <v>1</v>
      </c>
      <c r="D12" s="294" t="s">
        <v>1826</v>
      </c>
      <c r="E12" s="292"/>
      <c r="F12" s="292"/>
      <c r="G12" s="295">
        <v>0.5</v>
      </c>
      <c r="H12" s="296" t="s">
        <v>28</v>
      </c>
      <c r="I12" s="292" t="s">
        <v>78</v>
      </c>
      <c r="J12" s="267">
        <v>45257</v>
      </c>
      <c r="K12" s="292" t="s">
        <v>275</v>
      </c>
      <c r="L12" s="646" t="s">
        <v>1824</v>
      </c>
      <c r="M12" s="267">
        <v>45349</v>
      </c>
      <c r="N12" s="292" t="s">
        <v>619</v>
      </c>
      <c r="O12" s="292"/>
      <c r="P12" s="267"/>
      <c r="Q12" s="292"/>
      <c r="R12" s="267"/>
      <c r="S12" s="383"/>
      <c r="T12" s="364"/>
      <c r="U12" s="364"/>
      <c r="V12" s="364"/>
      <c r="W12" s="364"/>
      <c r="X12" s="364"/>
    </row>
    <row r="13" ht="52.5">
      <c r="A13" s="248">
        <v>4</v>
      </c>
      <c r="B13" s="309" t="s">
        <v>183</v>
      </c>
      <c r="C13" s="248">
        <v>1</v>
      </c>
      <c r="D13" s="247" t="s">
        <v>1827</v>
      </c>
      <c r="E13" s="248"/>
      <c r="F13" s="248"/>
      <c r="G13" s="289">
        <v>0.5</v>
      </c>
      <c r="H13" s="290" t="s">
        <v>28</v>
      </c>
      <c r="I13" s="248" t="s">
        <v>78</v>
      </c>
      <c r="J13" s="266">
        <v>45257</v>
      </c>
      <c r="K13" s="248" t="s">
        <v>275</v>
      </c>
      <c r="L13" s="646" t="s">
        <v>1824</v>
      </c>
      <c r="M13" s="266">
        <v>45349</v>
      </c>
      <c r="N13" s="248" t="s">
        <v>619</v>
      </c>
      <c r="O13" s="248"/>
      <c r="P13" s="266"/>
      <c r="Q13" s="248"/>
      <c r="R13" s="266"/>
      <c r="S13" s="382"/>
      <c r="T13" s="360"/>
      <c r="U13" s="360"/>
      <c r="V13" s="360"/>
      <c r="W13" s="360"/>
      <c r="X13" s="360"/>
    </row>
    <row r="14" ht="165.75">
      <c r="A14" s="292">
        <v>5</v>
      </c>
      <c r="B14" s="315" t="s">
        <v>183</v>
      </c>
      <c r="C14" s="292">
        <v>1</v>
      </c>
      <c r="D14" s="294" t="s">
        <v>1828</v>
      </c>
      <c r="E14" s="292"/>
      <c r="F14" s="292"/>
      <c r="G14" s="295">
        <v>0.5</v>
      </c>
      <c r="H14" s="296" t="s">
        <v>28</v>
      </c>
      <c r="I14" s="292" t="s">
        <v>78</v>
      </c>
      <c r="J14" s="267">
        <v>45257</v>
      </c>
      <c r="K14" s="292" t="s">
        <v>275</v>
      </c>
      <c r="L14" s="646" t="s">
        <v>1824</v>
      </c>
      <c r="M14" s="267">
        <v>45349</v>
      </c>
      <c r="N14" s="292" t="s">
        <v>619</v>
      </c>
      <c r="O14" s="292"/>
      <c r="P14" s="267"/>
      <c r="Q14" s="292"/>
      <c r="R14" s="267"/>
      <c r="S14" s="383"/>
      <c r="T14" s="364"/>
      <c r="U14" s="364"/>
      <c r="V14" s="364"/>
      <c r="W14" s="364"/>
      <c r="X14" s="364"/>
    </row>
    <row r="15" ht="52.5">
      <c r="A15" s="248">
        <v>6</v>
      </c>
      <c r="B15" s="309" t="s">
        <v>183</v>
      </c>
      <c r="C15" s="248">
        <v>1</v>
      </c>
      <c r="D15" s="247" t="s">
        <v>1829</v>
      </c>
      <c r="E15" s="248"/>
      <c r="F15" s="248"/>
      <c r="G15" s="289">
        <v>0.5</v>
      </c>
      <c r="H15" s="290" t="s">
        <v>28</v>
      </c>
      <c r="I15" s="248" t="s">
        <v>78</v>
      </c>
      <c r="J15" s="266">
        <v>45257</v>
      </c>
      <c r="K15" s="248" t="s">
        <v>275</v>
      </c>
      <c r="L15" s="646" t="s">
        <v>1824</v>
      </c>
      <c r="M15" s="266">
        <v>45349</v>
      </c>
      <c r="N15" s="248" t="s">
        <v>619</v>
      </c>
      <c r="O15" s="248"/>
      <c r="P15" s="266"/>
      <c r="Q15" s="248"/>
      <c r="R15" s="266"/>
      <c r="S15" s="382"/>
      <c r="T15" s="360"/>
      <c r="U15" s="360"/>
      <c r="V15" s="360"/>
      <c r="W15" s="360"/>
      <c r="X15" s="360"/>
    </row>
    <row r="16" ht="76.5">
      <c r="A16" s="292">
        <v>7</v>
      </c>
      <c r="B16" s="315" t="s">
        <v>183</v>
      </c>
      <c r="C16" s="292">
        <v>1</v>
      </c>
      <c r="D16" s="294" t="s">
        <v>1830</v>
      </c>
      <c r="E16" s="292"/>
      <c r="F16" s="292"/>
      <c r="G16" s="295">
        <v>0.5</v>
      </c>
      <c r="H16" s="296" t="s">
        <v>28</v>
      </c>
      <c r="I16" s="292" t="s">
        <v>78</v>
      </c>
      <c r="J16" s="267">
        <v>45257</v>
      </c>
      <c r="K16" s="292" t="s">
        <v>275</v>
      </c>
      <c r="L16" s="646" t="s">
        <v>1824</v>
      </c>
      <c r="M16" s="267">
        <v>45349</v>
      </c>
      <c r="N16" s="292" t="s">
        <v>619</v>
      </c>
      <c r="O16" s="292"/>
      <c r="P16" s="267"/>
      <c r="Q16" s="292"/>
      <c r="R16" s="267"/>
      <c r="S16" s="383"/>
      <c r="T16" s="364"/>
      <c r="U16" s="364"/>
      <c r="V16" s="364"/>
      <c r="W16" s="364"/>
      <c r="X16" s="364"/>
    </row>
    <row r="17" ht="115.5" customHeight="1">
      <c r="A17" s="248">
        <v>8</v>
      </c>
      <c r="B17" s="309" t="s">
        <v>183</v>
      </c>
      <c r="C17" s="248">
        <v>2</v>
      </c>
      <c r="D17" s="247" t="s">
        <v>1831</v>
      </c>
      <c r="E17" s="248"/>
      <c r="F17" s="248"/>
      <c r="G17" s="289">
        <v>0.5</v>
      </c>
      <c r="H17" s="290" t="s">
        <v>28</v>
      </c>
      <c r="I17" s="248" t="s">
        <v>78</v>
      </c>
      <c r="J17" s="266">
        <v>45257</v>
      </c>
      <c r="K17" s="248" t="s">
        <v>275</v>
      </c>
      <c r="L17" s="387" t="s">
        <v>1832</v>
      </c>
      <c r="M17" s="266">
        <v>45349</v>
      </c>
      <c r="N17" s="248" t="s">
        <v>619</v>
      </c>
      <c r="O17" s="248"/>
      <c r="P17" s="266"/>
      <c r="Q17" s="248"/>
      <c r="R17" s="266"/>
      <c r="S17" s="382"/>
      <c r="T17" s="360"/>
      <c r="U17" s="360"/>
      <c r="V17" s="360"/>
      <c r="W17" s="360"/>
      <c r="X17" s="360"/>
    </row>
    <row r="18" ht="52.5">
      <c r="A18" s="292">
        <v>9</v>
      </c>
      <c r="B18" s="315" t="s">
        <v>183</v>
      </c>
      <c r="C18" s="292">
        <v>2</v>
      </c>
      <c r="D18" s="294" t="s">
        <v>1833</v>
      </c>
      <c r="E18" s="292"/>
      <c r="F18" s="292"/>
      <c r="G18" s="295">
        <v>0.5</v>
      </c>
      <c r="H18" s="296" t="s">
        <v>28</v>
      </c>
      <c r="I18" s="292" t="s">
        <v>78</v>
      </c>
      <c r="J18" s="267">
        <v>45257</v>
      </c>
      <c r="K18" s="292" t="s">
        <v>275</v>
      </c>
      <c r="L18" s="389" t="s">
        <v>1834</v>
      </c>
      <c r="M18" s="267">
        <v>45349</v>
      </c>
      <c r="N18" s="292" t="s">
        <v>619</v>
      </c>
      <c r="O18" s="292"/>
      <c r="P18" s="267"/>
      <c r="Q18" s="292"/>
      <c r="R18" s="267"/>
      <c r="S18" s="383"/>
      <c r="T18" s="364"/>
      <c r="U18" s="364"/>
      <c r="V18" s="364"/>
      <c r="W18" s="364"/>
      <c r="X18" s="364"/>
    </row>
    <row r="19" ht="182.25" customHeight="1">
      <c r="A19" s="248">
        <v>10</v>
      </c>
      <c r="B19" s="309" t="s">
        <v>183</v>
      </c>
      <c r="C19" s="248">
        <v>2</v>
      </c>
      <c r="D19" s="247" t="s">
        <v>1835</v>
      </c>
      <c r="E19" s="248"/>
      <c r="G19" s="289">
        <v>0.5</v>
      </c>
      <c r="H19" s="290" t="s">
        <v>265</v>
      </c>
      <c r="I19" s="248" t="s">
        <v>78</v>
      </c>
      <c r="J19" s="266">
        <v>45257</v>
      </c>
      <c r="K19" s="248" t="s">
        <v>275</v>
      </c>
      <c r="L19" s="387" t="s">
        <v>1836</v>
      </c>
      <c r="M19" s="266">
        <v>45349</v>
      </c>
      <c r="N19" s="248" t="s">
        <v>366</v>
      </c>
      <c r="O19" s="248"/>
      <c r="P19" s="266"/>
      <c r="Q19" s="248"/>
      <c r="R19" s="266"/>
      <c r="S19" s="382"/>
      <c r="T19" s="360"/>
      <c r="U19" s="360"/>
      <c r="V19" s="360"/>
      <c r="W19" s="360"/>
      <c r="X19" s="360"/>
    </row>
    <row r="20" ht="92.25" customHeight="1">
      <c r="A20" s="292">
        <v>11</v>
      </c>
      <c r="B20" s="315" t="s">
        <v>183</v>
      </c>
      <c r="C20" s="292">
        <v>2</v>
      </c>
      <c r="D20" s="294" t="s">
        <v>1837</v>
      </c>
      <c r="E20" s="292"/>
      <c r="F20" s="292"/>
      <c r="G20" s="295">
        <v>0.5</v>
      </c>
      <c r="H20" s="296" t="s">
        <v>28</v>
      </c>
      <c r="I20" s="292" t="s">
        <v>78</v>
      </c>
      <c r="J20" s="267">
        <v>45257</v>
      </c>
      <c r="K20" s="292" t="s">
        <v>275</v>
      </c>
      <c r="L20" s="389" t="s">
        <v>1838</v>
      </c>
      <c r="M20" s="267">
        <v>45349</v>
      </c>
      <c r="N20" s="292" t="s">
        <v>619</v>
      </c>
      <c r="O20" s="292"/>
      <c r="P20" s="267"/>
      <c r="Q20" s="292"/>
      <c r="R20" s="267"/>
      <c r="S20" s="383"/>
      <c r="T20" s="364"/>
      <c r="U20" s="364"/>
      <c r="V20" s="364"/>
      <c r="W20" s="364"/>
      <c r="X20" s="364"/>
    </row>
    <row r="21" ht="99.75" customHeight="1">
      <c r="A21" s="248">
        <v>12</v>
      </c>
      <c r="B21" s="309" t="s">
        <v>183</v>
      </c>
      <c r="C21" s="248">
        <v>2</v>
      </c>
      <c r="D21" s="247" t="s">
        <v>1839</v>
      </c>
      <c r="E21" s="248"/>
      <c r="F21" s="248"/>
      <c r="G21" s="289">
        <v>0.5</v>
      </c>
      <c r="H21" s="290" t="s">
        <v>28</v>
      </c>
      <c r="I21" s="248" t="s">
        <v>78</v>
      </c>
      <c r="J21" s="266">
        <v>45257</v>
      </c>
      <c r="K21" s="248" t="s">
        <v>275</v>
      </c>
      <c r="L21" s="387" t="s">
        <v>1840</v>
      </c>
      <c r="M21" s="266">
        <v>45349</v>
      </c>
      <c r="N21" s="248" t="s">
        <v>366</v>
      </c>
      <c r="O21" s="248"/>
      <c r="P21" s="266"/>
      <c r="Q21" s="248"/>
      <c r="R21" s="266"/>
      <c r="S21" s="382"/>
      <c r="T21" s="360"/>
      <c r="U21" s="360"/>
      <c r="V21" s="360"/>
      <c r="W21" s="360"/>
      <c r="X21" s="360"/>
    </row>
    <row r="22" ht="203.25" customHeight="1">
      <c r="A22" s="292">
        <v>13</v>
      </c>
      <c r="B22" s="315" t="s">
        <v>183</v>
      </c>
      <c r="C22" s="292">
        <v>2</v>
      </c>
      <c r="D22" s="294" t="s">
        <v>1841</v>
      </c>
      <c r="E22" s="292"/>
      <c r="F22" s="292"/>
      <c r="G22" s="295">
        <v>0.5</v>
      </c>
      <c r="H22" s="296" t="s">
        <v>28</v>
      </c>
      <c r="I22" s="292" t="s">
        <v>78</v>
      </c>
      <c r="J22" s="267">
        <v>45257</v>
      </c>
      <c r="K22" s="292" t="s">
        <v>275</v>
      </c>
      <c r="L22" s="389" t="s">
        <v>1840</v>
      </c>
      <c r="M22" s="267">
        <v>45349</v>
      </c>
      <c r="N22" s="292" t="s">
        <v>366</v>
      </c>
      <c r="O22" s="292"/>
      <c r="P22" s="267"/>
      <c r="Q22" s="292"/>
      <c r="R22" s="267"/>
      <c r="S22" s="383"/>
      <c r="T22" s="364"/>
      <c r="U22" s="364"/>
      <c r="V22" s="364"/>
      <c r="W22" s="364"/>
      <c r="X22" s="364"/>
    </row>
    <row r="23" ht="143.25" customHeight="1">
      <c r="A23" s="248">
        <v>14</v>
      </c>
      <c r="B23" s="309" t="s">
        <v>183</v>
      </c>
      <c r="C23" s="248">
        <v>2</v>
      </c>
      <c r="D23" s="247" t="s">
        <v>1842</v>
      </c>
      <c r="E23" s="248"/>
      <c r="G23" s="289">
        <v>0.5</v>
      </c>
      <c r="H23" s="290" t="s">
        <v>28</v>
      </c>
      <c r="I23" s="248" t="s">
        <v>78</v>
      </c>
      <c r="J23" s="266">
        <v>45257</v>
      </c>
      <c r="K23" s="248" t="s">
        <v>275</v>
      </c>
      <c r="L23" s="387" t="s">
        <v>1840</v>
      </c>
      <c r="M23" s="266">
        <v>45349</v>
      </c>
      <c r="N23" s="248" t="s">
        <v>385</v>
      </c>
      <c r="O23" s="248"/>
      <c r="P23" s="266"/>
      <c r="Q23" s="248"/>
      <c r="R23" s="266"/>
      <c r="S23" s="382"/>
      <c r="T23" s="360"/>
      <c r="U23" s="360"/>
      <c r="V23" s="360"/>
      <c r="W23" s="360"/>
      <c r="X23" s="360"/>
    </row>
    <row r="24" ht="174" customHeight="1">
      <c r="A24" s="292">
        <v>15</v>
      </c>
      <c r="B24" s="315" t="s">
        <v>183</v>
      </c>
      <c r="C24" s="292">
        <v>2</v>
      </c>
      <c r="D24" s="294" t="s">
        <v>1843</v>
      </c>
      <c r="E24" s="292"/>
      <c r="G24" s="295">
        <v>0.5</v>
      </c>
      <c r="H24" s="296" t="s">
        <v>28</v>
      </c>
      <c r="I24" s="292" t="s">
        <v>78</v>
      </c>
      <c r="J24" s="267">
        <v>45257</v>
      </c>
      <c r="K24" s="292" t="s">
        <v>275</v>
      </c>
      <c r="L24" s="389" t="s">
        <v>1844</v>
      </c>
      <c r="M24" s="267">
        <v>45349</v>
      </c>
      <c r="N24" s="292" t="s">
        <v>385</v>
      </c>
      <c r="O24" s="292"/>
      <c r="P24" s="267"/>
      <c r="Q24" s="292"/>
      <c r="R24" s="267"/>
      <c r="S24" s="383"/>
      <c r="T24" s="364"/>
      <c r="U24" s="364"/>
      <c r="V24" s="364"/>
      <c r="W24" s="364"/>
      <c r="X24" s="364"/>
    </row>
    <row r="25" ht="157.5" customHeight="1">
      <c r="A25" s="248">
        <v>16</v>
      </c>
      <c r="B25" s="309" t="s">
        <v>183</v>
      </c>
      <c r="C25" s="248">
        <v>2</v>
      </c>
      <c r="D25" s="647" t="s">
        <v>1845</v>
      </c>
      <c r="E25" s="248"/>
      <c r="F25" s="248"/>
      <c r="G25" s="289">
        <v>0.5</v>
      </c>
      <c r="H25" s="290" t="s">
        <v>265</v>
      </c>
      <c r="I25" s="248" t="s">
        <v>78</v>
      </c>
      <c r="J25" s="266">
        <v>45257</v>
      </c>
      <c r="K25" s="248" t="s">
        <v>275</v>
      </c>
      <c r="L25" s="387" t="s">
        <v>1840</v>
      </c>
      <c r="M25" s="266">
        <v>45349</v>
      </c>
      <c r="N25" s="248" t="s">
        <v>1846</v>
      </c>
      <c r="O25" s="248" t="s">
        <v>1847</v>
      </c>
      <c r="P25" s="266">
        <v>45358</v>
      </c>
      <c r="Q25" s="248" t="s">
        <v>366</v>
      </c>
      <c r="R25" s="266"/>
      <c r="S25" s="382"/>
      <c r="T25" s="360"/>
      <c r="U25" s="360"/>
      <c r="V25" s="360"/>
      <c r="W25" s="360"/>
      <c r="X25" s="360"/>
    </row>
    <row r="26" ht="83.25" customHeight="1">
      <c r="A26" s="292">
        <v>17</v>
      </c>
      <c r="B26" s="315" t="s">
        <v>183</v>
      </c>
      <c r="C26" s="292">
        <v>2</v>
      </c>
      <c r="D26" s="294" t="s">
        <v>1848</v>
      </c>
      <c r="E26" s="292"/>
      <c r="F26" s="292"/>
      <c r="G26" s="295">
        <v>0.5</v>
      </c>
      <c r="H26" s="296" t="s">
        <v>28</v>
      </c>
      <c r="I26" s="292" t="s">
        <v>78</v>
      </c>
      <c r="J26" s="267">
        <v>45257</v>
      </c>
      <c r="K26" s="292" t="s">
        <v>275</v>
      </c>
      <c r="L26" s="389" t="s">
        <v>1849</v>
      </c>
      <c r="M26" s="267">
        <v>45349</v>
      </c>
      <c r="N26" s="292" t="s">
        <v>366</v>
      </c>
      <c r="O26" s="292"/>
      <c r="P26" s="267"/>
      <c r="Q26" s="292"/>
      <c r="R26" s="267"/>
      <c r="S26" s="383"/>
      <c r="T26" s="364"/>
      <c r="U26" s="364"/>
      <c r="V26" s="364"/>
      <c r="W26" s="364"/>
      <c r="X26" s="364"/>
    </row>
    <row r="27" ht="52.5">
      <c r="A27" s="248">
        <v>18</v>
      </c>
      <c r="B27" s="309" t="s">
        <v>183</v>
      </c>
      <c r="C27" s="248">
        <v>2</v>
      </c>
      <c r="D27" s="247" t="s">
        <v>1850</v>
      </c>
      <c r="E27" s="248"/>
      <c r="F27" s="248"/>
      <c r="G27" s="289">
        <v>0.5</v>
      </c>
      <c r="H27" s="290" t="s">
        <v>28</v>
      </c>
      <c r="I27" s="248" t="s">
        <v>78</v>
      </c>
      <c r="J27" s="266">
        <v>45257</v>
      </c>
      <c r="K27" s="248" t="s">
        <v>275</v>
      </c>
      <c r="L27" s="387" t="s">
        <v>1851</v>
      </c>
      <c r="M27" s="266">
        <v>45349</v>
      </c>
      <c r="N27" s="248" t="s">
        <v>385</v>
      </c>
      <c r="O27" s="248"/>
      <c r="P27" s="266"/>
      <c r="Q27" s="248"/>
      <c r="R27" s="266"/>
      <c r="S27" s="382"/>
      <c r="T27" s="360"/>
      <c r="U27" s="360"/>
      <c r="V27" s="360"/>
      <c r="W27" s="360"/>
      <c r="X27" s="360"/>
    </row>
    <row r="28" ht="179.25" customHeight="1">
      <c r="A28" s="292">
        <v>19</v>
      </c>
      <c r="B28" s="315" t="s">
        <v>183</v>
      </c>
      <c r="C28" s="292">
        <v>2</v>
      </c>
      <c r="D28" s="294" t="s">
        <v>1852</v>
      </c>
      <c r="E28" s="292"/>
      <c r="F28" s="292"/>
      <c r="G28" s="295">
        <v>0.5</v>
      </c>
      <c r="H28" s="296" t="s">
        <v>28</v>
      </c>
      <c r="I28" s="292" t="s">
        <v>78</v>
      </c>
      <c r="J28" s="267">
        <v>45257</v>
      </c>
      <c r="K28" s="292" t="s">
        <v>275</v>
      </c>
      <c r="L28" s="389" t="s">
        <v>1853</v>
      </c>
      <c r="M28" s="267">
        <v>45349</v>
      </c>
      <c r="N28" s="292" t="s">
        <v>385</v>
      </c>
      <c r="O28" s="292"/>
      <c r="P28" s="267"/>
      <c r="Q28" s="292"/>
      <c r="R28" s="267"/>
      <c r="S28" s="383"/>
      <c r="T28" s="364"/>
      <c r="U28" s="364"/>
      <c r="V28" s="364"/>
      <c r="W28" s="364"/>
      <c r="X28" s="364"/>
    </row>
    <row r="29" ht="56.25">
      <c r="A29" s="248">
        <v>20</v>
      </c>
      <c r="B29" s="309" t="s">
        <v>183</v>
      </c>
      <c r="C29" s="248">
        <v>3</v>
      </c>
      <c r="D29" s="247" t="s">
        <v>1854</v>
      </c>
      <c r="E29" s="248"/>
      <c r="F29" s="248"/>
      <c r="G29" s="289">
        <v>0.5</v>
      </c>
      <c r="H29" s="290" t="s">
        <v>31</v>
      </c>
      <c r="I29" s="248" t="s">
        <v>78</v>
      </c>
      <c r="J29" s="266">
        <v>45257</v>
      </c>
      <c r="K29" s="248" t="s">
        <v>275</v>
      </c>
      <c r="L29" s="387" t="s">
        <v>1855</v>
      </c>
      <c r="M29" s="266">
        <v>45349</v>
      </c>
      <c r="N29" s="248" t="s">
        <v>385</v>
      </c>
      <c r="O29" s="248"/>
      <c r="P29" s="266"/>
      <c r="Q29" s="248"/>
      <c r="R29" s="266"/>
      <c r="S29" s="382"/>
      <c r="T29" s="360"/>
      <c r="U29" s="360"/>
      <c r="V29" s="360"/>
      <c r="W29" s="360"/>
      <c r="X29" s="360"/>
    </row>
    <row r="30" ht="25.5">
      <c r="A30" s="292">
        <v>21</v>
      </c>
      <c r="B30" s="315" t="s">
        <v>183</v>
      </c>
      <c r="C30" s="292">
        <v>4</v>
      </c>
      <c r="D30" s="294" t="s">
        <v>1856</v>
      </c>
      <c r="E30" s="292"/>
      <c r="F30" s="292"/>
      <c r="G30" s="295">
        <v>0.5</v>
      </c>
      <c r="H30" s="296" t="s">
        <v>31</v>
      </c>
      <c r="I30" s="292" t="s">
        <v>78</v>
      </c>
      <c r="J30" s="267">
        <v>45257</v>
      </c>
      <c r="K30" s="292" t="s">
        <v>275</v>
      </c>
      <c r="L30" s="389" t="s">
        <v>1857</v>
      </c>
      <c r="M30" s="267">
        <v>45349</v>
      </c>
      <c r="N30" s="292" t="s">
        <v>385</v>
      </c>
      <c r="O30" s="292"/>
      <c r="P30" s="267"/>
      <c r="Q30" s="292"/>
      <c r="R30" s="267"/>
      <c r="S30" s="383"/>
      <c r="T30" s="364"/>
      <c r="U30" s="364"/>
      <c r="V30" s="364"/>
      <c r="W30" s="364"/>
      <c r="X30" s="364"/>
    </row>
    <row r="31" ht="52.5">
      <c r="A31" s="248">
        <v>22</v>
      </c>
      <c r="B31" s="309" t="s">
        <v>183</v>
      </c>
      <c r="C31" s="248">
        <v>6</v>
      </c>
      <c r="D31" s="247" t="s">
        <v>1858</v>
      </c>
      <c r="E31" s="248"/>
      <c r="F31" s="248"/>
      <c r="G31" s="289">
        <v>0.5</v>
      </c>
      <c r="H31" s="290" t="s">
        <v>28</v>
      </c>
      <c r="I31" s="248" t="s">
        <v>78</v>
      </c>
      <c r="J31" s="266">
        <v>45257</v>
      </c>
      <c r="K31" s="248" t="s">
        <v>275</v>
      </c>
      <c r="L31" s="387" t="s">
        <v>1859</v>
      </c>
      <c r="M31" s="266">
        <v>45349</v>
      </c>
      <c r="N31" s="411" t="s">
        <v>1860</v>
      </c>
      <c r="O31" s="248" t="s">
        <v>1861</v>
      </c>
      <c r="P31" s="266">
        <v>45358</v>
      </c>
      <c r="Q31" s="248" t="s">
        <v>366</v>
      </c>
      <c r="R31" s="266"/>
      <c r="S31" s="382"/>
      <c r="T31" s="360"/>
      <c r="U31" s="360"/>
      <c r="V31" s="360"/>
      <c r="W31" s="360"/>
      <c r="X31" s="360"/>
    </row>
    <row r="32" ht="258.75">
      <c r="A32" s="292">
        <v>23</v>
      </c>
      <c r="B32" s="315" t="s">
        <v>183</v>
      </c>
      <c r="C32" s="292" t="s">
        <v>1862</v>
      </c>
      <c r="D32" s="294" t="s">
        <v>1863</v>
      </c>
      <c r="E32" s="292"/>
      <c r="F32" s="292"/>
      <c r="G32" s="295">
        <v>0.5</v>
      </c>
      <c r="H32" s="296" t="s">
        <v>28</v>
      </c>
      <c r="I32" s="292" t="s">
        <v>78</v>
      </c>
      <c r="J32" s="267">
        <v>45257</v>
      </c>
      <c r="K32" s="292" t="s">
        <v>275</v>
      </c>
      <c r="L32" s="389" t="s">
        <v>1864</v>
      </c>
      <c r="M32" s="267">
        <v>45349</v>
      </c>
      <c r="N32" s="377" t="s">
        <v>1865</v>
      </c>
      <c r="O32" s="292" t="s">
        <v>1866</v>
      </c>
      <c r="P32" s="267">
        <v>45358</v>
      </c>
      <c r="Q32" s="292" t="s">
        <v>366</v>
      </c>
      <c r="R32" s="267"/>
      <c r="S32" s="383"/>
      <c r="T32" s="364"/>
      <c r="U32" s="364"/>
      <c r="V32" s="364"/>
      <c r="W32" s="364"/>
      <c r="X32" s="364"/>
    </row>
    <row r="33" ht="118.5" customHeight="1">
      <c r="A33" s="248">
        <v>24</v>
      </c>
      <c r="B33" s="309" t="s">
        <v>183</v>
      </c>
      <c r="C33" s="248" t="s">
        <v>1862</v>
      </c>
      <c r="D33" s="247" t="s">
        <v>1867</v>
      </c>
      <c r="E33" s="248"/>
      <c r="G33" s="289">
        <v>0.5</v>
      </c>
      <c r="H33" s="290" t="s">
        <v>265</v>
      </c>
      <c r="I33" s="248" t="s">
        <v>78</v>
      </c>
      <c r="J33" s="266">
        <v>45257</v>
      </c>
      <c r="K33" s="248" t="s">
        <v>275</v>
      </c>
      <c r="L33" s="387" t="s">
        <v>1868</v>
      </c>
      <c r="M33" s="266">
        <v>45349</v>
      </c>
      <c r="N33" s="248" t="s">
        <v>366</v>
      </c>
      <c r="O33" s="248"/>
      <c r="P33" s="266"/>
      <c r="Q33" s="248"/>
      <c r="R33" s="266"/>
      <c r="S33" s="382"/>
      <c r="T33" s="360"/>
      <c r="U33" s="360"/>
      <c r="V33" s="360"/>
      <c r="W33" s="360"/>
      <c r="X33" s="360"/>
    </row>
    <row r="34" ht="63.75">
      <c r="A34" s="292">
        <v>25</v>
      </c>
      <c r="B34" s="315" t="s">
        <v>183</v>
      </c>
      <c r="C34" s="292" t="s">
        <v>1869</v>
      </c>
      <c r="D34" s="294" t="s">
        <v>1870</v>
      </c>
      <c r="E34" s="292"/>
      <c r="F34" s="292"/>
      <c r="G34" s="295">
        <v>0.5</v>
      </c>
      <c r="H34" s="296" t="s">
        <v>28</v>
      </c>
      <c r="I34" s="292" t="s">
        <v>78</v>
      </c>
      <c r="J34" s="267">
        <v>45257</v>
      </c>
      <c r="K34" s="292" t="s">
        <v>275</v>
      </c>
      <c r="L34" s="389" t="s">
        <v>1871</v>
      </c>
      <c r="M34" s="267">
        <v>45349</v>
      </c>
      <c r="N34" s="292" t="s">
        <v>318</v>
      </c>
      <c r="O34" s="292"/>
      <c r="P34" s="267"/>
      <c r="Q34" s="292"/>
      <c r="R34" s="267"/>
      <c r="S34" s="383"/>
      <c r="T34" s="364"/>
      <c r="U34" s="364"/>
      <c r="V34" s="364"/>
      <c r="W34" s="364"/>
      <c r="X34" s="364"/>
    </row>
    <row r="35" ht="63.75" customHeight="1">
      <c r="A35" s="248">
        <v>26</v>
      </c>
      <c r="B35" s="309" t="s">
        <v>183</v>
      </c>
      <c r="C35" s="248" t="s">
        <v>1869</v>
      </c>
      <c r="D35" s="247" t="s">
        <v>1872</v>
      </c>
      <c r="E35" s="248"/>
      <c r="F35" s="248"/>
      <c r="G35" s="289">
        <v>0.5</v>
      </c>
      <c r="H35" s="290" t="s">
        <v>28</v>
      </c>
      <c r="I35" s="248" t="s">
        <v>78</v>
      </c>
      <c r="J35" s="266">
        <v>45257</v>
      </c>
      <c r="K35" s="248" t="s">
        <v>275</v>
      </c>
      <c r="L35" s="387" t="s">
        <v>1873</v>
      </c>
      <c r="M35" s="266">
        <v>45349</v>
      </c>
      <c r="N35" s="248" t="s">
        <v>318</v>
      </c>
      <c r="O35" s="248"/>
      <c r="P35" s="266"/>
      <c r="Q35" s="248"/>
      <c r="R35" s="266"/>
      <c r="S35" s="382"/>
      <c r="T35" s="360"/>
      <c r="U35" s="360"/>
      <c r="V35" s="360"/>
      <c r="W35" s="360"/>
      <c r="X35" s="360"/>
    </row>
    <row r="36" ht="102">
      <c r="A36" s="292">
        <v>27</v>
      </c>
      <c r="B36" s="315" t="s">
        <v>183</v>
      </c>
      <c r="C36" s="292" t="s">
        <v>1869</v>
      </c>
      <c r="D36" s="294" t="s">
        <v>1874</v>
      </c>
      <c r="E36" s="292"/>
      <c r="F36" s="292"/>
      <c r="G36" s="295">
        <v>0.5</v>
      </c>
      <c r="H36" s="296" t="s">
        <v>28</v>
      </c>
      <c r="I36" s="292" t="s">
        <v>78</v>
      </c>
      <c r="J36" s="267">
        <v>45257</v>
      </c>
      <c r="K36" s="292" t="s">
        <v>275</v>
      </c>
      <c r="L36" s="389" t="s">
        <v>1875</v>
      </c>
      <c r="M36" s="267">
        <v>45349</v>
      </c>
      <c r="N36" s="292" t="s">
        <v>318</v>
      </c>
      <c r="O36" s="292"/>
      <c r="P36" s="267"/>
      <c r="Q36" s="292"/>
      <c r="R36" s="267"/>
      <c r="S36" s="383"/>
      <c r="T36" s="364"/>
      <c r="U36" s="364"/>
      <c r="V36" s="364"/>
      <c r="W36" s="364"/>
      <c r="X36" s="364"/>
    </row>
    <row r="37" ht="102">
      <c r="A37" s="248">
        <v>28</v>
      </c>
      <c r="B37" s="309" t="s">
        <v>183</v>
      </c>
      <c r="C37" s="248" t="s">
        <v>1869</v>
      </c>
      <c r="D37" s="247" t="s">
        <v>1876</v>
      </c>
      <c r="E37" s="248"/>
      <c r="F37" s="248"/>
      <c r="G37" s="289">
        <v>0.5</v>
      </c>
      <c r="H37" s="290" t="s">
        <v>28</v>
      </c>
      <c r="I37" s="248" t="s">
        <v>78</v>
      </c>
      <c r="J37" s="266">
        <v>45257</v>
      </c>
      <c r="K37" s="248" t="s">
        <v>275</v>
      </c>
      <c r="L37" s="387" t="s">
        <v>1877</v>
      </c>
      <c r="M37" s="266">
        <v>45349</v>
      </c>
      <c r="N37" s="248" t="s">
        <v>318</v>
      </c>
      <c r="O37" s="248"/>
      <c r="P37" s="266"/>
      <c r="Q37" s="248"/>
      <c r="R37" s="266"/>
      <c r="S37" s="382"/>
      <c r="T37" s="360"/>
      <c r="U37" s="360"/>
      <c r="V37" s="360"/>
      <c r="W37" s="360"/>
      <c r="X37" s="360"/>
    </row>
    <row r="38" ht="76.5">
      <c r="A38" s="292">
        <v>29</v>
      </c>
      <c r="B38" s="315" t="s">
        <v>183</v>
      </c>
      <c r="C38" s="292" t="s">
        <v>1869</v>
      </c>
      <c r="D38" s="294" t="s">
        <v>1878</v>
      </c>
      <c r="E38" s="292"/>
      <c r="F38" s="292"/>
      <c r="G38" s="295">
        <v>0.5</v>
      </c>
      <c r="H38" s="296" t="s">
        <v>28</v>
      </c>
      <c r="I38" s="292" t="s">
        <v>78</v>
      </c>
      <c r="J38" s="267">
        <v>45257</v>
      </c>
      <c r="K38" s="292" t="s">
        <v>275</v>
      </c>
      <c r="L38" s="389" t="s">
        <v>1879</v>
      </c>
      <c r="M38" s="267">
        <v>45349</v>
      </c>
      <c r="N38" s="292" t="s">
        <v>318</v>
      </c>
      <c r="O38" s="292"/>
      <c r="P38" s="267"/>
      <c r="Q38" s="292"/>
      <c r="R38" s="267"/>
      <c r="S38" s="383"/>
      <c r="T38" s="364"/>
      <c r="U38" s="364"/>
      <c r="V38" s="364"/>
      <c r="W38" s="364"/>
      <c r="X38" s="364"/>
    </row>
    <row r="39" ht="89.25">
      <c r="A39" s="248">
        <v>30</v>
      </c>
      <c r="B39" s="309" t="s">
        <v>183</v>
      </c>
      <c r="C39" s="248" t="s">
        <v>1869</v>
      </c>
      <c r="D39" s="247" t="s">
        <v>1880</v>
      </c>
      <c r="E39" s="248"/>
      <c r="F39" s="248"/>
      <c r="G39" s="289">
        <v>0.5</v>
      </c>
      <c r="H39" s="290" t="s">
        <v>28</v>
      </c>
      <c r="I39" s="248" t="s">
        <v>78</v>
      </c>
      <c r="J39" s="266">
        <v>45257</v>
      </c>
      <c r="K39" s="248" t="s">
        <v>275</v>
      </c>
      <c r="L39" s="387" t="s">
        <v>1881</v>
      </c>
      <c r="M39" s="266">
        <v>45349</v>
      </c>
      <c r="N39" s="248" t="s">
        <v>366</v>
      </c>
      <c r="O39" s="248"/>
      <c r="P39" s="266"/>
      <c r="Q39" s="248"/>
      <c r="R39" s="266"/>
      <c r="S39" s="382"/>
      <c r="T39" s="360"/>
      <c r="U39" s="360"/>
      <c r="V39" s="360"/>
      <c r="W39" s="360"/>
      <c r="X39" s="360"/>
    </row>
    <row r="40" ht="40.5" customHeight="1">
      <c r="A40" s="292">
        <v>31</v>
      </c>
      <c r="B40" s="315" t="s">
        <v>183</v>
      </c>
      <c r="C40" s="292" t="s">
        <v>1869</v>
      </c>
      <c r="D40" s="294" t="s">
        <v>1882</v>
      </c>
      <c r="E40" s="292"/>
      <c r="F40" s="292"/>
      <c r="G40" s="295">
        <v>0.5</v>
      </c>
      <c r="H40" s="296" t="s">
        <v>28</v>
      </c>
      <c r="I40" s="292" t="s">
        <v>78</v>
      </c>
      <c r="J40" s="267">
        <v>45257</v>
      </c>
      <c r="K40" s="292" t="s">
        <v>275</v>
      </c>
      <c r="L40" s="389" t="s">
        <v>1883</v>
      </c>
      <c r="M40" s="267">
        <v>45349</v>
      </c>
      <c r="N40" s="292" t="s">
        <v>1884</v>
      </c>
      <c r="O40" s="292" t="s">
        <v>1885</v>
      </c>
      <c r="P40" s="267">
        <v>45358</v>
      </c>
      <c r="Q40" s="292" t="s">
        <v>619</v>
      </c>
      <c r="R40" s="267"/>
      <c r="S40" s="383"/>
      <c r="T40" s="364"/>
      <c r="U40" s="364"/>
      <c r="V40" s="364"/>
      <c r="W40" s="364"/>
      <c r="X40" s="364"/>
    </row>
    <row r="41" ht="52.5">
      <c r="A41" s="248">
        <v>32</v>
      </c>
      <c r="B41" s="309" t="s">
        <v>183</v>
      </c>
      <c r="C41" s="248" t="s">
        <v>1869</v>
      </c>
      <c r="D41" s="247" t="s">
        <v>1886</v>
      </c>
      <c r="E41" s="248"/>
      <c r="F41" s="248"/>
      <c r="G41" s="289">
        <v>0.5</v>
      </c>
      <c r="H41" s="290" t="s">
        <v>28</v>
      </c>
      <c r="I41" s="248" t="s">
        <v>78</v>
      </c>
      <c r="J41" s="266">
        <v>45257</v>
      </c>
      <c r="K41" s="248" t="s">
        <v>275</v>
      </c>
      <c r="L41" s="387" t="s">
        <v>1887</v>
      </c>
      <c r="M41" s="266">
        <v>45349</v>
      </c>
      <c r="N41" s="248" t="s">
        <v>366</v>
      </c>
      <c r="O41" s="248"/>
      <c r="P41" s="266"/>
      <c r="Q41" s="248"/>
      <c r="R41" s="266"/>
      <c r="S41" s="382"/>
      <c r="T41" s="360"/>
      <c r="U41" s="360"/>
      <c r="V41" s="360"/>
      <c r="W41" s="360"/>
      <c r="X41" s="360"/>
    </row>
    <row r="42" ht="52.5">
      <c r="A42" s="292">
        <v>33</v>
      </c>
      <c r="B42" s="315" t="s">
        <v>183</v>
      </c>
      <c r="C42" s="292" t="s">
        <v>1869</v>
      </c>
      <c r="D42" s="294" t="s">
        <v>1888</v>
      </c>
      <c r="E42" s="292"/>
      <c r="F42" s="292"/>
      <c r="G42" s="295">
        <v>0.5</v>
      </c>
      <c r="H42" s="296" t="s">
        <v>28</v>
      </c>
      <c r="I42" s="292" t="s">
        <v>78</v>
      </c>
      <c r="J42" s="267">
        <v>45257</v>
      </c>
      <c r="K42" s="292" t="s">
        <v>275</v>
      </c>
      <c r="L42" s="389" t="s">
        <v>1889</v>
      </c>
      <c r="M42" s="267">
        <v>45349</v>
      </c>
      <c r="N42" s="292" t="s">
        <v>1890</v>
      </c>
      <c r="O42" s="292" t="s">
        <v>1891</v>
      </c>
      <c r="P42" s="267">
        <v>45358</v>
      </c>
      <c r="Q42" s="292" t="s">
        <v>366</v>
      </c>
      <c r="R42" s="267"/>
      <c r="S42" s="383"/>
      <c r="T42" s="364"/>
      <c r="U42" s="364"/>
      <c r="V42" s="364"/>
      <c r="W42" s="364"/>
      <c r="X42" s="364"/>
    </row>
    <row r="43" ht="76.5">
      <c r="A43" s="248">
        <v>34</v>
      </c>
      <c r="B43" s="309" t="s">
        <v>183</v>
      </c>
      <c r="C43" s="248" t="s">
        <v>1869</v>
      </c>
      <c r="D43" s="247" t="s">
        <v>1892</v>
      </c>
      <c r="E43" s="248"/>
      <c r="F43" s="248"/>
      <c r="G43" s="289">
        <v>0.5</v>
      </c>
      <c r="H43" s="290" t="s">
        <v>28</v>
      </c>
      <c r="I43" s="248" t="s">
        <v>78</v>
      </c>
      <c r="J43" s="266">
        <v>45257</v>
      </c>
      <c r="K43" s="248" t="s">
        <v>275</v>
      </c>
      <c r="L43" s="387" t="s">
        <v>1893</v>
      </c>
      <c r="M43" s="266">
        <v>45349</v>
      </c>
      <c r="N43" s="248" t="s">
        <v>1894</v>
      </c>
      <c r="O43" s="248" t="s">
        <v>1895</v>
      </c>
      <c r="P43" s="266">
        <v>45358</v>
      </c>
      <c r="Q43" s="248" t="s">
        <v>366</v>
      </c>
      <c r="R43" s="266"/>
      <c r="S43" s="382"/>
      <c r="T43" s="360"/>
      <c r="U43" s="360"/>
      <c r="V43" s="360"/>
      <c r="W43" s="360"/>
      <c r="X43" s="360"/>
    </row>
    <row r="44" ht="114.75">
      <c r="A44" s="292">
        <v>35</v>
      </c>
      <c r="B44" s="315" t="s">
        <v>183</v>
      </c>
      <c r="C44" s="292" t="s">
        <v>1869</v>
      </c>
      <c r="D44" s="294" t="s">
        <v>1896</v>
      </c>
      <c r="E44" s="292"/>
      <c r="F44" s="292"/>
      <c r="G44" s="295">
        <v>0.5</v>
      </c>
      <c r="H44" s="296" t="s">
        <v>28</v>
      </c>
      <c r="I44" s="292" t="s">
        <v>78</v>
      </c>
      <c r="J44" s="267">
        <v>45257</v>
      </c>
      <c r="K44" s="292" t="s">
        <v>275</v>
      </c>
      <c r="L44" s="389" t="s">
        <v>1897</v>
      </c>
      <c r="M44" s="648">
        <v>45349</v>
      </c>
      <c r="N44" s="292" t="s">
        <v>385</v>
      </c>
      <c r="O44" s="292"/>
      <c r="P44" s="267"/>
      <c r="Q44" s="292"/>
      <c r="R44" s="267"/>
      <c r="S44" s="383"/>
      <c r="T44" s="364"/>
      <c r="U44" s="364"/>
      <c r="V44" s="364"/>
      <c r="W44" s="364"/>
      <c r="X44" s="364"/>
    </row>
    <row r="45" ht="52.5">
      <c r="A45" s="248">
        <v>36</v>
      </c>
      <c r="B45" s="309" t="s">
        <v>183</v>
      </c>
      <c r="C45" s="248" t="s">
        <v>1869</v>
      </c>
      <c r="D45" s="247" t="s">
        <v>1898</v>
      </c>
      <c r="E45" s="248"/>
      <c r="F45" s="248"/>
      <c r="G45" s="289">
        <v>0.5</v>
      </c>
      <c r="H45" s="290" t="s">
        <v>28</v>
      </c>
      <c r="I45" s="248" t="s">
        <v>78</v>
      </c>
      <c r="J45" s="266">
        <v>45257</v>
      </c>
      <c r="K45" s="248" t="s">
        <v>275</v>
      </c>
      <c r="L45" s="387" t="s">
        <v>1899</v>
      </c>
      <c r="M45" s="649">
        <v>45349</v>
      </c>
      <c r="N45" s="248" t="s">
        <v>619</v>
      </c>
      <c r="O45" s="248"/>
      <c r="P45" s="266"/>
      <c r="Q45" s="248"/>
      <c r="R45" s="266"/>
      <c r="S45" s="382"/>
      <c r="T45" s="360"/>
      <c r="U45" s="360"/>
      <c r="V45" s="360"/>
      <c r="W45" s="360"/>
      <c r="X45" s="360"/>
    </row>
    <row r="46" ht="52.5">
      <c r="A46" s="292">
        <v>37</v>
      </c>
      <c r="B46" s="315" t="s">
        <v>183</v>
      </c>
      <c r="C46" s="292" t="s">
        <v>1900</v>
      </c>
      <c r="D46" s="294" t="s">
        <v>1901</v>
      </c>
      <c r="E46" s="292"/>
      <c r="F46" s="292"/>
      <c r="G46" s="295">
        <v>0.5</v>
      </c>
      <c r="H46" s="296" t="s">
        <v>28</v>
      </c>
      <c r="I46" s="292" t="s">
        <v>78</v>
      </c>
      <c r="J46" s="267">
        <v>45257</v>
      </c>
      <c r="K46" s="292" t="s">
        <v>275</v>
      </c>
      <c r="L46" s="389" t="s">
        <v>1902</v>
      </c>
      <c r="M46" s="648">
        <v>45349</v>
      </c>
      <c r="N46" s="294" t="s">
        <v>1903</v>
      </c>
      <c r="O46" s="292" t="s">
        <v>1904</v>
      </c>
      <c r="P46" s="267">
        <v>45358</v>
      </c>
      <c r="Q46" s="292" t="s">
        <v>619</v>
      </c>
      <c r="R46" s="267"/>
      <c r="S46" s="383"/>
      <c r="T46" s="364"/>
      <c r="U46" s="364"/>
      <c r="V46" s="364"/>
      <c r="W46" s="364"/>
      <c r="X46" s="364"/>
    </row>
    <row r="47" ht="202.5">
      <c r="A47" s="387">
        <v>38</v>
      </c>
      <c r="B47" s="650" t="s">
        <v>183</v>
      </c>
      <c r="C47" s="387" t="s">
        <v>1900</v>
      </c>
      <c r="D47" s="411" t="s">
        <v>1905</v>
      </c>
      <c r="E47" s="387"/>
      <c r="F47" s="387"/>
      <c r="G47" s="651">
        <v>0.5</v>
      </c>
      <c r="H47" s="387" t="s">
        <v>28</v>
      </c>
      <c r="I47" s="387" t="s">
        <v>78</v>
      </c>
      <c r="J47" s="649">
        <v>45257</v>
      </c>
      <c r="K47" s="387" t="s">
        <v>275</v>
      </c>
      <c r="L47" s="387" t="s">
        <v>853</v>
      </c>
      <c r="M47" s="649">
        <v>45349</v>
      </c>
      <c r="N47" s="411" t="s">
        <v>1906</v>
      </c>
      <c r="O47" s="387" t="s">
        <v>1907</v>
      </c>
      <c r="P47" s="266">
        <v>45358</v>
      </c>
      <c r="Q47" s="387" t="s">
        <v>366</v>
      </c>
      <c r="R47" s="649"/>
      <c r="S47" s="652"/>
      <c r="T47" s="653"/>
      <c r="U47" s="653"/>
      <c r="V47" s="653"/>
      <c r="W47" s="653"/>
      <c r="X47" s="653"/>
    </row>
    <row r="48" ht="133.5" customHeight="1">
      <c r="A48" s="292">
        <v>39</v>
      </c>
      <c r="B48" s="315" t="s">
        <v>183</v>
      </c>
      <c r="C48" s="292" t="s">
        <v>1900</v>
      </c>
      <c r="D48" s="294" t="s">
        <v>1908</v>
      </c>
      <c r="E48" s="292"/>
      <c r="F48" s="292"/>
      <c r="G48" s="295">
        <v>0.5</v>
      </c>
      <c r="H48" s="296" t="s">
        <v>265</v>
      </c>
      <c r="I48" s="292" t="s">
        <v>78</v>
      </c>
      <c r="J48" s="267">
        <v>45257</v>
      </c>
      <c r="K48" s="292" t="s">
        <v>275</v>
      </c>
      <c r="L48" s="389" t="s">
        <v>853</v>
      </c>
      <c r="M48" s="267">
        <v>45349</v>
      </c>
      <c r="N48" s="292" t="s">
        <v>366</v>
      </c>
      <c r="O48" s="292"/>
      <c r="P48" s="267"/>
      <c r="Q48" s="292"/>
      <c r="R48" s="267"/>
      <c r="S48" s="383"/>
      <c r="T48" s="364"/>
      <c r="U48" s="364"/>
      <c r="V48" s="364"/>
      <c r="W48" s="364"/>
      <c r="X48" s="364"/>
    </row>
    <row r="49" ht="204">
      <c r="A49" s="248">
        <v>40</v>
      </c>
      <c r="B49" s="309" t="s">
        <v>183</v>
      </c>
      <c r="C49" s="248" t="s">
        <v>1900</v>
      </c>
      <c r="D49" s="247" t="s">
        <v>1909</v>
      </c>
      <c r="E49" s="248"/>
      <c r="F49" s="248"/>
      <c r="G49" s="289">
        <v>0.5</v>
      </c>
      <c r="H49" s="290" t="s">
        <v>28</v>
      </c>
      <c r="I49" s="248" t="s">
        <v>78</v>
      </c>
      <c r="J49" s="266">
        <v>45257</v>
      </c>
      <c r="K49" s="248" t="s">
        <v>275</v>
      </c>
      <c r="L49" s="387" t="s">
        <v>1910</v>
      </c>
      <c r="M49" s="266">
        <v>45349</v>
      </c>
      <c r="N49" s="247" t="s">
        <v>1911</v>
      </c>
      <c r="O49" s="248" t="s">
        <v>1912</v>
      </c>
      <c r="P49" s="266">
        <v>45358</v>
      </c>
      <c r="Q49" s="248" t="s">
        <v>619</v>
      </c>
      <c r="R49" s="266"/>
      <c r="S49" s="382"/>
      <c r="T49" s="360"/>
      <c r="U49" s="360"/>
      <c r="V49" s="360"/>
      <c r="W49" s="360"/>
      <c r="X49" s="360"/>
    </row>
    <row r="50" ht="52.5">
      <c r="A50" s="292">
        <v>41</v>
      </c>
      <c r="B50" s="315" t="s">
        <v>183</v>
      </c>
      <c r="C50" s="292" t="s">
        <v>1900</v>
      </c>
      <c r="D50" s="294" t="s">
        <v>1913</v>
      </c>
      <c r="E50" s="292"/>
      <c r="F50" s="292"/>
      <c r="G50" s="295">
        <v>0.5</v>
      </c>
      <c r="H50" s="296" t="s">
        <v>28</v>
      </c>
      <c r="I50" s="292" t="s">
        <v>78</v>
      </c>
      <c r="J50" s="267">
        <v>45257</v>
      </c>
      <c r="K50" s="292" t="s">
        <v>275</v>
      </c>
      <c r="L50" s="389" t="s">
        <v>1914</v>
      </c>
      <c r="M50" s="267">
        <v>45349</v>
      </c>
      <c r="N50" s="294" t="s">
        <v>1915</v>
      </c>
      <c r="O50" s="292" t="s">
        <v>1916</v>
      </c>
      <c r="P50" s="267">
        <v>45358</v>
      </c>
      <c r="Q50" s="292" t="s">
        <v>366</v>
      </c>
      <c r="R50" s="267"/>
      <c r="S50" s="383"/>
      <c r="T50" s="364"/>
      <c r="U50" s="364"/>
      <c r="V50" s="364"/>
      <c r="W50" s="364"/>
      <c r="X50" s="364"/>
    </row>
    <row r="51" ht="153">
      <c r="A51" s="248">
        <v>42</v>
      </c>
      <c r="B51" s="309" t="s">
        <v>183</v>
      </c>
      <c r="C51" s="248" t="s">
        <v>1917</v>
      </c>
      <c r="D51" s="247" t="s">
        <v>1918</v>
      </c>
      <c r="E51" s="248"/>
      <c r="F51" s="248"/>
      <c r="G51" s="289">
        <v>0.5</v>
      </c>
      <c r="H51" s="290" t="s">
        <v>265</v>
      </c>
      <c r="I51" s="248" t="s">
        <v>78</v>
      </c>
      <c r="J51" s="266">
        <v>45257</v>
      </c>
      <c r="K51" s="248" t="s">
        <v>275</v>
      </c>
      <c r="L51" s="387" t="s">
        <v>1919</v>
      </c>
      <c r="M51" s="266">
        <v>45349</v>
      </c>
      <c r="N51" s="248" t="s">
        <v>691</v>
      </c>
      <c r="O51" s="387" t="s">
        <v>1920</v>
      </c>
      <c r="P51" s="266">
        <v>45358</v>
      </c>
      <c r="Q51" s="248" t="s">
        <v>366</v>
      </c>
      <c r="R51" s="266"/>
      <c r="S51" s="382"/>
      <c r="T51" s="360"/>
      <c r="U51" s="360"/>
      <c r="V51" s="360"/>
      <c r="W51" s="360"/>
      <c r="X51" s="360"/>
    </row>
    <row r="52" ht="102">
      <c r="A52" s="292">
        <v>43</v>
      </c>
      <c r="B52" s="315" t="s">
        <v>183</v>
      </c>
      <c r="C52" s="292" t="s">
        <v>1862</v>
      </c>
      <c r="D52" s="294" t="s">
        <v>1921</v>
      </c>
      <c r="E52" s="292"/>
      <c r="F52" s="292"/>
      <c r="G52" s="295">
        <v>0.5</v>
      </c>
      <c r="H52" s="296" t="s">
        <v>28</v>
      </c>
      <c r="I52" s="292" t="s">
        <v>78</v>
      </c>
      <c r="J52" s="267">
        <v>45289</v>
      </c>
      <c r="K52" s="292" t="s">
        <v>275</v>
      </c>
      <c r="L52" s="389" t="s">
        <v>1922</v>
      </c>
      <c r="M52" s="267">
        <v>45349</v>
      </c>
      <c r="N52" s="292" t="s">
        <v>1923</v>
      </c>
      <c r="O52" s="292" t="s">
        <v>1924</v>
      </c>
      <c r="P52" s="267">
        <v>45358</v>
      </c>
      <c r="Q52" s="292" t="s">
        <v>366</v>
      </c>
      <c r="R52" s="267"/>
      <c r="S52" s="383"/>
      <c r="T52" s="364"/>
      <c r="U52" s="364"/>
      <c r="V52" s="364"/>
      <c r="W52" s="364"/>
      <c r="X52" s="364"/>
    </row>
    <row r="53" ht="52.5">
      <c r="A53" s="248">
        <v>44</v>
      </c>
      <c r="B53" s="309" t="s">
        <v>183</v>
      </c>
      <c r="C53" s="248">
        <v>2</v>
      </c>
      <c r="D53" s="247" t="s">
        <v>1925</v>
      </c>
      <c r="E53" s="248"/>
      <c r="F53" s="248"/>
      <c r="G53" s="289">
        <v>0.5</v>
      </c>
      <c r="H53" s="290" t="s">
        <v>28</v>
      </c>
      <c r="I53" s="248" t="s">
        <v>78</v>
      </c>
      <c r="J53" s="266">
        <v>45349</v>
      </c>
      <c r="K53" s="248" t="s">
        <v>275</v>
      </c>
      <c r="L53" s="387" t="s">
        <v>1926</v>
      </c>
      <c r="M53" s="266"/>
      <c r="N53" s="411"/>
      <c r="O53" s="248"/>
      <c r="P53" s="266">
        <v>45358</v>
      </c>
      <c r="Q53" s="248" t="s">
        <v>619</v>
      </c>
      <c r="R53" s="248"/>
      <c r="S53" s="360"/>
      <c r="T53" s="360"/>
      <c r="U53" s="360"/>
      <c r="V53" s="360"/>
      <c r="W53" s="360"/>
      <c r="X53" s="360"/>
    </row>
    <row r="54" ht="193.5" customHeight="1">
      <c r="A54" s="292">
        <v>45</v>
      </c>
      <c r="B54" s="315" t="s">
        <v>183</v>
      </c>
      <c r="C54" s="292">
        <v>3</v>
      </c>
      <c r="D54" s="294" t="s">
        <v>1927</v>
      </c>
      <c r="E54" s="292"/>
      <c r="G54" s="295">
        <v>0.5</v>
      </c>
      <c r="H54" s="296" t="s">
        <v>28</v>
      </c>
      <c r="I54" s="292" t="s">
        <v>78</v>
      </c>
      <c r="J54" s="267">
        <v>45349</v>
      </c>
      <c r="K54" s="292" t="s">
        <v>275</v>
      </c>
      <c r="L54" s="389" t="s">
        <v>1928</v>
      </c>
      <c r="M54" s="267"/>
      <c r="N54" s="292"/>
      <c r="O54" s="292"/>
      <c r="P54" s="267">
        <v>45358</v>
      </c>
      <c r="Q54" s="292" t="s">
        <v>366</v>
      </c>
      <c r="R54" s="292"/>
      <c r="S54" s="364"/>
      <c r="T54" s="364"/>
      <c r="U54" s="364"/>
      <c r="V54" s="364"/>
      <c r="W54" s="364"/>
      <c r="X54" s="364"/>
    </row>
    <row r="55" ht="73.5" customHeight="1">
      <c r="A55" s="248">
        <v>46</v>
      </c>
      <c r="B55" s="309" t="s">
        <v>183</v>
      </c>
      <c r="C55" s="248">
        <v>3</v>
      </c>
      <c r="D55" s="247" t="s">
        <v>1929</v>
      </c>
      <c r="E55" s="248"/>
      <c r="F55" s="247"/>
      <c r="G55" s="289">
        <v>0.5</v>
      </c>
      <c r="H55" s="290" t="s">
        <v>28</v>
      </c>
      <c r="I55" s="248" t="s">
        <v>78</v>
      </c>
      <c r="J55" s="266">
        <v>45349</v>
      </c>
      <c r="K55" s="248" t="s">
        <v>275</v>
      </c>
      <c r="L55" s="387" t="s">
        <v>1930</v>
      </c>
      <c r="M55" s="266"/>
      <c r="N55" s="248"/>
      <c r="O55" s="248"/>
      <c r="P55" s="266">
        <v>45358</v>
      </c>
      <c r="Q55" s="248" t="s">
        <v>366</v>
      </c>
      <c r="R55" s="248"/>
      <c r="S55" s="360"/>
      <c r="T55" s="360"/>
      <c r="U55" s="360"/>
      <c r="V55" s="360"/>
      <c r="W55" s="360"/>
      <c r="X55" s="360"/>
    </row>
    <row r="56" ht="114" customHeight="1">
      <c r="A56" s="292">
        <v>47</v>
      </c>
      <c r="B56" s="315" t="s">
        <v>183</v>
      </c>
      <c r="C56" s="292">
        <v>5</v>
      </c>
      <c r="D56" s="372" t="s">
        <v>1931</v>
      </c>
      <c r="E56" s="292"/>
      <c r="F56" s="292"/>
      <c r="G56" s="295">
        <v>0.5</v>
      </c>
      <c r="H56" s="296" t="s">
        <v>31</v>
      </c>
      <c r="I56" s="292" t="s">
        <v>78</v>
      </c>
      <c r="J56" s="267">
        <v>45349</v>
      </c>
      <c r="K56" s="292" t="s">
        <v>275</v>
      </c>
      <c r="L56" s="389" t="s">
        <v>1932</v>
      </c>
      <c r="M56" s="267"/>
      <c r="N56" s="294"/>
      <c r="O56" s="292"/>
      <c r="P56" s="267">
        <v>45358</v>
      </c>
      <c r="Q56" s="292" t="s">
        <v>366</v>
      </c>
      <c r="R56" s="292"/>
      <c r="S56" s="364"/>
      <c r="T56" s="364"/>
      <c r="U56" s="364"/>
      <c r="V56" s="364"/>
      <c r="W56" s="364"/>
      <c r="X56" s="364"/>
    </row>
    <row r="57" ht="114" customHeight="1">
      <c r="A57" s="248">
        <v>48</v>
      </c>
      <c r="B57" s="309" t="s">
        <v>183</v>
      </c>
      <c r="C57" s="248">
        <v>6</v>
      </c>
      <c r="D57" s="374" t="s">
        <v>1933</v>
      </c>
      <c r="E57" s="248"/>
      <c r="G57" s="289">
        <v>0.5</v>
      </c>
      <c r="H57" s="290" t="s">
        <v>28</v>
      </c>
      <c r="I57" s="248" t="s">
        <v>78</v>
      </c>
      <c r="J57" s="266">
        <v>45349</v>
      </c>
      <c r="K57" s="248" t="s">
        <v>275</v>
      </c>
      <c r="L57" s="387" t="s">
        <v>1934</v>
      </c>
      <c r="M57" s="266"/>
      <c r="N57" s="247"/>
      <c r="O57" s="248"/>
      <c r="P57" s="266">
        <v>45358</v>
      </c>
      <c r="Q57" s="248" t="s">
        <v>366</v>
      </c>
      <c r="R57" s="248"/>
      <c r="S57" s="360"/>
      <c r="T57" s="360"/>
      <c r="U57" s="360"/>
      <c r="V57" s="360"/>
      <c r="W57" s="360"/>
      <c r="X57" s="360"/>
    </row>
    <row r="58" ht="52.5">
      <c r="A58" s="292">
        <v>49</v>
      </c>
      <c r="B58" s="315" t="s">
        <v>183</v>
      </c>
      <c r="C58" s="292">
        <v>6</v>
      </c>
      <c r="D58" s="372" t="s">
        <v>1935</v>
      </c>
      <c r="E58" s="292"/>
      <c r="F58" s="292"/>
      <c r="G58" s="295">
        <v>0.5</v>
      </c>
      <c r="H58" s="296" t="s">
        <v>28</v>
      </c>
      <c r="I58" s="292" t="s">
        <v>78</v>
      </c>
      <c r="J58" s="267">
        <v>45349</v>
      </c>
      <c r="K58" s="292" t="s">
        <v>275</v>
      </c>
      <c r="L58" s="389" t="s">
        <v>1936</v>
      </c>
      <c r="M58" s="267"/>
      <c r="N58" s="294"/>
      <c r="O58" s="292"/>
      <c r="P58" s="267">
        <v>45358</v>
      </c>
      <c r="Q58" s="292" t="s">
        <v>366</v>
      </c>
      <c r="R58" s="292"/>
      <c r="S58" s="364"/>
      <c r="T58" s="364"/>
      <c r="U58" s="364"/>
      <c r="V58" s="364"/>
      <c r="W58" s="364"/>
      <c r="X58" s="364"/>
    </row>
    <row r="59">
      <c r="A59" s="248"/>
      <c r="B59" s="309"/>
      <c r="C59" s="248"/>
      <c r="D59" s="247"/>
      <c r="E59" s="248"/>
      <c r="F59" s="248"/>
      <c r="G59" s="289"/>
      <c r="H59" s="290"/>
      <c r="I59" s="248"/>
      <c r="J59" s="266"/>
      <c r="K59" s="248"/>
      <c r="L59" s="387"/>
      <c r="M59" s="266"/>
      <c r="N59" s="247"/>
      <c r="O59" s="248"/>
      <c r="P59" s="266"/>
      <c r="Q59" s="248"/>
      <c r="R59" s="248"/>
      <c r="S59" s="360"/>
      <c r="T59" s="360"/>
      <c r="U59" s="360"/>
      <c r="V59" s="360"/>
      <c r="W59" s="360"/>
      <c r="X59" s="360"/>
    </row>
    <row r="60">
      <c r="A60" s="292"/>
      <c r="B60" s="315"/>
      <c r="C60" s="292"/>
      <c r="D60" s="294"/>
      <c r="E60" s="292"/>
      <c r="F60" s="292"/>
      <c r="G60" s="295"/>
      <c r="H60" s="296"/>
      <c r="I60" s="292"/>
      <c r="J60" s="267"/>
      <c r="K60" s="292"/>
      <c r="L60" s="389"/>
      <c r="M60" s="267"/>
      <c r="N60" s="294"/>
      <c r="O60" s="292"/>
      <c r="P60" s="267"/>
      <c r="Q60" s="292"/>
      <c r="R60" s="292"/>
      <c r="S60" s="364"/>
      <c r="T60" s="364"/>
      <c r="U60" s="364"/>
      <c r="V60" s="364"/>
      <c r="W60" s="364"/>
      <c r="X60" s="364"/>
    </row>
    <row r="61">
      <c r="A61" s="248"/>
      <c r="B61" s="309"/>
      <c r="C61" s="248"/>
      <c r="D61" s="247"/>
      <c r="E61" s="248"/>
      <c r="F61" s="248"/>
      <c r="G61" s="289"/>
      <c r="H61" s="290"/>
      <c r="I61" s="248"/>
      <c r="J61" s="266"/>
      <c r="K61" s="248"/>
      <c r="L61" s="387"/>
      <c r="M61" s="266"/>
      <c r="N61" s="247"/>
      <c r="O61" s="248"/>
      <c r="P61" s="266"/>
      <c r="Q61" s="248"/>
      <c r="R61" s="248"/>
      <c r="S61" s="360"/>
      <c r="T61" s="360"/>
      <c r="U61" s="360"/>
      <c r="V61" s="360"/>
      <c r="W61" s="360"/>
      <c r="X61" s="360"/>
    </row>
    <row r="62">
      <c r="A62" s="292"/>
      <c r="B62" s="315"/>
      <c r="C62" s="292"/>
      <c r="D62" s="294"/>
      <c r="E62" s="292"/>
      <c r="F62" s="292"/>
      <c r="G62" s="295"/>
      <c r="H62" s="296"/>
      <c r="I62" s="292"/>
      <c r="J62" s="267"/>
      <c r="K62" s="292"/>
      <c r="L62" s="389"/>
      <c r="M62" s="267"/>
      <c r="N62" s="294"/>
      <c r="O62" s="292"/>
      <c r="P62" s="267"/>
      <c r="Q62" s="292"/>
      <c r="R62" s="292"/>
      <c r="S62" s="364"/>
      <c r="T62" s="364"/>
      <c r="U62" s="364"/>
      <c r="V62" s="364"/>
      <c r="W62" s="364"/>
      <c r="X62" s="364"/>
    </row>
    <row r="63">
      <c r="A63" s="248"/>
      <c r="B63" s="309"/>
      <c r="C63" s="248"/>
      <c r="D63" s="247"/>
      <c r="E63" s="248"/>
      <c r="F63" s="248"/>
      <c r="G63" s="289"/>
      <c r="H63" s="290"/>
      <c r="I63" s="248"/>
      <c r="J63" s="266"/>
      <c r="K63" s="248"/>
      <c r="L63" s="387"/>
      <c r="M63" s="266"/>
      <c r="N63" s="247"/>
      <c r="O63" s="248"/>
      <c r="P63" s="266"/>
      <c r="Q63" s="248"/>
      <c r="R63" s="248"/>
      <c r="S63" s="360"/>
      <c r="T63" s="360"/>
      <c r="U63" s="360"/>
      <c r="V63" s="360"/>
      <c r="W63" s="360"/>
      <c r="X63" s="360"/>
    </row>
    <row r="64">
      <c r="A64" s="292"/>
      <c r="B64" s="315"/>
      <c r="C64" s="292"/>
      <c r="D64" s="294"/>
      <c r="E64" s="292"/>
      <c r="F64" s="292"/>
      <c r="G64" s="295"/>
      <c r="H64" s="296"/>
      <c r="I64" s="292"/>
      <c r="J64" s="267"/>
      <c r="K64" s="292"/>
      <c r="L64" s="389"/>
      <c r="M64" s="267"/>
      <c r="N64" s="294"/>
      <c r="O64" s="292"/>
      <c r="P64" s="267"/>
      <c r="Q64" s="292"/>
      <c r="R64" s="292"/>
      <c r="S64" s="364"/>
      <c r="T64" s="364"/>
      <c r="U64" s="364"/>
      <c r="V64" s="364"/>
      <c r="W64" s="364"/>
      <c r="X64" s="364"/>
    </row>
    <row r="65">
      <c r="A65" s="248"/>
      <c r="B65" s="309"/>
      <c r="C65" s="248"/>
      <c r="D65" s="247"/>
      <c r="E65" s="248"/>
      <c r="F65" s="248"/>
      <c r="G65" s="289"/>
      <c r="H65" s="290"/>
      <c r="I65" s="248"/>
      <c r="J65" s="266"/>
      <c r="K65" s="248"/>
      <c r="L65" s="387"/>
      <c r="M65" s="266"/>
      <c r="N65" s="247"/>
      <c r="O65" s="248"/>
      <c r="P65" s="266"/>
      <c r="Q65" s="248"/>
      <c r="R65" s="248"/>
      <c r="S65" s="360"/>
      <c r="T65" s="360"/>
      <c r="U65" s="360"/>
      <c r="V65" s="360"/>
      <c r="W65" s="360"/>
      <c r="X65" s="360"/>
    </row>
    <row r="66">
      <c r="A66" s="292"/>
      <c r="B66" s="315"/>
      <c r="C66" s="292"/>
      <c r="D66" s="294"/>
      <c r="E66" s="292"/>
      <c r="F66" s="292"/>
      <c r="G66" s="295"/>
      <c r="H66" s="296"/>
      <c r="I66" s="292"/>
      <c r="J66" s="267"/>
      <c r="K66" s="292"/>
      <c r="L66" s="389"/>
      <c r="M66" s="267"/>
      <c r="N66" s="294"/>
      <c r="O66" s="292"/>
      <c r="P66" s="267"/>
      <c r="Q66" s="292"/>
      <c r="R66" s="292"/>
      <c r="S66" s="364"/>
      <c r="T66" s="364"/>
      <c r="U66" s="364"/>
      <c r="V66" s="364"/>
      <c r="W66" s="364"/>
      <c r="X66" s="364"/>
    </row>
    <row r="67">
      <c r="A67" s="248"/>
      <c r="B67" s="309"/>
      <c r="C67" s="248"/>
      <c r="D67" s="247"/>
      <c r="E67" s="248"/>
      <c r="F67" s="248"/>
      <c r="G67" s="289"/>
      <c r="H67" s="290"/>
      <c r="I67" s="248"/>
      <c r="J67" s="266"/>
      <c r="K67" s="248"/>
      <c r="L67" s="387"/>
      <c r="M67" s="266"/>
      <c r="N67" s="247"/>
      <c r="O67" s="248"/>
      <c r="P67" s="266"/>
      <c r="Q67" s="248"/>
      <c r="R67" s="248"/>
      <c r="S67" s="360"/>
      <c r="T67" s="360"/>
      <c r="U67" s="360"/>
      <c r="V67" s="360"/>
      <c r="W67" s="360"/>
      <c r="X67" s="360"/>
    </row>
    <row r="68">
      <c r="A68" s="292"/>
      <c r="B68" s="315"/>
      <c r="C68" s="292"/>
      <c r="D68" s="294"/>
      <c r="E68" s="292"/>
      <c r="F68" s="292"/>
      <c r="G68" s="295"/>
      <c r="H68" s="296"/>
      <c r="I68" s="292"/>
      <c r="J68" s="267"/>
      <c r="K68" s="292"/>
      <c r="L68" s="389"/>
      <c r="M68" s="267"/>
      <c r="N68" s="294"/>
      <c r="O68" s="292"/>
      <c r="P68" s="267"/>
      <c r="Q68" s="292"/>
      <c r="R68" s="292"/>
      <c r="S68" s="364"/>
      <c r="T68" s="364"/>
      <c r="U68" s="364"/>
      <c r="V68" s="364"/>
      <c r="W68" s="364"/>
      <c r="X68" s="364"/>
    </row>
  </sheetData>
  <mergeCells count="6">
    <mergeCell ref="E19:F19"/>
    <mergeCell ref="E23:F23"/>
    <mergeCell ref="E24:F24"/>
    <mergeCell ref="E33:F33"/>
    <mergeCell ref="E54:F54"/>
    <mergeCell ref="E57:F57"/>
  </mergeCells>
  <dataValidations count="4" disablePrompts="0">
    <dataValidation sqref="G10:G6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68" type="list" allowBlank="1" errorStyle="stop" imeMode="noControl" operator="between" showDropDown="0" showErrorMessage="0" showInputMessage="0">
      <formula1>'Списки'!$E$2:$E$1002</formula1>
    </dataValidation>
    <dataValidation sqref="K10:K68"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FC00A6-002B-4128-B757-0086004D00DA}">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9E0074-009E-4877-969D-006500DC003E}">
            <xm:f>1</xm:f>
            <x14:dxf>
              <font>
                <color indexed="65"/>
              </font>
              <fill>
                <patternFill patternType="solid">
                  <fgColor rgb="FF434343"/>
                  <bgColor rgb="FF434343"/>
                </patternFill>
              </fill>
              <border>
                <left style="none"/>
                <right style="none"/>
                <top style="none"/>
                <bottom style="none"/>
                <diagonal style="none"/>
              </border>
            </x14:dxf>
          </x14:cfRule>
          <xm:sqref>G10:G68</xm:sqref>
        </x14:conditionalFormatting>
        <x14:conditionalFormatting xmlns:xm="http://schemas.microsoft.com/office/excel/2006/main">
          <x14:cfRule type="cellIs" priority="11" operator="equal" id="{00FD00C2-0046-4CA2-9C36-002D003B00B6}">
            <xm:f>0.5</xm:f>
            <x14:dxf>
              <font>
                <color indexed="65"/>
              </font>
              <fill>
                <patternFill patternType="solid">
                  <fgColor rgb="FF999999"/>
                  <bgColor rgb="FF999999"/>
                </patternFill>
              </fill>
              <border>
                <left style="none"/>
                <right style="none"/>
                <top style="none"/>
                <bottom style="none"/>
                <diagonal style="none"/>
              </border>
            </x14:dxf>
          </x14:cfRule>
          <xm:sqref>G10:G68</xm:sqref>
        </x14:conditionalFormatting>
        <x14:conditionalFormatting xmlns:xm="http://schemas.microsoft.com/office/excel/2006/main">
          <x14:cfRule type="cellIs" priority="10" operator="equal" id="{009A001A-0005-40C0-9730-002000CD0014}">
            <xm:f>0.2</xm:f>
            <x14:dxf>
              <font/>
              <fill>
                <patternFill patternType="solid">
                  <fgColor rgb="FFCCCCCC"/>
                  <bgColor rgb="FFCCCCCC"/>
                </patternFill>
              </fill>
              <border>
                <left style="none"/>
                <right style="none"/>
                <top style="none"/>
                <bottom style="none"/>
                <diagonal style="none"/>
              </border>
            </x14:dxf>
          </x14:cfRule>
          <xm:sqref>G10:G68</xm:sqref>
        </x14:conditionalFormatting>
        <x14:conditionalFormatting xmlns:xm="http://schemas.microsoft.com/office/excel/2006/main">
          <x14:cfRule type="containsText" priority="9" operator="containsText" text="ПД" id="{000B0076-0021-4BCC-A1AA-007B00A10052}">
            <xm:f>NOT(ISERROR(SEARCH(("ПД"),(K3))))</xm:f>
            <x14:dxf>
              <font/>
              <fill>
                <patternFill patternType="solid">
                  <fgColor rgb="FFF9CB9C"/>
                  <bgColor rgb="FFF9CB9C"/>
                </patternFill>
              </fill>
              <border>
                <left style="none"/>
                <right style="none"/>
                <top style="none"/>
                <bottom style="none"/>
                <diagonal style="none"/>
              </border>
            </x14:dxf>
          </x14:cfRule>
          <xm:sqref>K3 K5:K68</xm:sqref>
        </x14:conditionalFormatting>
        <x14:conditionalFormatting xmlns:xm="http://schemas.microsoft.com/office/excel/2006/main">
          <x14:cfRule type="containsText" priority="8" operator="containsText" text="отменено" id="{00300013-006F-4779-AFF0-00FB00DB00FE}">
            <xm:f>NOT(ISERROR(SEARCH(("отменено"),(K3))))</xm:f>
            <x14:dxf>
              <font/>
              <fill>
                <patternFill patternType="solid">
                  <fgColor rgb="FFD9EAD3"/>
                  <bgColor rgb="FFD9EAD3"/>
                </patternFill>
              </fill>
              <border>
                <left style="none"/>
                <right style="none"/>
                <top style="none"/>
                <bottom style="none"/>
                <diagonal style="none"/>
              </border>
            </x14:dxf>
          </x14:cfRule>
          <xm:sqref>K3 K5:K68</xm:sqref>
        </x14:conditionalFormatting>
        <x14:conditionalFormatting xmlns:xm="http://schemas.microsoft.com/office/excel/2006/main">
          <x14:cfRule type="cellIs" priority="7" operator="equal" id="{009B004A-00E4-4987-AE4E-0022004100A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H5:H68 A9:G9</xm:sqref>
        </x14:conditionalFormatting>
        <x14:conditionalFormatting xmlns:xm="http://schemas.microsoft.com/office/excel/2006/main">
          <x14:cfRule type="cellIs" priority="6" operator="equal" id="{00C1000D-0086-4F6F-9C4F-006B006A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H5:H68 A9:G9</xm:sqref>
        </x14:conditionalFormatting>
        <x14:conditionalFormatting xmlns:xm="http://schemas.microsoft.com/office/excel/2006/main">
          <x14:cfRule type="cellIs" priority="5" operator="equal" id="{00A800FE-00B1-40AA-8228-003B0088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H5:H68 A9:G9</xm:sqref>
        </x14:conditionalFormatting>
        <x14:conditionalFormatting xmlns:xm="http://schemas.microsoft.com/office/excel/2006/main">
          <x14:cfRule type="cellIs" priority="4" operator="equal" id="{00140036-0031-4D69-A56E-001D00FA008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H5:H68 A9:G9</xm:sqref>
        </x14:conditionalFormatting>
        <x14:conditionalFormatting xmlns:xm="http://schemas.microsoft.com/office/excel/2006/main">
          <x14:cfRule type="cellIs" priority="3" operator="equal" id="{00EE0095-00AB-4A3C-B0AE-00610058007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H5:H68 A9:G9</xm:sqref>
        </x14:conditionalFormatting>
        <x14:conditionalFormatting xmlns:xm="http://schemas.microsoft.com/office/excel/2006/main">
          <x14:cfRule type="containsText" priority="2" operator="containsText" text="повторно" id="{00AD0045-006E-4886-8146-006100000015}">
            <xm:f>NOT(ISERROR(SEARCH(("повторно"),(K3))))</xm:f>
            <x14:dxf>
              <font/>
              <fill>
                <patternFill patternType="solid">
                  <fgColor rgb="FFEA9999"/>
                  <bgColor rgb="FFEA9999"/>
                </patternFill>
              </fill>
              <border>
                <left style="none"/>
                <right style="none"/>
                <top style="none"/>
                <bottom style="none"/>
                <diagonal style="none"/>
              </border>
            </x14:dxf>
          </x14:cfRule>
          <xm:sqref>K3 K5:K68</xm:sqref>
        </x14:conditionalFormatting>
        <x14:conditionalFormatting xmlns:xm="http://schemas.microsoft.com/office/excel/2006/main">
          <x14:cfRule type="containsText" priority="1" operator="containsText" text="снято" id="{00BD0048-009F-4C31-90B6-00A1008000F6}">
            <xm:f>NOT(ISERROR(SEARCH(("снято"),(K3))))</xm:f>
            <x14:dxf>
              <font/>
              <fill>
                <patternFill patternType="solid">
                  <fgColor rgb="FF93C47D"/>
                  <bgColor rgb="FF93C47D"/>
                </patternFill>
              </fill>
              <border>
                <left style="none"/>
                <right style="none"/>
                <top style="none"/>
                <bottom style="none"/>
                <diagonal style="none"/>
              </border>
            </x14:dxf>
          </x14:cfRule>
          <xm:sqref>K3 K5:K68</xm:sqref>
        </x14:conditionalFormatting>
      </x14:conditionalFormattings>
    </ext>
  </extLst>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J1" zoomScale="100" workbookViewId="0">
      <selection activeCell="A1" activeCellId="0" sqref="A1"/>
    </sheetView>
  </sheetViews>
  <sheetFormatPr defaultColWidth="12.630000000000001" defaultRowHeight="15.75" customHeight="1" outlineLevelRow="1" outlineLevelCol="1"/>
  <cols>
    <col customWidth="1" min="1" max="1" width="10"/>
    <col customWidth="1" min="2" max="2" width="19.629999999999999"/>
    <col customWidth="1" min="3" max="3" width="9.3800000000000008"/>
    <col customWidth="1" min="4" max="4" width="56.880000000000003"/>
    <col customWidth="1" min="5" max="5" width="42.130000000000003"/>
    <col collapsed="1" customWidth="1" min="6" max="6" width="17.75"/>
    <col customWidth="1" hidden="1" min="7" max="7" outlineLevel="1" width="11.130000000000001"/>
    <col customWidth="1" hidden="1" min="8" max="8" outlineLevel="1" width="14"/>
    <col customWidth="1" min="10" max="10" width="9.25"/>
    <col customWidth="1" min="11" max="11" width="11.130000000000001"/>
    <col customWidth="1" min="12" max="12" width="28.25"/>
    <col customWidth="1" min="13" max="13" width="10"/>
    <col customWidth="1" min="14" max="14" width="62.130000000000003"/>
    <col customWidth="1" min="15" max="15" width="23.25"/>
    <col customWidth="1" min="16" max="16" width="11.5"/>
    <col customWidth="1" min="17" max="17" width="21.75"/>
    <col customWidth="1" hidden="1" min="18" max="18" width="21"/>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351"/>
      <c r="B3" s="18" t="s">
        <v>266</v>
      </c>
      <c r="C3" s="18" t="s">
        <v>267</v>
      </c>
      <c r="D3" s="18" t="s">
        <v>34</v>
      </c>
      <c r="E3" s="18"/>
      <c r="F3" s="18"/>
      <c r="G3" s="289"/>
      <c r="H3" s="352">
        <f>COUNTIF($H10:$H36,"1 - Несоответствие продуктовым требованиям ПИК-Стандарт")</f>
        <v>3</v>
      </c>
      <c r="I3" s="352">
        <f>COUNTIF($H10:$H36,"2 - Несоответствие Бренд-листам ПИК")</f>
        <v>0</v>
      </c>
      <c r="J3" s="352">
        <f>COUNTIF($H35:$H36,"3 - Несоответствие Каталогу отделки")</f>
        <v>0</v>
      </c>
      <c r="K3" s="352">
        <f>COUNTIF($H10:$H36,"5 - Ошибка в применении СТМ")</f>
        <v>0</v>
      </c>
      <c r="L3" s="352">
        <f>COUNTIF($H10:$H36,"4 - Несоответствие Каталогу оборудования")</f>
        <v>0</v>
      </c>
      <c r="M3" s="352">
        <f>COUNTIF($H10:$H36,"6 - Ошибка в применении сборных ЛМ")</f>
        <v>0</v>
      </c>
      <c r="N3" s="352">
        <f>COUNTIF($H10:$H36,"7 - Ошибка в применении шкаф-пакетов")</f>
        <v>0</v>
      </c>
      <c r="O3" s="352">
        <f>COUNTIF($H10:$H36,"8 - Ошибка в применении шахт-пакетов")</f>
        <v>0</v>
      </c>
      <c r="P3" s="352">
        <f>COUNTIF($H10:$H36,"9 - Несоответствие типологическим требованиям ПИК-Стандарт")</f>
        <v>0</v>
      </c>
      <c r="Q3" s="352">
        <f>COUNTIF($H10:$H36,"10 - Несоответствие НТД РФ")</f>
        <v>0</v>
      </c>
      <c r="R3" s="352">
        <f>COUNTIF($H10:$H36,"11 - Несоответствие ИРД (кроме ТУ, СТУ), АПР, ПД")</f>
        <v>0</v>
      </c>
      <c r="S3" s="352">
        <f>COUNTIF($H10:$H36,"12 - Несоответствие требованиям ТУ, СТУ")</f>
        <v>0</v>
      </c>
      <c r="T3" s="352">
        <f>COUNTIF($H10:$H36,"13 - Ошибка в технических решениях")</f>
        <v>0</v>
      </c>
      <c r="U3" s="352">
        <f>COUNTIF($H10:$H36,"14 - Неувязка м/у собой комплектов РД")</f>
        <v>0</v>
      </c>
      <c r="V3" s="352">
        <f>COUNTIF($H10:$H36,"15 - Недостаточность информации влияющей на СМР")</f>
        <v>21</v>
      </c>
      <c r="W3" s="352">
        <f>COUNTIF($H10:$H36,"16 - Нерациональное решение")</f>
        <v>0</v>
      </c>
      <c r="X3" s="352">
        <f>COUNTIF($H10:$H36,"17 - Оформление")</f>
        <v>2</v>
      </c>
    </row>
    <row r="4" hidden="1" outlineLevel="1">
      <c r="A4" s="125" t="s">
        <v>264</v>
      </c>
      <c r="B4" s="353">
        <v>5</v>
      </c>
      <c r="C4" s="353">
        <v>5</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COUNTIFS(G10:G36,"0,2")</f>
        <v>0</v>
      </c>
      <c r="H6" s="531"/>
      <c r="I6" s="292"/>
      <c r="J6" s="267"/>
      <c r="K6" s="292"/>
      <c r="L6" s="267"/>
      <c r="M6" s="267"/>
      <c r="N6" s="292"/>
      <c r="O6" s="267"/>
      <c r="P6" s="267"/>
      <c r="Q6" s="292"/>
      <c r="R6" s="267"/>
      <c r="S6" s="383"/>
      <c r="T6" s="364"/>
      <c r="U6" s="364"/>
      <c r="V6" s="364"/>
      <c r="W6" s="364"/>
      <c r="X6" s="364"/>
    </row>
    <row r="7" hidden="1" outlineLevel="1">
      <c r="A7" s="365">
        <f>G6*0.2/B4</f>
        <v>0</v>
      </c>
      <c r="B7" s="365">
        <f>G7*0.5/B4</f>
        <v>2.6000000000000001</v>
      </c>
      <c r="C7" s="365">
        <f>G8*1/B4</f>
        <v>0</v>
      </c>
      <c r="D7" s="366">
        <f>(G6*A6+G7*B6+G8*C6)/SUM(G6:G8)</f>
        <v>0.5</v>
      </c>
      <c r="E7" s="367"/>
      <c r="F7" s="143" t="s">
        <v>269</v>
      </c>
      <c r="G7" s="368">
        <f>COUNTIFS(G10:G36,"0,5")</f>
        <v>26</v>
      </c>
      <c r="H7" s="530"/>
      <c r="I7" s="369"/>
      <c r="J7" s="369"/>
      <c r="K7" s="369"/>
      <c r="L7" s="369"/>
      <c r="M7" s="369"/>
      <c r="N7" s="369"/>
      <c r="O7" s="369"/>
      <c r="P7" s="369"/>
      <c r="Q7" s="369"/>
      <c r="R7" s="369"/>
      <c r="S7" s="370"/>
      <c r="T7" s="370"/>
      <c r="U7" s="370"/>
      <c r="V7" s="370"/>
      <c r="W7" s="370"/>
      <c r="X7" s="370"/>
    </row>
    <row r="8" hidden="1" outlineLevel="1">
      <c r="A8" s="126" t="s">
        <v>53</v>
      </c>
      <c r="B8" s="126" t="s">
        <v>53</v>
      </c>
      <c r="C8" s="126" t="s">
        <v>53</v>
      </c>
      <c r="D8" s="126" t="s">
        <v>53</v>
      </c>
      <c r="E8" s="126"/>
      <c r="F8" s="18" t="s">
        <v>270</v>
      </c>
      <c r="G8" s="362">
        <f>COUNTIFS(G10:G36,"1")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178.5">
      <c r="A10" s="292">
        <v>1</v>
      </c>
      <c r="B10" s="315" t="s">
        <v>186</v>
      </c>
      <c r="C10" s="292">
        <v>1</v>
      </c>
      <c r="D10" s="294" t="s">
        <v>1823</v>
      </c>
      <c r="E10" s="292"/>
      <c r="F10" s="292"/>
      <c r="G10" s="295">
        <v>0.5</v>
      </c>
      <c r="H10" s="296" t="s">
        <v>28</v>
      </c>
      <c r="I10" s="292" t="s">
        <v>78</v>
      </c>
      <c r="J10" s="267">
        <v>45258</v>
      </c>
      <c r="K10" s="292" t="s">
        <v>275</v>
      </c>
      <c r="L10" s="654" t="s">
        <v>1824</v>
      </c>
      <c r="M10" s="267">
        <v>45350</v>
      </c>
      <c r="N10" s="292" t="s">
        <v>385</v>
      </c>
      <c r="O10" s="292"/>
      <c r="P10" s="267"/>
      <c r="Q10" s="292"/>
      <c r="R10" s="267"/>
      <c r="S10" s="383"/>
      <c r="T10" s="364"/>
      <c r="U10" s="364"/>
      <c r="V10" s="364"/>
      <c r="W10" s="364"/>
      <c r="X10" s="364"/>
    </row>
    <row r="11" ht="76.5">
      <c r="A11" s="248">
        <v>2</v>
      </c>
      <c r="B11" s="309" t="s">
        <v>186</v>
      </c>
      <c r="C11" s="248">
        <v>1</v>
      </c>
      <c r="D11" s="247" t="s">
        <v>1825</v>
      </c>
      <c r="E11" s="248"/>
      <c r="F11" s="248"/>
      <c r="G11" s="289">
        <v>0.5</v>
      </c>
      <c r="H11" s="290" t="s">
        <v>28</v>
      </c>
      <c r="I11" s="248" t="s">
        <v>78</v>
      </c>
      <c r="J11" s="266">
        <v>45258</v>
      </c>
      <c r="K11" s="248" t="s">
        <v>275</v>
      </c>
      <c r="L11" s="654" t="s">
        <v>1824</v>
      </c>
      <c r="M11" s="266">
        <v>45350</v>
      </c>
      <c r="N11" s="248" t="s">
        <v>385</v>
      </c>
      <c r="O11" s="248"/>
      <c r="P11" s="266"/>
      <c r="Q11" s="248"/>
      <c r="R11" s="266"/>
      <c r="S11" s="382"/>
      <c r="T11" s="360"/>
      <c r="U11" s="360"/>
      <c r="V11" s="360"/>
      <c r="W11" s="360"/>
      <c r="X11" s="360"/>
    </row>
    <row r="12" ht="114.75">
      <c r="A12" s="292">
        <v>3</v>
      </c>
      <c r="B12" s="315" t="s">
        <v>186</v>
      </c>
      <c r="C12" s="292">
        <v>1</v>
      </c>
      <c r="D12" s="294" t="s">
        <v>1826</v>
      </c>
      <c r="E12" s="292"/>
      <c r="F12" s="292"/>
      <c r="G12" s="295">
        <v>0.5</v>
      </c>
      <c r="H12" s="296" t="s">
        <v>28</v>
      </c>
      <c r="I12" s="292" t="s">
        <v>78</v>
      </c>
      <c r="J12" s="267">
        <v>45258</v>
      </c>
      <c r="K12" s="292" t="s">
        <v>275</v>
      </c>
      <c r="L12" s="654" t="s">
        <v>1824</v>
      </c>
      <c r="M12" s="267">
        <v>45350</v>
      </c>
      <c r="N12" s="292" t="s">
        <v>385</v>
      </c>
      <c r="O12" s="292"/>
      <c r="P12" s="267"/>
      <c r="Q12" s="292"/>
      <c r="R12" s="267"/>
      <c r="S12" s="383"/>
      <c r="T12" s="364"/>
      <c r="U12" s="364"/>
      <c r="V12" s="364"/>
      <c r="W12" s="364"/>
      <c r="X12" s="364"/>
    </row>
    <row r="13" ht="52.5">
      <c r="A13" s="248">
        <v>4</v>
      </c>
      <c r="B13" s="309" t="s">
        <v>186</v>
      </c>
      <c r="C13" s="248">
        <v>1</v>
      </c>
      <c r="D13" s="247" t="s">
        <v>1827</v>
      </c>
      <c r="E13" s="248"/>
      <c r="F13" s="248"/>
      <c r="G13" s="289">
        <v>0.5</v>
      </c>
      <c r="H13" s="290" t="s">
        <v>28</v>
      </c>
      <c r="I13" s="248" t="s">
        <v>78</v>
      </c>
      <c r="J13" s="266">
        <v>45258</v>
      </c>
      <c r="K13" s="248" t="s">
        <v>275</v>
      </c>
      <c r="L13" s="654" t="s">
        <v>1824</v>
      </c>
      <c r="M13" s="266">
        <v>45350</v>
      </c>
      <c r="N13" s="248" t="s">
        <v>385</v>
      </c>
      <c r="O13" s="248"/>
      <c r="P13" s="266"/>
      <c r="Q13" s="248"/>
      <c r="R13" s="266"/>
      <c r="S13" s="382"/>
      <c r="T13" s="360"/>
      <c r="U13" s="360"/>
      <c r="V13" s="360"/>
      <c r="W13" s="360"/>
      <c r="X13" s="360"/>
    </row>
    <row r="14" ht="165.75">
      <c r="A14" s="292">
        <v>5</v>
      </c>
      <c r="B14" s="315" t="s">
        <v>186</v>
      </c>
      <c r="C14" s="292">
        <v>1</v>
      </c>
      <c r="D14" s="294" t="s">
        <v>1828</v>
      </c>
      <c r="E14" s="292"/>
      <c r="F14" s="292"/>
      <c r="G14" s="295">
        <v>0.5</v>
      </c>
      <c r="H14" s="296" t="s">
        <v>28</v>
      </c>
      <c r="I14" s="292" t="s">
        <v>78</v>
      </c>
      <c r="J14" s="267">
        <v>45258</v>
      </c>
      <c r="K14" s="292" t="s">
        <v>275</v>
      </c>
      <c r="L14" s="654" t="s">
        <v>1824</v>
      </c>
      <c r="M14" s="267">
        <v>45350</v>
      </c>
      <c r="N14" s="292" t="s">
        <v>385</v>
      </c>
      <c r="O14" s="292"/>
      <c r="P14" s="267"/>
      <c r="Q14" s="292"/>
      <c r="R14" s="267"/>
      <c r="S14" s="383"/>
      <c r="T14" s="364"/>
      <c r="U14" s="364"/>
      <c r="V14" s="364"/>
      <c r="W14" s="364"/>
      <c r="X14" s="364"/>
    </row>
    <row r="15" ht="52.5">
      <c r="A15" s="248">
        <v>6</v>
      </c>
      <c r="B15" s="309" t="s">
        <v>186</v>
      </c>
      <c r="C15" s="248">
        <v>1</v>
      </c>
      <c r="D15" s="247" t="s">
        <v>1829</v>
      </c>
      <c r="E15" s="248"/>
      <c r="F15" s="248"/>
      <c r="G15" s="289">
        <v>0.5</v>
      </c>
      <c r="H15" s="290" t="s">
        <v>28</v>
      </c>
      <c r="I15" s="248" t="s">
        <v>78</v>
      </c>
      <c r="J15" s="266">
        <v>45258</v>
      </c>
      <c r="K15" s="248" t="s">
        <v>275</v>
      </c>
      <c r="L15" s="654" t="s">
        <v>1824</v>
      </c>
      <c r="M15" s="266">
        <v>45350</v>
      </c>
      <c r="N15" s="248" t="s">
        <v>385</v>
      </c>
      <c r="O15" s="248"/>
      <c r="P15" s="266"/>
      <c r="Q15" s="248"/>
      <c r="R15" s="266"/>
      <c r="S15" s="382"/>
      <c r="T15" s="360"/>
      <c r="U15" s="360"/>
      <c r="V15" s="360"/>
      <c r="W15" s="360"/>
      <c r="X15" s="360"/>
    </row>
    <row r="16" ht="76.5">
      <c r="A16" s="292">
        <v>7</v>
      </c>
      <c r="B16" s="315" t="s">
        <v>186</v>
      </c>
      <c r="C16" s="292">
        <v>1</v>
      </c>
      <c r="D16" s="294" t="s">
        <v>1830</v>
      </c>
      <c r="E16" s="292"/>
      <c r="F16" s="292"/>
      <c r="G16" s="295">
        <v>0.5</v>
      </c>
      <c r="H16" s="296" t="s">
        <v>28</v>
      </c>
      <c r="I16" s="292" t="s">
        <v>78</v>
      </c>
      <c r="J16" s="267">
        <v>45258</v>
      </c>
      <c r="K16" s="292" t="s">
        <v>275</v>
      </c>
      <c r="L16" s="654" t="s">
        <v>1824</v>
      </c>
      <c r="M16" s="267">
        <v>45350</v>
      </c>
      <c r="N16" s="292" t="s">
        <v>385</v>
      </c>
      <c r="O16" s="292"/>
      <c r="P16" s="267"/>
      <c r="Q16" s="292"/>
      <c r="R16" s="267"/>
      <c r="S16" s="383"/>
      <c r="T16" s="364"/>
      <c r="U16" s="364"/>
      <c r="V16" s="364"/>
      <c r="W16" s="364"/>
      <c r="X16" s="364"/>
    </row>
    <row r="17" ht="115.5" customHeight="1">
      <c r="A17" s="248">
        <v>8</v>
      </c>
      <c r="B17" s="309" t="s">
        <v>186</v>
      </c>
      <c r="C17" s="248">
        <v>2</v>
      </c>
      <c r="D17" s="247" t="s">
        <v>1831</v>
      </c>
      <c r="E17" s="248"/>
      <c r="F17" s="248"/>
      <c r="G17" s="289">
        <v>0.5</v>
      </c>
      <c r="H17" s="290" t="s">
        <v>28</v>
      </c>
      <c r="I17" s="248" t="s">
        <v>78</v>
      </c>
      <c r="J17" s="266">
        <v>45258</v>
      </c>
      <c r="K17" s="248" t="s">
        <v>275</v>
      </c>
      <c r="L17" s="387" t="s">
        <v>1937</v>
      </c>
      <c r="M17" s="266">
        <v>45350</v>
      </c>
      <c r="N17" s="248" t="s">
        <v>385</v>
      </c>
      <c r="O17" s="248"/>
      <c r="P17" s="266"/>
      <c r="Q17" s="248"/>
      <c r="R17" s="266"/>
      <c r="S17" s="382"/>
      <c r="T17" s="360"/>
      <c r="U17" s="360"/>
      <c r="V17" s="360"/>
      <c r="W17" s="360"/>
      <c r="X17" s="360"/>
    </row>
    <row r="18" ht="52.5">
      <c r="A18" s="292">
        <v>9</v>
      </c>
      <c r="B18" s="315" t="s">
        <v>186</v>
      </c>
      <c r="C18" s="292">
        <v>2</v>
      </c>
      <c r="D18" s="294" t="s">
        <v>1938</v>
      </c>
      <c r="E18" s="292"/>
      <c r="F18" s="292"/>
      <c r="G18" s="295">
        <v>0.5</v>
      </c>
      <c r="H18" s="296" t="s">
        <v>28</v>
      </c>
      <c r="I18" s="292" t="s">
        <v>78</v>
      </c>
      <c r="J18" s="267">
        <v>45258</v>
      </c>
      <c r="K18" s="292" t="s">
        <v>275</v>
      </c>
      <c r="L18" s="389" t="s">
        <v>1834</v>
      </c>
      <c r="M18" s="267">
        <v>45350</v>
      </c>
      <c r="N18" s="292" t="s">
        <v>385</v>
      </c>
      <c r="O18" s="292"/>
      <c r="P18" s="267"/>
      <c r="Q18" s="292"/>
      <c r="R18" s="267"/>
      <c r="S18" s="383"/>
      <c r="T18" s="364"/>
      <c r="U18" s="364"/>
      <c r="V18" s="364"/>
      <c r="W18" s="364"/>
      <c r="X18" s="364"/>
    </row>
    <row r="19" ht="98.25" customHeight="1">
      <c r="A19" s="248">
        <v>10</v>
      </c>
      <c r="B19" s="309" t="s">
        <v>186</v>
      </c>
      <c r="C19" s="248">
        <v>2</v>
      </c>
      <c r="D19" s="247" t="s">
        <v>1939</v>
      </c>
      <c r="E19" s="248"/>
      <c r="F19" s="248"/>
      <c r="G19" s="289">
        <v>0.5</v>
      </c>
      <c r="H19" s="290" t="s">
        <v>265</v>
      </c>
      <c r="I19" s="248" t="s">
        <v>78</v>
      </c>
      <c r="J19" s="266">
        <v>45258</v>
      </c>
      <c r="K19" s="248" t="s">
        <v>275</v>
      </c>
      <c r="L19" s="387" t="s">
        <v>1940</v>
      </c>
      <c r="M19" s="266">
        <v>45350</v>
      </c>
      <c r="N19" s="247" t="s">
        <v>1925</v>
      </c>
      <c r="O19" s="248" t="s">
        <v>1941</v>
      </c>
      <c r="P19" s="266">
        <v>45362</v>
      </c>
      <c r="Q19" s="248" t="s">
        <v>318</v>
      </c>
      <c r="R19" s="266"/>
      <c r="S19" s="382"/>
      <c r="T19" s="360"/>
      <c r="U19" s="360"/>
      <c r="V19" s="360"/>
      <c r="W19" s="360"/>
      <c r="X19" s="360"/>
    </row>
    <row r="20" ht="92.25" customHeight="1">
      <c r="A20" s="292">
        <v>11</v>
      </c>
      <c r="B20" s="315" t="s">
        <v>186</v>
      </c>
      <c r="C20" s="292">
        <v>2</v>
      </c>
      <c r="D20" s="294" t="s">
        <v>1837</v>
      </c>
      <c r="E20" s="292"/>
      <c r="F20" s="292"/>
      <c r="G20" s="295">
        <v>0.5</v>
      </c>
      <c r="H20" s="296" t="s">
        <v>28</v>
      </c>
      <c r="I20" s="292" t="s">
        <v>78</v>
      </c>
      <c r="J20" s="267">
        <v>45258</v>
      </c>
      <c r="K20" s="292" t="s">
        <v>275</v>
      </c>
      <c r="L20" s="389" t="s">
        <v>1838</v>
      </c>
      <c r="M20" s="267">
        <v>45350</v>
      </c>
      <c r="N20" s="292" t="s">
        <v>385</v>
      </c>
      <c r="O20" s="292"/>
      <c r="P20" s="267"/>
      <c r="Q20" s="292"/>
      <c r="R20" s="267"/>
      <c r="S20" s="383"/>
      <c r="T20" s="364"/>
      <c r="U20" s="364"/>
      <c r="V20" s="364"/>
      <c r="W20" s="364"/>
      <c r="X20" s="364"/>
    </row>
    <row r="21" ht="99.75" customHeight="1">
      <c r="A21" s="248">
        <v>12</v>
      </c>
      <c r="B21" s="309" t="s">
        <v>186</v>
      </c>
      <c r="C21" s="248">
        <v>2</v>
      </c>
      <c r="D21" s="247" t="s">
        <v>1942</v>
      </c>
      <c r="E21" s="248"/>
      <c r="F21" s="248"/>
      <c r="G21" s="289">
        <v>0.5</v>
      </c>
      <c r="H21" s="290" t="s">
        <v>28</v>
      </c>
      <c r="I21" s="248" t="s">
        <v>78</v>
      </c>
      <c r="J21" s="266">
        <v>45258</v>
      </c>
      <c r="K21" s="248" t="s">
        <v>275</v>
      </c>
      <c r="L21" s="387" t="s">
        <v>1943</v>
      </c>
      <c r="M21" s="266">
        <v>45350</v>
      </c>
      <c r="N21" s="248" t="s">
        <v>385</v>
      </c>
      <c r="O21" s="248"/>
      <c r="P21" s="266"/>
      <c r="Q21" s="248"/>
      <c r="R21" s="266"/>
      <c r="S21" s="382"/>
      <c r="T21" s="360"/>
      <c r="U21" s="360"/>
      <c r="V21" s="360"/>
      <c r="W21" s="360"/>
      <c r="X21" s="360"/>
    </row>
    <row r="22" ht="153" customHeight="1">
      <c r="A22" s="292">
        <v>13</v>
      </c>
      <c r="B22" s="315" t="s">
        <v>186</v>
      </c>
      <c r="C22" s="292">
        <v>2</v>
      </c>
      <c r="D22" s="294" t="s">
        <v>1842</v>
      </c>
      <c r="E22" s="292"/>
      <c r="G22" s="295">
        <v>0.5</v>
      </c>
      <c r="H22" s="296" t="s">
        <v>28</v>
      </c>
      <c r="I22" s="292" t="s">
        <v>78</v>
      </c>
      <c r="J22" s="267">
        <v>45258</v>
      </c>
      <c r="K22" s="292" t="s">
        <v>275</v>
      </c>
      <c r="L22" s="389" t="s">
        <v>1944</v>
      </c>
      <c r="M22" s="267">
        <v>45350</v>
      </c>
      <c r="N22" s="292" t="s">
        <v>385</v>
      </c>
      <c r="O22" s="292"/>
      <c r="P22" s="267"/>
      <c r="Q22" s="292"/>
      <c r="R22" s="267"/>
      <c r="S22" s="383"/>
      <c r="T22" s="364"/>
      <c r="U22" s="364"/>
      <c r="V22" s="364"/>
      <c r="W22" s="364"/>
      <c r="X22" s="364"/>
    </row>
    <row r="23" ht="105" customHeight="1">
      <c r="A23" s="248">
        <v>14</v>
      </c>
      <c r="B23" s="309" t="s">
        <v>186</v>
      </c>
      <c r="C23" s="248">
        <v>2</v>
      </c>
      <c r="D23" s="247" t="s">
        <v>1945</v>
      </c>
      <c r="E23" s="248"/>
      <c r="G23" s="289">
        <v>0.5</v>
      </c>
      <c r="H23" s="290" t="s">
        <v>28</v>
      </c>
      <c r="I23" s="248" t="s">
        <v>78</v>
      </c>
      <c r="J23" s="266">
        <v>45258</v>
      </c>
      <c r="K23" s="248" t="s">
        <v>275</v>
      </c>
      <c r="L23" s="387" t="s">
        <v>1946</v>
      </c>
      <c r="M23" s="266">
        <v>45350</v>
      </c>
      <c r="N23" s="248" t="s">
        <v>385</v>
      </c>
      <c r="O23" s="248"/>
      <c r="P23" s="266"/>
      <c r="Q23" s="248"/>
      <c r="R23" s="266"/>
      <c r="S23" s="382"/>
      <c r="T23" s="360"/>
      <c r="U23" s="360"/>
      <c r="V23" s="360"/>
      <c r="W23" s="360"/>
      <c r="X23" s="360"/>
    </row>
    <row r="24" ht="114.75">
      <c r="A24" s="292">
        <v>15</v>
      </c>
      <c r="B24" s="315" t="s">
        <v>186</v>
      </c>
      <c r="C24" s="292">
        <v>2</v>
      </c>
      <c r="D24" s="655" t="s">
        <v>1947</v>
      </c>
      <c r="E24" s="292"/>
      <c r="F24" s="292"/>
      <c r="G24" s="295">
        <v>0.5</v>
      </c>
      <c r="H24" s="296" t="s">
        <v>265</v>
      </c>
      <c r="I24" s="292" t="s">
        <v>78</v>
      </c>
      <c r="J24" s="267">
        <v>45258</v>
      </c>
      <c r="K24" s="292" t="s">
        <v>275</v>
      </c>
      <c r="L24" s="389" t="s">
        <v>1948</v>
      </c>
      <c r="M24" s="267">
        <v>45350</v>
      </c>
      <c r="N24" s="292" t="s">
        <v>1846</v>
      </c>
      <c r="O24" s="292" t="s">
        <v>1847</v>
      </c>
      <c r="P24" s="267">
        <v>45362</v>
      </c>
      <c r="Q24" s="292" t="s">
        <v>318</v>
      </c>
      <c r="R24" s="267"/>
      <c r="S24" s="383"/>
      <c r="T24" s="364"/>
      <c r="U24" s="364"/>
      <c r="V24" s="364"/>
      <c r="W24" s="364"/>
      <c r="X24" s="364"/>
    </row>
    <row r="25" ht="52.5">
      <c r="A25" s="248">
        <v>16</v>
      </c>
      <c r="B25" s="309" t="s">
        <v>186</v>
      </c>
      <c r="C25" s="248">
        <v>2</v>
      </c>
      <c r="D25" s="247" t="s">
        <v>1949</v>
      </c>
      <c r="E25" s="248"/>
      <c r="F25" s="248"/>
      <c r="G25" s="289">
        <v>0.5</v>
      </c>
      <c r="H25" s="290" t="s">
        <v>28</v>
      </c>
      <c r="I25" s="248" t="s">
        <v>78</v>
      </c>
      <c r="J25" s="266">
        <v>45258</v>
      </c>
      <c r="K25" s="248" t="s">
        <v>275</v>
      </c>
      <c r="L25" s="387" t="s">
        <v>1950</v>
      </c>
      <c r="M25" s="266">
        <v>45350</v>
      </c>
      <c r="N25" s="248" t="s">
        <v>385</v>
      </c>
      <c r="O25" s="248"/>
      <c r="P25" s="266"/>
      <c r="Q25" s="248"/>
      <c r="R25" s="266"/>
      <c r="S25" s="382"/>
      <c r="T25" s="360"/>
      <c r="U25" s="360"/>
      <c r="V25" s="360"/>
      <c r="W25" s="360"/>
      <c r="X25" s="360"/>
    </row>
    <row r="26" ht="179.25" customHeight="1">
      <c r="A26" s="292">
        <v>17</v>
      </c>
      <c r="B26" s="315" t="s">
        <v>186</v>
      </c>
      <c r="C26" s="292">
        <v>2</v>
      </c>
      <c r="D26" s="294" t="s">
        <v>1852</v>
      </c>
      <c r="E26" s="292"/>
      <c r="F26" s="292"/>
      <c r="G26" s="295">
        <v>0.5</v>
      </c>
      <c r="H26" s="296" t="s">
        <v>28</v>
      </c>
      <c r="I26" s="292" t="s">
        <v>78</v>
      </c>
      <c r="J26" s="267">
        <v>45258</v>
      </c>
      <c r="K26" s="292" t="s">
        <v>275</v>
      </c>
      <c r="L26" s="389" t="s">
        <v>1951</v>
      </c>
      <c r="M26" s="267">
        <v>45350</v>
      </c>
      <c r="N26" s="292" t="s">
        <v>385</v>
      </c>
      <c r="O26" s="292"/>
      <c r="P26" s="267"/>
      <c r="Q26" s="292"/>
      <c r="R26" s="267"/>
      <c r="S26" s="383"/>
      <c r="T26" s="364"/>
      <c r="U26" s="364"/>
      <c r="V26" s="364"/>
      <c r="W26" s="364"/>
      <c r="X26" s="364"/>
    </row>
    <row r="27" ht="25.5">
      <c r="A27" s="248">
        <v>18</v>
      </c>
      <c r="B27" s="309" t="s">
        <v>186</v>
      </c>
      <c r="C27" s="248">
        <v>3</v>
      </c>
      <c r="D27" s="247" t="s">
        <v>1854</v>
      </c>
      <c r="E27" s="248"/>
      <c r="F27" s="248"/>
      <c r="G27" s="289">
        <v>0.5</v>
      </c>
      <c r="H27" s="290" t="s">
        <v>31</v>
      </c>
      <c r="I27" s="248" t="s">
        <v>78</v>
      </c>
      <c r="J27" s="266">
        <v>45258</v>
      </c>
      <c r="K27" s="248" t="s">
        <v>275</v>
      </c>
      <c r="L27" s="387" t="s">
        <v>1952</v>
      </c>
      <c r="M27" s="266">
        <v>45350</v>
      </c>
      <c r="N27" s="248" t="s">
        <v>385</v>
      </c>
      <c r="O27" s="248"/>
      <c r="P27" s="266"/>
      <c r="Q27" s="248"/>
      <c r="R27" s="266"/>
      <c r="S27" s="382"/>
      <c r="T27" s="360"/>
      <c r="U27" s="360"/>
      <c r="V27" s="360"/>
      <c r="W27" s="360"/>
      <c r="X27" s="360"/>
    </row>
    <row r="28" ht="67.5">
      <c r="A28" s="292">
        <v>19</v>
      </c>
      <c r="B28" s="315" t="s">
        <v>186</v>
      </c>
      <c r="C28" s="292">
        <v>4</v>
      </c>
      <c r="D28" s="294" t="s">
        <v>1856</v>
      </c>
      <c r="E28" s="292"/>
      <c r="F28" s="292"/>
      <c r="G28" s="295">
        <v>0.5</v>
      </c>
      <c r="H28" s="296" t="s">
        <v>31</v>
      </c>
      <c r="I28" s="292" t="s">
        <v>78</v>
      </c>
      <c r="J28" s="267">
        <v>45258</v>
      </c>
      <c r="K28" s="292" t="s">
        <v>275</v>
      </c>
      <c r="L28" s="389" t="s">
        <v>1953</v>
      </c>
      <c r="M28" s="267">
        <v>45350</v>
      </c>
      <c r="N28" s="292" t="s">
        <v>385</v>
      </c>
      <c r="O28" s="292"/>
      <c r="P28" s="267"/>
      <c r="Q28" s="292"/>
      <c r="R28" s="267"/>
      <c r="S28" s="383"/>
      <c r="T28" s="364"/>
      <c r="U28" s="364"/>
      <c r="V28" s="364"/>
      <c r="W28" s="364"/>
      <c r="X28" s="364"/>
    </row>
    <row r="29" ht="52.5">
      <c r="A29" s="248">
        <v>20</v>
      </c>
      <c r="B29" s="309" t="s">
        <v>186</v>
      </c>
      <c r="C29" s="248">
        <v>6</v>
      </c>
      <c r="D29" s="247" t="s">
        <v>1858</v>
      </c>
      <c r="E29" s="248"/>
      <c r="F29" s="248"/>
      <c r="G29" s="289">
        <v>0.5</v>
      </c>
      <c r="H29" s="290" t="s">
        <v>28</v>
      </c>
      <c r="I29" s="248" t="s">
        <v>78</v>
      </c>
      <c r="J29" s="266">
        <v>45258</v>
      </c>
      <c r="K29" s="248" t="s">
        <v>275</v>
      </c>
      <c r="L29" s="387" t="s">
        <v>1954</v>
      </c>
      <c r="M29" s="266">
        <v>45350</v>
      </c>
      <c r="N29" s="374" t="s">
        <v>1955</v>
      </c>
      <c r="O29" s="248" t="s">
        <v>1861</v>
      </c>
      <c r="P29" s="266">
        <v>45362</v>
      </c>
      <c r="Q29" s="248" t="s">
        <v>318</v>
      </c>
      <c r="R29" s="266"/>
      <c r="S29" s="382"/>
      <c r="T29" s="360"/>
      <c r="U29" s="360"/>
      <c r="V29" s="360"/>
      <c r="W29" s="360"/>
      <c r="X29" s="360"/>
    </row>
    <row r="30" ht="258.75">
      <c r="A30" s="292">
        <v>21</v>
      </c>
      <c r="B30" s="315" t="s">
        <v>186</v>
      </c>
      <c r="C30" s="292" t="s">
        <v>1862</v>
      </c>
      <c r="D30" s="294" t="s">
        <v>1863</v>
      </c>
      <c r="E30" s="292"/>
      <c r="F30" s="292"/>
      <c r="G30" s="295">
        <v>0.5</v>
      </c>
      <c r="H30" s="296" t="s">
        <v>28</v>
      </c>
      <c r="I30" s="292" t="s">
        <v>78</v>
      </c>
      <c r="J30" s="267">
        <v>45258</v>
      </c>
      <c r="K30" s="292" t="s">
        <v>275</v>
      </c>
      <c r="L30" s="389" t="s">
        <v>1956</v>
      </c>
      <c r="M30" s="267">
        <v>45350</v>
      </c>
      <c r="N30" s="377" t="s">
        <v>1865</v>
      </c>
      <c r="O30" s="292" t="s">
        <v>1866</v>
      </c>
      <c r="P30" s="267">
        <v>45362</v>
      </c>
      <c r="Q30" s="292" t="s">
        <v>318</v>
      </c>
      <c r="R30" s="267"/>
      <c r="S30" s="383"/>
      <c r="T30" s="364"/>
      <c r="U30" s="364"/>
      <c r="V30" s="364"/>
      <c r="W30" s="364"/>
      <c r="X30" s="364"/>
    </row>
    <row r="31" ht="153">
      <c r="A31" s="248">
        <v>22</v>
      </c>
      <c r="B31" s="309" t="s">
        <v>186</v>
      </c>
      <c r="C31" s="248" t="s">
        <v>1862</v>
      </c>
      <c r="D31" s="247" t="s">
        <v>1918</v>
      </c>
      <c r="E31" s="248"/>
      <c r="F31" s="248"/>
      <c r="G31" s="289">
        <v>0.5</v>
      </c>
      <c r="H31" s="290" t="s">
        <v>265</v>
      </c>
      <c r="I31" s="248" t="s">
        <v>78</v>
      </c>
      <c r="J31" s="266">
        <v>45258</v>
      </c>
      <c r="K31" s="248" t="s">
        <v>275</v>
      </c>
      <c r="L31" s="387" t="s">
        <v>1957</v>
      </c>
      <c r="M31" s="266">
        <v>45350</v>
      </c>
      <c r="N31" s="248" t="s">
        <v>691</v>
      </c>
      <c r="O31" s="387" t="s">
        <v>1920</v>
      </c>
      <c r="P31" s="266">
        <v>45362</v>
      </c>
      <c r="Q31" s="248" t="s">
        <v>318</v>
      </c>
      <c r="R31" s="266"/>
      <c r="S31" s="382"/>
      <c r="T31" s="360"/>
      <c r="U31" s="360"/>
      <c r="V31" s="360"/>
      <c r="W31" s="360"/>
      <c r="X31" s="360"/>
    </row>
    <row r="32" ht="25.5">
      <c r="A32" s="292">
        <v>23</v>
      </c>
      <c r="B32" s="315" t="s">
        <v>186</v>
      </c>
      <c r="C32" s="292"/>
      <c r="D32" s="618" t="s">
        <v>1958</v>
      </c>
      <c r="E32" s="292"/>
      <c r="F32" s="292"/>
      <c r="G32" s="295"/>
      <c r="H32" s="296"/>
      <c r="I32" s="292" t="s">
        <v>78</v>
      </c>
      <c r="J32" s="267">
        <v>45258</v>
      </c>
      <c r="K32" s="292" t="s">
        <v>279</v>
      </c>
      <c r="L32" s="389" t="s">
        <v>1959</v>
      </c>
      <c r="M32" s="267">
        <v>45350</v>
      </c>
      <c r="N32" s="292" t="s">
        <v>1960</v>
      </c>
      <c r="O32" s="267"/>
      <c r="P32" s="267"/>
      <c r="Q32" s="292"/>
      <c r="R32" s="267"/>
      <c r="S32" s="383"/>
      <c r="T32" s="364"/>
      <c r="U32" s="364"/>
      <c r="V32" s="364"/>
      <c r="W32" s="364"/>
      <c r="X32" s="364"/>
    </row>
    <row r="33" ht="52.5">
      <c r="A33" s="248">
        <v>24</v>
      </c>
      <c r="B33" s="309" t="s">
        <v>186</v>
      </c>
      <c r="C33" s="248">
        <v>4</v>
      </c>
      <c r="D33" s="247" t="s">
        <v>1961</v>
      </c>
      <c r="E33" s="248"/>
      <c r="F33" s="248"/>
      <c r="G33" s="289">
        <v>0.5</v>
      </c>
      <c r="H33" s="290" t="s">
        <v>28</v>
      </c>
      <c r="I33" s="248" t="s">
        <v>78</v>
      </c>
      <c r="J33" s="266">
        <v>45258</v>
      </c>
      <c r="K33" s="248" t="s">
        <v>275</v>
      </c>
      <c r="L33" s="387" t="s">
        <v>1962</v>
      </c>
      <c r="M33" s="266">
        <v>45350</v>
      </c>
      <c r="N33" s="248" t="s">
        <v>1963</v>
      </c>
      <c r="O33" s="248"/>
      <c r="P33" s="266"/>
      <c r="Q33" s="248"/>
      <c r="R33" s="266"/>
      <c r="S33" s="382"/>
      <c r="T33" s="360"/>
      <c r="U33" s="360"/>
      <c r="V33" s="360"/>
      <c r="W33" s="360"/>
      <c r="X33" s="360"/>
    </row>
    <row r="34" ht="52.5">
      <c r="A34" s="292">
        <v>25</v>
      </c>
      <c r="B34" s="315" t="s">
        <v>186</v>
      </c>
      <c r="C34" s="292">
        <v>4</v>
      </c>
      <c r="D34" s="294" t="s">
        <v>1964</v>
      </c>
      <c r="E34" s="292"/>
      <c r="F34" s="292"/>
      <c r="G34" s="295">
        <v>0.5</v>
      </c>
      <c r="H34" s="296" t="s">
        <v>28</v>
      </c>
      <c r="I34" s="292" t="s">
        <v>78</v>
      </c>
      <c r="J34" s="267">
        <v>45258</v>
      </c>
      <c r="K34" s="292" t="s">
        <v>275</v>
      </c>
      <c r="L34" s="389" t="s">
        <v>1965</v>
      </c>
      <c r="M34" s="267">
        <v>45350</v>
      </c>
      <c r="N34" s="292" t="s">
        <v>385</v>
      </c>
      <c r="O34" s="292"/>
      <c r="P34" s="267"/>
      <c r="Q34" s="292"/>
      <c r="R34" s="267"/>
      <c r="S34" s="383"/>
      <c r="T34" s="364"/>
      <c r="U34" s="364"/>
      <c r="V34" s="364"/>
      <c r="W34" s="364"/>
      <c r="X34" s="364"/>
    </row>
    <row r="35" ht="52.5">
      <c r="A35" s="248">
        <v>26</v>
      </c>
      <c r="B35" s="309" t="s">
        <v>186</v>
      </c>
      <c r="C35" s="248">
        <v>5</v>
      </c>
      <c r="D35" s="247" t="s">
        <v>1966</v>
      </c>
      <c r="E35" s="248"/>
      <c r="F35" s="248"/>
      <c r="G35" s="289">
        <v>0.5</v>
      </c>
      <c r="H35" s="290" t="s">
        <v>28</v>
      </c>
      <c r="I35" s="248" t="s">
        <v>78</v>
      </c>
      <c r="J35" s="266">
        <v>45258</v>
      </c>
      <c r="K35" s="248" t="s">
        <v>275</v>
      </c>
      <c r="L35" s="387" t="s">
        <v>1967</v>
      </c>
      <c r="M35" s="266">
        <v>45350</v>
      </c>
      <c r="N35" s="248" t="s">
        <v>1963</v>
      </c>
      <c r="O35" s="248"/>
      <c r="P35" s="266"/>
      <c r="Q35" s="248"/>
      <c r="R35" s="248"/>
      <c r="S35" s="360"/>
      <c r="T35" s="360"/>
      <c r="U35" s="360"/>
      <c r="V35" s="360"/>
      <c r="W35" s="360"/>
      <c r="X35" s="360"/>
    </row>
    <row r="36" ht="102">
      <c r="A36" s="292">
        <v>27</v>
      </c>
      <c r="B36" s="315" t="s">
        <v>186</v>
      </c>
      <c r="C36" s="292" t="s">
        <v>1862</v>
      </c>
      <c r="D36" s="294" t="s">
        <v>1921</v>
      </c>
      <c r="E36" s="294"/>
      <c r="F36" s="294"/>
      <c r="G36" s="295">
        <v>0.5</v>
      </c>
      <c r="H36" s="296" t="s">
        <v>28</v>
      </c>
      <c r="I36" s="292" t="s">
        <v>78</v>
      </c>
      <c r="J36" s="267">
        <v>45289</v>
      </c>
      <c r="K36" s="292" t="s">
        <v>275</v>
      </c>
      <c r="L36" s="389" t="s">
        <v>1968</v>
      </c>
      <c r="M36" s="267">
        <v>45350</v>
      </c>
      <c r="N36" s="292" t="s">
        <v>1923</v>
      </c>
      <c r="O36" s="292" t="s">
        <v>1969</v>
      </c>
      <c r="P36" s="267">
        <v>45362</v>
      </c>
      <c r="Q36" s="292" t="s">
        <v>318</v>
      </c>
      <c r="R36" s="292"/>
      <c r="S36" s="364"/>
      <c r="T36" s="364"/>
      <c r="U36" s="364"/>
      <c r="V36" s="364"/>
      <c r="W36" s="364"/>
      <c r="X36" s="364"/>
    </row>
    <row r="37" ht="52.5">
      <c r="A37" s="248">
        <v>28</v>
      </c>
      <c r="B37" s="309" t="s">
        <v>186</v>
      </c>
      <c r="C37" s="248">
        <v>2</v>
      </c>
      <c r="D37" s="247" t="s">
        <v>1925</v>
      </c>
      <c r="E37" s="248"/>
      <c r="F37" s="248"/>
      <c r="G37" s="289">
        <v>0.5</v>
      </c>
      <c r="H37" s="290" t="s">
        <v>28</v>
      </c>
      <c r="I37" s="248" t="s">
        <v>78</v>
      </c>
      <c r="J37" s="266">
        <v>45350</v>
      </c>
      <c r="K37" s="248" t="s">
        <v>275</v>
      </c>
      <c r="L37" s="387" t="s">
        <v>1970</v>
      </c>
      <c r="M37" s="266"/>
      <c r="N37" s="247"/>
      <c r="O37" s="248"/>
      <c r="P37" s="266">
        <v>45362</v>
      </c>
      <c r="Q37" s="248" t="s">
        <v>318</v>
      </c>
      <c r="R37" s="248"/>
      <c r="S37" s="360"/>
      <c r="T37" s="360"/>
      <c r="U37" s="360"/>
      <c r="V37" s="360"/>
      <c r="W37" s="360"/>
      <c r="X37" s="360"/>
    </row>
    <row r="38" ht="204" customHeight="1">
      <c r="A38" s="292">
        <v>29</v>
      </c>
      <c r="B38" s="315" t="s">
        <v>186</v>
      </c>
      <c r="C38" s="292">
        <v>3</v>
      </c>
      <c r="D38" s="294" t="s">
        <v>1971</v>
      </c>
      <c r="E38" s="292"/>
      <c r="G38" s="295">
        <v>0.5</v>
      </c>
      <c r="H38" s="296" t="s">
        <v>28</v>
      </c>
      <c r="I38" s="292" t="s">
        <v>78</v>
      </c>
      <c r="J38" s="267">
        <v>45350</v>
      </c>
      <c r="K38" s="292" t="s">
        <v>275</v>
      </c>
      <c r="L38" s="389" t="s">
        <v>1972</v>
      </c>
      <c r="M38" s="267"/>
      <c r="N38" s="294"/>
      <c r="O38" s="292"/>
      <c r="P38" s="267">
        <v>45362</v>
      </c>
      <c r="Q38" s="292" t="s">
        <v>318</v>
      </c>
      <c r="R38" s="292"/>
      <c r="S38" s="364"/>
      <c r="T38" s="364"/>
      <c r="U38" s="364"/>
      <c r="V38" s="364"/>
      <c r="W38" s="364"/>
      <c r="X38" s="364"/>
    </row>
    <row r="39" ht="63.75" customHeight="1">
      <c r="A39" s="248">
        <v>30</v>
      </c>
      <c r="B39" s="309" t="s">
        <v>186</v>
      </c>
      <c r="C39" s="248">
        <v>3</v>
      </c>
      <c r="D39" s="247" t="s">
        <v>1929</v>
      </c>
      <c r="E39" s="248"/>
      <c r="F39" s="248"/>
      <c r="G39" s="289">
        <v>0.5</v>
      </c>
      <c r="H39" s="290" t="s">
        <v>28</v>
      </c>
      <c r="I39" s="248" t="s">
        <v>78</v>
      </c>
      <c r="J39" s="266">
        <v>45350</v>
      </c>
      <c r="K39" s="248" t="s">
        <v>275</v>
      </c>
      <c r="L39" s="387" t="s">
        <v>1973</v>
      </c>
      <c r="M39" s="266"/>
      <c r="N39" s="247"/>
      <c r="O39" s="248"/>
      <c r="P39" s="266">
        <v>45362</v>
      </c>
      <c r="Q39" s="248" t="s">
        <v>318</v>
      </c>
      <c r="R39" s="248"/>
      <c r="S39" s="360"/>
      <c r="T39" s="360"/>
      <c r="U39" s="360"/>
      <c r="V39" s="360"/>
      <c r="W39" s="360"/>
      <c r="X39" s="360"/>
    </row>
    <row r="40" ht="52.5">
      <c r="A40" s="292">
        <v>31</v>
      </c>
      <c r="B40" s="315" t="s">
        <v>186</v>
      </c>
      <c r="C40" s="292">
        <v>4</v>
      </c>
      <c r="D40" s="294" t="s">
        <v>1974</v>
      </c>
      <c r="E40" s="292"/>
      <c r="F40" s="292"/>
      <c r="G40" s="295">
        <v>0.5</v>
      </c>
      <c r="H40" s="296" t="s">
        <v>28</v>
      </c>
      <c r="I40" s="292" t="s">
        <v>78</v>
      </c>
      <c r="J40" s="267">
        <v>45350</v>
      </c>
      <c r="K40" s="292" t="s">
        <v>275</v>
      </c>
      <c r="L40" s="292" t="s">
        <v>1975</v>
      </c>
      <c r="M40" s="267"/>
      <c r="N40" s="294"/>
      <c r="O40" s="292"/>
      <c r="P40" s="267">
        <v>45362</v>
      </c>
      <c r="Q40" s="292" t="s">
        <v>318</v>
      </c>
      <c r="R40" s="292"/>
      <c r="S40" s="364"/>
      <c r="T40" s="364"/>
      <c r="U40" s="364"/>
      <c r="V40" s="364"/>
      <c r="W40" s="364"/>
      <c r="X40" s="364"/>
    </row>
    <row r="41" ht="52.5">
      <c r="A41" s="248">
        <v>32</v>
      </c>
      <c r="B41" s="309" t="s">
        <v>186</v>
      </c>
      <c r="C41" s="248">
        <v>4</v>
      </c>
      <c r="D41" s="247" t="s">
        <v>1976</v>
      </c>
      <c r="E41" s="248"/>
      <c r="F41" s="248"/>
      <c r="G41" s="289">
        <v>0.5</v>
      </c>
      <c r="H41" s="290" t="s">
        <v>28</v>
      </c>
      <c r="I41" s="248" t="s">
        <v>78</v>
      </c>
      <c r="J41" s="266">
        <v>45350</v>
      </c>
      <c r="K41" s="248" t="s">
        <v>275</v>
      </c>
      <c r="L41" s="387" t="s">
        <v>1891</v>
      </c>
      <c r="M41" s="266"/>
      <c r="N41" s="247"/>
      <c r="O41" s="248"/>
      <c r="P41" s="266">
        <v>45362</v>
      </c>
      <c r="Q41" s="248" t="s">
        <v>318</v>
      </c>
      <c r="R41" s="248"/>
      <c r="S41" s="360"/>
      <c r="T41" s="360"/>
      <c r="U41" s="360"/>
      <c r="V41" s="360"/>
      <c r="W41" s="360"/>
      <c r="X41" s="360"/>
    </row>
    <row r="42" ht="52.5">
      <c r="A42" s="292">
        <v>33</v>
      </c>
      <c r="B42" s="315" t="s">
        <v>186</v>
      </c>
      <c r="C42" s="292">
        <v>4</v>
      </c>
      <c r="D42" s="294" t="s">
        <v>1977</v>
      </c>
      <c r="E42" s="292"/>
      <c r="F42" s="292"/>
      <c r="G42" s="295">
        <v>0.5</v>
      </c>
      <c r="H42" s="296" t="s">
        <v>28</v>
      </c>
      <c r="I42" s="292" t="s">
        <v>78</v>
      </c>
      <c r="J42" s="267">
        <v>45350</v>
      </c>
      <c r="K42" s="292" t="s">
        <v>275</v>
      </c>
      <c r="L42" s="389" t="s">
        <v>1978</v>
      </c>
      <c r="M42" s="267"/>
      <c r="N42" s="294"/>
      <c r="O42" s="292"/>
      <c r="P42" s="267">
        <v>45362</v>
      </c>
      <c r="Q42" s="292" t="s">
        <v>318</v>
      </c>
      <c r="R42" s="292"/>
      <c r="S42" s="364"/>
      <c r="T42" s="364"/>
      <c r="U42" s="364"/>
      <c r="V42" s="364"/>
      <c r="W42" s="364"/>
      <c r="X42" s="364"/>
    </row>
    <row r="43" ht="52.5">
      <c r="A43" s="248">
        <v>34</v>
      </c>
      <c r="B43" s="309" t="s">
        <v>186</v>
      </c>
      <c r="C43" s="248">
        <v>5</v>
      </c>
      <c r="D43" s="247" t="s">
        <v>1979</v>
      </c>
      <c r="E43" s="248"/>
      <c r="F43" s="248"/>
      <c r="G43" s="289">
        <v>0.5</v>
      </c>
      <c r="H43" s="290" t="s">
        <v>28</v>
      </c>
      <c r="I43" s="248" t="s">
        <v>78</v>
      </c>
      <c r="J43" s="266">
        <v>45350</v>
      </c>
      <c r="K43" s="248" t="s">
        <v>275</v>
      </c>
      <c r="L43" s="387" t="s">
        <v>1904</v>
      </c>
      <c r="M43" s="266"/>
      <c r="N43" s="247"/>
      <c r="O43" s="248"/>
      <c r="P43" s="266">
        <v>45362</v>
      </c>
      <c r="Q43" s="248" t="s">
        <v>318</v>
      </c>
      <c r="R43" s="248"/>
      <c r="S43" s="360"/>
      <c r="T43" s="360"/>
      <c r="U43" s="360"/>
      <c r="V43" s="360"/>
      <c r="W43" s="360"/>
      <c r="X43" s="360"/>
    </row>
    <row r="44" ht="191.25">
      <c r="A44" s="292">
        <v>35</v>
      </c>
      <c r="B44" s="315" t="s">
        <v>186</v>
      </c>
      <c r="C44" s="292">
        <v>5</v>
      </c>
      <c r="D44" s="372" t="s">
        <v>1980</v>
      </c>
      <c r="E44" s="292"/>
      <c r="F44" s="292"/>
      <c r="G44" s="295">
        <v>0.5</v>
      </c>
      <c r="H44" s="296" t="s">
        <v>28</v>
      </c>
      <c r="I44" s="292" t="s">
        <v>78</v>
      </c>
      <c r="J44" s="267">
        <v>45350</v>
      </c>
      <c r="K44" s="292" t="s">
        <v>275</v>
      </c>
      <c r="L44" s="389" t="s">
        <v>1981</v>
      </c>
      <c r="M44" s="267"/>
      <c r="N44" s="294"/>
      <c r="O44" s="292"/>
      <c r="P44" s="267">
        <v>45362</v>
      </c>
      <c r="Q44" s="292" t="s">
        <v>318</v>
      </c>
      <c r="R44" s="292"/>
      <c r="S44" s="364"/>
      <c r="T44" s="364"/>
      <c r="U44" s="364"/>
      <c r="V44" s="364"/>
      <c r="W44" s="364"/>
      <c r="X44" s="364"/>
    </row>
    <row r="45" ht="52.5">
      <c r="A45" s="248">
        <v>36</v>
      </c>
      <c r="B45" s="309" t="s">
        <v>186</v>
      </c>
      <c r="C45" s="248">
        <v>5</v>
      </c>
      <c r="D45" s="247" t="s">
        <v>1982</v>
      </c>
      <c r="E45" s="248"/>
      <c r="F45" s="248"/>
      <c r="G45" s="289">
        <v>0.5</v>
      </c>
      <c r="H45" s="290" t="s">
        <v>28</v>
      </c>
      <c r="I45" s="248" t="s">
        <v>78</v>
      </c>
      <c r="J45" s="266">
        <v>45350</v>
      </c>
      <c r="K45" s="248" t="s">
        <v>275</v>
      </c>
      <c r="L45" s="387" t="s">
        <v>1983</v>
      </c>
      <c r="M45" s="266"/>
      <c r="N45" s="247"/>
      <c r="O45" s="248"/>
      <c r="P45" s="266">
        <v>45362</v>
      </c>
      <c r="Q45" s="248" t="s">
        <v>318</v>
      </c>
      <c r="R45" s="248"/>
      <c r="S45" s="360"/>
      <c r="T45" s="360"/>
      <c r="U45" s="360"/>
      <c r="V45" s="360"/>
      <c r="W45" s="360"/>
      <c r="X45" s="360"/>
    </row>
    <row r="46" ht="67.5">
      <c r="A46" s="292">
        <v>37</v>
      </c>
      <c r="B46" s="315" t="s">
        <v>186</v>
      </c>
      <c r="C46" s="292">
        <v>5</v>
      </c>
      <c r="D46" s="294" t="s">
        <v>1984</v>
      </c>
      <c r="E46" s="292"/>
      <c r="F46" s="292"/>
      <c r="G46" s="295">
        <v>0.5</v>
      </c>
      <c r="H46" s="296" t="s">
        <v>28</v>
      </c>
      <c r="I46" s="292" t="s">
        <v>78</v>
      </c>
      <c r="J46" s="267">
        <v>45350</v>
      </c>
      <c r="K46" s="292" t="s">
        <v>275</v>
      </c>
      <c r="L46" s="389" t="s">
        <v>1912</v>
      </c>
      <c r="M46" s="267"/>
      <c r="N46" s="294"/>
      <c r="O46" s="292"/>
      <c r="P46" s="267">
        <v>45362</v>
      </c>
      <c r="Q46" s="292" t="s">
        <v>318</v>
      </c>
      <c r="R46" s="292"/>
      <c r="S46" s="364"/>
      <c r="T46" s="364"/>
      <c r="U46" s="364"/>
      <c r="V46" s="364"/>
      <c r="W46" s="364"/>
      <c r="X46" s="364"/>
    </row>
    <row r="47" ht="56.25">
      <c r="A47" s="248">
        <v>38</v>
      </c>
      <c r="B47" s="309" t="s">
        <v>186</v>
      </c>
      <c r="C47" s="248">
        <v>5</v>
      </c>
      <c r="D47" s="374" t="s">
        <v>1985</v>
      </c>
      <c r="E47" s="248"/>
      <c r="F47" s="248"/>
      <c r="G47" s="289">
        <v>0.5</v>
      </c>
      <c r="H47" s="290" t="s">
        <v>28</v>
      </c>
      <c r="I47" s="248" t="s">
        <v>78</v>
      </c>
      <c r="J47" s="266">
        <v>45350</v>
      </c>
      <c r="K47" s="248" t="s">
        <v>275</v>
      </c>
      <c r="L47" s="387" t="s">
        <v>1932</v>
      </c>
      <c r="M47" s="266"/>
      <c r="N47" s="247"/>
      <c r="O47" s="248"/>
      <c r="P47" s="266">
        <v>45362</v>
      </c>
      <c r="Q47" s="248" t="s">
        <v>318</v>
      </c>
      <c r="R47" s="248"/>
      <c r="S47" s="360"/>
      <c r="T47" s="360"/>
      <c r="U47" s="360"/>
      <c r="V47" s="360"/>
      <c r="W47" s="360"/>
      <c r="X47" s="360"/>
    </row>
    <row r="48" ht="110.25" customHeight="1">
      <c r="A48" s="292">
        <v>39</v>
      </c>
      <c r="B48" s="315" t="s">
        <v>186</v>
      </c>
      <c r="C48" s="292">
        <v>6</v>
      </c>
      <c r="D48" s="372" t="s">
        <v>1986</v>
      </c>
      <c r="E48" s="292"/>
      <c r="G48" s="295">
        <v>0.5</v>
      </c>
      <c r="H48" s="296" t="s">
        <v>28</v>
      </c>
      <c r="I48" s="292" t="s">
        <v>78</v>
      </c>
      <c r="J48" s="267">
        <v>45350</v>
      </c>
      <c r="K48" s="292" t="s">
        <v>275</v>
      </c>
      <c r="L48" s="389" t="s">
        <v>1987</v>
      </c>
      <c r="M48" s="267"/>
      <c r="N48" s="294"/>
      <c r="O48" s="292"/>
      <c r="P48" s="267">
        <v>45362</v>
      </c>
      <c r="Q48" s="292" t="s">
        <v>318</v>
      </c>
      <c r="R48" s="292"/>
      <c r="S48" s="364"/>
      <c r="T48" s="364"/>
      <c r="U48" s="364"/>
      <c r="V48" s="364"/>
      <c r="W48" s="364"/>
      <c r="X48" s="364"/>
    </row>
    <row r="49" ht="52.5">
      <c r="A49" s="248">
        <v>40</v>
      </c>
      <c r="B49" s="309" t="s">
        <v>186</v>
      </c>
      <c r="C49" s="248">
        <v>6</v>
      </c>
      <c r="D49" s="374" t="s">
        <v>1935</v>
      </c>
      <c r="E49" s="248"/>
      <c r="F49" s="248"/>
      <c r="G49" s="289">
        <v>0.5</v>
      </c>
      <c r="H49" s="290" t="s">
        <v>28</v>
      </c>
      <c r="I49" s="248" t="s">
        <v>78</v>
      </c>
      <c r="J49" s="266">
        <v>45350</v>
      </c>
      <c r="K49" s="248" t="s">
        <v>275</v>
      </c>
      <c r="L49" s="387" t="s">
        <v>1988</v>
      </c>
      <c r="M49" s="266"/>
      <c r="N49" s="247"/>
      <c r="O49" s="248"/>
      <c r="P49" s="266">
        <v>45362</v>
      </c>
      <c r="Q49" s="248" t="s">
        <v>318</v>
      </c>
      <c r="R49" s="248"/>
      <c r="S49" s="360"/>
      <c r="T49" s="360"/>
      <c r="U49" s="360"/>
      <c r="V49" s="360"/>
      <c r="W49" s="360"/>
      <c r="X49" s="360"/>
    </row>
    <row r="50">
      <c r="A50" s="292"/>
      <c r="B50" s="315"/>
      <c r="C50" s="292"/>
      <c r="D50" s="294"/>
      <c r="E50" s="292"/>
      <c r="F50" s="292"/>
      <c r="G50" s="295"/>
      <c r="H50" s="296"/>
      <c r="I50" s="292"/>
      <c r="J50" s="267"/>
      <c r="K50" s="292"/>
      <c r="L50" s="389"/>
      <c r="M50" s="267"/>
      <c r="N50" s="294"/>
      <c r="O50" s="292"/>
      <c r="P50" s="267"/>
      <c r="Q50" s="292"/>
      <c r="R50" s="292"/>
      <c r="S50" s="364"/>
      <c r="T50" s="364"/>
      <c r="U50" s="364"/>
      <c r="V50" s="364"/>
      <c r="W50" s="364"/>
      <c r="X50" s="364"/>
    </row>
    <row r="51">
      <c r="A51" s="248"/>
      <c r="B51" s="309"/>
      <c r="C51" s="248"/>
      <c r="D51" s="247"/>
      <c r="E51" s="248"/>
      <c r="F51" s="248"/>
      <c r="G51" s="289"/>
      <c r="H51" s="290"/>
      <c r="I51" s="248"/>
      <c r="J51" s="266"/>
      <c r="K51" s="248"/>
      <c r="L51" s="387"/>
      <c r="M51" s="266"/>
      <c r="N51" s="247"/>
      <c r="O51" s="248"/>
      <c r="P51" s="266"/>
      <c r="Q51" s="248"/>
      <c r="R51" s="248"/>
      <c r="S51" s="360"/>
      <c r="T51" s="360"/>
      <c r="U51" s="360"/>
      <c r="V51" s="360"/>
      <c r="W51" s="360"/>
      <c r="X51" s="360"/>
    </row>
    <row r="52">
      <c r="A52" s="292"/>
      <c r="B52" s="315"/>
      <c r="C52" s="292"/>
      <c r="D52" s="294"/>
      <c r="E52" s="292"/>
      <c r="F52" s="292"/>
      <c r="G52" s="295"/>
      <c r="H52" s="296"/>
      <c r="I52" s="292"/>
      <c r="J52" s="267"/>
      <c r="K52" s="292"/>
      <c r="L52" s="389"/>
      <c r="M52" s="267"/>
      <c r="N52" s="294"/>
      <c r="O52" s="292"/>
      <c r="P52" s="267"/>
      <c r="Q52" s="292"/>
      <c r="R52" s="292"/>
      <c r="S52" s="364"/>
      <c r="T52" s="364"/>
      <c r="U52" s="364"/>
      <c r="V52" s="364"/>
      <c r="W52" s="364"/>
      <c r="X52" s="364"/>
    </row>
    <row r="53">
      <c r="A53" s="248"/>
      <c r="B53" s="309"/>
      <c r="C53" s="248"/>
      <c r="D53" s="247"/>
      <c r="E53" s="248"/>
      <c r="F53" s="248"/>
      <c r="G53" s="289"/>
      <c r="H53" s="290"/>
      <c r="I53" s="248"/>
      <c r="J53" s="266"/>
      <c r="K53" s="248"/>
      <c r="L53" s="387"/>
      <c r="M53" s="266"/>
      <c r="N53" s="247"/>
      <c r="O53" s="248"/>
      <c r="P53" s="266"/>
      <c r="Q53" s="248"/>
      <c r="R53" s="248"/>
      <c r="S53" s="360"/>
      <c r="T53" s="360"/>
      <c r="U53" s="360"/>
      <c r="V53" s="360"/>
      <c r="W53" s="360"/>
      <c r="X53" s="360"/>
    </row>
    <row r="54">
      <c r="A54" s="292"/>
      <c r="B54" s="315"/>
      <c r="C54" s="292"/>
      <c r="D54" s="294"/>
      <c r="E54" s="292"/>
      <c r="F54" s="292"/>
      <c r="G54" s="295"/>
      <c r="H54" s="296"/>
      <c r="I54" s="292"/>
      <c r="J54" s="267"/>
      <c r="K54" s="292"/>
      <c r="L54" s="389"/>
      <c r="M54" s="267"/>
      <c r="N54" s="294"/>
      <c r="O54" s="292"/>
      <c r="P54" s="267"/>
      <c r="Q54" s="292"/>
      <c r="R54" s="292"/>
      <c r="S54" s="364"/>
      <c r="T54" s="364"/>
      <c r="U54" s="364"/>
      <c r="V54" s="364"/>
      <c r="W54" s="364"/>
      <c r="X54" s="364"/>
    </row>
    <row r="55">
      <c r="A55" s="248"/>
      <c r="B55" s="309"/>
      <c r="C55" s="248"/>
      <c r="D55" s="247"/>
      <c r="E55" s="248"/>
      <c r="F55" s="248"/>
      <c r="G55" s="289"/>
      <c r="H55" s="290"/>
      <c r="I55" s="248"/>
      <c r="J55" s="266"/>
      <c r="K55" s="248"/>
      <c r="L55" s="387"/>
      <c r="M55" s="266"/>
      <c r="N55" s="247"/>
      <c r="O55" s="248"/>
      <c r="P55" s="266"/>
      <c r="Q55" s="248"/>
      <c r="R55" s="248"/>
      <c r="S55" s="360"/>
      <c r="T55" s="360"/>
      <c r="U55" s="360"/>
      <c r="V55" s="360"/>
      <c r="W55" s="360"/>
      <c r="X55" s="360"/>
    </row>
    <row r="56">
      <c r="A56" s="292"/>
      <c r="B56" s="315"/>
      <c r="C56" s="292"/>
      <c r="D56" s="294"/>
      <c r="E56" s="292"/>
      <c r="F56" s="292"/>
      <c r="G56" s="295"/>
      <c r="H56" s="296"/>
      <c r="I56" s="292"/>
      <c r="J56" s="267"/>
      <c r="K56" s="292"/>
      <c r="L56" s="389"/>
      <c r="M56" s="267"/>
      <c r="N56" s="294"/>
      <c r="O56" s="292"/>
      <c r="P56" s="267"/>
      <c r="Q56" s="292"/>
      <c r="R56" s="292"/>
      <c r="S56" s="364"/>
      <c r="T56" s="364"/>
      <c r="U56" s="364"/>
      <c r="V56" s="364"/>
      <c r="W56" s="364"/>
      <c r="X56" s="364"/>
    </row>
    <row r="57">
      <c r="A57" s="248"/>
      <c r="B57" s="309"/>
      <c r="C57" s="248"/>
      <c r="D57" s="247"/>
      <c r="E57" s="248"/>
      <c r="F57" s="248"/>
      <c r="G57" s="289"/>
      <c r="H57" s="290"/>
      <c r="I57" s="248"/>
      <c r="J57" s="266"/>
      <c r="K57" s="248"/>
      <c r="L57" s="387"/>
      <c r="M57" s="266"/>
      <c r="N57" s="247"/>
      <c r="O57" s="248"/>
      <c r="P57" s="266"/>
      <c r="Q57" s="248"/>
      <c r="R57" s="248"/>
      <c r="S57" s="360"/>
      <c r="T57" s="360"/>
      <c r="U57" s="360"/>
      <c r="V57" s="360"/>
      <c r="W57" s="360"/>
      <c r="X57" s="360"/>
    </row>
    <row r="58">
      <c r="A58" s="292"/>
      <c r="B58" s="315"/>
      <c r="C58" s="292"/>
      <c r="D58" s="294"/>
      <c r="E58" s="292"/>
      <c r="F58" s="292"/>
      <c r="G58" s="295"/>
      <c r="H58" s="296"/>
      <c r="I58" s="292"/>
      <c r="J58" s="267"/>
      <c r="K58" s="292"/>
      <c r="L58" s="389"/>
      <c r="M58" s="267"/>
      <c r="N58" s="294"/>
      <c r="O58" s="292"/>
      <c r="P58" s="267"/>
      <c r="Q58" s="292"/>
      <c r="R58" s="292"/>
      <c r="S58" s="364"/>
      <c r="T58" s="364"/>
      <c r="U58" s="364"/>
      <c r="V58" s="364"/>
      <c r="W58" s="364"/>
      <c r="X58" s="364"/>
    </row>
    <row r="59">
      <c r="A59" s="248"/>
      <c r="B59" s="309"/>
      <c r="C59" s="248"/>
      <c r="D59" s="247"/>
      <c r="E59" s="248"/>
      <c r="F59" s="248"/>
      <c r="G59" s="289"/>
      <c r="H59" s="290"/>
      <c r="I59" s="248"/>
      <c r="J59" s="266"/>
      <c r="K59" s="248"/>
      <c r="L59" s="387"/>
      <c r="M59" s="266"/>
      <c r="N59" s="247"/>
      <c r="O59" s="248"/>
      <c r="P59" s="266"/>
      <c r="Q59" s="248"/>
      <c r="R59" s="248"/>
      <c r="S59" s="360"/>
      <c r="T59" s="360"/>
      <c r="U59" s="360"/>
      <c r="V59" s="360"/>
      <c r="W59" s="360"/>
      <c r="X59" s="360"/>
    </row>
    <row r="60">
      <c r="A60" s="292"/>
      <c r="B60" s="315"/>
      <c r="C60" s="292"/>
      <c r="D60" s="294"/>
      <c r="E60" s="292"/>
      <c r="F60" s="292"/>
      <c r="G60" s="295"/>
      <c r="H60" s="296"/>
      <c r="I60" s="292"/>
      <c r="J60" s="267"/>
      <c r="K60" s="292"/>
      <c r="L60" s="389"/>
      <c r="M60" s="267"/>
      <c r="N60" s="294"/>
      <c r="O60" s="292"/>
      <c r="P60" s="267"/>
      <c r="Q60" s="292"/>
      <c r="R60" s="292"/>
      <c r="S60" s="364"/>
      <c r="T60" s="364"/>
      <c r="U60" s="364"/>
      <c r="V60" s="364"/>
      <c r="W60" s="364"/>
      <c r="X60" s="364"/>
    </row>
    <row r="61">
      <c r="A61" s="248"/>
      <c r="B61" s="309"/>
      <c r="C61" s="248"/>
      <c r="D61" s="247"/>
      <c r="E61" s="248"/>
      <c r="F61" s="248"/>
      <c r="G61" s="289"/>
      <c r="H61" s="290"/>
      <c r="I61" s="248"/>
      <c r="J61" s="266"/>
      <c r="K61" s="248"/>
      <c r="L61" s="387"/>
      <c r="M61" s="266"/>
      <c r="N61" s="247"/>
      <c r="O61" s="248"/>
      <c r="P61" s="266"/>
      <c r="Q61" s="248"/>
      <c r="R61" s="248"/>
      <c r="S61" s="360"/>
      <c r="T61" s="360"/>
      <c r="U61" s="360"/>
      <c r="V61" s="360"/>
      <c r="W61" s="360"/>
      <c r="X61" s="360"/>
    </row>
    <row r="62">
      <c r="A62" s="292"/>
      <c r="B62" s="315"/>
      <c r="C62" s="292"/>
      <c r="D62" s="294"/>
      <c r="E62" s="292"/>
      <c r="F62" s="292"/>
      <c r="G62" s="295"/>
      <c r="H62" s="296"/>
      <c r="I62" s="292"/>
      <c r="J62" s="267"/>
      <c r="K62" s="292"/>
      <c r="L62" s="389"/>
      <c r="M62" s="267"/>
      <c r="N62" s="294"/>
      <c r="O62" s="292"/>
      <c r="P62" s="267"/>
      <c r="Q62" s="292"/>
      <c r="R62" s="292"/>
      <c r="S62" s="364"/>
      <c r="T62" s="364"/>
      <c r="U62" s="364"/>
      <c r="V62" s="364"/>
      <c r="W62" s="364"/>
      <c r="X62" s="364"/>
    </row>
    <row r="63">
      <c r="A63" s="248"/>
      <c r="B63" s="309"/>
      <c r="C63" s="248"/>
      <c r="D63" s="247"/>
      <c r="E63" s="248"/>
      <c r="F63" s="248"/>
      <c r="G63" s="289"/>
      <c r="H63" s="290"/>
      <c r="I63" s="248"/>
      <c r="J63" s="266"/>
      <c r="K63" s="248"/>
      <c r="L63" s="387"/>
      <c r="M63" s="266"/>
      <c r="N63" s="247"/>
      <c r="O63" s="248"/>
      <c r="P63" s="266"/>
      <c r="Q63" s="248"/>
      <c r="R63" s="248"/>
      <c r="S63" s="360"/>
      <c r="T63" s="360"/>
      <c r="U63" s="360"/>
      <c r="V63" s="360"/>
      <c r="W63" s="360"/>
      <c r="X63" s="360"/>
    </row>
  </sheetData>
  <mergeCells count="4">
    <mergeCell ref="E22:F22"/>
    <mergeCell ref="E23:F23"/>
    <mergeCell ref="E38:F38"/>
    <mergeCell ref="E48:F48"/>
  </mergeCells>
  <dataValidations count="4" disablePrompts="0">
    <dataValidation sqref="G10:G63"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63" type="list" allowBlank="1" errorStyle="stop" imeMode="noControl" operator="between" showDropDown="0" showErrorMessage="0" showInputMessage="0">
      <formula1>'Списки'!$E$2:$E$1002</formula1>
    </dataValidation>
    <dataValidation sqref="K10:K63"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090017-00F9-4997-A3E4-00C300660099}">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38007C-0097-4623-B458-000200780051}">
            <xm:f>1</xm:f>
            <x14:dxf>
              <font>
                <color indexed="65"/>
              </font>
              <fill>
                <patternFill patternType="solid">
                  <fgColor rgb="FF434343"/>
                  <bgColor rgb="FF434343"/>
                </patternFill>
              </fill>
              <border>
                <left style="none"/>
                <right style="none"/>
                <top style="none"/>
                <bottom style="none"/>
                <diagonal style="none"/>
              </border>
            </x14:dxf>
          </x14:cfRule>
          <xm:sqref>G10:G63</xm:sqref>
        </x14:conditionalFormatting>
        <x14:conditionalFormatting xmlns:xm="http://schemas.microsoft.com/office/excel/2006/main">
          <x14:cfRule type="cellIs" priority="11" operator="equal" id="{004200CC-0001-494B-A6D6-00BC00DD0098}">
            <xm:f>0.5</xm:f>
            <x14:dxf>
              <font>
                <color indexed="65"/>
              </font>
              <fill>
                <patternFill patternType="solid">
                  <fgColor rgb="FF999999"/>
                  <bgColor rgb="FF999999"/>
                </patternFill>
              </fill>
              <border>
                <left style="none"/>
                <right style="none"/>
                <top style="none"/>
                <bottom style="none"/>
                <diagonal style="none"/>
              </border>
            </x14:dxf>
          </x14:cfRule>
          <xm:sqref>G10:G63</xm:sqref>
        </x14:conditionalFormatting>
        <x14:conditionalFormatting xmlns:xm="http://schemas.microsoft.com/office/excel/2006/main">
          <x14:cfRule type="cellIs" priority="10" operator="equal" id="{00A6006F-002B-450C-BB2B-00E2006D0081}">
            <xm:f>0.2</xm:f>
            <x14:dxf>
              <font/>
              <fill>
                <patternFill patternType="solid">
                  <fgColor rgb="FFCCCCCC"/>
                  <bgColor rgb="FFCCCCCC"/>
                </patternFill>
              </fill>
              <border>
                <left style="none"/>
                <right style="none"/>
                <top style="none"/>
                <bottom style="none"/>
                <diagonal style="none"/>
              </border>
            </x14:dxf>
          </x14:cfRule>
          <xm:sqref>G10:G63</xm:sqref>
        </x14:conditionalFormatting>
        <x14:conditionalFormatting xmlns:xm="http://schemas.microsoft.com/office/excel/2006/main">
          <x14:cfRule type="containsText" priority="9" operator="containsText" text="ПД" id="{007E0031-00C0-472C-B8AF-00A900330091}">
            <xm:f>NOT(ISERROR(SEARCH(("ПД"),(K3))))</xm:f>
            <x14:dxf>
              <font/>
              <fill>
                <patternFill patternType="solid">
                  <fgColor rgb="FFF9CB9C"/>
                  <bgColor rgb="FFF9CB9C"/>
                </patternFill>
              </fill>
              <border>
                <left style="none"/>
                <right style="none"/>
                <top style="none"/>
                <bottom style="none"/>
                <diagonal style="none"/>
              </border>
            </x14:dxf>
          </x14:cfRule>
          <xm:sqref>K3 K5:K63</xm:sqref>
        </x14:conditionalFormatting>
        <x14:conditionalFormatting xmlns:xm="http://schemas.microsoft.com/office/excel/2006/main">
          <x14:cfRule type="containsText" priority="8" operator="containsText" text="отменено" id="{00630093-0088-4ACB-B0E1-000C00330038}">
            <xm:f>NOT(ISERROR(SEARCH(("отменено"),(K3))))</xm:f>
            <x14:dxf>
              <font/>
              <fill>
                <patternFill patternType="solid">
                  <fgColor rgb="FFD9EAD3"/>
                  <bgColor rgb="FFD9EAD3"/>
                </patternFill>
              </fill>
              <border>
                <left style="none"/>
                <right style="none"/>
                <top style="none"/>
                <bottom style="none"/>
                <diagonal style="none"/>
              </border>
            </x14:dxf>
          </x14:cfRule>
          <xm:sqref>K3 K5:K63</xm:sqref>
        </x14:conditionalFormatting>
        <x14:conditionalFormatting xmlns:xm="http://schemas.microsoft.com/office/excel/2006/main">
          <x14:cfRule type="cellIs" priority="7" operator="equal" id="{00D100F3-004D-4150-8B61-0081004F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H5:H63 A9:G9</xm:sqref>
        </x14:conditionalFormatting>
        <x14:conditionalFormatting xmlns:xm="http://schemas.microsoft.com/office/excel/2006/main">
          <x14:cfRule type="cellIs" priority="6" operator="equal" id="{0092006D-00F2-4D01-8E6E-008300D600B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H5:H63 A9:G9</xm:sqref>
        </x14:conditionalFormatting>
        <x14:conditionalFormatting xmlns:xm="http://schemas.microsoft.com/office/excel/2006/main">
          <x14:cfRule type="cellIs" priority="5" operator="equal" id="{000E00D0-00EB-41D6-BE33-00BA0016002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H5:H63 A9:G9</xm:sqref>
        </x14:conditionalFormatting>
        <x14:conditionalFormatting xmlns:xm="http://schemas.microsoft.com/office/excel/2006/main">
          <x14:cfRule type="cellIs" priority="4" operator="equal" id="{00CA004C-00FC-4064-8974-006900DC001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H5:H63 A9:G9</xm:sqref>
        </x14:conditionalFormatting>
        <x14:conditionalFormatting xmlns:xm="http://schemas.microsoft.com/office/excel/2006/main">
          <x14:cfRule type="cellIs" priority="3" operator="equal" id="{00D6006C-006F-4C1B-A863-007C00CE004B}">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H5:H63 A9:G9</xm:sqref>
        </x14:conditionalFormatting>
        <x14:conditionalFormatting xmlns:xm="http://schemas.microsoft.com/office/excel/2006/main">
          <x14:cfRule type="containsText" priority="2" operator="containsText" text="повторно" id="{000700D8-000A-4BE1-9AEA-009D00EF0045}">
            <xm:f>NOT(ISERROR(SEARCH(("повторно"),(K3))))</xm:f>
            <x14:dxf>
              <font/>
              <fill>
                <patternFill patternType="solid">
                  <fgColor rgb="FFEA9999"/>
                  <bgColor rgb="FFEA9999"/>
                </patternFill>
              </fill>
              <border>
                <left style="none"/>
                <right style="none"/>
                <top style="none"/>
                <bottom style="none"/>
                <diagonal style="none"/>
              </border>
            </x14:dxf>
          </x14:cfRule>
          <xm:sqref>K3 K5:K63</xm:sqref>
        </x14:conditionalFormatting>
        <x14:conditionalFormatting xmlns:xm="http://schemas.microsoft.com/office/excel/2006/main">
          <x14:cfRule type="containsText" priority="1" operator="containsText" text="снято" id="{009C0004-0029-417D-A164-005900920020}">
            <xm:f>NOT(ISERROR(SEARCH(("снято"),(K3))))</xm:f>
            <x14:dxf>
              <font/>
              <fill>
                <patternFill patternType="solid">
                  <fgColor rgb="FF93C47D"/>
                  <bgColor rgb="FF93C47D"/>
                </patternFill>
              </fill>
              <border>
                <left style="none"/>
                <right style="none"/>
                <top style="none"/>
                <bottom style="none"/>
                <diagonal style="none"/>
              </border>
            </x14:dxf>
          </x14:cfRule>
          <xm:sqref>K3 K5:K63</xm:sqref>
        </x14:conditionalFormatting>
      </x14:conditionalFormattings>
    </ext>
  </extLst>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indexed="3"/>
    <outlinePr applyStyles="0" summaryBelow="0" summaryRight="0" showOutlineSymbols="1"/>
    <pageSetUpPr autoPageBreaks="1" fitToPage="0"/>
  </sheetPr>
  <sheetViews>
    <sheetView topLeftCell="F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10"/>
    <col customWidth="1" min="2" max="2" width="19.629999999999999"/>
    <col customWidth="1" min="3" max="3" width="7"/>
    <col customWidth="1" min="4" max="4" width="56.880000000000003"/>
    <col customWidth="1" min="5" max="5" width="42.130000000000003"/>
    <col collapsed="1" customWidth="1" min="6" max="6" width="31.879999999999999"/>
    <col customWidth="1" hidden="1" min="7" max="7" outlineLevel="1" width="11.130000000000001"/>
    <col customWidth="1" hidden="1" min="8" max="8" outlineLevel="1" width="14"/>
    <col customWidth="1" min="10" max="10" width="9.25"/>
    <col customWidth="1" min="11" max="11" width="11"/>
    <col customWidth="1" min="12" max="12" width="30.879999999999999"/>
    <col customWidth="1" min="13" max="13" width="10.75"/>
    <col customWidth="1" min="14" max="14" width="76.75"/>
    <col customWidth="1" min="15" max="15" width="30"/>
    <col customWidth="1" min="16" max="16" width="11.5"/>
    <col customWidth="1" min="17" max="17" width="23.379999999999999"/>
    <col customWidth="1" hidden="1" min="18" max="18" width="28.379999999999999"/>
    <col customWidth="1" hidden="1" min="19" max="19" width="14.380000000000001"/>
    <col customWidth="1" hidden="1" min="20" max="20" width="26.879999999999999"/>
    <col customWidth="1" hidden="1" min="21" max="24" width="25.629999999999999"/>
  </cols>
  <sheetData>
    <row r="1" ht="84" collapsed="1">
      <c r="A1" s="348" t="s">
        <v>250</v>
      </c>
      <c r="B1" s="348" t="s">
        <v>251</v>
      </c>
      <c r="C1" s="348" t="s">
        <v>252</v>
      </c>
      <c r="D1" s="348" t="s">
        <v>253</v>
      </c>
      <c r="E1" s="348" t="s">
        <v>254</v>
      </c>
      <c r="F1" s="348" t="s">
        <v>255</v>
      </c>
      <c r="G1" s="119" t="s">
        <v>256</v>
      </c>
      <c r="H1" s="119" t="s">
        <v>257</v>
      </c>
      <c r="I1" s="119" t="s">
        <v>4</v>
      </c>
      <c r="J1" s="348" t="s">
        <v>258</v>
      </c>
      <c r="K1" s="34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84" hidden="1" outlineLevel="1">
      <c r="A2" s="349"/>
      <c r="B2" s="125" t="s">
        <v>264</v>
      </c>
      <c r="C2" s="125" t="s">
        <v>264</v>
      </c>
      <c r="D2" s="126" t="s">
        <v>53</v>
      </c>
      <c r="E2" s="127"/>
      <c r="F2" s="350"/>
      <c r="G2" s="295"/>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t="63" hidden="1" outlineLevel="1">
      <c r="A3" s="351"/>
      <c r="B3" s="18" t="s">
        <v>266</v>
      </c>
      <c r="C3" s="18" t="s">
        <v>267</v>
      </c>
      <c r="D3" s="18" t="s">
        <v>34</v>
      </c>
      <c r="E3" s="18"/>
      <c r="F3" s="18"/>
      <c r="G3" s="289"/>
      <c r="H3" s="352">
        <f>COUNTIF($H10:$H64,"1 - Несоответствие продуктовым требованиям ПИК-Стандарт")</f>
        <v>6</v>
      </c>
      <c r="I3" s="352">
        <f>COUNTIF($H10:$H64,"2 - Несоответствие Бренд-листам ПИК")</f>
        <v>0</v>
      </c>
      <c r="J3" s="352">
        <f>COUNTIF($H60:$H64,"3 - Несоответствие Каталогу отделки")</f>
        <v>0</v>
      </c>
      <c r="K3" s="352">
        <f>COUNTIF($H10:$H64,"5 - Ошибка в применении СТМ")</f>
        <v>0</v>
      </c>
      <c r="L3" s="352">
        <f>COUNTIF($H10:$H64,"4 - Несоответствие Каталогу оборудования")</f>
        <v>0</v>
      </c>
      <c r="M3" s="352">
        <f>COUNTIF($H10:$H64,"6 - Ошибка в применении сборных ЛМ")</f>
        <v>0</v>
      </c>
      <c r="N3" s="352">
        <f>COUNTIF($H10:$H64,"7 - Ошибка в применении шкаф-пакетов")</f>
        <v>0</v>
      </c>
      <c r="O3" s="352">
        <f>COUNTIF($H10:$H64,"8 - Ошибка в применении шахт-пакетов")</f>
        <v>0</v>
      </c>
      <c r="P3" s="352">
        <f>COUNTIF($H10:$H64,"9 - Несоответствие типологическим требованиям ПИК-Стандарт")</f>
        <v>0</v>
      </c>
      <c r="Q3" s="352">
        <f>COUNTIF($H10:$H64,"10 - Несоответствие НТД РФ")</f>
        <v>0</v>
      </c>
      <c r="R3" s="352">
        <f>COUNTIF($H10:$H64,"11 - Несоответствие ИРД (кроме ТУ, СТУ), АПР, ПД")</f>
        <v>0</v>
      </c>
      <c r="S3" s="352">
        <f>COUNTIF($H10:$H64,"12 - Несоответствие требованиям ТУ, СТУ")</f>
        <v>0</v>
      </c>
      <c r="T3" s="352">
        <f>COUNTIF($H10:$H64,"13 - Ошибка в технических решениях")</f>
        <v>0</v>
      </c>
      <c r="U3" s="352">
        <f>COUNTIF($H10:$H64,"14 - Неувязка м/у собой комплектов РД")</f>
        <v>0</v>
      </c>
      <c r="V3" s="352">
        <f>COUNTIF($H10:$H64,"15 - Недостаточность информации влияющей на СМР")</f>
        <v>46</v>
      </c>
      <c r="W3" s="352">
        <f>COUNTIF($H10:$H64,"16 - Нерациональное решение")</f>
        <v>0</v>
      </c>
      <c r="X3" s="352">
        <f>COUNTIF($H10:$H64,"17 - Оформление")</f>
        <v>1</v>
      </c>
    </row>
    <row r="4" ht="25.5" hidden="1" outlineLevel="1">
      <c r="A4" s="125" t="s">
        <v>264</v>
      </c>
      <c r="B4" s="353">
        <v>10</v>
      </c>
      <c r="C4" s="353">
        <v>10</v>
      </c>
      <c r="D4" s="354">
        <f>C4/B4</f>
        <v>1</v>
      </c>
      <c r="E4" s="354"/>
      <c r="F4" s="384"/>
      <c r="G4" s="295"/>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A5" s="355"/>
      <c r="B5" s="355"/>
      <c r="C5" s="355"/>
      <c r="D5" s="357"/>
      <c r="E5" s="357"/>
      <c r="F5" s="355"/>
      <c r="G5" s="126" t="s">
        <v>53</v>
      </c>
      <c r="H5" s="530"/>
      <c r="I5" s="248"/>
      <c r="J5" s="266"/>
      <c r="K5" s="248"/>
      <c r="L5" s="266"/>
      <c r="M5" s="266"/>
      <c r="N5" s="248"/>
      <c r="O5" s="266"/>
      <c r="P5" s="266"/>
      <c r="Q5" s="248"/>
      <c r="R5" s="266"/>
      <c r="S5" s="382"/>
      <c r="T5" s="360"/>
      <c r="U5" s="360"/>
      <c r="V5" s="360"/>
      <c r="W5" s="360"/>
      <c r="X5" s="360"/>
    </row>
    <row r="6" hidden="1" outlineLevel="1">
      <c r="A6" s="18">
        <v>0.20000000000000001</v>
      </c>
      <c r="B6" s="18">
        <v>0.5</v>
      </c>
      <c r="C6" s="18">
        <v>1</v>
      </c>
      <c r="D6" s="18" t="s">
        <v>38</v>
      </c>
      <c r="E6" s="18"/>
      <c r="F6" s="18" t="s">
        <v>268</v>
      </c>
      <c r="G6" s="362">
        <f>COUNTIFS(G10:G64,"0,2")</f>
        <v>0</v>
      </c>
      <c r="H6" s="531"/>
      <c r="I6" s="292"/>
      <c r="J6" s="267"/>
      <c r="K6" s="292"/>
      <c r="L6" s="267"/>
      <c r="M6" s="267"/>
      <c r="N6" s="292"/>
      <c r="O6" s="267"/>
      <c r="P6" s="267"/>
      <c r="Q6" s="292"/>
      <c r="R6" s="267"/>
      <c r="S6" s="383"/>
      <c r="T6" s="364"/>
      <c r="U6" s="364"/>
      <c r="V6" s="364"/>
      <c r="W6" s="364"/>
      <c r="X6" s="364"/>
    </row>
    <row r="7" hidden="1" outlineLevel="1">
      <c r="A7" s="365">
        <f>G6*0.2/B4</f>
        <v>0</v>
      </c>
      <c r="B7" s="365">
        <f>G7*0.5/B4</f>
        <v>2.6499999999999999</v>
      </c>
      <c r="C7" s="365">
        <f>G8*1/B4</f>
        <v>0</v>
      </c>
      <c r="D7" s="366">
        <f>(G6*A6+G7*B6+G8*C6)/SUM(G6:G8)</f>
        <v>0.5</v>
      </c>
      <c r="E7" s="367"/>
      <c r="F7" s="143" t="s">
        <v>269</v>
      </c>
      <c r="G7" s="368">
        <f>COUNTIFS(G10:G64,"0,5")</f>
        <v>53</v>
      </c>
      <c r="H7" s="530"/>
      <c r="I7" s="369"/>
      <c r="J7" s="369"/>
      <c r="K7" s="369"/>
      <c r="L7" s="369"/>
      <c r="M7" s="369"/>
      <c r="N7" s="369"/>
      <c r="O7" s="369"/>
      <c r="P7" s="369"/>
      <c r="Q7" s="369"/>
      <c r="R7" s="369"/>
      <c r="S7" s="370"/>
      <c r="T7" s="370"/>
      <c r="U7" s="370"/>
      <c r="V7" s="370"/>
      <c r="W7" s="370"/>
      <c r="X7" s="370"/>
    </row>
    <row r="8" ht="25.5" hidden="1" outlineLevel="1">
      <c r="A8" s="126" t="s">
        <v>53</v>
      </c>
      <c r="B8" s="126" t="s">
        <v>53</v>
      </c>
      <c r="C8" s="126" t="s">
        <v>53</v>
      </c>
      <c r="D8" s="126" t="s">
        <v>53</v>
      </c>
      <c r="E8" s="126"/>
      <c r="F8" s="18" t="s">
        <v>270</v>
      </c>
      <c r="G8" s="362">
        <f>COUNTIFS(G10:G64,"1")</f>
        <v>0</v>
      </c>
      <c r="H8" s="531"/>
      <c r="I8" s="292"/>
      <c r="J8" s="267"/>
      <c r="K8" s="292"/>
      <c r="L8" s="267"/>
      <c r="M8" s="267"/>
      <c r="N8" s="292"/>
      <c r="O8" s="267"/>
      <c r="P8" s="267"/>
      <c r="Q8" s="292"/>
      <c r="R8" s="267"/>
      <c r="S8" s="383"/>
      <c r="T8" s="364"/>
      <c r="U8" s="364"/>
      <c r="V8" s="364"/>
      <c r="W8" s="364"/>
      <c r="X8" s="364"/>
    </row>
    <row r="9">
      <c r="A9" s="145"/>
      <c r="B9" s="145"/>
      <c r="C9" s="145"/>
      <c r="D9" s="145"/>
      <c r="E9" s="145"/>
      <c r="F9" s="145"/>
      <c r="G9" s="145"/>
      <c r="H9" s="145"/>
      <c r="I9" s="243"/>
      <c r="J9" s="244"/>
      <c r="K9" s="243"/>
      <c r="L9" s="244"/>
      <c r="M9" s="244"/>
      <c r="N9" s="243"/>
      <c r="O9" s="244"/>
      <c r="P9" s="244"/>
      <c r="Q9" s="243"/>
      <c r="R9" s="244"/>
      <c r="S9" s="147"/>
      <c r="T9" s="146"/>
      <c r="U9" s="146"/>
      <c r="V9" s="146"/>
      <c r="W9" s="146"/>
      <c r="X9" s="146"/>
    </row>
    <row r="10" ht="178.5">
      <c r="A10" s="292">
        <v>1</v>
      </c>
      <c r="B10" s="315" t="s">
        <v>189</v>
      </c>
      <c r="C10" s="292">
        <v>1</v>
      </c>
      <c r="D10" s="294" t="s">
        <v>1823</v>
      </c>
      <c r="E10" s="292"/>
      <c r="F10" s="292"/>
      <c r="G10" s="295">
        <v>0.5</v>
      </c>
      <c r="H10" s="296" t="s">
        <v>28</v>
      </c>
      <c r="I10" s="292" t="s">
        <v>78</v>
      </c>
      <c r="J10" s="267">
        <v>45258</v>
      </c>
      <c r="K10" s="292" t="s">
        <v>275</v>
      </c>
      <c r="L10" s="377" t="s">
        <v>1824</v>
      </c>
      <c r="M10" s="267">
        <v>45350</v>
      </c>
      <c r="N10" s="292" t="s">
        <v>385</v>
      </c>
      <c r="O10" s="292"/>
      <c r="P10" s="267"/>
      <c r="Q10" s="292"/>
      <c r="R10" s="267"/>
      <c r="S10" s="383"/>
      <c r="T10" s="364"/>
      <c r="U10" s="364"/>
      <c r="V10" s="364"/>
      <c r="W10" s="364"/>
      <c r="X10" s="364"/>
    </row>
    <row r="11" ht="76.5">
      <c r="A11" s="248">
        <v>2</v>
      </c>
      <c r="B11" s="309" t="s">
        <v>189</v>
      </c>
      <c r="C11" s="248">
        <v>1</v>
      </c>
      <c r="D11" s="247" t="s">
        <v>1825</v>
      </c>
      <c r="E11" s="248"/>
      <c r="F11" s="248"/>
      <c r="G11" s="289">
        <v>0.5</v>
      </c>
      <c r="H11" s="290" t="s">
        <v>28</v>
      </c>
      <c r="I11" s="248" t="s">
        <v>78</v>
      </c>
      <c r="J11" s="266">
        <v>45258</v>
      </c>
      <c r="K11" s="248" t="s">
        <v>275</v>
      </c>
      <c r="L11" s="411" t="s">
        <v>1824</v>
      </c>
      <c r="M11" s="266">
        <v>45350</v>
      </c>
      <c r="N11" s="248" t="s">
        <v>385</v>
      </c>
      <c r="O11" s="248"/>
      <c r="P11" s="266"/>
      <c r="Q11" s="248"/>
      <c r="R11" s="266"/>
      <c r="S11" s="382"/>
      <c r="T11" s="360"/>
      <c r="U11" s="360"/>
      <c r="V11" s="360"/>
      <c r="W11" s="360"/>
      <c r="X11" s="360"/>
    </row>
    <row r="12" ht="114.75">
      <c r="A12" s="292">
        <v>3</v>
      </c>
      <c r="B12" s="315" t="s">
        <v>189</v>
      </c>
      <c r="C12" s="292">
        <v>1</v>
      </c>
      <c r="D12" s="294" t="s">
        <v>1826</v>
      </c>
      <c r="E12" s="292"/>
      <c r="F12" s="292"/>
      <c r="G12" s="295">
        <v>0.5</v>
      </c>
      <c r="H12" s="296" t="s">
        <v>28</v>
      </c>
      <c r="I12" s="292" t="s">
        <v>78</v>
      </c>
      <c r="J12" s="267">
        <v>45258</v>
      </c>
      <c r="K12" s="292" t="s">
        <v>275</v>
      </c>
      <c r="L12" s="377" t="s">
        <v>1824</v>
      </c>
      <c r="M12" s="267">
        <v>45350</v>
      </c>
      <c r="N12" s="292" t="s">
        <v>385</v>
      </c>
      <c r="O12" s="292"/>
      <c r="P12" s="267"/>
      <c r="Q12" s="292"/>
      <c r="R12" s="267"/>
      <c r="S12" s="383"/>
      <c r="T12" s="364"/>
      <c r="U12" s="364"/>
      <c r="V12" s="364"/>
      <c r="W12" s="364"/>
      <c r="X12" s="364"/>
    </row>
    <row r="13" ht="52.5">
      <c r="A13" s="248">
        <v>4</v>
      </c>
      <c r="B13" s="309" t="s">
        <v>189</v>
      </c>
      <c r="C13" s="248">
        <v>1</v>
      </c>
      <c r="D13" s="247" t="s">
        <v>1827</v>
      </c>
      <c r="E13" s="248"/>
      <c r="F13" s="248"/>
      <c r="G13" s="289">
        <v>0.5</v>
      </c>
      <c r="H13" s="290" t="s">
        <v>28</v>
      </c>
      <c r="I13" s="248" t="s">
        <v>78</v>
      </c>
      <c r="J13" s="266">
        <v>45258</v>
      </c>
      <c r="K13" s="248" t="s">
        <v>275</v>
      </c>
      <c r="L13" s="411" t="s">
        <v>1824</v>
      </c>
      <c r="M13" s="266">
        <v>45350</v>
      </c>
      <c r="N13" s="248" t="s">
        <v>385</v>
      </c>
      <c r="O13" s="248"/>
      <c r="P13" s="266"/>
      <c r="Q13" s="248"/>
      <c r="R13" s="266"/>
      <c r="S13" s="382"/>
      <c r="T13" s="360"/>
      <c r="U13" s="360"/>
      <c r="V13" s="360"/>
      <c r="W13" s="360"/>
      <c r="X13" s="360"/>
    </row>
    <row r="14" ht="165.75">
      <c r="A14" s="292">
        <v>5</v>
      </c>
      <c r="B14" s="315" t="s">
        <v>189</v>
      </c>
      <c r="C14" s="292">
        <v>1</v>
      </c>
      <c r="D14" s="294" t="s">
        <v>1828</v>
      </c>
      <c r="E14" s="292"/>
      <c r="F14" s="292"/>
      <c r="G14" s="295">
        <v>0.5</v>
      </c>
      <c r="H14" s="296" t="s">
        <v>28</v>
      </c>
      <c r="I14" s="292" t="s">
        <v>78</v>
      </c>
      <c r="J14" s="267">
        <v>45258</v>
      </c>
      <c r="K14" s="292" t="s">
        <v>275</v>
      </c>
      <c r="L14" s="377" t="s">
        <v>1824</v>
      </c>
      <c r="M14" s="267">
        <v>45350</v>
      </c>
      <c r="N14" s="292" t="s">
        <v>385</v>
      </c>
      <c r="O14" s="292"/>
      <c r="P14" s="267"/>
      <c r="Q14" s="292"/>
      <c r="R14" s="267"/>
      <c r="S14" s="383"/>
      <c r="T14" s="364"/>
      <c r="U14" s="364"/>
      <c r="V14" s="364"/>
      <c r="W14" s="364"/>
      <c r="X14" s="364"/>
    </row>
    <row r="15" ht="52.5">
      <c r="A15" s="248">
        <v>6</v>
      </c>
      <c r="B15" s="309" t="s">
        <v>189</v>
      </c>
      <c r="C15" s="248">
        <v>1</v>
      </c>
      <c r="D15" s="247" t="s">
        <v>1829</v>
      </c>
      <c r="E15" s="248"/>
      <c r="F15" s="248"/>
      <c r="G15" s="289">
        <v>0.5</v>
      </c>
      <c r="H15" s="290" t="s">
        <v>28</v>
      </c>
      <c r="I15" s="248" t="s">
        <v>78</v>
      </c>
      <c r="J15" s="266">
        <v>45258</v>
      </c>
      <c r="K15" s="248" t="s">
        <v>275</v>
      </c>
      <c r="L15" s="411" t="s">
        <v>1824</v>
      </c>
      <c r="M15" s="266">
        <v>45350</v>
      </c>
      <c r="N15" s="248" t="s">
        <v>385</v>
      </c>
      <c r="O15" s="248"/>
      <c r="P15" s="266"/>
      <c r="Q15" s="248"/>
      <c r="R15" s="266"/>
      <c r="S15" s="382"/>
      <c r="T15" s="360"/>
      <c r="U15" s="360"/>
      <c r="V15" s="360"/>
      <c r="W15" s="360"/>
      <c r="X15" s="360"/>
    </row>
    <row r="16" ht="76.5">
      <c r="A16" s="292">
        <v>7</v>
      </c>
      <c r="B16" s="315" t="s">
        <v>189</v>
      </c>
      <c r="C16" s="292">
        <v>1</v>
      </c>
      <c r="D16" s="294" t="s">
        <v>1830</v>
      </c>
      <c r="E16" s="292"/>
      <c r="F16" s="292"/>
      <c r="G16" s="295">
        <v>0.5</v>
      </c>
      <c r="H16" s="296" t="s">
        <v>28</v>
      </c>
      <c r="I16" s="292" t="s">
        <v>78</v>
      </c>
      <c r="J16" s="267">
        <v>45258</v>
      </c>
      <c r="K16" s="292" t="s">
        <v>275</v>
      </c>
      <c r="L16" s="377" t="s">
        <v>1824</v>
      </c>
      <c r="M16" s="267">
        <v>45350</v>
      </c>
      <c r="N16" s="292" t="s">
        <v>385</v>
      </c>
      <c r="O16" s="292"/>
      <c r="P16" s="267"/>
      <c r="Q16" s="292"/>
      <c r="R16" s="267"/>
      <c r="S16" s="383"/>
      <c r="T16" s="364"/>
      <c r="U16" s="364"/>
      <c r="V16" s="364"/>
      <c r="W16" s="364"/>
      <c r="X16" s="364"/>
    </row>
    <row r="17" ht="162.75" customHeight="1">
      <c r="A17" s="248">
        <v>8</v>
      </c>
      <c r="B17" s="309" t="s">
        <v>189</v>
      </c>
      <c r="C17" s="248">
        <v>2</v>
      </c>
      <c r="D17" s="247" t="s">
        <v>1989</v>
      </c>
      <c r="E17" s="248"/>
      <c r="G17" s="289">
        <v>0.5</v>
      </c>
      <c r="H17" s="290" t="s">
        <v>28</v>
      </c>
      <c r="I17" s="248" t="s">
        <v>78</v>
      </c>
      <c r="J17" s="266">
        <v>45258</v>
      </c>
      <c r="K17" s="248" t="s">
        <v>275</v>
      </c>
      <c r="L17" s="387" t="s">
        <v>1990</v>
      </c>
      <c r="M17" s="266">
        <v>45350</v>
      </c>
      <c r="N17" s="247" t="s">
        <v>1991</v>
      </c>
      <c r="O17" s="248" t="s">
        <v>1992</v>
      </c>
      <c r="P17" s="266">
        <v>45362</v>
      </c>
      <c r="Q17" s="248" t="s">
        <v>318</v>
      </c>
      <c r="R17" s="266"/>
      <c r="S17" s="382"/>
      <c r="T17" s="360"/>
      <c r="U17" s="360"/>
      <c r="V17" s="360"/>
      <c r="W17" s="360"/>
      <c r="X17" s="360"/>
    </row>
    <row r="18" ht="162.75" customHeight="1">
      <c r="A18" s="292">
        <v>9</v>
      </c>
      <c r="B18" s="315" t="s">
        <v>189</v>
      </c>
      <c r="C18" s="292" t="s">
        <v>1993</v>
      </c>
      <c r="D18" s="294" t="s">
        <v>1994</v>
      </c>
      <c r="E18" s="292"/>
      <c r="G18" s="295">
        <v>0.5</v>
      </c>
      <c r="H18" s="296" t="s">
        <v>28</v>
      </c>
      <c r="I18" s="292" t="s">
        <v>78</v>
      </c>
      <c r="J18" s="267">
        <v>45258</v>
      </c>
      <c r="K18" s="292" t="s">
        <v>275</v>
      </c>
      <c r="L18" s="389" t="s">
        <v>1995</v>
      </c>
      <c r="M18" s="267">
        <v>45350</v>
      </c>
      <c r="N18" s="292"/>
      <c r="O18" s="292" t="s">
        <v>1996</v>
      </c>
      <c r="P18" s="267">
        <v>45362</v>
      </c>
      <c r="Q18" s="292" t="s">
        <v>318</v>
      </c>
      <c r="R18" s="267"/>
      <c r="S18" s="383"/>
      <c r="T18" s="364"/>
      <c r="U18" s="364"/>
      <c r="V18" s="364"/>
      <c r="W18" s="364"/>
      <c r="X18" s="364"/>
    </row>
    <row r="19" ht="52.5">
      <c r="A19" s="248">
        <v>10</v>
      </c>
      <c r="B19" s="309" t="s">
        <v>189</v>
      </c>
      <c r="C19" s="248" t="s">
        <v>1997</v>
      </c>
      <c r="D19" s="247" t="s">
        <v>1998</v>
      </c>
      <c r="E19" s="248"/>
      <c r="F19" s="248"/>
      <c r="G19" s="289">
        <v>0.5</v>
      </c>
      <c r="H19" s="290" t="s">
        <v>28</v>
      </c>
      <c r="I19" s="248" t="s">
        <v>78</v>
      </c>
      <c r="J19" s="266">
        <v>45258</v>
      </c>
      <c r="K19" s="248" t="s">
        <v>275</v>
      </c>
      <c r="L19" s="387" t="s">
        <v>1999</v>
      </c>
      <c r="M19" s="266">
        <v>45350</v>
      </c>
      <c r="N19" s="248" t="s">
        <v>385</v>
      </c>
      <c r="O19" s="248"/>
      <c r="P19" s="266"/>
      <c r="Q19" s="247"/>
      <c r="R19" s="266"/>
      <c r="S19" s="382"/>
      <c r="T19" s="360"/>
      <c r="U19" s="360"/>
      <c r="V19" s="360"/>
      <c r="W19" s="360"/>
      <c r="X19" s="360"/>
    </row>
    <row r="20" ht="92.25" customHeight="1">
      <c r="A20" s="292">
        <v>11</v>
      </c>
      <c r="B20" s="315" t="s">
        <v>189</v>
      </c>
      <c r="C20" s="292" t="s">
        <v>1997</v>
      </c>
      <c r="D20" s="294" t="s">
        <v>1837</v>
      </c>
      <c r="E20" s="292"/>
      <c r="F20" s="292"/>
      <c r="G20" s="295">
        <v>0.5</v>
      </c>
      <c r="H20" s="296" t="s">
        <v>28</v>
      </c>
      <c r="I20" s="292" t="s">
        <v>78</v>
      </c>
      <c r="J20" s="267">
        <v>45258</v>
      </c>
      <c r="K20" s="292" t="s">
        <v>275</v>
      </c>
      <c r="L20" s="389" t="s">
        <v>1838</v>
      </c>
      <c r="M20" s="267">
        <v>45350</v>
      </c>
      <c r="N20" s="292" t="s">
        <v>385</v>
      </c>
      <c r="O20" s="292"/>
      <c r="P20" s="267"/>
      <c r="Q20" s="294"/>
      <c r="R20" s="267"/>
      <c r="S20" s="383"/>
      <c r="T20" s="364"/>
      <c r="U20" s="364"/>
      <c r="V20" s="364"/>
      <c r="W20" s="364"/>
      <c r="X20" s="364"/>
    </row>
    <row r="21" ht="153" customHeight="1">
      <c r="A21" s="248">
        <v>12</v>
      </c>
      <c r="B21" s="309" t="s">
        <v>189</v>
      </c>
      <c r="C21" s="248" t="s">
        <v>2000</v>
      </c>
      <c r="D21" s="247" t="s">
        <v>2001</v>
      </c>
      <c r="E21" s="248"/>
      <c r="G21" s="289">
        <v>0.5</v>
      </c>
      <c r="H21" s="290" t="s">
        <v>28</v>
      </c>
      <c r="I21" s="248" t="s">
        <v>78</v>
      </c>
      <c r="J21" s="266">
        <v>45258</v>
      </c>
      <c r="K21" s="248" t="s">
        <v>275</v>
      </c>
      <c r="L21" s="387" t="s">
        <v>2002</v>
      </c>
      <c r="M21" s="266">
        <v>45350</v>
      </c>
      <c r="N21" s="248" t="s">
        <v>385</v>
      </c>
      <c r="O21" s="248"/>
      <c r="P21" s="266"/>
      <c r="Q21" s="247"/>
      <c r="R21" s="266"/>
      <c r="S21" s="382"/>
      <c r="T21" s="360"/>
      <c r="U21" s="360"/>
      <c r="V21" s="360"/>
      <c r="W21" s="360"/>
      <c r="X21" s="360"/>
    </row>
    <row r="22" ht="122.25" customHeight="1">
      <c r="A22" s="292">
        <v>13</v>
      </c>
      <c r="B22" s="315" t="s">
        <v>189</v>
      </c>
      <c r="C22" s="292" t="s">
        <v>2003</v>
      </c>
      <c r="D22" s="294" t="s">
        <v>1942</v>
      </c>
      <c r="E22" s="292"/>
      <c r="F22" s="292"/>
      <c r="G22" s="295">
        <v>0.5</v>
      </c>
      <c r="H22" s="296" t="s">
        <v>265</v>
      </c>
      <c r="I22" s="292" t="s">
        <v>78</v>
      </c>
      <c r="J22" s="267">
        <v>45258</v>
      </c>
      <c r="K22" s="292" t="s">
        <v>275</v>
      </c>
      <c r="L22" s="389" t="s">
        <v>2004</v>
      </c>
      <c r="M22" s="267">
        <v>45350</v>
      </c>
      <c r="N22" s="292" t="s">
        <v>385</v>
      </c>
      <c r="O22" s="292"/>
      <c r="P22" s="267"/>
      <c r="Q22" s="294"/>
      <c r="R22" s="267"/>
      <c r="S22" s="383"/>
      <c r="T22" s="364"/>
      <c r="U22" s="364"/>
      <c r="V22" s="364"/>
      <c r="W22" s="364"/>
      <c r="X22" s="364"/>
    </row>
    <row r="23" ht="143.25" customHeight="1">
      <c r="A23" s="248">
        <v>14</v>
      </c>
      <c r="B23" s="309" t="s">
        <v>189</v>
      </c>
      <c r="C23" s="248" t="s">
        <v>2003</v>
      </c>
      <c r="D23" s="247" t="s">
        <v>1842</v>
      </c>
      <c r="E23" s="248"/>
      <c r="G23" s="289">
        <v>0.5</v>
      </c>
      <c r="H23" s="290" t="s">
        <v>28</v>
      </c>
      <c r="I23" s="248" t="s">
        <v>78</v>
      </c>
      <c r="J23" s="266">
        <v>45258</v>
      </c>
      <c r="K23" s="248" t="s">
        <v>275</v>
      </c>
      <c r="L23" s="387" t="s">
        <v>2005</v>
      </c>
      <c r="M23" s="266">
        <v>45350</v>
      </c>
      <c r="N23" s="248" t="s">
        <v>385</v>
      </c>
      <c r="O23" s="248"/>
      <c r="P23" s="266"/>
      <c r="Q23" s="247"/>
      <c r="R23" s="266"/>
      <c r="S23" s="382"/>
      <c r="T23" s="360"/>
      <c r="U23" s="360"/>
      <c r="V23" s="360"/>
      <c r="W23" s="360"/>
      <c r="X23" s="360"/>
    </row>
    <row r="24" ht="52.5">
      <c r="A24" s="292">
        <v>15</v>
      </c>
      <c r="B24" s="315" t="s">
        <v>189</v>
      </c>
      <c r="C24" s="292" t="s">
        <v>2003</v>
      </c>
      <c r="D24" s="294" t="s">
        <v>2006</v>
      </c>
      <c r="E24" s="292"/>
      <c r="F24" s="292"/>
      <c r="G24" s="295">
        <v>0.5</v>
      </c>
      <c r="H24" s="296" t="s">
        <v>28</v>
      </c>
      <c r="I24" s="292" t="s">
        <v>78</v>
      </c>
      <c r="J24" s="267">
        <v>45258</v>
      </c>
      <c r="K24" s="292" t="s">
        <v>275</v>
      </c>
      <c r="L24" s="389" t="s">
        <v>2007</v>
      </c>
      <c r="M24" s="267">
        <v>45350</v>
      </c>
      <c r="N24" s="292" t="s">
        <v>385</v>
      </c>
      <c r="O24" s="292"/>
      <c r="P24" s="267"/>
      <c r="Q24" s="294"/>
      <c r="R24" s="267"/>
      <c r="S24" s="383"/>
      <c r="T24" s="364"/>
      <c r="U24" s="364"/>
      <c r="V24" s="364"/>
      <c r="W24" s="364"/>
      <c r="X24" s="364"/>
    </row>
    <row r="25" ht="165.75">
      <c r="A25" s="248">
        <v>16</v>
      </c>
      <c r="B25" s="309" t="s">
        <v>189</v>
      </c>
      <c r="C25" s="248" t="s">
        <v>2003</v>
      </c>
      <c r="D25" s="380" t="s">
        <v>2008</v>
      </c>
      <c r="E25" s="248"/>
      <c r="G25" s="289">
        <v>0.5</v>
      </c>
      <c r="H25" s="290" t="s">
        <v>265</v>
      </c>
      <c r="I25" s="248" t="s">
        <v>78</v>
      </c>
      <c r="J25" s="266">
        <v>45258</v>
      </c>
      <c r="K25" s="248" t="s">
        <v>275</v>
      </c>
      <c r="L25" s="387" t="s">
        <v>2009</v>
      </c>
      <c r="M25" s="266">
        <v>45350</v>
      </c>
      <c r="N25" s="247" t="s">
        <v>1846</v>
      </c>
      <c r="O25" s="248" t="s">
        <v>2010</v>
      </c>
      <c r="P25" s="266">
        <v>45362</v>
      </c>
      <c r="Q25" s="248" t="s">
        <v>318</v>
      </c>
      <c r="R25" s="266"/>
      <c r="S25" s="382"/>
      <c r="T25" s="360"/>
      <c r="U25" s="360"/>
      <c r="V25" s="360"/>
      <c r="W25" s="360"/>
      <c r="X25" s="360"/>
    </row>
    <row r="26" ht="98.25" customHeight="1">
      <c r="A26" s="292">
        <v>17</v>
      </c>
      <c r="B26" s="315" t="s">
        <v>189</v>
      </c>
      <c r="C26" s="292">
        <v>2</v>
      </c>
      <c r="D26" s="294" t="s">
        <v>1848</v>
      </c>
      <c r="E26" s="292"/>
      <c r="F26" s="292"/>
      <c r="G26" s="295">
        <v>0.5</v>
      </c>
      <c r="H26" s="296" t="s">
        <v>28</v>
      </c>
      <c r="I26" s="292" t="s">
        <v>78</v>
      </c>
      <c r="J26" s="267">
        <v>45258</v>
      </c>
      <c r="K26" s="292" t="s">
        <v>275</v>
      </c>
      <c r="L26" s="389" t="s">
        <v>2011</v>
      </c>
      <c r="M26" s="267">
        <v>45350</v>
      </c>
      <c r="N26" s="292" t="s">
        <v>385</v>
      </c>
      <c r="O26" s="292"/>
      <c r="P26" s="267"/>
      <c r="Q26" s="294"/>
      <c r="R26" s="267"/>
      <c r="S26" s="383"/>
      <c r="T26" s="364"/>
      <c r="U26" s="364"/>
      <c r="V26" s="364"/>
      <c r="W26" s="364"/>
      <c r="X26" s="364"/>
    </row>
    <row r="27" ht="189.75" customHeight="1">
      <c r="A27" s="248">
        <v>18</v>
      </c>
      <c r="B27" s="309" t="s">
        <v>189</v>
      </c>
      <c r="C27" s="248">
        <v>2</v>
      </c>
      <c r="D27" s="247" t="s">
        <v>2012</v>
      </c>
      <c r="E27" s="248"/>
      <c r="G27" s="289">
        <v>0.5</v>
      </c>
      <c r="H27" s="290" t="s">
        <v>28</v>
      </c>
      <c r="I27" s="408" t="s">
        <v>78</v>
      </c>
      <c r="J27" s="656">
        <v>45258</v>
      </c>
      <c r="K27" s="248" t="s">
        <v>275</v>
      </c>
      <c r="L27" s="387" t="s">
        <v>2013</v>
      </c>
      <c r="M27" s="266">
        <v>45350</v>
      </c>
      <c r="N27" s="248" t="s">
        <v>385</v>
      </c>
      <c r="O27" s="248"/>
      <c r="P27" s="266"/>
      <c r="Q27" s="247"/>
      <c r="R27" s="266"/>
      <c r="S27" s="382"/>
      <c r="T27" s="360"/>
      <c r="U27" s="360"/>
      <c r="V27" s="360"/>
      <c r="W27" s="360"/>
      <c r="X27" s="360"/>
    </row>
    <row r="28" ht="99" customHeight="1">
      <c r="A28" s="292">
        <v>19</v>
      </c>
      <c r="B28" s="315" t="s">
        <v>189</v>
      </c>
      <c r="C28" s="292" t="s">
        <v>1590</v>
      </c>
      <c r="D28" s="294" t="s">
        <v>2014</v>
      </c>
      <c r="E28" s="292"/>
      <c r="F28" s="292"/>
      <c r="G28" s="295">
        <v>0.5</v>
      </c>
      <c r="H28" s="296" t="s">
        <v>28</v>
      </c>
      <c r="I28" s="292" t="s">
        <v>78</v>
      </c>
      <c r="J28" s="267">
        <v>45258</v>
      </c>
      <c r="K28" s="292" t="s">
        <v>275</v>
      </c>
      <c r="L28" s="389" t="s">
        <v>2015</v>
      </c>
      <c r="M28" s="267">
        <v>45350</v>
      </c>
      <c r="N28" s="292" t="s">
        <v>385</v>
      </c>
      <c r="O28" s="292"/>
      <c r="P28" s="267"/>
      <c r="Q28" s="294"/>
      <c r="R28" s="267"/>
      <c r="S28" s="383"/>
      <c r="T28" s="364"/>
      <c r="U28" s="364"/>
      <c r="V28" s="364"/>
      <c r="W28" s="364"/>
      <c r="X28" s="364"/>
    </row>
    <row r="29" ht="52.5">
      <c r="A29" s="248">
        <v>20</v>
      </c>
      <c r="B29" s="309" t="s">
        <v>189</v>
      </c>
      <c r="C29" s="248" t="s">
        <v>1590</v>
      </c>
      <c r="D29" s="247" t="s">
        <v>2016</v>
      </c>
      <c r="E29" s="248"/>
      <c r="F29" s="248"/>
      <c r="G29" s="289">
        <v>0.5</v>
      </c>
      <c r="H29" s="290" t="s">
        <v>28</v>
      </c>
      <c r="I29" s="248" t="s">
        <v>78</v>
      </c>
      <c r="J29" s="266">
        <v>45258</v>
      </c>
      <c r="K29" s="248" t="s">
        <v>275</v>
      </c>
      <c r="L29" s="387" t="s">
        <v>2017</v>
      </c>
      <c r="M29" s="266">
        <v>45350</v>
      </c>
      <c r="N29" s="248" t="s">
        <v>385</v>
      </c>
      <c r="O29" s="248"/>
      <c r="P29" s="266"/>
      <c r="Q29" s="247"/>
      <c r="R29" s="266"/>
      <c r="S29" s="382"/>
      <c r="T29" s="360"/>
      <c r="U29" s="360"/>
      <c r="V29" s="360"/>
      <c r="W29" s="360"/>
      <c r="X29" s="360"/>
    </row>
    <row r="30" ht="179.25" customHeight="1">
      <c r="A30" s="292">
        <v>21</v>
      </c>
      <c r="B30" s="315" t="s">
        <v>189</v>
      </c>
      <c r="C30" s="292" t="s">
        <v>1590</v>
      </c>
      <c r="D30" s="294" t="s">
        <v>1852</v>
      </c>
      <c r="E30" s="292"/>
      <c r="F30" s="292"/>
      <c r="G30" s="295">
        <v>0.5</v>
      </c>
      <c r="H30" s="296" t="s">
        <v>28</v>
      </c>
      <c r="I30" s="292" t="s">
        <v>78</v>
      </c>
      <c r="J30" s="267">
        <v>45258</v>
      </c>
      <c r="K30" s="292" t="s">
        <v>275</v>
      </c>
      <c r="L30" s="389" t="s">
        <v>2018</v>
      </c>
      <c r="M30" s="267">
        <v>45350</v>
      </c>
      <c r="N30" s="292" t="s">
        <v>385</v>
      </c>
      <c r="O30" s="292"/>
      <c r="P30" s="267"/>
      <c r="Q30" s="294"/>
      <c r="R30" s="267"/>
      <c r="S30" s="383"/>
      <c r="T30" s="364"/>
      <c r="U30" s="364"/>
      <c r="V30" s="364"/>
      <c r="W30" s="364"/>
      <c r="X30" s="364"/>
    </row>
    <row r="31" ht="25.5">
      <c r="A31" s="248">
        <v>22</v>
      </c>
      <c r="B31" s="309" t="s">
        <v>189</v>
      </c>
      <c r="C31" s="248">
        <v>7</v>
      </c>
      <c r="D31" s="247" t="s">
        <v>2019</v>
      </c>
      <c r="E31" s="248"/>
      <c r="F31" s="248"/>
      <c r="G31" s="289">
        <v>0.5</v>
      </c>
      <c r="H31" s="290" t="s">
        <v>31</v>
      </c>
      <c r="I31" s="248" t="s">
        <v>78</v>
      </c>
      <c r="J31" s="266">
        <v>45258</v>
      </c>
      <c r="K31" s="248" t="s">
        <v>275</v>
      </c>
      <c r="L31" s="387" t="s">
        <v>2020</v>
      </c>
      <c r="M31" s="266">
        <v>45350</v>
      </c>
      <c r="N31" s="248" t="s">
        <v>385</v>
      </c>
      <c r="O31" s="248"/>
      <c r="P31" s="266"/>
      <c r="Q31" s="247"/>
      <c r="R31" s="266"/>
      <c r="S31" s="382"/>
      <c r="T31" s="360"/>
      <c r="U31" s="360"/>
      <c r="V31" s="360"/>
      <c r="W31" s="360"/>
      <c r="X31" s="360"/>
    </row>
    <row r="32" ht="52.5">
      <c r="A32" s="292">
        <v>23</v>
      </c>
      <c r="B32" s="315" t="s">
        <v>189</v>
      </c>
      <c r="C32" s="292">
        <v>9</v>
      </c>
      <c r="D32" s="294" t="s">
        <v>1858</v>
      </c>
      <c r="E32" s="292"/>
      <c r="F32" s="292"/>
      <c r="G32" s="295">
        <v>0.5</v>
      </c>
      <c r="H32" s="296" t="s">
        <v>28</v>
      </c>
      <c r="I32" s="292" t="s">
        <v>78</v>
      </c>
      <c r="J32" s="267">
        <v>45258</v>
      </c>
      <c r="K32" s="248" t="s">
        <v>275</v>
      </c>
      <c r="L32" s="389" t="s">
        <v>2021</v>
      </c>
      <c r="M32" s="267">
        <v>45350</v>
      </c>
      <c r="N32" s="372" t="s">
        <v>2022</v>
      </c>
      <c r="O32" s="292" t="s">
        <v>2023</v>
      </c>
      <c r="P32" s="267">
        <v>45362</v>
      </c>
      <c r="Q32" s="292" t="s">
        <v>318</v>
      </c>
      <c r="R32" s="267"/>
      <c r="S32" s="383"/>
      <c r="T32" s="364"/>
      <c r="U32" s="364"/>
      <c r="V32" s="364"/>
      <c r="W32" s="364"/>
      <c r="X32" s="364"/>
    </row>
    <row r="33" ht="202.5">
      <c r="A33" s="248">
        <v>24</v>
      </c>
      <c r="B33" s="309" t="s">
        <v>189</v>
      </c>
      <c r="C33" s="248" t="s">
        <v>2024</v>
      </c>
      <c r="D33" s="247" t="s">
        <v>1863</v>
      </c>
      <c r="E33" s="248"/>
      <c r="F33" s="248"/>
      <c r="G33" s="289">
        <v>0.5</v>
      </c>
      <c r="H33" s="290" t="s">
        <v>28</v>
      </c>
      <c r="I33" s="248" t="s">
        <v>78</v>
      </c>
      <c r="J33" s="266">
        <v>45258</v>
      </c>
      <c r="K33" s="248" t="s">
        <v>275</v>
      </c>
      <c r="L33" s="387" t="s">
        <v>2025</v>
      </c>
      <c r="M33" s="266">
        <v>45350</v>
      </c>
      <c r="N33" s="411" t="s">
        <v>1865</v>
      </c>
      <c r="O33" s="248" t="s">
        <v>2026</v>
      </c>
      <c r="P33" s="266">
        <v>45362</v>
      </c>
      <c r="Q33" s="248" t="s">
        <v>318</v>
      </c>
      <c r="R33" s="266"/>
      <c r="S33" s="382"/>
      <c r="T33" s="360"/>
      <c r="U33" s="360"/>
      <c r="V33" s="360"/>
      <c r="W33" s="360"/>
      <c r="X33" s="360"/>
    </row>
    <row r="34" ht="118.5" customHeight="1">
      <c r="A34" s="292">
        <v>25</v>
      </c>
      <c r="B34" s="315" t="s">
        <v>189</v>
      </c>
      <c r="C34" s="292" t="s">
        <v>2024</v>
      </c>
      <c r="D34" s="294" t="s">
        <v>1867</v>
      </c>
      <c r="E34" s="292"/>
      <c r="G34" s="295">
        <v>0.5</v>
      </c>
      <c r="H34" s="296" t="s">
        <v>265</v>
      </c>
      <c r="I34" s="292" t="s">
        <v>78</v>
      </c>
      <c r="J34" s="267">
        <v>45258</v>
      </c>
      <c r="K34" s="292" t="s">
        <v>275</v>
      </c>
      <c r="L34" s="389" t="s">
        <v>2027</v>
      </c>
      <c r="M34" s="267">
        <v>45350</v>
      </c>
      <c r="N34" s="292" t="s">
        <v>385</v>
      </c>
      <c r="O34" s="292"/>
      <c r="P34" s="267"/>
      <c r="Q34" s="294"/>
      <c r="R34" s="267"/>
      <c r="S34" s="383"/>
      <c r="T34" s="364"/>
      <c r="U34" s="364"/>
      <c r="V34" s="364"/>
      <c r="W34" s="364"/>
      <c r="X34" s="364"/>
    </row>
    <row r="35" ht="52.5">
      <c r="A35" s="248">
        <v>26</v>
      </c>
      <c r="B35" s="309" t="s">
        <v>189</v>
      </c>
      <c r="C35" s="248" t="s">
        <v>2028</v>
      </c>
      <c r="D35" s="247" t="s">
        <v>1901</v>
      </c>
      <c r="E35" s="248"/>
      <c r="F35" s="248"/>
      <c r="G35" s="289">
        <v>0.5</v>
      </c>
      <c r="H35" s="290" t="s">
        <v>28</v>
      </c>
      <c r="I35" s="248" t="s">
        <v>78</v>
      </c>
      <c r="J35" s="266">
        <v>45258</v>
      </c>
      <c r="K35" s="248" t="s">
        <v>275</v>
      </c>
      <c r="L35" s="387" t="s">
        <v>2029</v>
      </c>
      <c r="M35" s="266">
        <v>45350</v>
      </c>
      <c r="N35" s="247" t="s">
        <v>2030</v>
      </c>
      <c r="O35" s="248" t="s">
        <v>2031</v>
      </c>
      <c r="P35" s="266">
        <v>45362</v>
      </c>
      <c r="Q35" s="248" t="s">
        <v>318</v>
      </c>
      <c r="R35" s="266"/>
      <c r="S35" s="382"/>
      <c r="T35" s="360"/>
      <c r="U35" s="360"/>
      <c r="V35" s="360"/>
      <c r="W35" s="360"/>
      <c r="X35" s="360"/>
    </row>
    <row r="36" ht="168.75">
      <c r="A36" s="292">
        <v>27</v>
      </c>
      <c r="B36" s="315" t="s">
        <v>189</v>
      </c>
      <c r="C36" s="292" t="s">
        <v>2028</v>
      </c>
      <c r="D36" s="294" t="s">
        <v>2032</v>
      </c>
      <c r="E36" s="292"/>
      <c r="F36" s="292"/>
      <c r="G36" s="295">
        <v>0.5</v>
      </c>
      <c r="H36" s="296" t="s">
        <v>28</v>
      </c>
      <c r="I36" s="292" t="s">
        <v>78</v>
      </c>
      <c r="J36" s="267">
        <v>45258</v>
      </c>
      <c r="K36" s="292" t="s">
        <v>275</v>
      </c>
      <c r="L36" s="389" t="s">
        <v>2033</v>
      </c>
      <c r="M36" s="267">
        <v>45350</v>
      </c>
      <c r="N36" s="377" t="s">
        <v>1906</v>
      </c>
      <c r="O36" s="292" t="s">
        <v>2034</v>
      </c>
      <c r="P36" s="267">
        <v>45362</v>
      </c>
      <c r="Q36" s="292" t="s">
        <v>318</v>
      </c>
      <c r="R36" s="267"/>
      <c r="S36" s="383"/>
      <c r="T36" s="364"/>
      <c r="U36" s="364"/>
      <c r="V36" s="364"/>
      <c r="W36" s="364"/>
      <c r="X36" s="364"/>
    </row>
    <row r="37" ht="140.25">
      <c r="A37" s="248">
        <v>28</v>
      </c>
      <c r="B37" s="309" t="s">
        <v>189</v>
      </c>
      <c r="C37" s="248" t="s">
        <v>2028</v>
      </c>
      <c r="D37" s="247" t="s">
        <v>1908</v>
      </c>
      <c r="E37" s="248"/>
      <c r="F37" s="248"/>
      <c r="G37" s="289">
        <v>0.5</v>
      </c>
      <c r="H37" s="290" t="s">
        <v>265</v>
      </c>
      <c r="I37" s="248" t="s">
        <v>78</v>
      </c>
      <c r="J37" s="266">
        <v>45258</v>
      </c>
      <c r="K37" s="248" t="s">
        <v>275</v>
      </c>
      <c r="L37" s="387" t="s">
        <v>2035</v>
      </c>
      <c r="M37" s="266">
        <v>45350</v>
      </c>
      <c r="N37" s="248" t="s">
        <v>385</v>
      </c>
      <c r="O37" s="248"/>
      <c r="P37" s="266"/>
      <c r="Q37" s="247"/>
      <c r="R37" s="266"/>
      <c r="S37" s="382"/>
      <c r="T37" s="360"/>
      <c r="U37" s="360"/>
      <c r="V37" s="360"/>
      <c r="W37" s="360"/>
      <c r="X37" s="360"/>
    </row>
    <row r="38" ht="52.5">
      <c r="A38" s="292">
        <v>29</v>
      </c>
      <c r="B38" s="315" t="s">
        <v>189</v>
      </c>
      <c r="C38" s="292" t="s">
        <v>2028</v>
      </c>
      <c r="D38" s="294" t="s">
        <v>2036</v>
      </c>
      <c r="E38" s="292"/>
      <c r="F38" s="292"/>
      <c r="G38" s="295">
        <v>0.5</v>
      </c>
      <c r="H38" s="296" t="s">
        <v>265</v>
      </c>
      <c r="I38" s="292" t="s">
        <v>78</v>
      </c>
      <c r="J38" s="267">
        <v>45258</v>
      </c>
      <c r="K38" s="292" t="s">
        <v>275</v>
      </c>
      <c r="L38" s="389" t="s">
        <v>853</v>
      </c>
      <c r="M38" s="267">
        <v>45350</v>
      </c>
      <c r="N38" s="292" t="s">
        <v>385</v>
      </c>
      <c r="O38" s="292"/>
      <c r="P38" s="267"/>
      <c r="Q38" s="294"/>
      <c r="R38" s="267"/>
      <c r="S38" s="383"/>
      <c r="T38" s="364"/>
      <c r="U38" s="364"/>
      <c r="V38" s="364"/>
      <c r="W38" s="364"/>
      <c r="X38" s="364"/>
    </row>
    <row r="39" ht="191.25">
      <c r="A39" s="248">
        <v>30</v>
      </c>
      <c r="B39" s="309" t="s">
        <v>189</v>
      </c>
      <c r="C39" s="248" t="s">
        <v>2028</v>
      </c>
      <c r="D39" s="247" t="s">
        <v>2037</v>
      </c>
      <c r="E39" s="248"/>
      <c r="F39" s="248"/>
      <c r="G39" s="289">
        <v>0.5</v>
      </c>
      <c r="H39" s="290" t="s">
        <v>28</v>
      </c>
      <c r="I39" s="248" t="s">
        <v>78</v>
      </c>
      <c r="J39" s="266">
        <v>45258</v>
      </c>
      <c r="K39" s="248" t="s">
        <v>275</v>
      </c>
      <c r="L39" s="387" t="s">
        <v>1910</v>
      </c>
      <c r="M39" s="266">
        <v>45350</v>
      </c>
      <c r="N39" s="247" t="s">
        <v>2038</v>
      </c>
      <c r="O39" s="248" t="s">
        <v>2039</v>
      </c>
      <c r="P39" s="266">
        <v>45362</v>
      </c>
      <c r="Q39" s="248" t="s">
        <v>318</v>
      </c>
      <c r="R39" s="266"/>
      <c r="S39" s="382"/>
      <c r="T39" s="360"/>
      <c r="U39" s="360"/>
      <c r="V39" s="360"/>
      <c r="W39" s="360"/>
      <c r="X39" s="360"/>
    </row>
    <row r="40" ht="52.5">
      <c r="A40" s="292">
        <v>31</v>
      </c>
      <c r="B40" s="315" t="s">
        <v>189</v>
      </c>
      <c r="C40" s="292" t="s">
        <v>2028</v>
      </c>
      <c r="D40" s="294" t="s">
        <v>2040</v>
      </c>
      <c r="E40" s="292"/>
      <c r="F40" s="292"/>
      <c r="G40" s="295">
        <v>0.5</v>
      </c>
      <c r="H40" s="296" t="s">
        <v>28</v>
      </c>
      <c r="I40" s="292" t="s">
        <v>78</v>
      </c>
      <c r="J40" s="267">
        <v>45258</v>
      </c>
      <c r="K40" s="292" t="s">
        <v>275</v>
      </c>
      <c r="L40" s="389" t="s">
        <v>2041</v>
      </c>
      <c r="M40" s="267">
        <v>45350</v>
      </c>
      <c r="N40" s="292" t="s">
        <v>385</v>
      </c>
      <c r="O40" s="292"/>
      <c r="P40" s="267"/>
      <c r="Q40" s="294"/>
      <c r="R40" s="267"/>
      <c r="S40" s="383"/>
      <c r="T40" s="364"/>
      <c r="U40" s="364"/>
      <c r="V40" s="364"/>
      <c r="W40" s="364"/>
      <c r="X40" s="364"/>
    </row>
    <row r="41" ht="52.5">
      <c r="A41" s="248">
        <v>32</v>
      </c>
      <c r="B41" s="309" t="s">
        <v>189</v>
      </c>
      <c r="C41" s="248" t="s">
        <v>2028</v>
      </c>
      <c r="D41" s="247" t="s">
        <v>2042</v>
      </c>
      <c r="E41" s="248"/>
      <c r="F41" s="248"/>
      <c r="G41" s="289">
        <v>0.5</v>
      </c>
      <c r="H41" s="290" t="s">
        <v>28</v>
      </c>
      <c r="I41" s="248" t="s">
        <v>78</v>
      </c>
      <c r="J41" s="266">
        <v>45258</v>
      </c>
      <c r="K41" s="248" t="s">
        <v>275</v>
      </c>
      <c r="L41" s="387" t="s">
        <v>2043</v>
      </c>
      <c r="M41" s="266">
        <v>45350</v>
      </c>
      <c r="N41" s="248" t="s">
        <v>385</v>
      </c>
      <c r="O41" s="248"/>
      <c r="P41" s="266"/>
      <c r="Q41" s="247"/>
      <c r="R41" s="266"/>
      <c r="S41" s="382"/>
      <c r="T41" s="360"/>
      <c r="U41" s="360"/>
      <c r="V41" s="360"/>
      <c r="W41" s="360"/>
      <c r="X41" s="360"/>
    </row>
    <row r="42" ht="52.5">
      <c r="A42" s="292">
        <v>33</v>
      </c>
      <c r="B42" s="315" t="s">
        <v>189</v>
      </c>
      <c r="C42" s="292" t="s">
        <v>2028</v>
      </c>
      <c r="D42" s="294" t="s">
        <v>1913</v>
      </c>
      <c r="E42" s="292"/>
      <c r="F42" s="292"/>
      <c r="G42" s="295">
        <v>0.5</v>
      </c>
      <c r="H42" s="296" t="s">
        <v>28</v>
      </c>
      <c r="I42" s="292" t="s">
        <v>78</v>
      </c>
      <c r="J42" s="267">
        <v>45258</v>
      </c>
      <c r="K42" s="292" t="s">
        <v>275</v>
      </c>
      <c r="L42" s="389" t="s">
        <v>2044</v>
      </c>
      <c r="M42" s="267">
        <v>45350</v>
      </c>
      <c r="N42" s="294" t="s">
        <v>1915</v>
      </c>
      <c r="O42" s="292" t="s">
        <v>2045</v>
      </c>
      <c r="P42" s="267">
        <v>45362</v>
      </c>
      <c r="Q42" s="292" t="s">
        <v>318</v>
      </c>
      <c r="R42" s="267"/>
      <c r="S42" s="383"/>
      <c r="T42" s="364"/>
      <c r="U42" s="364"/>
      <c r="V42" s="364"/>
      <c r="W42" s="364"/>
      <c r="X42" s="364"/>
    </row>
    <row r="43" ht="153">
      <c r="A43" s="248">
        <v>34</v>
      </c>
      <c r="B43" s="309" t="s">
        <v>189</v>
      </c>
      <c r="C43" s="248" t="s">
        <v>2046</v>
      </c>
      <c r="D43" s="247" t="s">
        <v>1918</v>
      </c>
      <c r="E43" s="248"/>
      <c r="F43" s="248"/>
      <c r="G43" s="289">
        <v>0.5</v>
      </c>
      <c r="H43" s="290" t="s">
        <v>265</v>
      </c>
      <c r="I43" s="248" t="s">
        <v>78</v>
      </c>
      <c r="J43" s="266">
        <v>45258</v>
      </c>
      <c r="K43" s="248" t="s">
        <v>275</v>
      </c>
      <c r="L43" s="387" t="s">
        <v>1957</v>
      </c>
      <c r="M43" s="266">
        <v>45350</v>
      </c>
      <c r="N43" s="248" t="s">
        <v>691</v>
      </c>
      <c r="O43" s="248" t="s">
        <v>1920</v>
      </c>
      <c r="P43" s="266">
        <v>45362</v>
      </c>
      <c r="Q43" s="248" t="s">
        <v>318</v>
      </c>
      <c r="R43" s="266"/>
      <c r="S43" s="382"/>
      <c r="T43" s="360"/>
      <c r="U43" s="360"/>
      <c r="V43" s="360"/>
      <c r="W43" s="360"/>
      <c r="X43" s="360"/>
    </row>
    <row r="44" ht="63.75">
      <c r="A44" s="292">
        <v>35</v>
      </c>
      <c r="B44" s="315" t="s">
        <v>189</v>
      </c>
      <c r="C44" s="292" t="s">
        <v>2047</v>
      </c>
      <c r="D44" s="294" t="s">
        <v>1870</v>
      </c>
      <c r="E44" s="292"/>
      <c r="F44" s="292"/>
      <c r="G44" s="295">
        <v>0.5</v>
      </c>
      <c r="H44" s="296" t="s">
        <v>28</v>
      </c>
      <c r="I44" s="292" t="s">
        <v>78</v>
      </c>
      <c r="J44" s="267">
        <v>45258</v>
      </c>
      <c r="K44" s="292" t="s">
        <v>275</v>
      </c>
      <c r="L44" s="389" t="s">
        <v>1871</v>
      </c>
      <c r="M44" s="267">
        <v>45350</v>
      </c>
      <c r="N44" s="292"/>
      <c r="O44" s="292"/>
      <c r="P44" s="267"/>
      <c r="Q44" s="294"/>
      <c r="R44" s="267"/>
      <c r="S44" s="383"/>
      <c r="T44" s="364"/>
      <c r="U44" s="364"/>
      <c r="V44" s="364"/>
      <c r="W44" s="364"/>
      <c r="X44" s="364"/>
    </row>
    <row r="45" ht="63.75" customHeight="1">
      <c r="A45" s="248">
        <v>36</v>
      </c>
      <c r="B45" s="309" t="s">
        <v>189</v>
      </c>
      <c r="C45" s="248" t="s">
        <v>2047</v>
      </c>
      <c r="D45" s="247" t="s">
        <v>1872</v>
      </c>
      <c r="E45" s="248"/>
      <c r="F45" s="248"/>
      <c r="G45" s="289">
        <v>0.5</v>
      </c>
      <c r="H45" s="290" t="s">
        <v>28</v>
      </c>
      <c r="I45" s="248" t="s">
        <v>78</v>
      </c>
      <c r="J45" s="266">
        <v>45258</v>
      </c>
      <c r="K45" s="248" t="s">
        <v>275</v>
      </c>
      <c r="L45" s="387" t="s">
        <v>1873</v>
      </c>
      <c r="M45" s="266">
        <v>45350</v>
      </c>
      <c r="N45" s="248"/>
      <c r="O45" s="248"/>
      <c r="P45" s="266"/>
      <c r="Q45" s="247"/>
      <c r="R45" s="266"/>
      <c r="S45" s="382"/>
      <c r="T45" s="360"/>
      <c r="U45" s="360"/>
      <c r="V45" s="360"/>
      <c r="W45" s="360"/>
      <c r="X45" s="360"/>
    </row>
    <row r="46" ht="102">
      <c r="A46" s="292">
        <v>37</v>
      </c>
      <c r="B46" s="315" t="s">
        <v>189</v>
      </c>
      <c r="C46" s="292" t="s">
        <v>2047</v>
      </c>
      <c r="D46" s="294" t="s">
        <v>1874</v>
      </c>
      <c r="E46" s="292"/>
      <c r="F46" s="292"/>
      <c r="G46" s="295">
        <v>0.5</v>
      </c>
      <c r="H46" s="296" t="s">
        <v>28</v>
      </c>
      <c r="I46" s="292" t="s">
        <v>78</v>
      </c>
      <c r="J46" s="267">
        <v>45258</v>
      </c>
      <c r="K46" s="292" t="s">
        <v>275</v>
      </c>
      <c r="L46" s="389" t="s">
        <v>2048</v>
      </c>
      <c r="M46" s="267">
        <v>45350</v>
      </c>
      <c r="N46" s="292"/>
      <c r="O46" s="292"/>
      <c r="P46" s="267"/>
      <c r="Q46" s="294"/>
      <c r="R46" s="267"/>
      <c r="S46" s="383"/>
      <c r="T46" s="364"/>
      <c r="U46" s="364"/>
      <c r="V46" s="364"/>
      <c r="W46" s="364"/>
      <c r="X46" s="364"/>
    </row>
    <row r="47" ht="102">
      <c r="A47" s="248">
        <v>38</v>
      </c>
      <c r="B47" s="309" t="s">
        <v>189</v>
      </c>
      <c r="C47" s="248" t="s">
        <v>2047</v>
      </c>
      <c r="D47" s="247" t="s">
        <v>1876</v>
      </c>
      <c r="E47" s="248"/>
      <c r="F47" s="248"/>
      <c r="G47" s="289">
        <v>0.5</v>
      </c>
      <c r="H47" s="290" t="s">
        <v>28</v>
      </c>
      <c r="I47" s="248" t="s">
        <v>78</v>
      </c>
      <c r="J47" s="266">
        <v>45258</v>
      </c>
      <c r="K47" s="248" t="s">
        <v>275</v>
      </c>
      <c r="L47" s="387" t="s">
        <v>1877</v>
      </c>
      <c r="M47" s="266">
        <v>45350</v>
      </c>
      <c r="N47" s="248"/>
      <c r="O47" s="248"/>
      <c r="P47" s="266"/>
      <c r="Q47" s="247"/>
      <c r="R47" s="266"/>
      <c r="S47" s="382"/>
      <c r="T47" s="360"/>
      <c r="U47" s="360"/>
      <c r="V47" s="360"/>
      <c r="W47" s="360"/>
      <c r="X47" s="360"/>
    </row>
    <row r="48" ht="76.5">
      <c r="A48" s="292">
        <v>39</v>
      </c>
      <c r="B48" s="315" t="s">
        <v>189</v>
      </c>
      <c r="C48" s="292" t="s">
        <v>2047</v>
      </c>
      <c r="D48" s="294" t="s">
        <v>1878</v>
      </c>
      <c r="E48" s="292"/>
      <c r="F48" s="292"/>
      <c r="G48" s="295">
        <v>0.5</v>
      </c>
      <c r="H48" s="296" t="s">
        <v>28</v>
      </c>
      <c r="I48" s="292" t="s">
        <v>78</v>
      </c>
      <c r="J48" s="267">
        <v>45258</v>
      </c>
      <c r="K48" s="292" t="s">
        <v>275</v>
      </c>
      <c r="L48" s="389" t="s">
        <v>2049</v>
      </c>
      <c r="M48" s="267">
        <v>45350</v>
      </c>
      <c r="N48" s="292"/>
      <c r="O48" s="292"/>
      <c r="P48" s="267"/>
      <c r="Q48" s="294"/>
      <c r="R48" s="267"/>
      <c r="S48" s="383"/>
      <c r="T48" s="364"/>
      <c r="U48" s="364"/>
      <c r="V48" s="364"/>
      <c r="W48" s="364"/>
      <c r="X48" s="364"/>
    </row>
    <row r="49" ht="63.75">
      <c r="A49" s="248">
        <v>40</v>
      </c>
      <c r="B49" s="309" t="s">
        <v>189</v>
      </c>
      <c r="C49" s="248" t="s">
        <v>2047</v>
      </c>
      <c r="D49" s="247" t="s">
        <v>2050</v>
      </c>
      <c r="E49" s="248"/>
      <c r="F49" s="248"/>
      <c r="G49" s="289">
        <v>0.5</v>
      </c>
      <c r="H49" s="290" t="s">
        <v>28</v>
      </c>
      <c r="I49" s="248" t="s">
        <v>78</v>
      </c>
      <c r="J49" s="266">
        <v>45258</v>
      </c>
      <c r="K49" s="248" t="s">
        <v>275</v>
      </c>
      <c r="L49" s="387" t="s">
        <v>2051</v>
      </c>
      <c r="M49" s="266">
        <v>45350</v>
      </c>
      <c r="N49" s="248" t="s">
        <v>2052</v>
      </c>
      <c r="O49" s="248" t="s">
        <v>2053</v>
      </c>
      <c r="P49" s="266">
        <v>45362</v>
      </c>
      <c r="Q49" s="248" t="s">
        <v>318</v>
      </c>
      <c r="R49" s="266"/>
      <c r="S49" s="382"/>
      <c r="T49" s="360"/>
      <c r="U49" s="360"/>
      <c r="V49" s="360"/>
      <c r="W49" s="360"/>
      <c r="X49" s="360"/>
    </row>
    <row r="50" ht="40.5" customHeight="1">
      <c r="A50" s="292">
        <v>41</v>
      </c>
      <c r="B50" s="315" t="s">
        <v>189</v>
      </c>
      <c r="C50" s="292" t="s">
        <v>2047</v>
      </c>
      <c r="D50" s="294" t="s">
        <v>1882</v>
      </c>
      <c r="E50" s="292"/>
      <c r="F50" s="292"/>
      <c r="G50" s="295">
        <v>0.5</v>
      </c>
      <c r="H50" s="296" t="s">
        <v>28</v>
      </c>
      <c r="I50" s="292" t="s">
        <v>78</v>
      </c>
      <c r="J50" s="267">
        <v>45258</v>
      </c>
      <c r="K50" s="292" t="s">
        <v>275</v>
      </c>
      <c r="L50" s="389" t="s">
        <v>2054</v>
      </c>
      <c r="M50" s="267">
        <v>45350</v>
      </c>
      <c r="N50" s="292" t="s">
        <v>1884</v>
      </c>
      <c r="O50" s="292" t="s">
        <v>1975</v>
      </c>
      <c r="P50" s="267">
        <v>45362</v>
      </c>
      <c r="Q50" s="292" t="s">
        <v>318</v>
      </c>
      <c r="R50" s="267"/>
      <c r="S50" s="383"/>
      <c r="T50" s="364"/>
      <c r="U50" s="364"/>
      <c r="V50" s="364"/>
      <c r="W50" s="364"/>
      <c r="X50" s="364"/>
    </row>
    <row r="51" ht="52.5">
      <c r="A51" s="248">
        <v>42</v>
      </c>
      <c r="B51" s="309" t="s">
        <v>189</v>
      </c>
      <c r="C51" s="248" t="s">
        <v>2047</v>
      </c>
      <c r="D51" s="247" t="s">
        <v>1886</v>
      </c>
      <c r="E51" s="248"/>
      <c r="F51" s="248"/>
      <c r="G51" s="289">
        <v>0.5</v>
      </c>
      <c r="H51" s="290" t="s">
        <v>28</v>
      </c>
      <c r="I51" s="248" t="s">
        <v>78</v>
      </c>
      <c r="J51" s="266">
        <v>45258</v>
      </c>
      <c r="K51" s="248" t="s">
        <v>275</v>
      </c>
      <c r="L51" s="387" t="s">
        <v>2055</v>
      </c>
      <c r="M51" s="266">
        <v>45350</v>
      </c>
      <c r="N51" s="248" t="s">
        <v>385</v>
      </c>
      <c r="O51" s="248"/>
      <c r="P51" s="266"/>
      <c r="Q51" s="247"/>
      <c r="R51" s="266"/>
      <c r="S51" s="382"/>
      <c r="T51" s="360"/>
      <c r="U51" s="360"/>
      <c r="V51" s="360"/>
      <c r="W51" s="360"/>
      <c r="X51" s="360"/>
    </row>
    <row r="52" ht="76.5">
      <c r="A52" s="292">
        <v>43</v>
      </c>
      <c r="B52" s="315" t="s">
        <v>189</v>
      </c>
      <c r="C52" s="292" t="s">
        <v>2047</v>
      </c>
      <c r="D52" s="294" t="s">
        <v>1888</v>
      </c>
      <c r="E52" s="292"/>
      <c r="F52" s="292"/>
      <c r="G52" s="295">
        <v>0.5</v>
      </c>
      <c r="H52" s="296" t="s">
        <v>28</v>
      </c>
      <c r="I52" s="292" t="s">
        <v>78</v>
      </c>
      <c r="J52" s="267">
        <v>45258</v>
      </c>
      <c r="K52" s="292" t="s">
        <v>275</v>
      </c>
      <c r="L52" s="389" t="s">
        <v>2056</v>
      </c>
      <c r="M52" s="267">
        <v>45350</v>
      </c>
      <c r="N52" s="294" t="s">
        <v>2057</v>
      </c>
      <c r="O52" s="292" t="s">
        <v>2058</v>
      </c>
      <c r="P52" s="267">
        <v>45362</v>
      </c>
      <c r="Q52" s="292" t="s">
        <v>318</v>
      </c>
      <c r="R52" s="267"/>
      <c r="S52" s="383"/>
      <c r="T52" s="364"/>
      <c r="U52" s="364"/>
      <c r="V52" s="364"/>
      <c r="W52" s="364"/>
      <c r="X52" s="364"/>
    </row>
    <row r="53" ht="52.5">
      <c r="A53" s="248">
        <v>44</v>
      </c>
      <c r="B53" s="309" t="s">
        <v>189</v>
      </c>
      <c r="C53" s="248" t="s">
        <v>2047</v>
      </c>
      <c r="D53" s="247" t="s">
        <v>1892</v>
      </c>
      <c r="E53" s="248"/>
      <c r="F53" s="248"/>
      <c r="G53" s="289">
        <v>0.5</v>
      </c>
      <c r="H53" s="290" t="s">
        <v>28</v>
      </c>
      <c r="I53" s="248" t="s">
        <v>78</v>
      </c>
      <c r="J53" s="266">
        <v>45258</v>
      </c>
      <c r="K53" s="248" t="s">
        <v>275</v>
      </c>
      <c r="L53" s="387" t="s">
        <v>2059</v>
      </c>
      <c r="M53" s="266">
        <v>45350</v>
      </c>
      <c r="N53" s="248" t="s">
        <v>385</v>
      </c>
      <c r="O53" s="248"/>
      <c r="P53" s="266"/>
      <c r="Q53" s="247"/>
      <c r="R53" s="266"/>
      <c r="S53" s="382"/>
      <c r="T53" s="360"/>
      <c r="U53" s="360"/>
      <c r="V53" s="360"/>
      <c r="W53" s="360"/>
      <c r="X53" s="360"/>
    </row>
    <row r="54" ht="52.5">
      <c r="A54" s="292">
        <v>45</v>
      </c>
      <c r="B54" s="315" t="s">
        <v>189</v>
      </c>
      <c r="C54" s="292" t="s">
        <v>2047</v>
      </c>
      <c r="D54" s="294" t="s">
        <v>2060</v>
      </c>
      <c r="E54" s="292"/>
      <c r="F54" s="292"/>
      <c r="G54" s="295">
        <v>0.5</v>
      </c>
      <c r="H54" s="296" t="s">
        <v>28</v>
      </c>
      <c r="I54" s="292" t="s">
        <v>78</v>
      </c>
      <c r="J54" s="267">
        <v>45258</v>
      </c>
      <c r="K54" s="292" t="s">
        <v>275</v>
      </c>
      <c r="L54" s="389" t="s">
        <v>2061</v>
      </c>
      <c r="M54" s="267">
        <v>45350</v>
      </c>
      <c r="N54" s="292" t="s">
        <v>2062</v>
      </c>
      <c r="O54" s="292" t="s">
        <v>2063</v>
      </c>
      <c r="P54" s="267">
        <v>45362</v>
      </c>
      <c r="Q54" s="292" t="s">
        <v>318</v>
      </c>
      <c r="R54" s="267"/>
      <c r="S54" s="383"/>
      <c r="T54" s="364"/>
      <c r="U54" s="364"/>
      <c r="V54" s="364"/>
      <c r="W54" s="364"/>
      <c r="X54" s="364"/>
    </row>
    <row r="55" ht="127.5">
      <c r="A55" s="248">
        <v>46</v>
      </c>
      <c r="B55" s="309" t="s">
        <v>189</v>
      </c>
      <c r="C55" s="248" t="s">
        <v>2047</v>
      </c>
      <c r="D55" s="247" t="s">
        <v>2064</v>
      </c>
      <c r="E55" s="248"/>
      <c r="F55" s="248"/>
      <c r="G55" s="289">
        <v>0.5</v>
      </c>
      <c r="H55" s="290" t="s">
        <v>28</v>
      </c>
      <c r="I55" s="248" t="s">
        <v>78</v>
      </c>
      <c r="J55" s="266">
        <v>45258</v>
      </c>
      <c r="K55" s="248" t="s">
        <v>275</v>
      </c>
      <c r="L55" s="387" t="s">
        <v>2065</v>
      </c>
      <c r="M55" s="266">
        <v>45350</v>
      </c>
      <c r="N55" s="247" t="s">
        <v>2066</v>
      </c>
      <c r="O55" s="248" t="s">
        <v>2067</v>
      </c>
      <c r="P55" s="266">
        <v>45362</v>
      </c>
      <c r="Q55" s="248" t="s">
        <v>318</v>
      </c>
      <c r="R55" s="266"/>
      <c r="S55" s="382"/>
      <c r="T55" s="360"/>
      <c r="U55" s="360"/>
      <c r="V55" s="360"/>
      <c r="W55" s="360"/>
      <c r="X55" s="360"/>
    </row>
    <row r="56" ht="52.5">
      <c r="A56" s="292">
        <v>47</v>
      </c>
      <c r="B56" s="315" t="s">
        <v>189</v>
      </c>
      <c r="C56" s="292" t="s">
        <v>2047</v>
      </c>
      <c r="D56" s="294" t="s">
        <v>1898</v>
      </c>
      <c r="E56" s="292"/>
      <c r="F56" s="292"/>
      <c r="G56" s="295">
        <v>0.5</v>
      </c>
      <c r="H56" s="296" t="s">
        <v>28</v>
      </c>
      <c r="I56" s="292" t="s">
        <v>78</v>
      </c>
      <c r="J56" s="267">
        <v>45258</v>
      </c>
      <c r="K56" s="292" t="s">
        <v>275</v>
      </c>
      <c r="L56" s="389" t="s">
        <v>2068</v>
      </c>
      <c r="M56" s="267">
        <v>45350</v>
      </c>
      <c r="N56" s="292" t="s">
        <v>385</v>
      </c>
      <c r="O56" s="292"/>
      <c r="P56" s="267"/>
      <c r="Q56" s="294"/>
      <c r="R56" s="267"/>
      <c r="S56" s="383"/>
      <c r="T56" s="364"/>
      <c r="U56" s="364"/>
      <c r="V56" s="364"/>
      <c r="W56" s="364"/>
      <c r="X56" s="364"/>
    </row>
    <row r="57" ht="102">
      <c r="A57" s="248">
        <v>48</v>
      </c>
      <c r="B57" s="309" t="s">
        <v>189</v>
      </c>
      <c r="C57" s="248" t="s">
        <v>2024</v>
      </c>
      <c r="D57" s="247" t="s">
        <v>1921</v>
      </c>
      <c r="E57" s="248"/>
      <c r="F57" s="248"/>
      <c r="G57" s="289">
        <v>0.5</v>
      </c>
      <c r="H57" s="290" t="s">
        <v>28</v>
      </c>
      <c r="I57" s="248" t="s">
        <v>78</v>
      </c>
      <c r="J57" s="266">
        <v>45289</v>
      </c>
      <c r="K57" s="248" t="s">
        <v>275</v>
      </c>
      <c r="L57" s="387" t="s">
        <v>1968</v>
      </c>
      <c r="M57" s="266">
        <v>45350</v>
      </c>
      <c r="N57" s="248" t="s">
        <v>1923</v>
      </c>
      <c r="O57" s="248" t="s">
        <v>2069</v>
      </c>
      <c r="P57" s="266">
        <v>45362</v>
      </c>
      <c r="Q57" s="248" t="s">
        <v>318</v>
      </c>
      <c r="R57" s="266"/>
      <c r="S57" s="382"/>
      <c r="T57" s="360"/>
      <c r="U57" s="360"/>
      <c r="V57" s="360"/>
      <c r="W57" s="360"/>
      <c r="X57" s="360"/>
    </row>
    <row r="58" ht="52.5">
      <c r="A58" s="292">
        <v>49</v>
      </c>
      <c r="B58" s="315" t="s">
        <v>189</v>
      </c>
      <c r="C58" s="292" t="s">
        <v>2070</v>
      </c>
      <c r="D58" s="294" t="s">
        <v>1925</v>
      </c>
      <c r="E58" s="292"/>
      <c r="F58" s="292"/>
      <c r="G58" s="295">
        <v>0.5</v>
      </c>
      <c r="H58" s="296" t="s">
        <v>28</v>
      </c>
      <c r="I58" s="292" t="s">
        <v>78</v>
      </c>
      <c r="J58" s="267">
        <v>45350</v>
      </c>
      <c r="K58" s="292" t="s">
        <v>275</v>
      </c>
      <c r="L58" s="389" t="s">
        <v>2071</v>
      </c>
      <c r="M58" s="267"/>
      <c r="N58" s="292"/>
      <c r="O58" s="292"/>
      <c r="P58" s="267">
        <v>45362</v>
      </c>
      <c r="Q58" s="292" t="s">
        <v>318</v>
      </c>
      <c r="R58" s="267"/>
      <c r="S58" s="383"/>
      <c r="T58" s="364"/>
      <c r="U58" s="364"/>
      <c r="V58" s="364"/>
      <c r="W58" s="364"/>
      <c r="X58" s="364"/>
    </row>
    <row r="59" ht="179.25" customHeight="1">
      <c r="A59" s="248">
        <v>50</v>
      </c>
      <c r="B59" s="309" t="s">
        <v>189</v>
      </c>
      <c r="C59" s="248">
        <v>6</v>
      </c>
      <c r="D59" s="247" t="s">
        <v>2072</v>
      </c>
      <c r="E59" s="248"/>
      <c r="G59" s="289">
        <v>0.5</v>
      </c>
      <c r="H59" s="290" t="s">
        <v>28</v>
      </c>
      <c r="I59" s="248" t="s">
        <v>78</v>
      </c>
      <c r="J59" s="266">
        <v>45350</v>
      </c>
      <c r="K59" s="248" t="s">
        <v>275</v>
      </c>
      <c r="L59" s="387" t="s">
        <v>2073</v>
      </c>
      <c r="M59" s="266"/>
      <c r="N59" s="248"/>
      <c r="O59" s="248"/>
      <c r="P59" s="266">
        <v>45362</v>
      </c>
      <c r="Q59" s="248" t="s">
        <v>318</v>
      </c>
      <c r="R59" s="266"/>
      <c r="S59" s="382"/>
      <c r="T59" s="360"/>
      <c r="U59" s="360"/>
      <c r="V59" s="360"/>
      <c r="W59" s="360"/>
      <c r="X59" s="360"/>
    </row>
    <row r="60" ht="56.25">
      <c r="A60" s="292">
        <v>51</v>
      </c>
      <c r="B60" s="315" t="s">
        <v>189</v>
      </c>
      <c r="C60" s="292">
        <v>8</v>
      </c>
      <c r="D60" s="372" t="s">
        <v>1985</v>
      </c>
      <c r="E60" s="292"/>
      <c r="F60" s="292"/>
      <c r="G60" s="295">
        <v>0.5</v>
      </c>
      <c r="H60" s="296" t="s">
        <v>28</v>
      </c>
      <c r="I60" s="292" t="s">
        <v>78</v>
      </c>
      <c r="J60" s="267">
        <v>45350</v>
      </c>
      <c r="K60" s="292" t="s">
        <v>275</v>
      </c>
      <c r="L60" s="389" t="s">
        <v>2074</v>
      </c>
      <c r="M60" s="267"/>
      <c r="N60" s="377"/>
      <c r="O60" s="292"/>
      <c r="P60" s="267">
        <v>45362</v>
      </c>
      <c r="Q60" s="292" t="s">
        <v>318</v>
      </c>
      <c r="R60" s="292"/>
      <c r="S60" s="364"/>
      <c r="T60" s="364"/>
      <c r="U60" s="364"/>
      <c r="V60" s="364"/>
      <c r="W60" s="364"/>
      <c r="X60" s="364"/>
    </row>
    <row r="61" ht="111.75" customHeight="1">
      <c r="A61" s="248">
        <v>52</v>
      </c>
      <c r="B61" s="309" t="s">
        <v>189</v>
      </c>
      <c r="C61" s="248">
        <v>9</v>
      </c>
      <c r="D61" s="374" t="s">
        <v>1933</v>
      </c>
      <c r="E61" s="248"/>
      <c r="G61" s="289">
        <v>0.5</v>
      </c>
      <c r="H61" s="290" t="s">
        <v>28</v>
      </c>
      <c r="I61" s="248" t="s">
        <v>78</v>
      </c>
      <c r="J61" s="266">
        <v>45350</v>
      </c>
      <c r="K61" s="248" t="s">
        <v>275</v>
      </c>
      <c r="L61" s="387" t="s">
        <v>2075</v>
      </c>
      <c r="M61" s="266"/>
      <c r="N61" s="248"/>
      <c r="O61" s="248"/>
      <c r="P61" s="266">
        <v>45362</v>
      </c>
      <c r="Q61" s="248" t="s">
        <v>318</v>
      </c>
      <c r="R61" s="248"/>
      <c r="S61" s="360"/>
      <c r="T61" s="360"/>
      <c r="U61" s="360"/>
      <c r="V61" s="360"/>
      <c r="W61" s="360"/>
      <c r="X61" s="360"/>
    </row>
    <row r="62" ht="52.5">
      <c r="A62" s="292">
        <v>53</v>
      </c>
      <c r="B62" s="315" t="s">
        <v>189</v>
      </c>
      <c r="C62" s="292">
        <v>9</v>
      </c>
      <c r="D62" s="372" t="s">
        <v>1935</v>
      </c>
      <c r="E62" s="292"/>
      <c r="F62" s="294"/>
      <c r="G62" s="295">
        <v>0.5</v>
      </c>
      <c r="H62" s="296" t="s">
        <v>28</v>
      </c>
      <c r="I62" s="292" t="s">
        <v>78</v>
      </c>
      <c r="J62" s="267">
        <v>45350</v>
      </c>
      <c r="K62" s="292" t="s">
        <v>275</v>
      </c>
      <c r="L62" s="389" t="s">
        <v>2076</v>
      </c>
      <c r="M62" s="267"/>
      <c r="N62" s="292"/>
      <c r="O62" s="292"/>
      <c r="P62" s="267">
        <v>45362</v>
      </c>
      <c r="Q62" s="292" t="s">
        <v>318</v>
      </c>
      <c r="R62" s="292"/>
      <c r="S62" s="364"/>
      <c r="T62" s="364"/>
      <c r="U62" s="364"/>
      <c r="V62" s="364"/>
      <c r="W62" s="364"/>
      <c r="X62" s="364"/>
    </row>
    <row r="63">
      <c r="A63" s="248"/>
      <c r="B63" s="309"/>
      <c r="C63" s="248"/>
      <c r="D63" s="247"/>
      <c r="E63" s="247"/>
      <c r="F63" s="248"/>
      <c r="G63" s="289"/>
      <c r="H63" s="290"/>
      <c r="I63" s="248"/>
      <c r="J63" s="266"/>
      <c r="K63" s="248"/>
      <c r="L63" s="387"/>
      <c r="M63" s="266"/>
      <c r="N63" s="247"/>
      <c r="O63" s="248"/>
      <c r="P63" s="266"/>
      <c r="Q63" s="247"/>
      <c r="R63" s="248"/>
      <c r="S63" s="360"/>
      <c r="T63" s="360"/>
      <c r="U63" s="360"/>
      <c r="V63" s="360"/>
      <c r="W63" s="360"/>
      <c r="X63" s="360"/>
    </row>
    <row r="64">
      <c r="A64" s="292"/>
      <c r="B64" s="315"/>
      <c r="C64" s="292"/>
      <c r="D64" s="294"/>
      <c r="E64" s="292"/>
      <c r="F64" s="292"/>
      <c r="G64" s="295"/>
      <c r="H64" s="296"/>
      <c r="I64" s="292"/>
      <c r="J64" s="267"/>
      <c r="K64" s="292"/>
      <c r="L64" s="389"/>
      <c r="M64" s="267"/>
      <c r="N64" s="294"/>
      <c r="O64" s="292"/>
      <c r="P64" s="267"/>
      <c r="Q64" s="292"/>
      <c r="R64" s="292"/>
      <c r="S64" s="364"/>
      <c r="T64" s="364"/>
      <c r="U64" s="364"/>
      <c r="V64" s="364"/>
      <c r="W64" s="364"/>
      <c r="X64" s="364"/>
    </row>
    <row r="65">
      <c r="A65" s="248"/>
      <c r="B65" s="309"/>
      <c r="C65" s="248"/>
      <c r="D65" s="247"/>
      <c r="E65" s="248"/>
      <c r="F65" s="248"/>
      <c r="G65" s="289"/>
      <c r="H65" s="290"/>
      <c r="I65" s="248"/>
      <c r="J65" s="266"/>
      <c r="K65" s="248"/>
      <c r="L65" s="387"/>
      <c r="M65" s="266"/>
      <c r="N65" s="247"/>
      <c r="O65" s="248"/>
      <c r="P65" s="266"/>
      <c r="Q65" s="248"/>
      <c r="R65" s="248"/>
      <c r="S65" s="360"/>
      <c r="T65" s="360"/>
      <c r="U65" s="360"/>
      <c r="V65" s="360"/>
      <c r="W65" s="360"/>
      <c r="X65" s="360"/>
    </row>
    <row r="66">
      <c r="A66" s="292"/>
      <c r="B66" s="315"/>
      <c r="C66" s="292"/>
      <c r="D66" s="294"/>
      <c r="E66" s="292"/>
      <c r="F66" s="292"/>
      <c r="G66" s="295"/>
      <c r="H66" s="296"/>
      <c r="I66" s="292"/>
      <c r="J66" s="267"/>
      <c r="K66" s="292"/>
      <c r="L66" s="389"/>
      <c r="M66" s="267"/>
      <c r="N66" s="294"/>
      <c r="O66" s="292"/>
      <c r="P66" s="267"/>
      <c r="Q66" s="292"/>
      <c r="R66" s="292"/>
      <c r="S66" s="364"/>
      <c r="T66" s="364"/>
      <c r="U66" s="364"/>
      <c r="V66" s="364"/>
      <c r="W66" s="364"/>
      <c r="X66" s="364"/>
    </row>
    <row r="67">
      <c r="A67" s="248"/>
      <c r="B67" s="309"/>
      <c r="C67" s="248"/>
      <c r="D67" s="247"/>
      <c r="E67" s="248"/>
      <c r="F67" s="248"/>
      <c r="G67" s="289"/>
      <c r="H67" s="290"/>
      <c r="I67" s="248"/>
      <c r="J67" s="266"/>
      <c r="K67" s="248"/>
      <c r="L67" s="387"/>
      <c r="M67" s="266"/>
      <c r="N67" s="247"/>
      <c r="O67" s="248"/>
      <c r="P67" s="266"/>
      <c r="Q67" s="248"/>
      <c r="R67" s="248"/>
      <c r="S67" s="360"/>
      <c r="T67" s="360"/>
      <c r="U67" s="360"/>
      <c r="V67" s="360"/>
      <c r="W67" s="360"/>
      <c r="X67" s="360"/>
    </row>
    <row r="68">
      <c r="A68" s="292"/>
      <c r="B68" s="315"/>
      <c r="C68" s="292"/>
      <c r="D68" s="294"/>
      <c r="E68" s="292"/>
      <c r="F68" s="292"/>
      <c r="G68" s="295"/>
      <c r="H68" s="296"/>
      <c r="I68" s="292"/>
      <c r="J68" s="267"/>
      <c r="K68" s="292"/>
      <c r="L68" s="389"/>
      <c r="M68" s="267"/>
      <c r="N68" s="294"/>
      <c r="O68" s="292"/>
      <c r="P68" s="267"/>
      <c r="Q68" s="292"/>
      <c r="R68" s="292"/>
      <c r="S68" s="364"/>
      <c r="T68" s="364"/>
      <c r="U68" s="364"/>
      <c r="V68" s="364"/>
      <c r="W68" s="364"/>
      <c r="X68" s="364"/>
    </row>
    <row r="69">
      <c r="A69" s="248"/>
      <c r="B69" s="309"/>
      <c r="C69" s="248"/>
      <c r="D69" s="247"/>
      <c r="E69" s="248"/>
      <c r="F69" s="248"/>
      <c r="G69" s="289"/>
      <c r="H69" s="290"/>
      <c r="I69" s="248"/>
      <c r="J69" s="266"/>
      <c r="K69" s="248"/>
      <c r="L69" s="387"/>
      <c r="M69" s="266"/>
      <c r="N69" s="247"/>
      <c r="O69" s="248"/>
      <c r="P69" s="266"/>
      <c r="Q69" s="248"/>
      <c r="R69" s="248"/>
      <c r="S69" s="360"/>
      <c r="T69" s="360"/>
      <c r="U69" s="360"/>
      <c r="V69" s="360"/>
      <c r="W69" s="360"/>
      <c r="X69" s="360"/>
    </row>
    <row r="70">
      <c r="A70" s="292"/>
      <c r="B70" s="315"/>
      <c r="C70" s="292"/>
      <c r="D70" s="294"/>
      <c r="E70" s="292"/>
      <c r="F70" s="292"/>
      <c r="G70" s="295"/>
      <c r="H70" s="296"/>
      <c r="I70" s="292"/>
      <c r="J70" s="267"/>
      <c r="K70" s="292"/>
      <c r="L70" s="389"/>
      <c r="M70" s="267"/>
      <c r="N70" s="294"/>
      <c r="O70" s="292"/>
      <c r="P70" s="267"/>
      <c r="Q70" s="292"/>
      <c r="R70" s="292"/>
      <c r="S70" s="364"/>
      <c r="T70" s="364"/>
      <c r="U70" s="364"/>
      <c r="V70" s="364"/>
      <c r="W70" s="364"/>
      <c r="X70" s="364"/>
    </row>
    <row r="71">
      <c r="A71" s="248"/>
      <c r="B71" s="309"/>
      <c r="C71" s="248"/>
      <c r="D71" s="247"/>
      <c r="E71" s="248"/>
      <c r="F71" s="248"/>
      <c r="G71" s="289"/>
      <c r="H71" s="290"/>
      <c r="I71" s="248"/>
      <c r="J71" s="266"/>
      <c r="K71" s="248"/>
      <c r="L71" s="387"/>
      <c r="M71" s="266"/>
      <c r="N71" s="247"/>
      <c r="O71" s="248"/>
      <c r="P71" s="266"/>
      <c r="Q71" s="248"/>
      <c r="R71" s="248"/>
      <c r="S71" s="360"/>
      <c r="T71" s="360"/>
      <c r="U71" s="360"/>
      <c r="V71" s="360"/>
      <c r="W71" s="360"/>
      <c r="X71" s="360"/>
    </row>
    <row r="72">
      <c r="A72" s="292"/>
      <c r="B72" s="315"/>
      <c r="C72" s="292"/>
      <c r="D72" s="294"/>
      <c r="E72" s="292"/>
      <c r="F72" s="292"/>
      <c r="G72" s="295"/>
      <c r="H72" s="296"/>
      <c r="I72" s="292"/>
      <c r="J72" s="267"/>
      <c r="K72" s="292"/>
      <c r="L72" s="389"/>
      <c r="M72" s="267"/>
      <c r="N72" s="294"/>
      <c r="O72" s="292"/>
      <c r="P72" s="267"/>
      <c r="Q72" s="292"/>
      <c r="R72" s="292"/>
      <c r="S72" s="364"/>
      <c r="T72" s="364"/>
      <c r="U72" s="364"/>
      <c r="V72" s="364"/>
      <c r="W72" s="364"/>
      <c r="X72" s="364"/>
    </row>
    <row r="73">
      <c r="A73" s="248"/>
      <c r="B73" s="309"/>
      <c r="C73" s="248"/>
      <c r="D73" s="247"/>
      <c r="E73" s="248"/>
      <c r="F73" s="248"/>
      <c r="G73" s="289"/>
      <c r="H73" s="290"/>
      <c r="I73" s="248"/>
      <c r="J73" s="266"/>
      <c r="K73" s="248"/>
      <c r="L73" s="387"/>
      <c r="M73" s="266"/>
      <c r="N73" s="247"/>
      <c r="O73" s="248"/>
      <c r="P73" s="266"/>
      <c r="Q73" s="248"/>
      <c r="R73" s="248"/>
      <c r="S73" s="360"/>
      <c r="T73" s="360"/>
      <c r="U73" s="360"/>
      <c r="V73" s="360"/>
      <c r="W73" s="360"/>
      <c r="X73" s="360"/>
    </row>
    <row r="74">
      <c r="A74" s="292"/>
      <c r="B74" s="315"/>
      <c r="C74" s="292"/>
      <c r="D74" s="294"/>
      <c r="E74" s="292"/>
      <c r="F74" s="292"/>
      <c r="G74" s="295"/>
      <c r="H74" s="296"/>
      <c r="I74" s="292"/>
      <c r="J74" s="267"/>
      <c r="K74" s="292"/>
      <c r="L74" s="389"/>
      <c r="M74" s="267"/>
      <c r="N74" s="294"/>
      <c r="O74" s="292"/>
      <c r="P74" s="267"/>
      <c r="Q74" s="292"/>
      <c r="R74" s="292"/>
      <c r="S74" s="364"/>
      <c r="T74" s="364"/>
      <c r="U74" s="364"/>
      <c r="V74" s="364"/>
      <c r="W74" s="364"/>
      <c r="X74" s="364"/>
    </row>
  </sheetData>
  <mergeCells count="9">
    <mergeCell ref="E17:F17"/>
    <mergeCell ref="E18:F18"/>
    <mergeCell ref="E21:F21"/>
    <mergeCell ref="E23:F23"/>
    <mergeCell ref="E25:F25"/>
    <mergeCell ref="E27:F27"/>
    <mergeCell ref="E34:F34"/>
    <mergeCell ref="E59:F59"/>
    <mergeCell ref="E61:F61"/>
  </mergeCells>
  <dataValidations count="5" disablePrompts="0">
    <dataValidation sqref="G10:G7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74" type="list" allowBlank="1" errorStyle="stop" imeMode="noControl" operator="between" showDropDown="0" showErrorMessage="0" showInputMessage="0">
      <formula1>'Списки'!$E$2:$E$1002</formula1>
    </dataValidation>
    <dataValidation sqref="K10:K31 K33:K74"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s>
  <hyperlinks>
    <hyperlink location="'19'!16:16" ref="D25"/>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B40034-00D2-4369-8D73-0085006D0005}">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50091-00BB-441F-97E2-004F00B000A0}">
            <xm:f>1</xm:f>
            <x14:dxf>
              <font>
                <color indexed="65"/>
              </font>
              <fill>
                <patternFill patternType="solid">
                  <fgColor rgb="FF434343"/>
                  <bgColor rgb="FF434343"/>
                </patternFill>
              </fill>
              <border>
                <left style="none"/>
                <right style="none"/>
                <top style="none"/>
                <bottom style="none"/>
                <diagonal style="none"/>
              </border>
            </x14:dxf>
          </x14:cfRule>
          <xm:sqref>G10:G74</xm:sqref>
        </x14:conditionalFormatting>
        <x14:conditionalFormatting xmlns:xm="http://schemas.microsoft.com/office/excel/2006/main">
          <x14:cfRule type="cellIs" priority="11" operator="equal" id="{00580092-0084-4C38-AA87-00AB002E00AA}">
            <xm:f>0.5</xm:f>
            <x14:dxf>
              <font>
                <color indexed="65"/>
              </font>
              <fill>
                <patternFill patternType="solid">
                  <fgColor rgb="FF999999"/>
                  <bgColor rgb="FF999999"/>
                </patternFill>
              </fill>
              <border>
                <left style="none"/>
                <right style="none"/>
                <top style="none"/>
                <bottom style="none"/>
                <diagonal style="none"/>
              </border>
            </x14:dxf>
          </x14:cfRule>
          <xm:sqref>G10:G74</xm:sqref>
        </x14:conditionalFormatting>
        <x14:conditionalFormatting xmlns:xm="http://schemas.microsoft.com/office/excel/2006/main">
          <x14:cfRule type="cellIs" priority="10" operator="equal" id="{00190030-0052-4F14-A9DB-004E00EB0016}">
            <xm:f>0.2</xm:f>
            <x14:dxf>
              <font/>
              <fill>
                <patternFill patternType="solid">
                  <fgColor rgb="FFCCCCCC"/>
                  <bgColor rgb="FFCCCCCC"/>
                </patternFill>
              </fill>
              <border>
                <left style="none"/>
                <right style="none"/>
                <top style="none"/>
                <bottom style="none"/>
                <diagonal style="none"/>
              </border>
            </x14:dxf>
          </x14:cfRule>
          <xm:sqref>G10:G74</xm:sqref>
        </x14:conditionalFormatting>
        <x14:conditionalFormatting xmlns:xm="http://schemas.microsoft.com/office/excel/2006/main">
          <x14:cfRule type="containsText" priority="9" operator="containsText" text="ПД" id="{002700DC-00B7-4287-B4D5-008300B500BF}">
            <xm:f>NOT(ISERROR(SEARCH(("ПД"),(K3))))</xm:f>
            <x14:dxf>
              <font/>
              <fill>
                <patternFill patternType="solid">
                  <fgColor rgb="FFF9CB9C"/>
                  <bgColor rgb="FFF9CB9C"/>
                </patternFill>
              </fill>
              <border>
                <left style="none"/>
                <right style="none"/>
                <top style="none"/>
                <bottom style="none"/>
                <diagonal style="none"/>
              </border>
            </x14:dxf>
          </x14:cfRule>
          <xm:sqref>K3 K5:K74</xm:sqref>
        </x14:conditionalFormatting>
        <x14:conditionalFormatting xmlns:xm="http://schemas.microsoft.com/office/excel/2006/main">
          <x14:cfRule type="containsText" priority="9" operator="containsText" text="ПД" id="{009000EB-0074-42E6-B837-00E3002B006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10034-00AE-441B-AD4F-001C009700A3}">
            <xm:f>NOT(ISERROR(SEARCH(("отменено"),(K3))))</xm:f>
            <x14:dxf>
              <font/>
              <fill>
                <patternFill patternType="solid">
                  <fgColor rgb="FFD9EAD3"/>
                  <bgColor rgb="FFD9EAD3"/>
                </patternFill>
              </fill>
              <border>
                <left style="none"/>
                <right style="none"/>
                <top style="none"/>
                <bottom style="none"/>
                <diagonal style="none"/>
              </border>
            </x14:dxf>
          </x14:cfRule>
          <xm:sqref>K3 K5:K74</xm:sqref>
        </x14:conditionalFormatting>
        <x14:conditionalFormatting xmlns:xm="http://schemas.microsoft.com/office/excel/2006/main">
          <x14:cfRule type="containsText" priority="8" operator="containsText" text="отменено" id="{009400C8-00F5-47D5-8274-00C50082009A}">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ellIs" priority="7" operator="equal" id="{0069005A-0099-4202-8F29-00BD004B00A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H5:H74 A9:G9</xm:sqref>
        </x14:conditionalFormatting>
        <x14:conditionalFormatting xmlns:xm="http://schemas.microsoft.com/office/excel/2006/main">
          <x14:cfRule type="cellIs" priority="6" operator="equal" id="{0054003C-00DB-4DB1-938A-00EF003D00C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H5:H74 A9:G9</xm:sqref>
        </x14:conditionalFormatting>
        <x14:conditionalFormatting xmlns:xm="http://schemas.microsoft.com/office/excel/2006/main">
          <x14:cfRule type="cellIs" priority="5" operator="equal" id="{00A000BE-0064-4F06-96F8-00300058007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H5:H74 A9:G9</xm:sqref>
        </x14:conditionalFormatting>
        <x14:conditionalFormatting xmlns:xm="http://schemas.microsoft.com/office/excel/2006/main">
          <x14:cfRule type="cellIs" priority="4" operator="equal" id="{00240050-0017-4F79-9A3D-004F0084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H5:H74 A9:G9</xm:sqref>
        </x14:conditionalFormatting>
        <x14:conditionalFormatting xmlns:xm="http://schemas.microsoft.com/office/excel/2006/main">
          <x14:cfRule type="cellIs" priority="3" operator="equal" id="{006B00CD-00B1-48A6-A888-0057000D006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H5:H74 A9:G9</xm:sqref>
        </x14:conditionalFormatting>
        <x14:conditionalFormatting xmlns:xm="http://schemas.microsoft.com/office/excel/2006/main">
          <x14:cfRule type="containsText" priority="2" operator="containsText" text="повторно" id="{000900F4-0053-4197-8716-001700BC00EE}">
            <xm:f>NOT(ISERROR(SEARCH(("повторно"),(K3))))</xm:f>
            <x14:dxf>
              <font/>
              <fill>
                <patternFill patternType="solid">
                  <fgColor rgb="FFEA9999"/>
                  <bgColor rgb="FFEA9999"/>
                </patternFill>
              </fill>
              <border>
                <left style="none"/>
                <right style="none"/>
                <top style="none"/>
                <bottom style="none"/>
                <diagonal style="none"/>
              </border>
            </x14:dxf>
          </x14:cfRule>
          <xm:sqref>K3 K5:K74</xm:sqref>
        </x14:conditionalFormatting>
        <x14:conditionalFormatting xmlns:xm="http://schemas.microsoft.com/office/excel/2006/main">
          <x14:cfRule type="containsText" priority="2" operator="containsText" text="повторно" id="{006E0052-0055-4688-A248-0096002400AB}">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A0077-007A-42B8-BD8F-002A00A100D9}">
            <xm:f>NOT(ISERROR(SEARCH(("снято"),(K3))))</xm:f>
            <x14:dxf>
              <font/>
              <fill>
                <patternFill patternType="solid">
                  <fgColor rgb="FF93C47D"/>
                  <bgColor rgb="FF93C47D"/>
                </patternFill>
              </fill>
              <border>
                <left style="none"/>
                <right style="none"/>
                <top style="none"/>
                <bottom style="none"/>
                <diagonal style="none"/>
              </border>
            </x14:dxf>
          </x14:cfRule>
          <xm:sqref>K3 K5:K74</xm:sqref>
        </x14:conditionalFormatting>
        <x14:conditionalFormatting xmlns:xm="http://schemas.microsoft.com/office/excel/2006/main">
          <x14:cfRule type="containsText" priority="1" operator="containsText" text="снято" id="{006D0099-004B-477F-9069-007E00CE008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s>
    </ext>
  </extLst>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9.25"/>
    <col customWidth="1" min="2" max="2" width="18.629999999999999"/>
    <col customWidth="1" min="3" max="3" width="10.75"/>
    <col customWidth="1" min="4" max="4" width="53.380000000000003"/>
    <col customWidth="1" min="5" max="5" width="46.130000000000003"/>
    <col collapsed="1" customWidth="1" min="6" max="6" width="19.75"/>
    <col customWidth="1" hidden="1" min="7" max="8" outlineLevel="1" width="14.130000000000001"/>
    <col customWidth="1" min="12" max="12" width="35.380000000000003"/>
    <col customWidth="1" min="14" max="14" width="25"/>
    <col customWidth="1" min="15" max="15" width="39.130000000000003"/>
    <col customWidth="1" min="16" max="16" width="16.379999999999999"/>
    <col customWidth="1" min="17" max="17" width="26.879999999999999"/>
    <col customWidth="1" min="18" max="18" width="22"/>
    <col customWidth="1" min="19" max="19" width="14.380000000000001"/>
    <col customWidth="1" min="20" max="20" width="26.879999999999999"/>
    <col customWidth="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4"/>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31"/>
      <c r="B3" s="18" t="s">
        <v>266</v>
      </c>
      <c r="C3" s="18" t="s">
        <v>267</v>
      </c>
      <c r="D3" s="18" t="s">
        <v>34</v>
      </c>
      <c r="E3" s="18"/>
      <c r="F3" s="18"/>
      <c r="G3" s="129"/>
      <c r="H3" s="132">
        <f>COUNTIF($H10:$H171,"1 - Несоответствие продуктовым требованиям ПИК-Стандарт")</f>
        <v>0</v>
      </c>
      <c r="I3" s="132">
        <f>COUNTIF($H10:$H171,"2 - Несоответствие Бренд-листам ПИК")</f>
        <v>0</v>
      </c>
      <c r="J3" s="132">
        <f>COUNTIF($H10:$H171,"3 - Несоответствие Каталогу отделки")</f>
        <v>0</v>
      </c>
      <c r="K3" s="132">
        <f>COUNTIF($H10:$H171,"5 - Ошибка в применении СТМ")</f>
        <v>0</v>
      </c>
      <c r="L3" s="132">
        <f>COUNTIF($H10:$H171,"4 - Несоответствие Каталогу оборудования")</f>
        <v>0</v>
      </c>
      <c r="M3" s="132">
        <f>COUNTIF($H10:$H171,"6 - Ошибка в применении сборных ЛМ")</f>
        <v>0</v>
      </c>
      <c r="N3" s="132">
        <f>COUNTIF($H10:$H171,"7 - Ошибка в применении шкаф-пакетов")</f>
        <v>0</v>
      </c>
      <c r="O3" s="132">
        <f>COUNTIF($H10:$H171,"8 - Ошибка в применении шахт-пакетов")</f>
        <v>0</v>
      </c>
      <c r="P3" s="132">
        <f>COUNTIF($H10:$H171,"9 - Несоответствие типологическим требованиям ПИК-Стандарт")</f>
        <v>4</v>
      </c>
      <c r="Q3" s="132">
        <f>COUNTIF($H10:$H171,"10 - Несоответствие НТД РФ")</f>
        <v>0</v>
      </c>
      <c r="R3" s="132">
        <f>COUNTIF($H10:$H171,"11 - Несоответствие ИРД (кроме ТУ, СТУ), АПР, ПД")</f>
        <v>3</v>
      </c>
      <c r="S3" s="132">
        <f>COUNTIF($H10:$H171,"12 - Несоответствие требованиям ТУ, СТУ")</f>
        <v>0</v>
      </c>
      <c r="T3" s="132">
        <f>COUNTIF($H10:$H171,"13 - Ошибка в технических решениях")</f>
        <v>2</v>
      </c>
      <c r="U3" s="132">
        <f>COUNTIF($H10:$H171,"14 - Неувязка м/у собой комплектов РД")</f>
        <v>1</v>
      </c>
      <c r="V3" s="132">
        <f>COUNTIF($H10:$H171,"15 - Недостаточность информации влияющей на СМР")</f>
        <v>2</v>
      </c>
      <c r="W3" s="132">
        <f>COUNTIF($H10:$H171,"16 - Нерациональное решение")</f>
        <v>1</v>
      </c>
      <c r="X3" s="132">
        <f>COUNTIF($H10:$H171,"17 - Оформление")</f>
        <v>0</v>
      </c>
    </row>
    <row r="4" hidden="1" outlineLevel="1">
      <c r="A4" s="125" t="s">
        <v>264</v>
      </c>
      <c r="B4" s="133">
        <v>12</v>
      </c>
      <c r="C4" s="133">
        <v>11</v>
      </c>
      <c r="D4" s="134">
        <f>C4/B4</f>
        <v>0.91666666669999997</v>
      </c>
      <c r="E4" s="235"/>
      <c r="F4" s="657"/>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35"/>
      <c r="E5" s="657"/>
      <c r="F5" s="657"/>
      <c r="G5" s="126" t="s">
        <v>53</v>
      </c>
      <c r="H5" s="136"/>
      <c r="I5" s="137"/>
      <c r="J5" s="138"/>
      <c r="K5" s="137"/>
      <c r="L5" s="138"/>
      <c r="M5" s="138"/>
      <c r="N5" s="137"/>
      <c r="O5" s="138"/>
      <c r="P5" s="138"/>
      <c r="Q5" s="137"/>
      <c r="R5" s="138"/>
      <c r="S5" s="138"/>
      <c r="T5" s="137"/>
      <c r="U5" s="137"/>
      <c r="V5" s="137"/>
      <c r="W5" s="137"/>
      <c r="X5" s="137"/>
    </row>
    <row r="6" hidden="1" outlineLevel="1">
      <c r="A6" s="18">
        <v>0.20000000000000001</v>
      </c>
      <c r="B6" s="18">
        <v>0.5</v>
      </c>
      <c r="C6" s="18">
        <v>1</v>
      </c>
      <c r="D6" s="18" t="s">
        <v>38</v>
      </c>
      <c r="E6" s="18"/>
      <c r="F6" s="18" t="s">
        <v>268</v>
      </c>
      <c r="G6" s="139">
        <f>COUNTIFS(G10:G138,"0,2")</f>
        <v>1</v>
      </c>
      <c r="H6" s="136"/>
      <c r="I6" s="137"/>
      <c r="J6" s="138"/>
      <c r="K6" s="137"/>
      <c r="L6" s="138"/>
      <c r="M6" s="138"/>
      <c r="N6" s="137"/>
      <c r="O6" s="138"/>
      <c r="P6" s="138"/>
      <c r="Q6" s="137"/>
      <c r="R6" s="138"/>
      <c r="S6" s="138"/>
      <c r="T6" s="137"/>
      <c r="U6" s="137"/>
      <c r="V6" s="137"/>
      <c r="W6" s="137"/>
      <c r="X6" s="137"/>
    </row>
    <row r="7" hidden="1" outlineLevel="1">
      <c r="A7" s="140">
        <f>G6*0.2/B4</f>
        <v>0.01666666667</v>
      </c>
      <c r="B7" s="140">
        <f>G7*0.5/B4</f>
        <v>0.20833333330000001</v>
      </c>
      <c r="C7" s="140">
        <f>G8*1/B4</f>
        <v>0.58333333330000003</v>
      </c>
      <c r="D7" s="141">
        <f>(G6*A6+G7*B6+G8*C6)/SUM(G6:G8)</f>
        <v>0.74615384620000003</v>
      </c>
      <c r="E7" s="241"/>
      <c r="F7" s="143" t="s">
        <v>269</v>
      </c>
      <c r="G7" s="139">
        <f>COUNTIFS(G10:G138,"0,5")</f>
        <v>5</v>
      </c>
      <c r="H7" s="136"/>
      <c r="I7" s="144"/>
      <c r="J7" s="144"/>
      <c r="K7" s="144"/>
      <c r="L7" s="144"/>
      <c r="M7" s="144"/>
      <c r="N7" s="144"/>
      <c r="O7" s="144"/>
      <c r="P7" s="144"/>
      <c r="Q7" s="144"/>
      <c r="R7" s="144"/>
      <c r="S7" s="144"/>
      <c r="T7" s="144"/>
      <c r="U7" s="144"/>
      <c r="V7" s="144"/>
      <c r="W7" s="144"/>
      <c r="X7" s="144"/>
    </row>
    <row r="8" hidden="1" outlineLevel="1">
      <c r="A8" s="126" t="s">
        <v>53</v>
      </c>
      <c r="B8" s="126" t="s">
        <v>53</v>
      </c>
      <c r="C8" s="126" t="s">
        <v>53</v>
      </c>
      <c r="D8" s="126" t="s">
        <v>53</v>
      </c>
      <c r="E8" s="126"/>
      <c r="F8" s="18" t="s">
        <v>270</v>
      </c>
      <c r="G8" s="139">
        <f>COUNTIFS(G10:G138,"1")</f>
        <v>7</v>
      </c>
      <c r="H8" s="136"/>
      <c r="I8" s="137"/>
      <c r="J8" s="138"/>
      <c r="K8" s="137"/>
      <c r="L8" s="138"/>
      <c r="M8" s="138"/>
      <c r="N8" s="137"/>
      <c r="O8" s="138"/>
      <c r="P8" s="138"/>
      <c r="Q8" s="137"/>
      <c r="R8" s="138"/>
      <c r="S8" s="138"/>
      <c r="T8" s="137"/>
      <c r="U8" s="137"/>
      <c r="V8" s="137"/>
      <c r="W8" s="137"/>
      <c r="X8" s="137"/>
    </row>
    <row r="9">
      <c r="A9" s="145"/>
      <c r="B9" s="145"/>
      <c r="C9" s="145"/>
      <c r="D9" s="145"/>
      <c r="E9" s="145"/>
      <c r="F9" s="145"/>
      <c r="G9" s="145"/>
      <c r="H9" s="145"/>
      <c r="I9" s="146"/>
      <c r="J9" s="147"/>
      <c r="K9" s="146"/>
      <c r="L9" s="147"/>
      <c r="M9" s="147"/>
      <c r="N9" s="146"/>
      <c r="O9" s="147"/>
      <c r="P9" s="147"/>
      <c r="Q9" s="146"/>
      <c r="R9" s="147"/>
      <c r="S9" s="147"/>
      <c r="T9" s="146"/>
      <c r="U9" s="146"/>
      <c r="V9" s="146"/>
      <c r="W9" s="146"/>
      <c r="X9" s="146"/>
    </row>
    <row r="10" ht="55.5" customHeight="1">
      <c r="A10" s="116">
        <v>1</v>
      </c>
      <c r="B10" s="658" t="s">
        <v>2077</v>
      </c>
      <c r="C10" s="116">
        <v>1</v>
      </c>
      <c r="D10" s="238" t="s">
        <v>2078</v>
      </c>
      <c r="E10" s="116"/>
      <c r="F10" s="116"/>
      <c r="G10" s="129">
        <v>0.5</v>
      </c>
      <c r="H10" s="149" t="s">
        <v>27</v>
      </c>
      <c r="I10" s="116" t="s">
        <v>173</v>
      </c>
      <c r="J10" s="253">
        <v>45279</v>
      </c>
      <c r="K10" s="116" t="s">
        <v>275</v>
      </c>
      <c r="L10" s="252" t="s">
        <v>2079</v>
      </c>
      <c r="M10" s="240">
        <v>45308</v>
      </c>
      <c r="N10" s="116"/>
      <c r="O10" s="240"/>
      <c r="P10" s="240"/>
      <c r="Q10" s="116"/>
      <c r="R10" s="240"/>
      <c r="S10" s="240"/>
      <c r="T10" s="116"/>
      <c r="U10" s="116"/>
      <c r="V10" s="116"/>
      <c r="W10" s="116"/>
      <c r="X10" s="116"/>
    </row>
    <row r="11" ht="64.5" customHeight="1">
      <c r="A11" s="116">
        <v>2</v>
      </c>
      <c r="B11" s="658" t="s">
        <v>2077</v>
      </c>
      <c r="C11" s="116">
        <v>1</v>
      </c>
      <c r="D11" s="238" t="s">
        <v>1773</v>
      </c>
      <c r="E11" s="116"/>
      <c r="F11" s="116"/>
      <c r="G11" s="129">
        <v>0.20000000000000001</v>
      </c>
      <c r="H11" s="149" t="s">
        <v>28</v>
      </c>
      <c r="I11" s="116" t="s">
        <v>173</v>
      </c>
      <c r="J11" s="253">
        <v>45279</v>
      </c>
      <c r="K11" s="116" t="s">
        <v>275</v>
      </c>
      <c r="L11" s="252" t="s">
        <v>2080</v>
      </c>
      <c r="M11" s="240">
        <v>45308</v>
      </c>
      <c r="N11" s="116"/>
      <c r="O11" s="116"/>
      <c r="P11" s="116"/>
      <c r="Q11" s="116"/>
      <c r="R11" s="116"/>
      <c r="S11" s="116"/>
      <c r="T11" s="116"/>
      <c r="U11" s="116"/>
      <c r="V11" s="116"/>
      <c r="W11" s="116"/>
      <c r="X11" s="116"/>
    </row>
    <row r="12" ht="210.75" customHeight="1">
      <c r="A12" s="116">
        <v>3</v>
      </c>
      <c r="B12" s="658" t="s">
        <v>2077</v>
      </c>
      <c r="C12" s="536">
        <v>45201</v>
      </c>
      <c r="D12" s="238" t="s">
        <v>2081</v>
      </c>
      <c r="E12" s="116"/>
      <c r="F12" s="116"/>
      <c r="G12" s="129">
        <v>1</v>
      </c>
      <c r="H12" s="149" t="s">
        <v>23</v>
      </c>
      <c r="I12" s="116" t="s">
        <v>173</v>
      </c>
      <c r="J12" s="253">
        <v>45279</v>
      </c>
      <c r="K12" s="116" t="s">
        <v>279</v>
      </c>
      <c r="L12" s="659" t="s">
        <v>2082</v>
      </c>
      <c r="M12" s="240">
        <v>45308</v>
      </c>
      <c r="N12" s="116" t="s">
        <v>2083</v>
      </c>
      <c r="O12" s="116"/>
      <c r="P12" s="116"/>
      <c r="Q12" s="116"/>
      <c r="R12" s="116"/>
      <c r="S12" s="116"/>
      <c r="T12" s="116"/>
      <c r="U12" s="116"/>
      <c r="V12" s="116"/>
      <c r="W12" s="116"/>
      <c r="X12" s="116"/>
    </row>
    <row r="13" ht="48" customHeight="1">
      <c r="A13" s="116">
        <v>4</v>
      </c>
      <c r="B13" s="658" t="s">
        <v>2077</v>
      </c>
      <c r="C13" s="536">
        <v>45171</v>
      </c>
      <c r="D13" s="238" t="s">
        <v>2084</v>
      </c>
      <c r="E13" s="116"/>
      <c r="F13" s="116"/>
      <c r="G13" s="129">
        <v>1</v>
      </c>
      <c r="H13" s="149" t="s">
        <v>23</v>
      </c>
      <c r="I13" s="116" t="s">
        <v>173</v>
      </c>
      <c r="J13" s="253">
        <v>45279</v>
      </c>
      <c r="K13" s="116" t="s">
        <v>279</v>
      </c>
      <c r="L13" s="252" t="s">
        <v>2085</v>
      </c>
      <c r="M13" s="240">
        <v>45308</v>
      </c>
      <c r="N13" s="116" t="s">
        <v>2083</v>
      </c>
      <c r="O13" s="116"/>
      <c r="P13" s="116"/>
      <c r="Q13" s="116"/>
      <c r="R13" s="116"/>
      <c r="S13" s="116"/>
      <c r="T13" s="116"/>
      <c r="U13" s="116"/>
      <c r="V13" s="116"/>
      <c r="W13" s="116"/>
      <c r="X13" s="116"/>
    </row>
    <row r="14" ht="133.5" customHeight="1">
      <c r="A14" s="116">
        <v>5</v>
      </c>
      <c r="B14" s="658" t="s">
        <v>2077</v>
      </c>
      <c r="C14" s="116">
        <v>10</v>
      </c>
      <c r="D14" s="238" t="s">
        <v>2086</v>
      </c>
      <c r="E14" s="116"/>
      <c r="F14" s="116"/>
      <c r="G14" s="129">
        <v>1</v>
      </c>
      <c r="H14" s="149" t="s">
        <v>23</v>
      </c>
      <c r="I14" s="116" t="s">
        <v>173</v>
      </c>
      <c r="J14" s="253">
        <v>45279</v>
      </c>
      <c r="K14" s="116" t="s">
        <v>279</v>
      </c>
      <c r="L14" s="252" t="s">
        <v>2087</v>
      </c>
      <c r="M14" s="240">
        <v>45308</v>
      </c>
      <c r="N14" s="116" t="s">
        <v>2083</v>
      </c>
      <c r="O14" s="116"/>
      <c r="P14" s="116"/>
      <c r="Q14" s="116"/>
      <c r="R14" s="116"/>
      <c r="S14" s="116"/>
      <c r="T14" s="116"/>
      <c r="U14" s="116"/>
      <c r="V14" s="116"/>
      <c r="W14" s="116"/>
      <c r="X14" s="116"/>
    </row>
    <row r="15" ht="63.75">
      <c r="A15" s="116">
        <v>6</v>
      </c>
      <c r="B15" s="658" t="s">
        <v>2077</v>
      </c>
      <c r="C15" s="536">
        <v>45201</v>
      </c>
      <c r="D15" s="238" t="s">
        <v>2088</v>
      </c>
      <c r="E15" s="116"/>
      <c r="F15" s="245" t="s">
        <v>2089</v>
      </c>
      <c r="G15" s="129">
        <v>1</v>
      </c>
      <c r="H15" s="149" t="s">
        <v>20</v>
      </c>
      <c r="I15" s="116" t="s">
        <v>173</v>
      </c>
      <c r="J15" s="253">
        <v>45279</v>
      </c>
      <c r="K15" s="660" t="s">
        <v>377</v>
      </c>
      <c r="L15" s="252" t="s">
        <v>2090</v>
      </c>
      <c r="M15" s="240">
        <v>45308</v>
      </c>
      <c r="N15" s="116" t="s">
        <v>2091</v>
      </c>
      <c r="O15" s="116"/>
      <c r="P15" s="116"/>
      <c r="Q15" s="116"/>
      <c r="R15" s="116"/>
      <c r="S15" s="116"/>
      <c r="T15" s="116"/>
      <c r="U15" s="116"/>
      <c r="V15" s="116"/>
      <c r="W15" s="116"/>
      <c r="X15" s="116"/>
    </row>
    <row r="16" ht="171" customHeight="1">
      <c r="A16" s="116">
        <v>7</v>
      </c>
      <c r="B16" s="658" t="s">
        <v>2077</v>
      </c>
      <c r="C16" s="116" t="s">
        <v>2092</v>
      </c>
      <c r="D16" s="238" t="s">
        <v>2093</v>
      </c>
      <c r="E16" s="116"/>
      <c r="F16" s="116"/>
      <c r="G16" s="129">
        <v>1</v>
      </c>
      <c r="H16" s="149" t="s">
        <v>20</v>
      </c>
      <c r="I16" s="116" t="s">
        <v>173</v>
      </c>
      <c r="J16" s="253">
        <v>45279</v>
      </c>
      <c r="K16" s="116" t="s">
        <v>275</v>
      </c>
      <c r="L16" s="252" t="s">
        <v>2094</v>
      </c>
      <c r="M16" s="240">
        <v>45308</v>
      </c>
      <c r="N16" s="116"/>
      <c r="O16" s="116"/>
      <c r="P16" s="116"/>
      <c r="Q16" s="116"/>
      <c r="R16" s="116"/>
      <c r="S16" s="116"/>
      <c r="T16" s="116"/>
      <c r="U16" s="116"/>
      <c r="V16" s="116"/>
      <c r="W16" s="116"/>
      <c r="X16" s="116"/>
    </row>
    <row r="17" ht="63.75">
      <c r="A17" s="116">
        <v>8</v>
      </c>
      <c r="B17" s="658" t="s">
        <v>2077</v>
      </c>
      <c r="C17" s="536">
        <v>45201</v>
      </c>
      <c r="D17" s="238" t="s">
        <v>2095</v>
      </c>
      <c r="E17" s="116"/>
      <c r="F17" s="245" t="s">
        <v>2096</v>
      </c>
      <c r="G17" s="129">
        <v>0.5</v>
      </c>
      <c r="H17" s="149" t="s">
        <v>20</v>
      </c>
      <c r="I17" s="116" t="s">
        <v>173</v>
      </c>
      <c r="J17" s="253">
        <v>45279</v>
      </c>
      <c r="K17" s="116" t="s">
        <v>275</v>
      </c>
      <c r="L17" s="252" t="s">
        <v>2097</v>
      </c>
      <c r="M17" s="240">
        <v>45308</v>
      </c>
      <c r="N17" s="116"/>
      <c r="O17" s="116"/>
      <c r="P17" s="116"/>
      <c r="Q17" s="116"/>
      <c r="R17" s="116"/>
      <c r="S17" s="116"/>
      <c r="T17" s="116"/>
      <c r="U17" s="116"/>
      <c r="V17" s="116"/>
      <c r="W17" s="116"/>
      <c r="X17" s="116"/>
    </row>
    <row r="18" ht="151.5" customHeight="1">
      <c r="A18" s="116">
        <v>9</v>
      </c>
      <c r="B18" s="658" t="s">
        <v>2077</v>
      </c>
      <c r="C18" s="536">
        <v>45201</v>
      </c>
      <c r="D18" s="238" t="s">
        <v>2098</v>
      </c>
      <c r="E18" s="116"/>
      <c r="F18" s="245" t="s">
        <v>2099</v>
      </c>
      <c r="G18" s="129">
        <v>0.5</v>
      </c>
      <c r="H18" s="149" t="s">
        <v>20</v>
      </c>
      <c r="I18" s="116" t="s">
        <v>173</v>
      </c>
      <c r="J18" s="253">
        <v>45279</v>
      </c>
      <c r="K18" s="116" t="s">
        <v>275</v>
      </c>
      <c r="L18" s="252" t="s">
        <v>2100</v>
      </c>
      <c r="M18" s="240">
        <v>45308</v>
      </c>
      <c r="N18" s="116"/>
      <c r="O18" s="116"/>
      <c r="P18" s="116"/>
      <c r="Q18" s="116"/>
      <c r="R18" s="116"/>
      <c r="S18" s="116"/>
      <c r="T18" s="116"/>
      <c r="U18" s="116"/>
      <c r="V18" s="116"/>
      <c r="W18" s="116"/>
      <c r="X18" s="116"/>
    </row>
    <row r="19" ht="219" customHeight="1">
      <c r="A19" s="116">
        <v>10</v>
      </c>
      <c r="B19" s="658" t="s">
        <v>2077</v>
      </c>
      <c r="C19" s="116" t="s">
        <v>1775</v>
      </c>
      <c r="D19" s="238" t="s">
        <v>2101</v>
      </c>
      <c r="E19" s="116"/>
      <c r="F19" s="116"/>
      <c r="G19" s="129">
        <v>1</v>
      </c>
      <c r="H19" s="149" t="s">
        <v>26</v>
      </c>
      <c r="I19" s="116" t="s">
        <v>173</v>
      </c>
      <c r="J19" s="253">
        <v>45279</v>
      </c>
      <c r="K19" s="116" t="s">
        <v>275</v>
      </c>
      <c r="L19" s="116" t="s">
        <v>2102</v>
      </c>
      <c r="M19" s="240">
        <v>45308</v>
      </c>
      <c r="N19" s="116"/>
      <c r="O19" s="116"/>
      <c r="P19" s="116"/>
      <c r="Q19" s="116"/>
      <c r="R19" s="116"/>
      <c r="S19" s="116"/>
      <c r="T19" s="116"/>
      <c r="U19" s="116"/>
      <c r="V19" s="116"/>
      <c r="W19" s="116"/>
      <c r="X19" s="116"/>
    </row>
    <row r="20" ht="174" customHeight="1">
      <c r="A20" s="116">
        <v>11</v>
      </c>
      <c r="B20" s="658" t="s">
        <v>2077</v>
      </c>
      <c r="C20" s="116" t="s">
        <v>1556</v>
      </c>
      <c r="D20" s="238" t="s">
        <v>2103</v>
      </c>
      <c r="E20" s="116"/>
      <c r="F20" s="116"/>
      <c r="G20" s="129">
        <v>1</v>
      </c>
      <c r="H20" s="149" t="s">
        <v>26</v>
      </c>
      <c r="I20" s="116" t="s">
        <v>173</v>
      </c>
      <c r="J20" s="253">
        <v>45279</v>
      </c>
      <c r="K20" s="116" t="s">
        <v>275</v>
      </c>
      <c r="L20" s="252" t="s">
        <v>2104</v>
      </c>
      <c r="M20" s="240">
        <v>45308</v>
      </c>
      <c r="N20" s="116"/>
      <c r="O20" s="116"/>
      <c r="P20" s="116"/>
      <c r="Q20" s="116"/>
      <c r="R20" s="116"/>
      <c r="S20" s="116"/>
      <c r="T20" s="116"/>
      <c r="U20" s="116"/>
      <c r="V20" s="116"/>
      <c r="W20" s="116"/>
      <c r="X20" s="116"/>
    </row>
    <row r="21" ht="162" customHeight="1">
      <c r="A21" s="116">
        <v>12</v>
      </c>
      <c r="B21" s="658" t="s">
        <v>2077</v>
      </c>
      <c r="C21" s="287" t="s">
        <v>432</v>
      </c>
      <c r="D21" s="238" t="s">
        <v>2105</v>
      </c>
      <c r="E21" s="116"/>
      <c r="F21" s="116"/>
      <c r="G21" s="129">
        <v>0.5</v>
      </c>
      <c r="H21" s="149" t="s">
        <v>29</v>
      </c>
      <c r="I21" s="116" t="s">
        <v>173</v>
      </c>
      <c r="J21" s="253">
        <v>45279</v>
      </c>
      <c r="K21" s="116" t="s">
        <v>275</v>
      </c>
      <c r="L21" s="252" t="s">
        <v>2106</v>
      </c>
      <c r="M21" s="240">
        <v>45308</v>
      </c>
      <c r="N21" s="116"/>
      <c r="O21" s="116"/>
      <c r="P21" s="116"/>
      <c r="Q21" s="116"/>
      <c r="R21" s="116"/>
      <c r="S21" s="116"/>
      <c r="T21" s="116"/>
      <c r="U21" s="116"/>
      <c r="V21" s="116"/>
      <c r="W21" s="116"/>
      <c r="X21" s="116"/>
    </row>
    <row r="22" ht="199.5" customHeight="1">
      <c r="A22" s="116">
        <v>13</v>
      </c>
      <c r="B22" s="658" t="s">
        <v>2077</v>
      </c>
      <c r="C22" s="116">
        <v>11</v>
      </c>
      <c r="D22" s="238" t="s">
        <v>2107</v>
      </c>
      <c r="E22" s="116"/>
      <c r="F22" s="116"/>
      <c r="G22" s="129">
        <v>0.5</v>
      </c>
      <c r="H22" s="149" t="s">
        <v>28</v>
      </c>
      <c r="I22" s="116" t="s">
        <v>173</v>
      </c>
      <c r="J22" s="253">
        <v>45279</v>
      </c>
      <c r="K22" s="116" t="s">
        <v>275</v>
      </c>
      <c r="L22" s="252" t="s">
        <v>2108</v>
      </c>
      <c r="M22" s="240">
        <v>45308</v>
      </c>
      <c r="N22" s="116"/>
      <c r="O22" s="116"/>
      <c r="P22" s="116"/>
      <c r="Q22" s="116"/>
      <c r="R22" s="116"/>
      <c r="S22" s="116"/>
      <c r="T22" s="116"/>
      <c r="U22" s="116"/>
      <c r="V22" s="116"/>
      <c r="W22" s="116"/>
      <c r="X22" s="116"/>
    </row>
    <row r="23">
      <c r="A23" s="137"/>
      <c r="B23" s="137"/>
      <c r="C23" s="137"/>
      <c r="D23" s="148"/>
      <c r="E23" s="137"/>
      <c r="F23" s="137"/>
      <c r="G23" s="129"/>
      <c r="H23" s="149"/>
      <c r="I23" s="137"/>
      <c r="J23" s="137"/>
      <c r="K23" s="137"/>
      <c r="L23" s="137"/>
      <c r="M23" s="137"/>
      <c r="N23" s="137"/>
      <c r="O23" s="137"/>
      <c r="P23" s="137"/>
      <c r="Q23" s="137"/>
      <c r="R23" s="137"/>
      <c r="S23" s="137"/>
      <c r="T23" s="137"/>
      <c r="U23" s="137"/>
      <c r="V23" s="137"/>
      <c r="W23" s="137"/>
      <c r="X23" s="137"/>
    </row>
    <row r="24">
      <c r="A24" s="137"/>
      <c r="B24" s="137"/>
      <c r="C24" s="137"/>
      <c r="D24" s="148"/>
      <c r="E24" s="137"/>
      <c r="F24" s="137"/>
      <c r="G24" s="129"/>
      <c r="H24" s="149"/>
      <c r="I24" s="137"/>
      <c r="J24" s="137"/>
      <c r="K24" s="137"/>
      <c r="L24" s="137"/>
      <c r="M24" s="137"/>
      <c r="N24" s="137"/>
      <c r="O24" s="137"/>
      <c r="P24" s="137"/>
      <c r="Q24" s="137"/>
      <c r="R24" s="137"/>
      <c r="S24" s="137"/>
      <c r="T24" s="137"/>
      <c r="U24" s="137"/>
      <c r="V24" s="137"/>
      <c r="W24" s="137"/>
      <c r="X24" s="137"/>
    </row>
    <row r="25">
      <c r="A25" s="137"/>
      <c r="B25" s="137"/>
      <c r="C25" s="137"/>
      <c r="D25" s="148"/>
      <c r="E25" s="137"/>
      <c r="F25" s="137"/>
      <c r="G25" s="129"/>
      <c r="H25" s="149"/>
      <c r="I25" s="137"/>
      <c r="J25" s="137"/>
      <c r="K25" s="137"/>
      <c r="L25" s="137"/>
      <c r="M25" s="137"/>
      <c r="N25" s="137"/>
      <c r="O25" s="137"/>
      <c r="P25" s="137"/>
      <c r="Q25" s="137"/>
      <c r="R25" s="137"/>
      <c r="S25" s="137"/>
      <c r="T25" s="137"/>
      <c r="U25" s="137"/>
      <c r="V25" s="137"/>
      <c r="W25" s="137"/>
      <c r="X25" s="137"/>
    </row>
    <row r="26">
      <c r="A26" s="137"/>
      <c r="B26" s="137"/>
      <c r="C26" s="137"/>
      <c r="D26" s="148"/>
      <c r="E26" s="137"/>
      <c r="F26" s="137"/>
      <c r="G26" s="129"/>
      <c r="H26" s="149"/>
      <c r="I26" s="137"/>
      <c r="J26" s="137"/>
      <c r="K26" s="137"/>
      <c r="L26" s="137"/>
      <c r="M26" s="137"/>
      <c r="N26" s="137"/>
      <c r="O26" s="137"/>
      <c r="P26" s="137"/>
      <c r="Q26" s="137"/>
      <c r="R26" s="137"/>
      <c r="S26" s="137"/>
      <c r="T26" s="137"/>
      <c r="U26" s="137"/>
      <c r="V26" s="137"/>
      <c r="W26" s="137"/>
      <c r="X26" s="137"/>
    </row>
    <row r="27">
      <c r="A27" s="137"/>
      <c r="B27" s="137"/>
      <c r="C27" s="137"/>
      <c r="D27" s="148"/>
      <c r="E27" s="137"/>
      <c r="F27" s="137"/>
      <c r="G27" s="129" t="s">
        <v>2109</v>
      </c>
      <c r="H27" s="149"/>
      <c r="I27" s="137"/>
      <c r="J27" s="137"/>
      <c r="K27" s="137"/>
      <c r="L27" s="137"/>
      <c r="M27" s="137"/>
      <c r="N27" s="137"/>
      <c r="O27" s="137"/>
      <c r="P27" s="137"/>
      <c r="Q27" s="137"/>
      <c r="R27" s="137"/>
      <c r="S27" s="137"/>
      <c r="T27" s="137"/>
      <c r="U27" s="137"/>
      <c r="V27" s="137"/>
      <c r="W27" s="137"/>
      <c r="X27" s="137"/>
    </row>
    <row r="28">
      <c r="A28" s="137"/>
      <c r="B28" s="137"/>
      <c r="C28" s="137"/>
      <c r="D28" s="148"/>
      <c r="E28" s="137"/>
      <c r="F28" s="137"/>
      <c r="G28" s="129"/>
      <c r="H28" s="149"/>
      <c r="I28" s="137"/>
      <c r="J28" s="137"/>
      <c r="K28" s="137"/>
      <c r="L28" s="137"/>
      <c r="M28" s="150"/>
      <c r="N28" s="137"/>
      <c r="O28" s="137"/>
      <c r="P28" s="137"/>
      <c r="Q28" s="137"/>
      <c r="R28" s="137"/>
      <c r="S28" s="137"/>
      <c r="T28" s="137"/>
      <c r="U28" s="137"/>
      <c r="V28" s="137"/>
      <c r="W28" s="137"/>
      <c r="X28" s="137"/>
    </row>
    <row r="29">
      <c r="A29" s="137"/>
      <c r="B29" s="137"/>
      <c r="C29" s="137"/>
      <c r="D29" s="148"/>
      <c r="E29" s="137"/>
      <c r="F29" s="137"/>
      <c r="G29" s="129"/>
      <c r="H29" s="149"/>
      <c r="I29" s="137"/>
      <c r="J29" s="137"/>
      <c r="K29" s="137"/>
      <c r="L29" s="137"/>
      <c r="M29" s="137"/>
      <c r="N29" s="137"/>
      <c r="O29" s="137"/>
      <c r="P29" s="137"/>
      <c r="Q29" s="137"/>
      <c r="R29" s="137"/>
      <c r="S29" s="137"/>
      <c r="T29" s="137"/>
      <c r="U29" s="137"/>
      <c r="V29" s="137"/>
      <c r="W29" s="137"/>
      <c r="X29" s="137"/>
    </row>
    <row r="30">
      <c r="A30" s="137"/>
      <c r="B30" s="137"/>
      <c r="C30" s="137"/>
      <c r="D30" s="148"/>
      <c r="E30" s="137"/>
      <c r="F30" s="137"/>
      <c r="G30" s="129"/>
      <c r="H30" s="149"/>
      <c r="I30" s="137"/>
      <c r="J30" s="137"/>
      <c r="K30" s="137"/>
      <c r="L30" s="137"/>
      <c r="M30" s="137"/>
      <c r="N30" s="137"/>
      <c r="O30" s="137"/>
      <c r="P30" s="137"/>
      <c r="Q30" s="137"/>
      <c r="R30" s="137"/>
      <c r="S30" s="137"/>
      <c r="T30" s="137"/>
      <c r="U30" s="137"/>
      <c r="V30" s="137"/>
      <c r="W30" s="137"/>
      <c r="X30" s="137"/>
    </row>
    <row r="31">
      <c r="A31" s="137"/>
      <c r="B31" s="137"/>
      <c r="C31" s="137"/>
      <c r="D31" s="148"/>
      <c r="E31" s="137"/>
      <c r="F31" s="137"/>
      <c r="G31" s="129"/>
      <c r="H31" s="149"/>
      <c r="I31" s="137"/>
      <c r="J31" s="137"/>
      <c r="K31" s="137"/>
      <c r="L31" s="137"/>
      <c r="M31" s="137"/>
      <c r="N31" s="137"/>
      <c r="O31" s="137"/>
      <c r="P31" s="137"/>
      <c r="Q31" s="137"/>
      <c r="R31" s="137"/>
      <c r="S31" s="137"/>
      <c r="T31" s="137"/>
      <c r="U31" s="137"/>
      <c r="V31" s="137"/>
      <c r="W31" s="137"/>
      <c r="X31" s="137"/>
    </row>
    <row r="32">
      <c r="A32" s="137"/>
      <c r="B32" s="137"/>
      <c r="C32" s="137"/>
      <c r="D32" s="148"/>
      <c r="E32" s="137"/>
      <c r="F32" s="137"/>
      <c r="G32" s="129"/>
      <c r="H32" s="149"/>
      <c r="I32" s="137"/>
      <c r="J32" s="137"/>
      <c r="K32" s="137"/>
      <c r="L32" s="137"/>
      <c r="M32" s="137"/>
      <c r="N32" s="137"/>
      <c r="O32" s="137"/>
      <c r="P32" s="137"/>
      <c r="Q32" s="137"/>
      <c r="R32" s="137"/>
      <c r="S32" s="137"/>
      <c r="T32" s="137"/>
      <c r="U32" s="137"/>
      <c r="V32" s="137"/>
      <c r="W32" s="137"/>
      <c r="X32" s="137"/>
    </row>
    <row r="33">
      <c r="A33" s="137"/>
      <c r="B33" s="137"/>
      <c r="C33" s="137"/>
      <c r="D33" s="148"/>
      <c r="E33" s="137"/>
      <c r="F33" s="137"/>
      <c r="G33" s="129"/>
      <c r="H33" s="149"/>
      <c r="I33" s="137"/>
      <c r="J33" s="137"/>
      <c r="K33" s="137"/>
      <c r="L33" s="137"/>
      <c r="M33" s="137"/>
      <c r="N33" s="137"/>
      <c r="O33" s="137"/>
      <c r="P33" s="137"/>
      <c r="Q33" s="137"/>
      <c r="R33" s="137"/>
      <c r="S33" s="137"/>
      <c r="T33" s="137"/>
      <c r="U33" s="137"/>
      <c r="V33" s="137"/>
      <c r="W33" s="137"/>
      <c r="X33" s="137"/>
    </row>
    <row r="34">
      <c r="A34" s="137"/>
      <c r="B34" s="137"/>
      <c r="C34" s="137"/>
      <c r="D34" s="148"/>
      <c r="E34" s="137"/>
      <c r="F34" s="137"/>
      <c r="G34" s="129"/>
      <c r="H34" s="149"/>
      <c r="I34" s="137"/>
      <c r="J34" s="137"/>
      <c r="K34" s="137"/>
      <c r="L34" s="137"/>
      <c r="M34" s="137"/>
      <c r="N34" s="137"/>
      <c r="O34" s="137"/>
      <c r="P34" s="137"/>
      <c r="Q34" s="137"/>
      <c r="R34" s="137"/>
      <c r="S34" s="137"/>
      <c r="T34" s="137"/>
      <c r="U34" s="137"/>
      <c r="V34" s="137"/>
      <c r="W34" s="137"/>
      <c r="X34" s="137"/>
    </row>
    <row r="35">
      <c r="A35" s="137"/>
      <c r="B35" s="137"/>
      <c r="C35" s="137"/>
      <c r="D35" s="148"/>
      <c r="E35" s="137"/>
      <c r="F35" s="137"/>
      <c r="G35" s="129"/>
      <c r="H35" s="149"/>
      <c r="I35" s="137"/>
      <c r="J35" s="137"/>
      <c r="K35" s="137"/>
      <c r="L35" s="137"/>
      <c r="M35" s="137"/>
      <c r="N35" s="137"/>
      <c r="O35" s="137"/>
      <c r="P35" s="137"/>
      <c r="Q35" s="137"/>
      <c r="R35" s="137"/>
      <c r="S35" s="137"/>
      <c r="T35" s="137"/>
      <c r="U35" s="137"/>
      <c r="V35" s="137"/>
      <c r="W35" s="137"/>
      <c r="X35" s="137"/>
    </row>
    <row r="36">
      <c r="A36" s="137"/>
      <c r="B36" s="137"/>
      <c r="C36" s="137"/>
      <c r="D36" s="148"/>
      <c r="E36" s="137"/>
      <c r="F36" s="137"/>
      <c r="G36" s="129"/>
      <c r="H36" s="149"/>
      <c r="I36" s="137"/>
      <c r="J36" s="137"/>
      <c r="K36" s="137"/>
      <c r="L36" s="137"/>
      <c r="M36" s="137"/>
      <c r="N36" s="137"/>
      <c r="O36" s="137"/>
      <c r="P36" s="137"/>
      <c r="Q36" s="137"/>
      <c r="R36" s="137"/>
      <c r="S36" s="137"/>
      <c r="T36" s="137"/>
      <c r="U36" s="137"/>
      <c r="V36" s="137"/>
      <c r="W36" s="137"/>
      <c r="X36" s="137"/>
    </row>
    <row r="37">
      <c r="A37" s="137"/>
      <c r="B37" s="137"/>
      <c r="C37" s="137"/>
      <c r="D37" s="148"/>
      <c r="E37" s="137"/>
      <c r="F37" s="137"/>
      <c r="G37" s="129"/>
      <c r="H37" s="149"/>
      <c r="I37" s="137"/>
      <c r="J37" s="137"/>
      <c r="K37" s="137"/>
      <c r="L37" s="137"/>
      <c r="M37" s="137"/>
      <c r="N37" s="137"/>
      <c r="O37" s="137"/>
      <c r="P37" s="137"/>
      <c r="Q37" s="137"/>
      <c r="R37" s="137"/>
      <c r="S37" s="137"/>
      <c r="T37" s="137"/>
      <c r="U37" s="137"/>
      <c r="V37" s="137"/>
      <c r="W37" s="137"/>
      <c r="X37" s="137"/>
    </row>
    <row r="38">
      <c r="A38" s="137"/>
      <c r="B38" s="137"/>
      <c r="C38" s="137"/>
      <c r="D38" s="148"/>
      <c r="E38" s="137"/>
      <c r="F38" s="137"/>
      <c r="G38" s="129"/>
      <c r="H38" s="149"/>
      <c r="I38" s="137"/>
      <c r="J38" s="137"/>
      <c r="K38" s="137"/>
      <c r="L38" s="137"/>
      <c r="M38" s="137"/>
      <c r="N38" s="137"/>
      <c r="O38" s="137"/>
      <c r="P38" s="137"/>
      <c r="Q38" s="137"/>
      <c r="R38" s="137"/>
      <c r="S38" s="137"/>
      <c r="T38" s="137"/>
      <c r="U38" s="137"/>
      <c r="V38" s="137"/>
      <c r="W38" s="137"/>
      <c r="X38" s="137"/>
    </row>
    <row r="39">
      <c r="A39" s="137"/>
      <c r="B39" s="137"/>
      <c r="C39" s="137"/>
      <c r="D39" s="148"/>
      <c r="E39" s="137"/>
      <c r="F39" s="137"/>
      <c r="G39" s="129"/>
      <c r="H39" s="149"/>
      <c r="I39" s="137"/>
      <c r="J39" s="137"/>
      <c r="K39" s="137"/>
      <c r="L39" s="137"/>
      <c r="M39" s="137"/>
      <c r="N39" s="137"/>
      <c r="O39" s="137"/>
      <c r="P39" s="137"/>
      <c r="Q39" s="137"/>
      <c r="R39" s="137"/>
      <c r="S39" s="137"/>
      <c r="T39" s="137"/>
      <c r="U39" s="137"/>
      <c r="V39" s="137"/>
      <c r="W39" s="137"/>
      <c r="X39" s="137"/>
    </row>
    <row r="40">
      <c r="A40" s="137"/>
      <c r="B40" s="137"/>
      <c r="C40" s="137"/>
      <c r="D40" s="148"/>
      <c r="E40" s="137"/>
      <c r="F40" s="137"/>
      <c r="G40" s="129"/>
      <c r="H40" s="149"/>
      <c r="I40" s="137"/>
      <c r="J40" s="137"/>
      <c r="K40" s="137"/>
      <c r="L40" s="137"/>
      <c r="M40" s="137"/>
      <c r="N40" s="137"/>
      <c r="O40" s="137"/>
      <c r="P40" s="137"/>
      <c r="Q40" s="137"/>
      <c r="R40" s="137"/>
      <c r="S40" s="137"/>
      <c r="T40" s="137"/>
      <c r="U40" s="137"/>
      <c r="V40" s="137"/>
      <c r="W40" s="137"/>
      <c r="X40" s="137"/>
    </row>
    <row r="41">
      <c r="A41" s="137"/>
      <c r="B41" s="137"/>
      <c r="C41" s="137"/>
      <c r="D41" s="148"/>
      <c r="E41" s="137"/>
      <c r="F41" s="137"/>
      <c r="G41" s="129"/>
      <c r="H41" s="149"/>
      <c r="I41" s="137"/>
      <c r="J41" s="137"/>
      <c r="K41" s="137"/>
      <c r="L41" s="137"/>
      <c r="M41" s="137"/>
      <c r="N41" s="137"/>
      <c r="O41" s="137"/>
      <c r="P41" s="137"/>
      <c r="Q41" s="137"/>
      <c r="R41" s="137"/>
      <c r="S41" s="137"/>
      <c r="T41" s="137"/>
      <c r="U41" s="137"/>
      <c r="V41" s="137"/>
      <c r="W41" s="137"/>
      <c r="X41" s="137"/>
    </row>
    <row r="42">
      <c r="A42" s="137"/>
      <c r="B42" s="137"/>
      <c r="C42" s="137"/>
      <c r="D42" s="148"/>
      <c r="E42" s="137"/>
      <c r="F42" s="137"/>
      <c r="G42" s="129"/>
      <c r="H42" s="149"/>
      <c r="I42" s="137"/>
      <c r="J42" s="137"/>
      <c r="K42" s="137"/>
      <c r="L42" s="137"/>
      <c r="M42" s="137"/>
      <c r="N42" s="137"/>
      <c r="O42" s="137"/>
      <c r="P42" s="137"/>
      <c r="Q42" s="137"/>
      <c r="R42" s="137"/>
      <c r="S42" s="137"/>
      <c r="T42" s="137"/>
      <c r="U42" s="137"/>
      <c r="V42" s="137"/>
      <c r="W42" s="137"/>
      <c r="X42" s="137"/>
    </row>
    <row r="43">
      <c r="A43" s="137"/>
      <c r="B43" s="137"/>
      <c r="C43" s="137"/>
      <c r="D43" s="148"/>
      <c r="E43" s="137"/>
      <c r="F43" s="137"/>
      <c r="G43" s="129"/>
      <c r="H43" s="149"/>
      <c r="I43" s="137"/>
      <c r="J43" s="137"/>
      <c r="K43" s="137"/>
      <c r="L43" s="137"/>
      <c r="M43" s="137"/>
      <c r="N43" s="137"/>
      <c r="O43" s="137"/>
      <c r="P43" s="137"/>
      <c r="Q43" s="137"/>
      <c r="R43" s="137"/>
      <c r="S43" s="137"/>
      <c r="T43" s="137"/>
      <c r="U43" s="137"/>
      <c r="V43" s="137"/>
      <c r="W43" s="137"/>
      <c r="X43" s="137"/>
    </row>
    <row r="44">
      <c r="A44" s="137"/>
      <c r="B44" s="137"/>
      <c r="C44" s="137"/>
      <c r="D44" s="148"/>
      <c r="E44" s="137"/>
      <c r="F44" s="137"/>
      <c r="G44" s="129"/>
      <c r="H44" s="149"/>
      <c r="I44" s="137"/>
      <c r="J44" s="137"/>
      <c r="K44" s="137"/>
      <c r="L44" s="137"/>
      <c r="M44" s="137"/>
      <c r="N44" s="137"/>
      <c r="O44" s="137"/>
      <c r="P44" s="137"/>
      <c r="Q44" s="137"/>
      <c r="R44" s="137"/>
      <c r="S44" s="137"/>
      <c r="T44" s="137"/>
      <c r="U44" s="137"/>
      <c r="V44" s="137"/>
      <c r="W44" s="137"/>
      <c r="X44" s="137"/>
    </row>
    <row r="45">
      <c r="A45" s="137"/>
      <c r="B45" s="137"/>
      <c r="C45" s="137"/>
      <c r="D45" s="148"/>
      <c r="E45" s="137"/>
      <c r="F45" s="137"/>
      <c r="G45" s="129"/>
      <c r="H45" s="149"/>
      <c r="I45" s="137"/>
      <c r="J45" s="137"/>
      <c r="K45" s="137"/>
      <c r="L45" s="137"/>
      <c r="M45" s="137"/>
      <c r="N45" s="137"/>
      <c r="O45" s="137"/>
      <c r="P45" s="137"/>
      <c r="Q45" s="137"/>
      <c r="R45" s="137"/>
      <c r="S45" s="137"/>
      <c r="T45" s="137"/>
      <c r="U45" s="137"/>
      <c r="V45" s="137"/>
      <c r="W45" s="137"/>
      <c r="X45" s="137"/>
    </row>
    <row r="46">
      <c r="A46" s="137"/>
      <c r="B46" s="137"/>
      <c r="C46" s="137"/>
      <c r="D46" s="148"/>
      <c r="E46" s="137"/>
      <c r="F46" s="137"/>
      <c r="G46" s="129"/>
      <c r="H46" s="149"/>
      <c r="I46" s="137"/>
      <c r="J46" s="137"/>
      <c r="K46" s="137"/>
      <c r="L46" s="137"/>
      <c r="M46" s="137"/>
      <c r="N46" s="137"/>
      <c r="O46" s="137"/>
      <c r="P46" s="137"/>
      <c r="Q46" s="137"/>
      <c r="R46" s="137"/>
      <c r="S46" s="137"/>
      <c r="T46" s="137"/>
      <c r="U46" s="137"/>
      <c r="V46" s="137"/>
      <c r="W46" s="137"/>
      <c r="X46" s="137"/>
    </row>
    <row r="47">
      <c r="A47" s="137"/>
      <c r="B47" s="137"/>
      <c r="C47" s="137"/>
      <c r="D47" s="148"/>
      <c r="E47" s="137"/>
      <c r="F47" s="137"/>
      <c r="G47" s="129"/>
      <c r="H47" s="149"/>
      <c r="I47" s="137"/>
      <c r="J47" s="137"/>
      <c r="K47" s="137"/>
      <c r="L47" s="137"/>
      <c r="M47" s="137"/>
      <c r="N47" s="137"/>
      <c r="O47" s="137"/>
      <c r="P47" s="137"/>
      <c r="Q47" s="137"/>
      <c r="R47" s="137"/>
      <c r="S47" s="137"/>
      <c r="T47" s="137"/>
      <c r="U47" s="137"/>
      <c r="V47" s="137"/>
      <c r="W47" s="137"/>
      <c r="X47" s="137"/>
    </row>
    <row r="48">
      <c r="A48" s="137"/>
      <c r="B48" s="137"/>
      <c r="C48" s="137"/>
      <c r="D48" s="148"/>
      <c r="E48" s="137"/>
      <c r="F48" s="137"/>
      <c r="G48" s="129"/>
      <c r="H48" s="149"/>
      <c r="I48" s="137"/>
      <c r="J48" s="137"/>
      <c r="K48" s="137"/>
      <c r="L48" s="137"/>
      <c r="M48" s="137"/>
      <c r="N48" s="137"/>
      <c r="O48" s="137"/>
      <c r="P48" s="137"/>
      <c r="Q48" s="137"/>
      <c r="R48" s="137"/>
      <c r="S48" s="137"/>
      <c r="T48" s="137"/>
      <c r="U48" s="137"/>
      <c r="V48" s="137"/>
      <c r="W48" s="137"/>
      <c r="X48" s="137"/>
    </row>
    <row r="49">
      <c r="A49" s="137"/>
      <c r="B49" s="137"/>
      <c r="C49" s="137"/>
      <c r="D49" s="148"/>
      <c r="E49" s="137"/>
      <c r="F49" s="137"/>
      <c r="G49" s="129"/>
      <c r="H49" s="149"/>
      <c r="I49" s="137"/>
      <c r="J49" s="137"/>
      <c r="K49" s="137"/>
      <c r="L49" s="137"/>
      <c r="M49" s="137"/>
      <c r="N49" s="137"/>
      <c r="O49" s="137"/>
      <c r="P49" s="137"/>
      <c r="Q49" s="137"/>
      <c r="R49" s="137"/>
      <c r="S49" s="137"/>
      <c r="T49" s="137"/>
      <c r="U49" s="137"/>
      <c r="V49" s="137"/>
      <c r="W49" s="137"/>
      <c r="X49" s="137"/>
    </row>
    <row r="50">
      <c r="A50" s="137"/>
      <c r="B50" s="137"/>
      <c r="C50" s="137"/>
      <c r="D50" s="148"/>
      <c r="E50" s="137"/>
      <c r="F50" s="137"/>
      <c r="G50" s="129"/>
      <c r="H50" s="149"/>
      <c r="I50" s="137"/>
      <c r="J50" s="137"/>
      <c r="K50" s="137"/>
      <c r="L50" s="137"/>
      <c r="M50" s="137"/>
      <c r="N50" s="137"/>
      <c r="O50" s="137"/>
      <c r="P50" s="137"/>
      <c r="Q50" s="137"/>
      <c r="R50" s="137"/>
      <c r="S50" s="137"/>
      <c r="T50" s="137"/>
      <c r="U50" s="137"/>
      <c r="V50" s="137"/>
      <c r="W50" s="137"/>
      <c r="X50" s="137"/>
    </row>
    <row r="51">
      <c r="A51" s="137"/>
      <c r="B51" s="137"/>
      <c r="C51" s="137"/>
      <c r="D51" s="148"/>
      <c r="E51" s="137"/>
      <c r="F51" s="137"/>
      <c r="G51" s="129"/>
      <c r="H51" s="149"/>
      <c r="I51" s="137"/>
      <c r="J51" s="137"/>
      <c r="K51" s="137"/>
      <c r="L51" s="137"/>
      <c r="M51" s="137"/>
      <c r="N51" s="137"/>
      <c r="O51" s="137"/>
      <c r="P51" s="137"/>
      <c r="Q51" s="137"/>
      <c r="R51" s="137"/>
      <c r="S51" s="137"/>
      <c r="T51" s="137"/>
      <c r="U51" s="137"/>
      <c r="V51" s="137"/>
      <c r="W51" s="137"/>
      <c r="X51" s="137"/>
    </row>
    <row r="52">
      <c r="A52" s="137"/>
      <c r="B52" s="137"/>
      <c r="C52" s="137"/>
      <c r="D52" s="148"/>
      <c r="E52" s="137"/>
      <c r="F52" s="137"/>
      <c r="G52" s="129"/>
      <c r="H52" s="149"/>
      <c r="I52" s="137"/>
      <c r="J52" s="137"/>
      <c r="K52" s="137"/>
      <c r="L52" s="137"/>
      <c r="M52" s="137"/>
      <c r="N52" s="137"/>
      <c r="O52" s="137"/>
      <c r="P52" s="137"/>
      <c r="Q52" s="137"/>
      <c r="R52" s="137"/>
      <c r="S52" s="137"/>
      <c r="T52" s="137"/>
      <c r="U52" s="137"/>
      <c r="V52" s="137"/>
      <c r="W52" s="137"/>
      <c r="X52" s="137"/>
    </row>
    <row r="53">
      <c r="A53" s="137"/>
      <c r="B53" s="137"/>
      <c r="C53" s="137"/>
      <c r="D53" s="148"/>
      <c r="E53" s="137"/>
      <c r="F53" s="137"/>
      <c r="G53" s="129"/>
      <c r="H53" s="149"/>
      <c r="I53" s="137"/>
      <c r="J53" s="137"/>
      <c r="K53" s="137"/>
      <c r="L53" s="137"/>
      <c r="M53" s="137"/>
      <c r="N53" s="137"/>
      <c r="O53" s="137"/>
      <c r="P53" s="137"/>
      <c r="Q53" s="137"/>
      <c r="R53" s="137"/>
      <c r="S53" s="137"/>
      <c r="T53" s="137"/>
      <c r="U53" s="137"/>
      <c r="V53" s="137"/>
      <c r="W53" s="137"/>
      <c r="X53" s="137"/>
    </row>
    <row r="54">
      <c r="A54" s="137"/>
      <c r="B54" s="137"/>
      <c r="C54" s="137"/>
      <c r="D54" s="148"/>
      <c r="E54" s="137"/>
      <c r="F54" s="137"/>
      <c r="G54" s="129"/>
      <c r="H54" s="149"/>
      <c r="I54" s="137"/>
      <c r="J54" s="137"/>
      <c r="K54" s="137"/>
      <c r="L54" s="137"/>
      <c r="M54" s="137"/>
      <c r="N54" s="137"/>
      <c r="O54" s="137"/>
      <c r="P54" s="137"/>
      <c r="Q54" s="137"/>
      <c r="R54" s="137"/>
      <c r="S54" s="137"/>
      <c r="T54" s="137"/>
      <c r="U54" s="137"/>
      <c r="V54" s="137"/>
      <c r="W54" s="137"/>
      <c r="X54" s="137"/>
    </row>
    <row r="55">
      <c r="A55" s="137"/>
      <c r="B55" s="137"/>
      <c r="C55" s="137"/>
      <c r="D55" s="148"/>
      <c r="E55" s="137"/>
      <c r="F55" s="137"/>
      <c r="G55" s="129"/>
      <c r="H55" s="149"/>
      <c r="I55" s="137"/>
      <c r="J55" s="137"/>
      <c r="K55" s="137"/>
      <c r="L55" s="137"/>
      <c r="M55" s="137"/>
      <c r="N55" s="137"/>
      <c r="O55" s="137"/>
      <c r="P55" s="137"/>
      <c r="Q55" s="137"/>
      <c r="R55" s="137"/>
      <c r="S55" s="137"/>
      <c r="T55" s="137"/>
      <c r="U55" s="137"/>
      <c r="V55" s="137"/>
      <c r="W55" s="137"/>
      <c r="X55" s="137"/>
    </row>
    <row r="56">
      <c r="A56" s="137"/>
      <c r="B56" s="137"/>
      <c r="C56" s="137"/>
      <c r="D56" s="148"/>
      <c r="E56" s="137"/>
      <c r="F56" s="137"/>
      <c r="G56" s="129"/>
      <c r="H56" s="149"/>
      <c r="I56" s="137"/>
      <c r="J56" s="137"/>
      <c r="K56" s="137"/>
      <c r="L56" s="137"/>
      <c r="M56" s="137"/>
      <c r="N56" s="137"/>
      <c r="O56" s="137"/>
      <c r="P56" s="137"/>
      <c r="Q56" s="137"/>
      <c r="R56" s="137"/>
      <c r="S56" s="137"/>
      <c r="T56" s="137"/>
      <c r="U56" s="137"/>
      <c r="V56" s="137"/>
      <c r="W56" s="137"/>
      <c r="X56" s="137"/>
    </row>
    <row r="57">
      <c r="A57" s="137"/>
      <c r="B57" s="137"/>
      <c r="C57" s="137"/>
      <c r="D57" s="148"/>
      <c r="E57" s="137"/>
      <c r="F57" s="137"/>
      <c r="G57" s="129"/>
      <c r="H57" s="149"/>
      <c r="I57" s="137"/>
      <c r="J57" s="137"/>
      <c r="K57" s="137"/>
      <c r="L57" s="137"/>
      <c r="M57" s="137"/>
      <c r="N57" s="137"/>
      <c r="O57" s="137"/>
      <c r="P57" s="137"/>
      <c r="Q57" s="137"/>
      <c r="R57" s="137"/>
      <c r="S57" s="137"/>
      <c r="T57" s="137"/>
      <c r="U57" s="137"/>
      <c r="V57" s="137"/>
      <c r="W57" s="137"/>
      <c r="X57" s="137"/>
    </row>
    <row r="58">
      <c r="A58" s="137"/>
      <c r="B58" s="137"/>
      <c r="C58" s="137"/>
      <c r="D58" s="148"/>
      <c r="E58" s="137"/>
      <c r="F58" s="137"/>
      <c r="G58" s="129"/>
      <c r="H58" s="149"/>
      <c r="I58" s="137"/>
      <c r="J58" s="137"/>
      <c r="K58" s="137"/>
      <c r="L58" s="137"/>
      <c r="M58" s="137"/>
      <c r="N58" s="137"/>
      <c r="O58" s="137"/>
      <c r="P58" s="137"/>
      <c r="Q58" s="137"/>
      <c r="R58" s="137"/>
      <c r="S58" s="137"/>
      <c r="T58" s="137"/>
      <c r="U58" s="137"/>
      <c r="V58" s="137"/>
      <c r="W58" s="137"/>
      <c r="X58" s="137"/>
    </row>
    <row r="59">
      <c r="A59" s="137"/>
      <c r="B59" s="137"/>
      <c r="C59" s="137"/>
      <c r="D59" s="148"/>
      <c r="E59" s="137"/>
      <c r="F59" s="137"/>
      <c r="G59" s="129"/>
      <c r="H59" s="149"/>
      <c r="I59" s="137"/>
      <c r="J59" s="137"/>
      <c r="K59" s="137"/>
      <c r="L59" s="137"/>
      <c r="M59" s="137"/>
      <c r="N59" s="137"/>
      <c r="O59" s="137"/>
      <c r="P59" s="137"/>
      <c r="Q59" s="137"/>
      <c r="R59" s="137"/>
      <c r="S59" s="137"/>
      <c r="T59" s="137"/>
      <c r="U59" s="137"/>
      <c r="V59" s="137"/>
      <c r="W59" s="137"/>
      <c r="X59" s="137"/>
    </row>
    <row r="60">
      <c r="A60" s="137"/>
      <c r="B60" s="137"/>
      <c r="C60" s="137"/>
      <c r="D60" s="148"/>
      <c r="E60" s="137"/>
      <c r="F60" s="137"/>
      <c r="G60" s="129"/>
      <c r="H60" s="149"/>
      <c r="I60" s="137"/>
      <c r="J60" s="137"/>
      <c r="K60" s="137"/>
      <c r="L60" s="137"/>
      <c r="M60" s="137"/>
      <c r="N60" s="137"/>
      <c r="O60" s="137"/>
      <c r="P60" s="137"/>
      <c r="Q60" s="137"/>
      <c r="R60" s="137"/>
      <c r="S60" s="137"/>
      <c r="T60" s="137"/>
      <c r="U60" s="137"/>
      <c r="V60" s="137"/>
      <c r="W60" s="137"/>
      <c r="X60" s="137"/>
    </row>
    <row r="61">
      <c r="A61" s="137"/>
      <c r="B61" s="137"/>
      <c r="C61" s="137"/>
      <c r="D61" s="148"/>
      <c r="E61" s="137"/>
      <c r="F61" s="137"/>
      <c r="G61" s="129"/>
      <c r="H61" s="149"/>
      <c r="I61" s="137"/>
      <c r="J61" s="137"/>
      <c r="K61" s="137"/>
      <c r="L61" s="137"/>
      <c r="M61" s="137"/>
      <c r="N61" s="137"/>
      <c r="O61" s="137"/>
      <c r="P61" s="137"/>
      <c r="Q61" s="137"/>
      <c r="R61" s="137"/>
      <c r="S61" s="137"/>
      <c r="T61" s="137"/>
      <c r="U61" s="137"/>
      <c r="V61" s="137"/>
      <c r="W61" s="137"/>
      <c r="X61" s="137"/>
    </row>
    <row r="62">
      <c r="A62" s="137"/>
      <c r="B62" s="137"/>
      <c r="C62" s="137"/>
      <c r="D62" s="148"/>
      <c r="E62" s="137"/>
      <c r="F62" s="137"/>
      <c r="G62" s="129"/>
      <c r="H62" s="149"/>
      <c r="I62" s="137"/>
      <c r="J62" s="137"/>
      <c r="K62" s="137"/>
      <c r="L62" s="137"/>
      <c r="M62" s="137"/>
      <c r="N62" s="137"/>
      <c r="O62" s="137"/>
      <c r="P62" s="137"/>
      <c r="Q62" s="137"/>
      <c r="R62" s="137"/>
      <c r="S62" s="137"/>
      <c r="T62" s="137"/>
      <c r="U62" s="137"/>
      <c r="V62" s="137"/>
      <c r="W62" s="137"/>
      <c r="X62" s="137"/>
    </row>
    <row r="63">
      <c r="A63" s="137"/>
      <c r="B63" s="137"/>
      <c r="C63" s="137"/>
      <c r="D63" s="148"/>
      <c r="E63" s="137"/>
      <c r="F63" s="137"/>
      <c r="G63" s="129"/>
      <c r="H63" s="149"/>
      <c r="I63" s="137"/>
      <c r="J63" s="137"/>
      <c r="K63" s="137"/>
      <c r="L63" s="137"/>
      <c r="M63" s="137"/>
      <c r="N63" s="137"/>
      <c r="O63" s="137"/>
      <c r="P63" s="137"/>
      <c r="Q63" s="137"/>
      <c r="R63" s="137"/>
      <c r="S63" s="137"/>
      <c r="T63" s="137"/>
      <c r="U63" s="137"/>
      <c r="V63" s="137"/>
      <c r="W63" s="137"/>
      <c r="X63" s="137"/>
    </row>
    <row r="64">
      <c r="A64" s="137"/>
      <c r="B64" s="137"/>
      <c r="C64" s="137"/>
      <c r="D64" s="148"/>
      <c r="E64" s="137"/>
      <c r="F64" s="137"/>
      <c r="G64" s="129"/>
      <c r="H64" s="149"/>
      <c r="I64" s="137"/>
      <c r="J64" s="137"/>
      <c r="K64" s="137"/>
      <c r="L64" s="137"/>
      <c r="M64" s="137"/>
      <c r="N64" s="137"/>
      <c r="O64" s="137"/>
      <c r="P64" s="137"/>
      <c r="Q64" s="137"/>
      <c r="R64" s="137"/>
      <c r="S64" s="137"/>
      <c r="T64" s="137"/>
      <c r="U64" s="137"/>
      <c r="V64" s="137"/>
      <c r="W64" s="137"/>
      <c r="X64" s="137"/>
    </row>
    <row r="65">
      <c r="A65" s="137"/>
      <c r="B65" s="137"/>
      <c r="C65" s="137"/>
      <c r="D65" s="148"/>
      <c r="E65" s="137"/>
      <c r="F65" s="137"/>
      <c r="G65" s="129"/>
      <c r="H65" s="149"/>
      <c r="I65" s="137"/>
      <c r="J65" s="137"/>
      <c r="K65" s="137"/>
      <c r="L65" s="137"/>
      <c r="M65" s="137"/>
      <c r="N65" s="137"/>
      <c r="O65" s="137"/>
      <c r="P65" s="137"/>
      <c r="Q65" s="137"/>
      <c r="R65" s="137"/>
      <c r="S65" s="137"/>
      <c r="T65" s="137"/>
      <c r="U65" s="137"/>
      <c r="V65" s="137"/>
      <c r="W65" s="137"/>
      <c r="X65" s="137"/>
    </row>
    <row r="66">
      <c r="A66" s="137"/>
      <c r="B66" s="137"/>
      <c r="C66" s="137"/>
      <c r="D66" s="148"/>
      <c r="E66" s="137"/>
      <c r="F66" s="137"/>
      <c r="G66" s="129"/>
      <c r="H66" s="149"/>
      <c r="I66" s="137"/>
      <c r="J66" s="137"/>
      <c r="K66" s="137"/>
      <c r="L66" s="137"/>
      <c r="M66" s="137"/>
      <c r="N66" s="137"/>
      <c r="O66" s="137"/>
      <c r="P66" s="137"/>
      <c r="Q66" s="137"/>
      <c r="R66" s="137"/>
      <c r="S66" s="137"/>
      <c r="T66" s="137"/>
      <c r="U66" s="137"/>
      <c r="V66" s="137"/>
      <c r="W66" s="137"/>
      <c r="X66" s="137"/>
    </row>
    <row r="67">
      <c r="A67" s="137"/>
      <c r="B67" s="137"/>
      <c r="C67" s="137"/>
      <c r="D67" s="148"/>
      <c r="E67" s="137"/>
      <c r="F67" s="137"/>
      <c r="G67" s="129"/>
      <c r="H67" s="149"/>
      <c r="I67" s="137"/>
      <c r="J67" s="137"/>
      <c r="K67" s="137"/>
      <c r="L67" s="137"/>
      <c r="M67" s="137"/>
      <c r="N67" s="137"/>
      <c r="O67" s="137"/>
      <c r="P67" s="137"/>
      <c r="Q67" s="137"/>
      <c r="R67" s="137"/>
      <c r="S67" s="137"/>
      <c r="T67" s="137"/>
      <c r="U67" s="137"/>
      <c r="V67" s="137"/>
      <c r="W67" s="137"/>
      <c r="X67" s="137"/>
    </row>
    <row r="68">
      <c r="A68" s="137"/>
      <c r="B68" s="137"/>
      <c r="C68" s="137"/>
      <c r="D68" s="148"/>
      <c r="E68" s="137"/>
      <c r="F68" s="137"/>
      <c r="G68" s="129"/>
      <c r="H68" s="149"/>
      <c r="I68" s="137"/>
      <c r="J68" s="137"/>
      <c r="K68" s="137"/>
      <c r="L68" s="137"/>
      <c r="M68" s="137"/>
      <c r="N68" s="137"/>
      <c r="O68" s="137"/>
      <c r="P68" s="137"/>
      <c r="Q68" s="137"/>
      <c r="R68" s="137"/>
      <c r="S68" s="137"/>
      <c r="T68" s="137"/>
      <c r="U68" s="137"/>
      <c r="V68" s="137"/>
      <c r="W68" s="137"/>
      <c r="X68" s="137"/>
    </row>
    <row r="69">
      <c r="A69" s="137"/>
      <c r="B69" s="137"/>
      <c r="C69" s="137"/>
      <c r="D69" s="148"/>
      <c r="E69" s="137"/>
      <c r="F69" s="137"/>
      <c r="G69" s="129"/>
      <c r="H69" s="149"/>
      <c r="I69" s="137"/>
      <c r="J69" s="137"/>
      <c r="K69" s="137"/>
      <c r="L69" s="137"/>
      <c r="M69" s="137"/>
      <c r="N69" s="137"/>
      <c r="O69" s="137"/>
      <c r="P69" s="137"/>
      <c r="Q69" s="137"/>
      <c r="R69" s="137"/>
      <c r="S69" s="137"/>
      <c r="T69" s="137"/>
      <c r="U69" s="137"/>
      <c r="V69" s="137"/>
      <c r="W69" s="137"/>
      <c r="X69" s="137"/>
    </row>
    <row r="70">
      <c r="A70" s="137"/>
      <c r="B70" s="137"/>
      <c r="C70" s="137"/>
      <c r="D70" s="148"/>
      <c r="E70" s="137"/>
      <c r="F70" s="137"/>
      <c r="G70" s="129"/>
      <c r="H70" s="149"/>
      <c r="I70" s="137"/>
      <c r="J70" s="137"/>
      <c r="K70" s="137"/>
      <c r="L70" s="137"/>
      <c r="M70" s="137"/>
      <c r="N70" s="137"/>
      <c r="O70" s="137"/>
      <c r="P70" s="137"/>
      <c r="Q70" s="137"/>
      <c r="R70" s="137"/>
      <c r="S70" s="137"/>
      <c r="T70" s="137"/>
      <c r="U70" s="137"/>
      <c r="V70" s="137"/>
      <c r="W70" s="137"/>
      <c r="X70" s="137"/>
    </row>
    <row r="71">
      <c r="A71" s="137"/>
      <c r="B71" s="137"/>
      <c r="C71" s="137"/>
      <c r="D71" s="148"/>
      <c r="E71" s="137"/>
      <c r="F71" s="137"/>
      <c r="G71" s="129"/>
      <c r="H71" s="149"/>
      <c r="I71" s="137"/>
      <c r="J71" s="137"/>
      <c r="K71" s="137"/>
      <c r="L71" s="137"/>
      <c r="M71" s="137"/>
      <c r="N71" s="137"/>
      <c r="O71" s="137"/>
      <c r="P71" s="137"/>
      <c r="Q71" s="137"/>
      <c r="R71" s="137"/>
      <c r="S71" s="137"/>
      <c r="T71" s="137"/>
      <c r="U71" s="137"/>
      <c r="V71" s="137"/>
      <c r="W71" s="137"/>
      <c r="X71" s="137"/>
    </row>
    <row r="72">
      <c r="A72" s="137"/>
      <c r="B72" s="137"/>
      <c r="C72" s="137"/>
      <c r="D72" s="148"/>
      <c r="E72" s="137"/>
      <c r="F72" s="137"/>
      <c r="G72" s="129"/>
      <c r="H72" s="149"/>
      <c r="I72" s="137"/>
      <c r="J72" s="137"/>
      <c r="K72" s="137"/>
      <c r="L72" s="137"/>
      <c r="M72" s="137"/>
      <c r="N72" s="137"/>
      <c r="O72" s="137"/>
      <c r="P72" s="137"/>
      <c r="Q72" s="137"/>
      <c r="R72" s="137"/>
      <c r="S72" s="137"/>
      <c r="T72" s="137"/>
      <c r="U72" s="137"/>
      <c r="V72" s="137"/>
      <c r="W72" s="137"/>
      <c r="X72" s="137"/>
    </row>
    <row r="73">
      <c r="A73" s="137"/>
      <c r="B73" s="137"/>
      <c r="C73" s="137"/>
      <c r="D73" s="148"/>
      <c r="E73" s="137"/>
      <c r="F73" s="137"/>
      <c r="G73" s="129"/>
      <c r="H73" s="149"/>
      <c r="I73" s="137"/>
      <c r="J73" s="137"/>
      <c r="K73" s="137"/>
      <c r="L73" s="137"/>
      <c r="M73" s="137"/>
      <c r="N73" s="137"/>
      <c r="O73" s="137"/>
      <c r="P73" s="137"/>
      <c r="Q73" s="137"/>
      <c r="R73" s="137"/>
      <c r="S73" s="137"/>
      <c r="T73" s="137"/>
      <c r="U73" s="137"/>
      <c r="V73" s="137"/>
      <c r="W73" s="137"/>
      <c r="X73" s="137"/>
    </row>
    <row r="74">
      <c r="A74" s="137"/>
      <c r="B74" s="137"/>
      <c r="C74" s="137"/>
      <c r="D74" s="148"/>
      <c r="E74" s="137"/>
      <c r="F74" s="137"/>
      <c r="G74" s="129"/>
      <c r="H74" s="149"/>
      <c r="I74" s="137"/>
      <c r="J74" s="137"/>
      <c r="K74" s="137"/>
      <c r="L74" s="137"/>
      <c r="M74" s="137"/>
      <c r="N74" s="137"/>
      <c r="O74" s="137"/>
      <c r="P74" s="137"/>
      <c r="Q74" s="137"/>
      <c r="R74" s="137"/>
      <c r="S74" s="137"/>
      <c r="T74" s="137"/>
      <c r="U74" s="137"/>
      <c r="V74" s="137"/>
      <c r="W74" s="137"/>
      <c r="X74" s="137"/>
    </row>
    <row r="75">
      <c r="A75" s="137"/>
      <c r="B75" s="137"/>
      <c r="C75" s="137"/>
      <c r="D75" s="148"/>
      <c r="E75" s="137"/>
      <c r="F75" s="137"/>
      <c r="G75" s="129"/>
      <c r="H75" s="149"/>
      <c r="I75" s="137"/>
      <c r="J75" s="137"/>
      <c r="K75" s="137"/>
      <c r="L75" s="137"/>
      <c r="M75" s="137"/>
      <c r="N75" s="137"/>
      <c r="O75" s="137"/>
      <c r="P75" s="137"/>
      <c r="Q75" s="137"/>
      <c r="R75" s="137"/>
      <c r="S75" s="137"/>
      <c r="T75" s="137"/>
      <c r="U75" s="137"/>
      <c r="V75" s="137"/>
      <c r="W75" s="137"/>
      <c r="X75" s="137"/>
    </row>
    <row r="76">
      <c r="A76" s="137"/>
      <c r="B76" s="137"/>
      <c r="C76" s="137"/>
      <c r="D76" s="148"/>
      <c r="E76" s="137"/>
      <c r="F76" s="137"/>
      <c r="G76" s="129"/>
      <c r="H76" s="149"/>
      <c r="I76" s="137"/>
      <c r="J76" s="137"/>
      <c r="K76" s="137"/>
      <c r="L76" s="137"/>
      <c r="M76" s="137"/>
      <c r="N76" s="137"/>
      <c r="O76" s="137"/>
      <c r="P76" s="137"/>
      <c r="Q76" s="137"/>
      <c r="R76" s="137"/>
      <c r="S76" s="137"/>
      <c r="T76" s="137"/>
      <c r="U76" s="137"/>
      <c r="V76" s="137"/>
      <c r="W76" s="137"/>
      <c r="X76" s="137"/>
    </row>
    <row r="77">
      <c r="A77" s="137"/>
      <c r="B77" s="137"/>
      <c r="C77" s="137"/>
      <c r="D77" s="148"/>
      <c r="E77" s="137"/>
      <c r="F77" s="137"/>
      <c r="G77" s="129"/>
      <c r="H77" s="149"/>
      <c r="I77" s="137"/>
      <c r="J77" s="137"/>
      <c r="K77" s="137"/>
      <c r="L77" s="137"/>
      <c r="M77" s="137"/>
      <c r="N77" s="137"/>
      <c r="O77" s="137"/>
      <c r="P77" s="137"/>
      <c r="Q77" s="137"/>
      <c r="R77" s="137"/>
      <c r="S77" s="137"/>
      <c r="T77" s="137"/>
      <c r="U77" s="137"/>
      <c r="V77" s="137"/>
      <c r="W77" s="137"/>
      <c r="X77" s="137"/>
    </row>
    <row r="78">
      <c r="A78" s="137"/>
      <c r="B78" s="137"/>
      <c r="C78" s="137"/>
      <c r="D78" s="148"/>
      <c r="E78" s="137"/>
      <c r="F78" s="137"/>
      <c r="G78" s="129"/>
      <c r="H78" s="149"/>
      <c r="I78" s="137"/>
      <c r="J78" s="137"/>
      <c r="K78" s="137"/>
      <c r="L78" s="137"/>
      <c r="M78" s="137"/>
      <c r="N78" s="137"/>
      <c r="O78" s="137"/>
      <c r="P78" s="137"/>
      <c r="Q78" s="137"/>
      <c r="R78" s="137"/>
      <c r="S78" s="137"/>
      <c r="T78" s="137"/>
      <c r="U78" s="137"/>
      <c r="V78" s="137"/>
      <c r="W78" s="137"/>
      <c r="X78" s="137"/>
    </row>
    <row r="79">
      <c r="A79" s="137"/>
      <c r="B79" s="137"/>
      <c r="C79" s="137"/>
      <c r="D79" s="148"/>
      <c r="E79" s="137"/>
      <c r="F79" s="137"/>
      <c r="G79" s="129"/>
      <c r="H79" s="149"/>
      <c r="I79" s="137"/>
      <c r="J79" s="137"/>
      <c r="K79" s="137"/>
      <c r="L79" s="137"/>
      <c r="M79" s="137"/>
      <c r="N79" s="137"/>
      <c r="O79" s="137"/>
      <c r="P79" s="137"/>
      <c r="Q79" s="137"/>
      <c r="R79" s="137"/>
      <c r="S79" s="137"/>
      <c r="T79" s="137"/>
      <c r="U79" s="137"/>
      <c r="V79" s="137"/>
      <c r="W79" s="137"/>
      <c r="X79" s="137"/>
    </row>
    <row r="80">
      <c r="A80" s="137"/>
      <c r="B80" s="137"/>
      <c r="C80" s="137"/>
      <c r="D80" s="148"/>
      <c r="E80" s="137"/>
      <c r="F80" s="137"/>
      <c r="G80" s="129"/>
      <c r="H80" s="149"/>
      <c r="I80" s="137"/>
      <c r="J80" s="137"/>
      <c r="K80" s="137"/>
      <c r="L80" s="137"/>
      <c r="M80" s="137"/>
      <c r="N80" s="137"/>
      <c r="O80" s="137"/>
      <c r="P80" s="137"/>
      <c r="Q80" s="137"/>
      <c r="R80" s="137"/>
      <c r="S80" s="137"/>
      <c r="T80" s="137"/>
      <c r="U80" s="137"/>
      <c r="V80" s="137"/>
      <c r="W80" s="137"/>
      <c r="X80" s="137"/>
    </row>
    <row r="81">
      <c r="A81" s="137"/>
      <c r="B81" s="137"/>
      <c r="C81" s="137"/>
      <c r="D81" s="148"/>
      <c r="E81" s="137"/>
      <c r="F81" s="137"/>
      <c r="G81" s="129"/>
      <c r="H81" s="149"/>
      <c r="I81" s="137"/>
      <c r="J81" s="137"/>
      <c r="K81" s="137"/>
      <c r="L81" s="137"/>
      <c r="M81" s="137"/>
      <c r="N81" s="137"/>
      <c r="O81" s="137"/>
      <c r="P81" s="137"/>
      <c r="Q81" s="137"/>
      <c r="R81" s="137"/>
      <c r="S81" s="137"/>
      <c r="T81" s="137"/>
      <c r="U81" s="137"/>
      <c r="V81" s="137"/>
      <c r="W81" s="137"/>
      <c r="X81" s="137"/>
    </row>
    <row r="82">
      <c r="A82" s="137"/>
      <c r="B82" s="137"/>
      <c r="C82" s="137"/>
      <c r="D82" s="148"/>
      <c r="E82" s="137"/>
      <c r="F82" s="137"/>
      <c r="G82" s="129"/>
      <c r="H82" s="149"/>
      <c r="I82" s="137"/>
      <c r="J82" s="137"/>
      <c r="K82" s="137"/>
      <c r="L82" s="137"/>
      <c r="M82" s="137"/>
      <c r="N82" s="137"/>
      <c r="O82" s="137"/>
      <c r="P82" s="137"/>
      <c r="Q82" s="137"/>
      <c r="R82" s="137"/>
      <c r="S82" s="137"/>
      <c r="T82" s="137"/>
      <c r="U82" s="137"/>
      <c r="V82" s="137"/>
      <c r="W82" s="137"/>
      <c r="X82" s="137"/>
    </row>
    <row r="83">
      <c r="A83" s="137"/>
      <c r="B83" s="137"/>
      <c r="C83" s="137"/>
      <c r="D83" s="148"/>
      <c r="E83" s="137"/>
      <c r="F83" s="137"/>
      <c r="G83" s="129"/>
      <c r="H83" s="149"/>
      <c r="I83" s="137"/>
      <c r="J83" s="137"/>
      <c r="K83" s="137"/>
      <c r="L83" s="137"/>
      <c r="M83" s="137"/>
      <c r="N83" s="137"/>
      <c r="O83" s="137"/>
      <c r="P83" s="137"/>
      <c r="Q83" s="137"/>
      <c r="R83" s="137"/>
      <c r="S83" s="137"/>
      <c r="T83" s="137"/>
      <c r="U83" s="137"/>
      <c r="V83" s="137"/>
      <c r="W83" s="137"/>
      <c r="X83" s="137"/>
    </row>
    <row r="84">
      <c r="A84" s="137"/>
      <c r="B84" s="137"/>
      <c r="C84" s="137"/>
      <c r="D84" s="148"/>
      <c r="E84" s="137"/>
      <c r="F84" s="137"/>
      <c r="G84" s="129"/>
      <c r="H84" s="149"/>
      <c r="I84" s="137"/>
      <c r="J84" s="137"/>
      <c r="K84" s="137"/>
      <c r="L84" s="137"/>
      <c r="M84" s="137"/>
      <c r="N84" s="137"/>
      <c r="O84" s="137"/>
      <c r="P84" s="137"/>
      <c r="Q84" s="137"/>
      <c r="R84" s="137"/>
      <c r="S84" s="137"/>
      <c r="T84" s="137"/>
      <c r="U84" s="137"/>
      <c r="V84" s="137"/>
      <c r="W84" s="137"/>
      <c r="X84" s="137"/>
    </row>
    <row r="85">
      <c r="A85" s="137"/>
      <c r="B85" s="137"/>
      <c r="C85" s="137"/>
      <c r="D85" s="148"/>
      <c r="E85" s="137"/>
      <c r="F85" s="137"/>
      <c r="G85" s="129"/>
      <c r="H85" s="149"/>
      <c r="I85" s="137"/>
      <c r="J85" s="137"/>
      <c r="K85" s="137"/>
      <c r="L85" s="137"/>
      <c r="M85" s="137"/>
      <c r="N85" s="137"/>
      <c r="O85" s="137"/>
      <c r="P85" s="137"/>
      <c r="Q85" s="137"/>
      <c r="R85" s="137"/>
      <c r="S85" s="137"/>
      <c r="T85" s="137"/>
      <c r="U85" s="137"/>
      <c r="V85" s="137"/>
      <c r="W85" s="137"/>
      <c r="X85" s="137"/>
    </row>
    <row r="86">
      <c r="A86" s="137"/>
      <c r="B86" s="137"/>
      <c r="C86" s="137"/>
      <c r="D86" s="148"/>
      <c r="E86" s="137"/>
      <c r="F86" s="137"/>
      <c r="G86" s="129"/>
      <c r="H86" s="149"/>
      <c r="I86" s="137"/>
      <c r="J86" s="137"/>
      <c r="K86" s="137"/>
      <c r="L86" s="137"/>
      <c r="M86" s="137"/>
      <c r="N86" s="137"/>
      <c r="O86" s="137"/>
      <c r="P86" s="137"/>
      <c r="Q86" s="137"/>
      <c r="R86" s="137"/>
      <c r="S86" s="137"/>
      <c r="T86" s="137"/>
      <c r="U86" s="137"/>
      <c r="V86" s="137"/>
      <c r="W86" s="137"/>
      <c r="X86" s="137"/>
    </row>
    <row r="87">
      <c r="A87" s="137"/>
      <c r="B87" s="137"/>
      <c r="C87" s="137"/>
      <c r="D87" s="148"/>
      <c r="E87" s="137"/>
      <c r="F87" s="137"/>
      <c r="G87" s="129"/>
      <c r="H87" s="149"/>
      <c r="I87" s="137"/>
      <c r="J87" s="137"/>
      <c r="K87" s="137"/>
      <c r="L87" s="137"/>
      <c r="M87" s="137"/>
      <c r="N87" s="137"/>
      <c r="O87" s="137"/>
      <c r="P87" s="137"/>
      <c r="Q87" s="137"/>
      <c r="R87" s="137"/>
      <c r="S87" s="137"/>
      <c r="T87" s="137"/>
      <c r="U87" s="137"/>
      <c r="V87" s="137"/>
      <c r="W87" s="137"/>
      <c r="X87" s="137"/>
    </row>
    <row r="88">
      <c r="A88" s="137"/>
      <c r="B88" s="137"/>
      <c r="C88" s="137"/>
      <c r="D88" s="148"/>
      <c r="E88" s="137"/>
      <c r="F88" s="137"/>
      <c r="G88" s="129"/>
      <c r="H88" s="149"/>
      <c r="I88" s="137"/>
      <c r="J88" s="137"/>
      <c r="K88" s="137"/>
      <c r="L88" s="137"/>
      <c r="M88" s="137"/>
      <c r="N88" s="137"/>
      <c r="O88" s="137"/>
      <c r="P88" s="137"/>
      <c r="Q88" s="137"/>
      <c r="R88" s="137"/>
      <c r="S88" s="137"/>
      <c r="T88" s="137"/>
      <c r="U88" s="137"/>
      <c r="V88" s="137"/>
      <c r="W88" s="137"/>
      <c r="X88" s="137"/>
    </row>
    <row r="89">
      <c r="A89" s="137"/>
      <c r="B89" s="137"/>
      <c r="C89" s="137"/>
      <c r="D89" s="148"/>
      <c r="E89" s="137"/>
      <c r="F89" s="137"/>
      <c r="G89" s="129"/>
      <c r="H89" s="149"/>
      <c r="I89" s="137"/>
      <c r="J89" s="137"/>
      <c r="K89" s="137"/>
      <c r="L89" s="137"/>
      <c r="M89" s="137"/>
      <c r="N89" s="137"/>
      <c r="O89" s="137"/>
      <c r="P89" s="137"/>
      <c r="Q89" s="137"/>
      <c r="R89" s="137"/>
      <c r="S89" s="137"/>
      <c r="T89" s="137"/>
      <c r="U89" s="137"/>
      <c r="V89" s="137"/>
      <c r="W89" s="137"/>
      <c r="X89" s="137"/>
    </row>
    <row r="90">
      <c r="A90" s="137"/>
      <c r="B90" s="137"/>
      <c r="C90" s="137"/>
      <c r="D90" s="148"/>
      <c r="E90" s="137"/>
      <c r="F90" s="137"/>
      <c r="G90" s="129"/>
      <c r="H90" s="149"/>
      <c r="I90" s="137"/>
      <c r="J90" s="137"/>
      <c r="K90" s="137"/>
      <c r="L90" s="137"/>
      <c r="M90" s="137"/>
      <c r="N90" s="137"/>
      <c r="O90" s="137"/>
      <c r="P90" s="137"/>
      <c r="Q90" s="137"/>
      <c r="R90" s="137"/>
      <c r="S90" s="137"/>
      <c r="T90" s="137"/>
      <c r="U90" s="137"/>
      <c r="V90" s="137"/>
      <c r="W90" s="137"/>
      <c r="X90" s="137"/>
    </row>
    <row r="91">
      <c r="A91" s="137"/>
      <c r="B91" s="137"/>
      <c r="C91" s="137"/>
      <c r="D91" s="148"/>
      <c r="E91" s="137"/>
      <c r="F91" s="137"/>
      <c r="G91" s="129"/>
      <c r="H91" s="149"/>
      <c r="I91" s="137"/>
      <c r="J91" s="137"/>
      <c r="K91" s="137"/>
      <c r="L91" s="137"/>
      <c r="M91" s="137"/>
      <c r="N91" s="137"/>
      <c r="O91" s="137"/>
      <c r="P91" s="137"/>
      <c r="Q91" s="137"/>
      <c r="R91" s="137"/>
      <c r="S91" s="137"/>
      <c r="T91" s="137"/>
      <c r="U91" s="137"/>
      <c r="V91" s="137"/>
      <c r="W91" s="137"/>
      <c r="X91" s="137"/>
    </row>
    <row r="92">
      <c r="A92" s="137"/>
      <c r="B92" s="137"/>
      <c r="C92" s="137"/>
      <c r="D92" s="148"/>
      <c r="E92" s="137"/>
      <c r="F92" s="137"/>
      <c r="G92" s="129"/>
      <c r="H92" s="149"/>
      <c r="I92" s="137"/>
      <c r="J92" s="137"/>
      <c r="K92" s="137"/>
      <c r="L92" s="137"/>
      <c r="M92" s="137"/>
      <c r="N92" s="137"/>
      <c r="O92" s="137"/>
      <c r="P92" s="137"/>
      <c r="Q92" s="137"/>
      <c r="R92" s="137"/>
      <c r="S92" s="137"/>
      <c r="T92" s="137"/>
      <c r="U92" s="137"/>
      <c r="V92" s="137"/>
      <c r="W92" s="137"/>
      <c r="X92" s="137"/>
    </row>
    <row r="93">
      <c r="A93" s="137"/>
      <c r="B93" s="137"/>
      <c r="C93" s="137"/>
      <c r="D93" s="148"/>
      <c r="E93" s="137"/>
      <c r="F93" s="137"/>
      <c r="G93" s="129"/>
      <c r="H93" s="149"/>
      <c r="I93" s="137"/>
      <c r="J93" s="137"/>
      <c r="K93" s="137"/>
      <c r="L93" s="137"/>
      <c r="M93" s="137"/>
      <c r="N93" s="137"/>
      <c r="O93" s="137"/>
      <c r="P93" s="137"/>
      <c r="Q93" s="137"/>
      <c r="R93" s="137"/>
      <c r="S93" s="137"/>
      <c r="T93" s="137"/>
      <c r="U93" s="137"/>
      <c r="V93" s="137"/>
      <c r="W93" s="137"/>
      <c r="X93" s="137"/>
    </row>
    <row r="94">
      <c r="A94" s="137"/>
      <c r="B94" s="137"/>
      <c r="C94" s="137"/>
      <c r="D94" s="148"/>
      <c r="E94" s="137"/>
      <c r="F94" s="137"/>
      <c r="G94" s="129"/>
      <c r="H94" s="149"/>
      <c r="I94" s="137"/>
      <c r="J94" s="137"/>
      <c r="K94" s="137"/>
      <c r="L94" s="137"/>
      <c r="M94" s="137"/>
      <c r="N94" s="137"/>
      <c r="O94" s="137"/>
      <c r="P94" s="137"/>
      <c r="Q94" s="137"/>
      <c r="R94" s="137"/>
      <c r="S94" s="137"/>
      <c r="T94" s="137"/>
      <c r="U94" s="137"/>
      <c r="V94" s="137"/>
      <c r="W94" s="137"/>
      <c r="X94" s="137"/>
    </row>
    <row r="95">
      <c r="A95" s="137"/>
      <c r="B95" s="137"/>
      <c r="C95" s="137"/>
      <c r="D95" s="148"/>
      <c r="E95" s="137"/>
      <c r="F95" s="137"/>
      <c r="G95" s="129"/>
      <c r="H95" s="149"/>
      <c r="I95" s="137"/>
      <c r="J95" s="137"/>
      <c r="K95" s="137"/>
      <c r="L95" s="137"/>
      <c r="M95" s="137"/>
      <c r="N95" s="137"/>
      <c r="O95" s="137"/>
      <c r="P95" s="137"/>
      <c r="Q95" s="137"/>
      <c r="R95" s="137"/>
      <c r="S95" s="137"/>
      <c r="T95" s="137"/>
      <c r="U95" s="137"/>
      <c r="V95" s="137"/>
      <c r="W95" s="137"/>
      <c r="X95" s="137"/>
    </row>
    <row r="96">
      <c r="A96" s="137"/>
      <c r="B96" s="137"/>
      <c r="C96" s="137"/>
      <c r="D96" s="148"/>
      <c r="E96" s="137"/>
      <c r="F96" s="137"/>
      <c r="G96" s="129"/>
      <c r="H96" s="149"/>
      <c r="I96" s="137"/>
      <c r="J96" s="137"/>
      <c r="K96" s="137"/>
      <c r="L96" s="137"/>
      <c r="M96" s="137"/>
      <c r="N96" s="137"/>
      <c r="O96" s="137"/>
      <c r="P96" s="137"/>
      <c r="Q96" s="137"/>
      <c r="R96" s="137"/>
      <c r="S96" s="137"/>
      <c r="T96" s="137"/>
      <c r="U96" s="137"/>
      <c r="V96" s="137"/>
      <c r="W96" s="137"/>
      <c r="X96" s="137"/>
    </row>
    <row r="97">
      <c r="A97" s="137"/>
      <c r="B97" s="137"/>
      <c r="C97" s="137"/>
      <c r="D97" s="148"/>
      <c r="E97" s="137"/>
      <c r="F97" s="137"/>
      <c r="G97" s="129"/>
      <c r="H97" s="149"/>
      <c r="I97" s="137"/>
      <c r="J97" s="137"/>
      <c r="K97" s="137"/>
      <c r="L97" s="137"/>
      <c r="M97" s="137"/>
      <c r="N97" s="137"/>
      <c r="O97" s="137"/>
      <c r="P97" s="137"/>
      <c r="Q97" s="137"/>
      <c r="R97" s="137"/>
      <c r="S97" s="137"/>
      <c r="T97" s="137"/>
      <c r="U97" s="137"/>
      <c r="V97" s="137"/>
      <c r="W97" s="137"/>
      <c r="X97" s="137"/>
    </row>
    <row r="98">
      <c r="A98" s="137"/>
      <c r="B98" s="137"/>
      <c r="C98" s="137"/>
      <c r="D98" s="148"/>
      <c r="E98" s="137"/>
      <c r="F98" s="137"/>
      <c r="G98" s="129"/>
      <c r="H98" s="149"/>
      <c r="I98" s="137"/>
      <c r="J98" s="137"/>
      <c r="K98" s="137"/>
      <c r="L98" s="137"/>
      <c r="M98" s="137"/>
      <c r="N98" s="137"/>
      <c r="O98" s="137"/>
      <c r="P98" s="137"/>
      <c r="Q98" s="137"/>
      <c r="R98" s="137"/>
      <c r="S98" s="137"/>
      <c r="T98" s="137"/>
      <c r="U98" s="137"/>
      <c r="V98" s="137"/>
      <c r="W98" s="137"/>
      <c r="X98" s="137"/>
    </row>
    <row r="99">
      <c r="A99" s="137"/>
      <c r="B99" s="137"/>
      <c r="C99" s="137"/>
      <c r="D99" s="148"/>
      <c r="E99" s="137"/>
      <c r="F99" s="137"/>
      <c r="G99" s="129"/>
      <c r="H99" s="149"/>
      <c r="I99" s="137"/>
      <c r="J99" s="137"/>
      <c r="K99" s="137"/>
      <c r="L99" s="137"/>
      <c r="M99" s="137"/>
      <c r="N99" s="137"/>
      <c r="O99" s="137"/>
      <c r="P99" s="137"/>
      <c r="Q99" s="137"/>
      <c r="R99" s="137"/>
      <c r="S99" s="137"/>
      <c r="T99" s="137"/>
      <c r="U99" s="137"/>
      <c r="V99" s="137"/>
      <c r="W99" s="137"/>
      <c r="X99" s="137"/>
    </row>
    <row r="100">
      <c r="A100" s="137"/>
      <c r="B100" s="137"/>
      <c r="C100" s="137"/>
      <c r="D100" s="148"/>
      <c r="E100" s="137"/>
      <c r="F100" s="137"/>
      <c r="G100" s="129"/>
      <c r="H100" s="149"/>
      <c r="I100" s="137"/>
      <c r="J100" s="137"/>
      <c r="K100" s="137"/>
      <c r="L100" s="137"/>
      <c r="M100" s="137"/>
      <c r="N100" s="137"/>
      <c r="O100" s="137"/>
      <c r="P100" s="137"/>
      <c r="Q100" s="137"/>
      <c r="R100" s="137"/>
      <c r="S100" s="137"/>
      <c r="T100" s="137"/>
      <c r="U100" s="137"/>
      <c r="V100" s="137"/>
      <c r="W100" s="137"/>
      <c r="X100" s="137"/>
    </row>
    <row r="101">
      <c r="A101" s="137"/>
      <c r="B101" s="137"/>
      <c r="C101" s="137"/>
      <c r="D101" s="148"/>
      <c r="E101" s="137"/>
      <c r="F101" s="137"/>
      <c r="G101" s="129"/>
      <c r="H101" s="149"/>
      <c r="I101" s="137"/>
      <c r="J101" s="137"/>
      <c r="K101" s="137"/>
      <c r="L101" s="137"/>
      <c r="M101" s="137"/>
      <c r="N101" s="137"/>
      <c r="O101" s="137"/>
      <c r="P101" s="137"/>
      <c r="Q101" s="137"/>
      <c r="R101" s="137"/>
      <c r="S101" s="137"/>
      <c r="T101" s="137"/>
      <c r="U101" s="137"/>
      <c r="V101" s="137"/>
      <c r="W101" s="137"/>
      <c r="X101" s="137"/>
    </row>
    <row r="102">
      <c r="A102" s="137"/>
      <c r="B102" s="137"/>
      <c r="C102" s="137"/>
      <c r="D102" s="148"/>
      <c r="E102" s="137"/>
      <c r="F102" s="137"/>
      <c r="G102" s="129"/>
      <c r="H102" s="149"/>
      <c r="I102" s="137"/>
      <c r="J102" s="137"/>
      <c r="K102" s="137"/>
      <c r="L102" s="137"/>
      <c r="M102" s="137"/>
      <c r="N102" s="137"/>
      <c r="O102" s="137"/>
      <c r="P102" s="137"/>
      <c r="Q102" s="137"/>
      <c r="R102" s="137"/>
      <c r="S102" s="137"/>
      <c r="T102" s="137"/>
      <c r="U102" s="137"/>
      <c r="V102" s="137"/>
      <c r="W102" s="137"/>
      <c r="X102" s="137"/>
    </row>
    <row r="103">
      <c r="A103" s="137"/>
      <c r="B103" s="137"/>
      <c r="C103" s="137"/>
      <c r="D103" s="148"/>
      <c r="E103" s="137"/>
      <c r="F103" s="137"/>
      <c r="G103" s="129"/>
      <c r="H103" s="149"/>
      <c r="I103" s="137"/>
      <c r="J103" s="137"/>
      <c r="K103" s="137"/>
      <c r="L103" s="137"/>
      <c r="M103" s="137"/>
      <c r="N103" s="137"/>
      <c r="O103" s="137"/>
      <c r="P103" s="137"/>
      <c r="Q103" s="137"/>
      <c r="R103" s="137"/>
      <c r="S103" s="137"/>
      <c r="T103" s="137"/>
      <c r="U103" s="137"/>
      <c r="V103" s="137"/>
      <c r="W103" s="137"/>
      <c r="X103" s="137"/>
    </row>
    <row r="104">
      <c r="A104" s="137"/>
      <c r="B104" s="137"/>
      <c r="C104" s="137"/>
      <c r="D104" s="148"/>
      <c r="E104" s="137"/>
      <c r="F104" s="137"/>
      <c r="G104" s="129"/>
      <c r="H104" s="149"/>
      <c r="I104" s="137"/>
      <c r="J104" s="137"/>
      <c r="K104" s="137"/>
      <c r="L104" s="137"/>
      <c r="M104" s="137"/>
      <c r="N104" s="137"/>
      <c r="O104" s="137"/>
      <c r="P104" s="137"/>
      <c r="Q104" s="137"/>
      <c r="R104" s="137"/>
      <c r="S104" s="137"/>
      <c r="T104" s="137"/>
      <c r="U104" s="137"/>
      <c r="V104" s="137"/>
      <c r="W104" s="137"/>
      <c r="X104" s="137"/>
    </row>
    <row r="105">
      <c r="A105" s="137"/>
      <c r="B105" s="137"/>
      <c r="C105" s="137"/>
      <c r="D105" s="148"/>
      <c r="E105" s="137"/>
      <c r="F105" s="137"/>
      <c r="G105" s="129"/>
      <c r="H105" s="149"/>
      <c r="I105" s="137"/>
      <c r="J105" s="137"/>
      <c r="K105" s="137"/>
      <c r="L105" s="137"/>
      <c r="M105" s="137"/>
      <c r="N105" s="137"/>
      <c r="O105" s="137"/>
      <c r="P105" s="137"/>
      <c r="Q105" s="137"/>
      <c r="R105" s="137"/>
      <c r="S105" s="137"/>
      <c r="T105" s="137"/>
      <c r="U105" s="137"/>
      <c r="V105" s="137"/>
      <c r="W105" s="137"/>
      <c r="X105" s="137"/>
    </row>
    <row r="106">
      <c r="A106" s="137"/>
      <c r="B106" s="137"/>
      <c r="C106" s="137"/>
      <c r="D106" s="148"/>
      <c r="E106" s="137"/>
      <c r="F106" s="137"/>
      <c r="G106" s="129"/>
      <c r="H106" s="149"/>
      <c r="I106" s="137"/>
      <c r="J106" s="137"/>
      <c r="K106" s="137"/>
      <c r="L106" s="137"/>
      <c r="M106" s="137"/>
      <c r="N106" s="137"/>
      <c r="O106" s="137"/>
      <c r="P106" s="137"/>
      <c r="Q106" s="137"/>
      <c r="R106" s="137"/>
      <c r="S106" s="137"/>
      <c r="T106" s="137"/>
      <c r="U106" s="137"/>
      <c r="V106" s="137"/>
      <c r="W106" s="137"/>
      <c r="X106" s="137"/>
    </row>
    <row r="107">
      <c r="A107" s="137"/>
      <c r="B107" s="137"/>
      <c r="C107" s="137"/>
      <c r="D107" s="148"/>
      <c r="E107" s="137"/>
      <c r="F107" s="137"/>
      <c r="G107" s="129"/>
      <c r="H107" s="149"/>
      <c r="I107" s="137"/>
      <c r="J107" s="137"/>
      <c r="K107" s="137"/>
      <c r="L107" s="137"/>
      <c r="M107" s="137"/>
      <c r="N107" s="137"/>
      <c r="O107" s="137"/>
      <c r="P107" s="137"/>
      <c r="Q107" s="137"/>
      <c r="R107" s="137"/>
      <c r="S107" s="137"/>
      <c r="T107" s="137"/>
      <c r="U107" s="137"/>
      <c r="V107" s="137"/>
      <c r="W107" s="137"/>
      <c r="X107" s="137"/>
    </row>
    <row r="108">
      <c r="A108" s="137"/>
      <c r="B108" s="137"/>
      <c r="C108" s="137"/>
      <c r="D108" s="148"/>
      <c r="E108" s="137"/>
      <c r="F108" s="137"/>
      <c r="G108" s="129"/>
      <c r="H108" s="149"/>
      <c r="I108" s="137"/>
      <c r="J108" s="137"/>
      <c r="K108" s="137"/>
      <c r="L108" s="137"/>
      <c r="M108" s="137"/>
      <c r="N108" s="137"/>
      <c r="O108" s="137"/>
      <c r="P108" s="137"/>
      <c r="Q108" s="137"/>
      <c r="R108" s="137"/>
      <c r="S108" s="137"/>
      <c r="T108" s="137"/>
      <c r="U108" s="137"/>
      <c r="V108" s="137"/>
      <c r="W108" s="137"/>
      <c r="X108" s="137"/>
    </row>
    <row r="109">
      <c r="A109" s="137"/>
      <c r="B109" s="137"/>
      <c r="C109" s="137"/>
      <c r="D109" s="148"/>
      <c r="E109" s="137"/>
      <c r="F109" s="137"/>
      <c r="G109" s="129"/>
      <c r="H109" s="149"/>
      <c r="I109" s="137"/>
      <c r="J109" s="137"/>
      <c r="K109" s="137"/>
      <c r="L109" s="137"/>
      <c r="M109" s="137"/>
      <c r="N109" s="137"/>
      <c r="O109" s="137"/>
      <c r="P109" s="137"/>
      <c r="Q109" s="137"/>
      <c r="R109" s="137"/>
      <c r="S109" s="137"/>
      <c r="T109" s="137"/>
      <c r="U109" s="137"/>
      <c r="V109" s="137"/>
      <c r="W109" s="137"/>
      <c r="X109" s="137"/>
    </row>
    <row r="110">
      <c r="A110" s="137"/>
      <c r="B110" s="137"/>
      <c r="C110" s="137"/>
      <c r="D110" s="148"/>
      <c r="E110" s="137"/>
      <c r="F110" s="137"/>
      <c r="G110" s="129"/>
      <c r="H110" s="149"/>
      <c r="I110" s="137"/>
      <c r="J110" s="137"/>
      <c r="K110" s="137"/>
      <c r="L110" s="137"/>
      <c r="M110" s="137"/>
      <c r="N110" s="137"/>
      <c r="O110" s="137"/>
      <c r="P110" s="137"/>
      <c r="Q110" s="137"/>
      <c r="R110" s="137"/>
      <c r="S110" s="137"/>
      <c r="T110" s="137"/>
      <c r="U110" s="137"/>
      <c r="V110" s="137"/>
      <c r="W110" s="137"/>
      <c r="X110" s="137"/>
    </row>
    <row r="111">
      <c r="A111" s="137"/>
      <c r="B111" s="137"/>
      <c r="C111" s="137"/>
      <c r="D111" s="148"/>
      <c r="E111" s="137"/>
      <c r="F111" s="137"/>
      <c r="G111" s="129"/>
      <c r="H111" s="149"/>
      <c r="I111" s="137"/>
      <c r="J111" s="137"/>
      <c r="K111" s="137"/>
      <c r="L111" s="137"/>
      <c r="M111" s="137"/>
      <c r="N111" s="137"/>
      <c r="O111" s="137"/>
      <c r="P111" s="137"/>
      <c r="Q111" s="137"/>
      <c r="R111" s="137"/>
      <c r="S111" s="137"/>
      <c r="T111" s="137"/>
      <c r="U111" s="137"/>
      <c r="V111" s="137"/>
      <c r="W111" s="137"/>
      <c r="X111" s="137"/>
    </row>
    <row r="112">
      <c r="A112" s="137"/>
      <c r="B112" s="137"/>
      <c r="C112" s="137"/>
      <c r="D112" s="148"/>
      <c r="E112" s="137"/>
      <c r="F112" s="137"/>
      <c r="G112" s="129"/>
      <c r="H112" s="149"/>
      <c r="I112" s="137"/>
      <c r="J112" s="137"/>
      <c r="K112" s="137"/>
      <c r="L112" s="137"/>
      <c r="M112" s="137"/>
      <c r="N112" s="137"/>
      <c r="O112" s="137"/>
      <c r="P112" s="137"/>
      <c r="Q112" s="137"/>
      <c r="R112" s="137"/>
      <c r="S112" s="137"/>
      <c r="T112" s="137"/>
      <c r="U112" s="137"/>
      <c r="V112" s="137"/>
      <c r="W112" s="137"/>
      <c r="X112" s="137"/>
    </row>
    <row r="113">
      <c r="A113" s="137"/>
      <c r="B113" s="137"/>
      <c r="C113" s="137"/>
      <c r="D113" s="148"/>
      <c r="E113" s="137"/>
      <c r="F113" s="137"/>
      <c r="G113" s="129"/>
      <c r="H113" s="149"/>
      <c r="I113" s="137"/>
      <c r="J113" s="137"/>
      <c r="K113" s="137"/>
      <c r="L113" s="137"/>
      <c r="M113" s="137"/>
      <c r="N113" s="137"/>
      <c r="O113" s="137"/>
      <c r="P113" s="137"/>
      <c r="Q113" s="137"/>
      <c r="R113" s="137"/>
      <c r="S113" s="137"/>
      <c r="T113" s="137"/>
      <c r="U113" s="137"/>
      <c r="V113" s="137"/>
      <c r="W113" s="137"/>
      <c r="X113" s="137"/>
    </row>
    <row r="114">
      <c r="A114" s="137"/>
      <c r="B114" s="137"/>
      <c r="C114" s="137"/>
      <c r="D114" s="148"/>
      <c r="E114" s="137"/>
      <c r="F114" s="137"/>
      <c r="G114" s="129"/>
      <c r="H114" s="149"/>
      <c r="I114" s="137"/>
      <c r="J114" s="137"/>
      <c r="K114" s="137"/>
      <c r="L114" s="137"/>
      <c r="M114" s="137"/>
      <c r="N114" s="137"/>
      <c r="O114" s="137"/>
      <c r="P114" s="137"/>
      <c r="Q114" s="137"/>
      <c r="R114" s="137"/>
      <c r="S114" s="137"/>
      <c r="T114" s="137"/>
      <c r="U114" s="137"/>
      <c r="V114" s="137"/>
      <c r="W114" s="137"/>
      <c r="X114" s="137"/>
    </row>
    <row r="115">
      <c r="A115" s="137"/>
      <c r="B115" s="137"/>
      <c r="C115" s="137"/>
      <c r="D115" s="148"/>
      <c r="E115" s="137"/>
      <c r="F115" s="137"/>
      <c r="G115" s="129"/>
      <c r="H115" s="149"/>
      <c r="I115" s="137"/>
      <c r="J115" s="137"/>
      <c r="K115" s="137"/>
      <c r="L115" s="137"/>
      <c r="M115" s="137"/>
      <c r="N115" s="137"/>
      <c r="O115" s="137"/>
      <c r="P115" s="137"/>
      <c r="Q115" s="137"/>
      <c r="R115" s="137"/>
      <c r="S115" s="137"/>
      <c r="T115" s="137"/>
      <c r="U115" s="137"/>
      <c r="V115" s="137"/>
      <c r="W115" s="137"/>
      <c r="X115" s="137"/>
    </row>
    <row r="116">
      <c r="A116" s="137"/>
      <c r="B116" s="137"/>
      <c r="C116" s="137"/>
      <c r="D116" s="148"/>
      <c r="E116" s="137"/>
      <c r="F116" s="137"/>
      <c r="G116" s="129"/>
      <c r="H116" s="149"/>
      <c r="I116" s="137"/>
      <c r="J116" s="137"/>
      <c r="K116" s="137"/>
      <c r="L116" s="137"/>
      <c r="M116" s="137"/>
      <c r="N116" s="137"/>
      <c r="O116" s="137"/>
      <c r="P116" s="137"/>
      <c r="Q116" s="137"/>
      <c r="R116" s="137"/>
      <c r="S116" s="137"/>
      <c r="T116" s="137"/>
      <c r="U116" s="137"/>
      <c r="V116" s="137"/>
      <c r="W116" s="137"/>
      <c r="X116" s="137"/>
    </row>
    <row r="117">
      <c r="A117" s="137"/>
      <c r="B117" s="137"/>
      <c r="C117" s="137"/>
      <c r="D117" s="148"/>
      <c r="E117" s="137"/>
      <c r="F117" s="137"/>
      <c r="G117" s="129"/>
      <c r="H117" s="149"/>
      <c r="I117" s="137"/>
      <c r="J117" s="137"/>
      <c r="K117" s="137"/>
      <c r="L117" s="137"/>
      <c r="M117" s="137"/>
      <c r="N117" s="137"/>
      <c r="O117" s="137"/>
      <c r="P117" s="137"/>
      <c r="Q117" s="137"/>
      <c r="R117" s="137"/>
      <c r="S117" s="137"/>
      <c r="T117" s="137"/>
      <c r="U117" s="137"/>
      <c r="V117" s="137"/>
      <c r="W117" s="137"/>
      <c r="X117" s="137"/>
    </row>
    <row r="118">
      <c r="A118" s="137"/>
      <c r="B118" s="137"/>
      <c r="C118" s="137"/>
      <c r="D118" s="148"/>
      <c r="E118" s="137"/>
      <c r="F118" s="137"/>
      <c r="G118" s="129"/>
      <c r="H118" s="149"/>
      <c r="I118" s="137"/>
      <c r="J118" s="137"/>
      <c r="K118" s="137"/>
      <c r="L118" s="137"/>
      <c r="M118" s="137"/>
      <c r="N118" s="137"/>
      <c r="O118" s="137"/>
      <c r="P118" s="137"/>
      <c r="Q118" s="137"/>
      <c r="R118" s="137"/>
      <c r="S118" s="137"/>
      <c r="T118" s="137"/>
      <c r="U118" s="137"/>
      <c r="V118" s="137"/>
      <c r="W118" s="137"/>
      <c r="X118" s="137"/>
    </row>
    <row r="119">
      <c r="A119" s="137"/>
      <c r="B119" s="137"/>
      <c r="C119" s="137"/>
      <c r="D119" s="148"/>
      <c r="E119" s="137"/>
      <c r="F119" s="137"/>
      <c r="G119" s="129"/>
      <c r="H119" s="149"/>
      <c r="I119" s="137"/>
      <c r="J119" s="137"/>
      <c r="K119" s="137"/>
      <c r="L119" s="137"/>
      <c r="M119" s="137"/>
      <c r="N119" s="137"/>
      <c r="O119" s="137"/>
      <c r="P119" s="137"/>
      <c r="Q119" s="137"/>
      <c r="R119" s="137"/>
      <c r="S119" s="137"/>
      <c r="T119" s="137"/>
      <c r="U119" s="137"/>
      <c r="V119" s="137"/>
      <c r="W119" s="137"/>
      <c r="X119" s="137"/>
    </row>
    <row r="120">
      <c r="A120" s="137"/>
      <c r="B120" s="137"/>
      <c r="C120" s="137"/>
      <c r="D120" s="148"/>
      <c r="E120" s="137"/>
      <c r="F120" s="137"/>
      <c r="G120" s="129"/>
      <c r="H120" s="149"/>
      <c r="I120" s="137"/>
      <c r="J120" s="137"/>
      <c r="K120" s="137"/>
      <c r="L120" s="137"/>
      <c r="M120" s="137"/>
      <c r="N120" s="137"/>
      <c r="O120" s="137"/>
      <c r="P120" s="137"/>
      <c r="Q120" s="137"/>
      <c r="R120" s="137"/>
      <c r="S120" s="137"/>
      <c r="T120" s="137"/>
      <c r="U120" s="137"/>
      <c r="V120" s="137"/>
      <c r="W120" s="137"/>
      <c r="X120" s="137"/>
    </row>
    <row r="121">
      <c r="A121" s="137"/>
      <c r="B121" s="137"/>
      <c r="C121" s="137"/>
      <c r="D121" s="148"/>
      <c r="E121" s="137"/>
      <c r="F121" s="137"/>
      <c r="G121" s="129"/>
      <c r="H121" s="149"/>
      <c r="I121" s="137"/>
      <c r="J121" s="137"/>
      <c r="K121" s="137"/>
      <c r="L121" s="137"/>
      <c r="M121" s="137"/>
      <c r="N121" s="137"/>
      <c r="O121" s="137"/>
      <c r="P121" s="137"/>
      <c r="Q121" s="137"/>
      <c r="R121" s="137"/>
      <c r="S121" s="137"/>
      <c r="T121" s="137"/>
      <c r="U121" s="137"/>
      <c r="V121" s="137"/>
      <c r="W121" s="137"/>
      <c r="X121" s="137"/>
    </row>
    <row r="122">
      <c r="A122" s="137"/>
      <c r="B122" s="137"/>
      <c r="C122" s="137"/>
      <c r="D122" s="148"/>
      <c r="E122" s="137"/>
      <c r="F122" s="137"/>
      <c r="G122" s="129"/>
      <c r="H122" s="149"/>
      <c r="I122" s="137"/>
      <c r="J122" s="137"/>
      <c r="K122" s="137"/>
      <c r="L122" s="137"/>
      <c r="M122" s="137"/>
      <c r="N122" s="137"/>
      <c r="O122" s="137"/>
      <c r="P122" s="137"/>
      <c r="Q122" s="137"/>
      <c r="R122" s="137"/>
      <c r="S122" s="137"/>
      <c r="T122" s="137"/>
      <c r="U122" s="137"/>
      <c r="V122" s="137"/>
      <c r="W122" s="137"/>
      <c r="X122" s="137"/>
    </row>
    <row r="123">
      <c r="A123" s="137"/>
      <c r="B123" s="137"/>
      <c r="C123" s="137"/>
      <c r="D123" s="148"/>
      <c r="E123" s="137"/>
      <c r="F123" s="137"/>
      <c r="G123" s="129"/>
      <c r="H123" s="149"/>
      <c r="I123" s="137"/>
      <c r="J123" s="137"/>
      <c r="K123" s="137"/>
      <c r="L123" s="137"/>
      <c r="M123" s="137"/>
      <c r="N123" s="137"/>
      <c r="O123" s="137"/>
      <c r="P123" s="137"/>
      <c r="Q123" s="137"/>
      <c r="R123" s="137"/>
      <c r="S123" s="137"/>
      <c r="T123" s="137"/>
      <c r="U123" s="137"/>
      <c r="V123" s="137"/>
      <c r="W123" s="137"/>
      <c r="X123" s="137"/>
    </row>
    <row r="124">
      <c r="A124" s="137"/>
      <c r="B124" s="137"/>
      <c r="C124" s="137"/>
      <c r="D124" s="148"/>
      <c r="E124" s="137"/>
      <c r="F124" s="137"/>
      <c r="G124" s="129"/>
      <c r="H124" s="149"/>
      <c r="I124" s="137"/>
      <c r="J124" s="137"/>
      <c r="K124" s="137"/>
      <c r="L124" s="137"/>
      <c r="M124" s="137"/>
      <c r="N124" s="137"/>
      <c r="O124" s="137"/>
      <c r="P124" s="137"/>
      <c r="Q124" s="137"/>
      <c r="R124" s="137"/>
      <c r="S124" s="137"/>
      <c r="T124" s="137"/>
      <c r="U124" s="137"/>
      <c r="V124" s="137"/>
      <c r="W124" s="137"/>
      <c r="X124" s="137"/>
    </row>
    <row r="125">
      <c r="A125" s="137"/>
      <c r="B125" s="137"/>
      <c r="C125" s="137"/>
      <c r="D125" s="148"/>
      <c r="E125" s="137"/>
      <c r="F125" s="137"/>
      <c r="G125" s="129"/>
      <c r="H125" s="149"/>
      <c r="I125" s="137"/>
      <c r="J125" s="137"/>
      <c r="K125" s="137"/>
      <c r="L125" s="137"/>
      <c r="M125" s="137"/>
      <c r="N125" s="137"/>
      <c r="O125" s="137"/>
      <c r="P125" s="137"/>
      <c r="Q125" s="137"/>
      <c r="R125" s="137"/>
      <c r="S125" s="137"/>
      <c r="T125" s="137"/>
      <c r="U125" s="137"/>
      <c r="V125" s="137"/>
      <c r="W125" s="137"/>
      <c r="X125" s="137"/>
    </row>
    <row r="126">
      <c r="A126" s="137"/>
      <c r="B126" s="137"/>
      <c r="C126" s="137"/>
      <c r="D126" s="148"/>
      <c r="E126" s="137"/>
      <c r="F126" s="137"/>
      <c r="G126" s="129"/>
      <c r="H126" s="149"/>
      <c r="I126" s="137"/>
      <c r="J126" s="137"/>
      <c r="K126" s="137"/>
      <c r="L126" s="137"/>
      <c r="M126" s="137"/>
      <c r="N126" s="137"/>
      <c r="O126" s="137"/>
      <c r="P126" s="137"/>
      <c r="Q126" s="137"/>
      <c r="R126" s="137"/>
      <c r="S126" s="137"/>
      <c r="T126" s="137"/>
      <c r="U126" s="137"/>
      <c r="V126" s="137"/>
      <c r="W126" s="137"/>
      <c r="X126" s="137"/>
    </row>
    <row r="127">
      <c r="A127" s="137"/>
      <c r="B127" s="137"/>
      <c r="C127" s="137"/>
      <c r="D127" s="148"/>
      <c r="E127" s="137"/>
      <c r="F127" s="137"/>
      <c r="G127" s="129"/>
      <c r="H127" s="149"/>
      <c r="I127" s="137"/>
      <c r="J127" s="137"/>
      <c r="K127" s="137"/>
      <c r="L127" s="137"/>
      <c r="M127" s="137"/>
      <c r="N127" s="137"/>
      <c r="O127" s="137"/>
      <c r="P127" s="137"/>
      <c r="Q127" s="137"/>
      <c r="R127" s="137"/>
      <c r="S127" s="137"/>
      <c r="T127" s="137"/>
      <c r="U127" s="137"/>
      <c r="V127" s="137"/>
      <c r="W127" s="137"/>
      <c r="X127" s="137"/>
    </row>
    <row r="128">
      <c r="A128" s="137"/>
      <c r="B128" s="137"/>
      <c r="C128" s="137"/>
      <c r="D128" s="148"/>
      <c r="E128" s="137"/>
      <c r="F128" s="137"/>
      <c r="G128" s="129"/>
      <c r="H128" s="149"/>
      <c r="I128" s="137"/>
      <c r="J128" s="137"/>
      <c r="K128" s="137"/>
      <c r="L128" s="137"/>
      <c r="M128" s="137"/>
      <c r="N128" s="137"/>
      <c r="O128" s="137"/>
      <c r="P128" s="137"/>
      <c r="Q128" s="137"/>
      <c r="R128" s="137"/>
      <c r="S128" s="137"/>
      <c r="T128" s="137"/>
      <c r="U128" s="137"/>
      <c r="V128" s="137"/>
      <c r="W128" s="137"/>
      <c r="X128" s="137"/>
    </row>
    <row r="129">
      <c r="A129" s="137"/>
      <c r="B129" s="137"/>
      <c r="C129" s="137"/>
      <c r="D129" s="148"/>
      <c r="E129" s="137"/>
      <c r="F129" s="137"/>
      <c r="G129" s="129"/>
      <c r="H129" s="149"/>
      <c r="I129" s="137"/>
      <c r="J129" s="137"/>
      <c r="K129" s="137"/>
      <c r="L129" s="137"/>
      <c r="M129" s="137"/>
      <c r="N129" s="137"/>
      <c r="O129" s="137"/>
      <c r="P129" s="137"/>
      <c r="Q129" s="137"/>
      <c r="R129" s="137"/>
      <c r="S129" s="137"/>
      <c r="T129" s="137"/>
      <c r="U129" s="137"/>
      <c r="V129" s="137"/>
      <c r="W129" s="137"/>
      <c r="X129" s="137"/>
    </row>
    <row r="130">
      <c r="A130" s="137"/>
      <c r="B130" s="137"/>
      <c r="C130" s="137"/>
      <c r="D130" s="148"/>
      <c r="E130" s="137"/>
      <c r="F130" s="137"/>
      <c r="G130" s="129"/>
      <c r="H130" s="149"/>
      <c r="I130" s="137"/>
      <c r="J130" s="137"/>
      <c r="K130" s="137"/>
      <c r="L130" s="137"/>
      <c r="M130" s="137"/>
      <c r="N130" s="137"/>
      <c r="O130" s="137"/>
      <c r="P130" s="137"/>
      <c r="Q130" s="137"/>
      <c r="R130" s="137"/>
      <c r="S130" s="137"/>
      <c r="T130" s="137"/>
      <c r="U130" s="137"/>
      <c r="V130" s="137"/>
      <c r="W130" s="137"/>
      <c r="X130" s="137"/>
    </row>
    <row r="131">
      <c r="A131" s="137"/>
      <c r="B131" s="137"/>
      <c r="C131" s="137"/>
      <c r="D131" s="148"/>
      <c r="E131" s="137"/>
      <c r="F131" s="137"/>
      <c r="G131" s="129"/>
      <c r="H131" s="149"/>
      <c r="I131" s="137"/>
      <c r="J131" s="137"/>
      <c r="K131" s="137"/>
      <c r="L131" s="137"/>
      <c r="M131" s="137"/>
      <c r="N131" s="137"/>
      <c r="O131" s="137"/>
      <c r="P131" s="137"/>
      <c r="Q131" s="137"/>
      <c r="R131" s="137"/>
      <c r="S131" s="137"/>
      <c r="T131" s="137"/>
      <c r="U131" s="137"/>
      <c r="V131" s="137"/>
      <c r="W131" s="137"/>
      <c r="X131" s="137"/>
    </row>
    <row r="132">
      <c r="A132" s="137"/>
      <c r="B132" s="137"/>
      <c r="C132" s="137"/>
      <c r="D132" s="148"/>
      <c r="E132" s="137"/>
      <c r="F132" s="137"/>
      <c r="G132" s="129"/>
      <c r="H132" s="149"/>
      <c r="I132" s="137"/>
      <c r="J132" s="137"/>
      <c r="K132" s="137"/>
      <c r="L132" s="137"/>
      <c r="M132" s="137"/>
      <c r="N132" s="137"/>
      <c r="O132" s="137"/>
      <c r="P132" s="137"/>
      <c r="Q132" s="137"/>
      <c r="R132" s="137"/>
      <c r="S132" s="137"/>
      <c r="T132" s="137"/>
      <c r="U132" s="137"/>
      <c r="V132" s="137"/>
      <c r="W132" s="137"/>
      <c r="X132" s="137"/>
    </row>
    <row r="133">
      <c r="A133" s="137"/>
      <c r="B133" s="137"/>
      <c r="C133" s="137"/>
      <c r="D133" s="148"/>
      <c r="E133" s="137"/>
      <c r="F133" s="137"/>
      <c r="G133" s="129"/>
      <c r="H133" s="149"/>
      <c r="I133" s="137"/>
      <c r="J133" s="137"/>
      <c r="K133" s="137"/>
      <c r="L133" s="137"/>
      <c r="M133" s="137"/>
      <c r="N133" s="137"/>
      <c r="O133" s="137"/>
      <c r="P133" s="137"/>
      <c r="Q133" s="137"/>
      <c r="R133" s="137"/>
      <c r="S133" s="137"/>
      <c r="T133" s="137"/>
      <c r="U133" s="137"/>
      <c r="V133" s="137"/>
      <c r="W133" s="137"/>
      <c r="X133" s="137"/>
    </row>
    <row r="134">
      <c r="A134" s="137"/>
      <c r="B134" s="137"/>
      <c r="C134" s="137"/>
      <c r="D134" s="148"/>
      <c r="E134" s="137"/>
      <c r="F134" s="137"/>
      <c r="G134" s="129"/>
      <c r="H134" s="149"/>
      <c r="I134" s="137"/>
      <c r="J134" s="137"/>
      <c r="K134" s="137"/>
      <c r="L134" s="137"/>
      <c r="M134" s="137"/>
      <c r="N134" s="137"/>
      <c r="O134" s="137"/>
      <c r="P134" s="137"/>
      <c r="Q134" s="137"/>
      <c r="R134" s="137"/>
      <c r="S134" s="137"/>
      <c r="T134" s="137"/>
      <c r="U134" s="137"/>
      <c r="V134" s="137"/>
      <c r="W134" s="137"/>
      <c r="X134" s="137"/>
    </row>
    <row r="135">
      <c r="A135" s="137"/>
      <c r="B135" s="137"/>
      <c r="C135" s="137"/>
      <c r="D135" s="148"/>
      <c r="E135" s="137"/>
      <c r="F135" s="137"/>
      <c r="G135" s="129"/>
      <c r="H135" s="149"/>
      <c r="I135" s="137"/>
      <c r="J135" s="137"/>
      <c r="K135" s="137"/>
      <c r="L135" s="137"/>
      <c r="M135" s="137"/>
      <c r="N135" s="137"/>
      <c r="O135" s="137"/>
      <c r="P135" s="137"/>
      <c r="Q135" s="137"/>
      <c r="R135" s="137"/>
      <c r="S135" s="137"/>
      <c r="T135" s="137"/>
      <c r="U135" s="137"/>
      <c r="V135" s="137"/>
      <c r="W135" s="137"/>
      <c r="X135" s="137"/>
    </row>
    <row r="136">
      <c r="A136" s="137"/>
      <c r="B136" s="137"/>
      <c r="C136" s="137"/>
      <c r="D136" s="148"/>
      <c r="E136" s="137"/>
      <c r="F136" s="137"/>
      <c r="G136" s="129"/>
      <c r="H136" s="149"/>
      <c r="I136" s="137"/>
      <c r="J136" s="137"/>
      <c r="K136" s="137"/>
      <c r="L136" s="137"/>
      <c r="M136" s="137"/>
      <c r="N136" s="137"/>
      <c r="O136" s="137"/>
      <c r="P136" s="137"/>
      <c r="Q136" s="137"/>
      <c r="R136" s="137"/>
      <c r="S136" s="137"/>
      <c r="T136" s="137"/>
      <c r="U136" s="137"/>
      <c r="V136" s="137"/>
      <c r="W136" s="137"/>
      <c r="X136" s="137"/>
    </row>
    <row r="137">
      <c r="A137" s="137"/>
      <c r="B137" s="137"/>
      <c r="C137" s="137"/>
      <c r="D137" s="148"/>
      <c r="E137" s="137"/>
      <c r="F137" s="137"/>
      <c r="G137" s="129"/>
      <c r="H137" s="149"/>
      <c r="I137" s="137"/>
      <c r="J137" s="137"/>
      <c r="K137" s="137"/>
      <c r="L137" s="137"/>
      <c r="M137" s="137"/>
      <c r="N137" s="137"/>
      <c r="O137" s="137"/>
      <c r="P137" s="137"/>
      <c r="Q137" s="137"/>
      <c r="R137" s="137"/>
      <c r="S137" s="137"/>
      <c r="T137" s="137"/>
      <c r="U137" s="137"/>
      <c r="V137" s="137"/>
      <c r="W137" s="137"/>
      <c r="X137" s="137"/>
    </row>
    <row r="138">
      <c r="A138" s="137"/>
      <c r="B138" s="137"/>
      <c r="C138" s="137"/>
      <c r="D138" s="148"/>
      <c r="E138" s="137"/>
      <c r="F138" s="137"/>
      <c r="G138" s="129"/>
      <c r="H138" s="149"/>
      <c r="I138" s="137"/>
      <c r="J138" s="137"/>
      <c r="K138" s="137"/>
      <c r="L138" s="137"/>
      <c r="M138" s="137"/>
      <c r="N138" s="137"/>
      <c r="O138" s="137"/>
      <c r="P138" s="137"/>
      <c r="Q138" s="137"/>
      <c r="R138" s="137"/>
      <c r="S138" s="137"/>
      <c r="T138" s="137"/>
      <c r="U138" s="137"/>
      <c r="V138" s="137"/>
      <c r="W138" s="137"/>
      <c r="X138" s="137"/>
    </row>
    <row r="139">
      <c r="A139" s="137"/>
      <c r="B139" s="137"/>
      <c r="C139" s="137"/>
      <c r="D139" s="148"/>
      <c r="E139" s="137"/>
      <c r="F139" s="137"/>
      <c r="G139" s="129"/>
      <c r="H139" s="149"/>
      <c r="I139" s="137"/>
      <c r="J139" s="137"/>
      <c r="K139" s="137"/>
      <c r="L139" s="137"/>
      <c r="M139" s="137"/>
      <c r="N139" s="137"/>
      <c r="O139" s="137"/>
      <c r="P139" s="137"/>
      <c r="Q139" s="137"/>
      <c r="R139" s="137"/>
      <c r="S139" s="137"/>
      <c r="T139" s="137"/>
      <c r="U139" s="137"/>
      <c r="V139" s="137"/>
      <c r="W139" s="137"/>
      <c r="X139" s="137"/>
    </row>
    <row r="140">
      <c r="A140" s="137"/>
      <c r="B140" s="137"/>
      <c r="C140" s="137"/>
      <c r="D140" s="148"/>
      <c r="E140" s="137"/>
      <c r="F140" s="137"/>
      <c r="G140" s="129"/>
      <c r="H140" s="149"/>
      <c r="I140" s="137"/>
      <c r="J140" s="137"/>
      <c r="K140" s="137"/>
      <c r="L140" s="137"/>
      <c r="M140" s="137"/>
      <c r="N140" s="137"/>
      <c r="O140" s="137"/>
      <c r="P140" s="137"/>
      <c r="Q140" s="137"/>
      <c r="R140" s="137"/>
      <c r="S140" s="137"/>
      <c r="T140" s="137"/>
      <c r="U140" s="137"/>
      <c r="V140" s="137"/>
      <c r="W140" s="137"/>
      <c r="X140" s="137"/>
    </row>
    <row r="141">
      <c r="A141" s="137"/>
      <c r="B141" s="137"/>
      <c r="C141" s="137"/>
      <c r="D141" s="148"/>
      <c r="E141" s="137"/>
      <c r="F141" s="137"/>
      <c r="G141" s="129"/>
      <c r="H141" s="149"/>
      <c r="I141" s="137"/>
      <c r="J141" s="137"/>
      <c r="K141" s="137"/>
      <c r="L141" s="137"/>
      <c r="M141" s="137"/>
      <c r="N141" s="137"/>
      <c r="O141" s="137"/>
      <c r="P141" s="137"/>
      <c r="Q141" s="137"/>
      <c r="R141" s="137"/>
      <c r="S141" s="137"/>
      <c r="T141" s="137"/>
      <c r="U141" s="137"/>
      <c r="V141" s="137"/>
      <c r="W141" s="137"/>
      <c r="X141" s="137"/>
    </row>
    <row r="142">
      <c r="A142" s="137"/>
      <c r="B142" s="137"/>
      <c r="C142" s="137"/>
      <c r="D142" s="148"/>
      <c r="E142" s="137"/>
      <c r="F142" s="137"/>
      <c r="G142" s="129"/>
      <c r="H142" s="149"/>
      <c r="I142" s="137"/>
      <c r="J142" s="137"/>
      <c r="K142" s="137"/>
      <c r="L142" s="137"/>
      <c r="M142" s="137"/>
      <c r="N142" s="137"/>
      <c r="O142" s="137"/>
      <c r="P142" s="137"/>
      <c r="Q142" s="137"/>
      <c r="R142" s="137"/>
      <c r="S142" s="137"/>
      <c r="T142" s="137"/>
      <c r="U142" s="137"/>
      <c r="V142" s="137"/>
      <c r="W142" s="137"/>
      <c r="X142" s="137"/>
    </row>
    <row r="143">
      <c r="A143" s="137"/>
      <c r="B143" s="137"/>
      <c r="C143" s="137"/>
      <c r="D143" s="148"/>
      <c r="E143" s="137"/>
      <c r="F143" s="137"/>
      <c r="G143" s="129"/>
      <c r="H143" s="149"/>
      <c r="I143" s="137"/>
      <c r="J143" s="137"/>
      <c r="K143" s="137"/>
      <c r="L143" s="137"/>
      <c r="M143" s="137"/>
      <c r="N143" s="137"/>
      <c r="O143" s="137"/>
      <c r="P143" s="137"/>
      <c r="Q143" s="137"/>
      <c r="R143" s="137"/>
      <c r="S143" s="137"/>
      <c r="T143" s="137"/>
      <c r="U143" s="137"/>
      <c r="V143" s="137"/>
      <c r="W143" s="137"/>
      <c r="X143" s="137"/>
    </row>
    <row r="144">
      <c r="A144" s="137"/>
      <c r="B144" s="137"/>
      <c r="C144" s="137"/>
      <c r="D144" s="148"/>
      <c r="E144" s="137"/>
      <c r="F144" s="137"/>
      <c r="G144" s="129"/>
      <c r="H144" s="149"/>
      <c r="I144" s="137"/>
      <c r="J144" s="137"/>
      <c r="K144" s="137"/>
      <c r="L144" s="137"/>
      <c r="M144" s="137"/>
      <c r="N144" s="137"/>
      <c r="O144" s="137"/>
      <c r="P144" s="137"/>
      <c r="Q144" s="137"/>
      <c r="R144" s="137"/>
      <c r="S144" s="137"/>
      <c r="T144" s="137"/>
      <c r="U144" s="137"/>
      <c r="V144" s="137"/>
      <c r="W144" s="137"/>
      <c r="X144" s="137"/>
    </row>
    <row r="145">
      <c r="A145" s="137"/>
      <c r="B145" s="137"/>
      <c r="C145" s="137"/>
      <c r="D145" s="148"/>
      <c r="E145" s="137"/>
      <c r="F145" s="137"/>
      <c r="G145" s="129"/>
      <c r="H145" s="149"/>
      <c r="I145" s="137"/>
      <c r="J145" s="137"/>
      <c r="K145" s="137"/>
      <c r="L145" s="137"/>
      <c r="M145" s="137"/>
      <c r="N145" s="137"/>
      <c r="O145" s="137"/>
      <c r="P145" s="137"/>
      <c r="Q145" s="137"/>
      <c r="R145" s="137"/>
      <c r="S145" s="137"/>
      <c r="T145" s="137"/>
      <c r="U145" s="137"/>
      <c r="V145" s="137"/>
      <c r="W145" s="137"/>
      <c r="X145" s="137"/>
    </row>
    <row r="146">
      <c r="A146" s="137"/>
      <c r="B146" s="137"/>
      <c r="C146" s="137"/>
      <c r="D146" s="148"/>
      <c r="E146" s="137"/>
      <c r="F146" s="137"/>
      <c r="G146" s="129"/>
      <c r="H146" s="149"/>
      <c r="I146" s="137"/>
      <c r="J146" s="137"/>
      <c r="K146" s="137"/>
      <c r="L146" s="137"/>
      <c r="M146" s="137"/>
      <c r="N146" s="137"/>
      <c r="O146" s="137"/>
      <c r="P146" s="137"/>
      <c r="Q146" s="137"/>
      <c r="R146" s="137"/>
      <c r="S146" s="137"/>
      <c r="T146" s="137"/>
      <c r="U146" s="137"/>
      <c r="V146" s="137"/>
      <c r="W146" s="137"/>
      <c r="X146" s="137"/>
    </row>
    <row r="147">
      <c r="A147" s="137"/>
      <c r="B147" s="137"/>
      <c r="C147" s="137"/>
      <c r="D147" s="148"/>
      <c r="E147" s="137"/>
      <c r="F147" s="137"/>
      <c r="G147" s="129"/>
      <c r="H147" s="149"/>
      <c r="I147" s="137"/>
      <c r="J147" s="137"/>
      <c r="K147" s="137"/>
      <c r="L147" s="137"/>
      <c r="M147" s="137"/>
      <c r="N147" s="137"/>
      <c r="O147" s="137"/>
      <c r="P147" s="137"/>
      <c r="Q147" s="137"/>
      <c r="R147" s="137"/>
      <c r="S147" s="137"/>
      <c r="T147" s="137"/>
      <c r="U147" s="137"/>
      <c r="V147" s="137"/>
      <c r="W147" s="137"/>
      <c r="X147" s="137"/>
    </row>
    <row r="148">
      <c r="A148" s="137"/>
      <c r="B148" s="137"/>
      <c r="C148" s="137"/>
      <c r="D148" s="148"/>
      <c r="E148" s="137"/>
      <c r="F148" s="137"/>
      <c r="G148" s="129"/>
      <c r="H148" s="149"/>
      <c r="I148" s="137"/>
      <c r="J148" s="137"/>
      <c r="K148" s="137"/>
      <c r="L148" s="137"/>
      <c r="M148" s="137"/>
      <c r="N148" s="137"/>
      <c r="O148" s="137"/>
      <c r="P148" s="137"/>
      <c r="Q148" s="137"/>
      <c r="R148" s="137"/>
      <c r="S148" s="137"/>
      <c r="T148" s="137"/>
      <c r="U148" s="137"/>
      <c r="V148" s="137"/>
      <c r="W148" s="137"/>
      <c r="X148" s="137"/>
    </row>
    <row r="149">
      <c r="A149" s="137"/>
      <c r="B149" s="137"/>
      <c r="C149" s="137"/>
      <c r="D149" s="148"/>
      <c r="E149" s="137"/>
      <c r="F149" s="137"/>
      <c r="G149" s="129"/>
      <c r="H149" s="149"/>
      <c r="I149" s="137"/>
      <c r="J149" s="137"/>
      <c r="K149" s="137"/>
      <c r="L149" s="137"/>
      <c r="M149" s="137"/>
      <c r="N149" s="137"/>
      <c r="O149" s="137"/>
      <c r="P149" s="137"/>
      <c r="Q149" s="137"/>
      <c r="R149" s="137"/>
      <c r="S149" s="137"/>
      <c r="T149" s="137"/>
      <c r="U149" s="137"/>
      <c r="V149" s="137"/>
      <c r="W149" s="137"/>
      <c r="X149" s="137"/>
    </row>
    <row r="150">
      <c r="A150" s="137"/>
      <c r="B150" s="137"/>
      <c r="C150" s="137"/>
      <c r="D150" s="148"/>
      <c r="E150" s="137"/>
      <c r="F150" s="137"/>
      <c r="G150" s="129"/>
      <c r="H150" s="149"/>
      <c r="I150" s="137"/>
      <c r="J150" s="137"/>
      <c r="K150" s="137"/>
      <c r="L150" s="137"/>
      <c r="M150" s="137"/>
      <c r="N150" s="137"/>
      <c r="O150" s="137"/>
      <c r="P150" s="137"/>
      <c r="Q150" s="137"/>
      <c r="R150" s="137"/>
      <c r="S150" s="137"/>
      <c r="T150" s="137"/>
      <c r="U150" s="137"/>
      <c r="V150" s="137"/>
      <c r="W150" s="137"/>
      <c r="X150" s="137"/>
    </row>
    <row r="151">
      <c r="A151" s="137"/>
      <c r="B151" s="137"/>
      <c r="C151" s="137"/>
      <c r="D151" s="148"/>
      <c r="E151" s="137"/>
      <c r="F151" s="137"/>
      <c r="G151" s="129"/>
      <c r="H151" s="149"/>
      <c r="I151" s="137"/>
      <c r="J151" s="137"/>
      <c r="K151" s="137"/>
      <c r="L151" s="137"/>
      <c r="M151" s="137"/>
      <c r="N151" s="137"/>
      <c r="O151" s="137"/>
      <c r="P151" s="137"/>
      <c r="Q151" s="137"/>
      <c r="R151" s="137"/>
      <c r="S151" s="137"/>
      <c r="T151" s="137"/>
      <c r="U151" s="137"/>
      <c r="V151" s="137"/>
      <c r="W151" s="137"/>
      <c r="X151" s="137"/>
    </row>
    <row r="152">
      <c r="A152" s="137"/>
      <c r="B152" s="137"/>
      <c r="C152" s="137"/>
      <c r="D152" s="148"/>
      <c r="E152" s="137"/>
      <c r="F152" s="137"/>
      <c r="G152" s="129"/>
      <c r="H152" s="149"/>
      <c r="I152" s="137"/>
      <c r="J152" s="137"/>
      <c r="K152" s="137"/>
      <c r="L152" s="137"/>
      <c r="M152" s="137"/>
      <c r="N152" s="137"/>
      <c r="O152" s="137"/>
      <c r="P152" s="137"/>
      <c r="Q152" s="137"/>
      <c r="R152" s="137"/>
      <c r="S152" s="137"/>
      <c r="T152" s="137"/>
      <c r="U152" s="137"/>
      <c r="V152" s="137"/>
      <c r="W152" s="137"/>
      <c r="X152" s="137"/>
    </row>
    <row r="153">
      <c r="A153" s="137"/>
      <c r="B153" s="137"/>
      <c r="C153" s="137"/>
      <c r="D153" s="148"/>
      <c r="E153" s="137"/>
      <c r="F153" s="137"/>
      <c r="G153" s="129"/>
      <c r="H153" s="149"/>
      <c r="I153" s="137"/>
      <c r="J153" s="137"/>
      <c r="K153" s="137"/>
      <c r="L153" s="137"/>
      <c r="M153" s="137"/>
      <c r="N153" s="137"/>
      <c r="O153" s="137"/>
      <c r="P153" s="137"/>
      <c r="Q153" s="137"/>
      <c r="R153" s="137"/>
      <c r="S153" s="137"/>
      <c r="T153" s="137"/>
      <c r="U153" s="137"/>
      <c r="V153" s="137"/>
      <c r="W153" s="137"/>
      <c r="X153" s="137"/>
    </row>
    <row r="154">
      <c r="A154" s="137"/>
      <c r="B154" s="137"/>
      <c r="C154" s="137"/>
      <c r="D154" s="148"/>
      <c r="E154" s="137"/>
      <c r="F154" s="137"/>
      <c r="G154" s="129"/>
      <c r="H154" s="149"/>
      <c r="I154" s="137"/>
      <c r="J154" s="137"/>
      <c r="K154" s="137"/>
      <c r="L154" s="137"/>
      <c r="M154" s="137"/>
      <c r="N154" s="137"/>
      <c r="O154" s="137"/>
      <c r="P154" s="137"/>
      <c r="Q154" s="137"/>
      <c r="R154" s="137"/>
      <c r="S154" s="137"/>
      <c r="T154" s="137"/>
      <c r="U154" s="137"/>
      <c r="V154" s="137"/>
      <c r="W154" s="137"/>
      <c r="X154" s="137"/>
    </row>
    <row r="155">
      <c r="A155" s="137"/>
      <c r="B155" s="137"/>
      <c r="C155" s="137"/>
      <c r="D155" s="148"/>
      <c r="E155" s="137"/>
      <c r="F155" s="137"/>
      <c r="G155" s="129"/>
      <c r="H155" s="149"/>
      <c r="I155" s="137"/>
      <c r="J155" s="137"/>
      <c r="K155" s="137"/>
      <c r="L155" s="137"/>
      <c r="M155" s="137"/>
      <c r="N155" s="137"/>
      <c r="O155" s="137"/>
      <c r="P155" s="137"/>
      <c r="Q155" s="137"/>
      <c r="R155" s="137"/>
      <c r="S155" s="137"/>
      <c r="T155" s="137"/>
      <c r="U155" s="137"/>
      <c r="V155" s="137"/>
      <c r="W155" s="137"/>
      <c r="X155" s="137"/>
    </row>
    <row r="156">
      <c r="A156" s="137"/>
      <c r="B156" s="137"/>
      <c r="C156" s="137"/>
      <c r="D156" s="148"/>
      <c r="E156" s="137"/>
      <c r="F156" s="137"/>
      <c r="G156" s="129"/>
      <c r="H156" s="149"/>
      <c r="I156" s="137"/>
      <c r="J156" s="137"/>
      <c r="K156" s="137"/>
      <c r="L156" s="137"/>
      <c r="M156" s="137"/>
      <c r="N156" s="137"/>
      <c r="O156" s="137"/>
      <c r="P156" s="137"/>
      <c r="Q156" s="137"/>
      <c r="R156" s="137"/>
      <c r="S156" s="137"/>
      <c r="T156" s="137"/>
      <c r="U156" s="137"/>
      <c r="V156" s="137"/>
      <c r="W156" s="137"/>
      <c r="X156" s="137"/>
    </row>
    <row r="157">
      <c r="A157" s="137"/>
      <c r="B157" s="137"/>
      <c r="C157" s="137"/>
      <c r="D157" s="148"/>
      <c r="E157" s="137"/>
      <c r="F157" s="137"/>
      <c r="G157" s="129"/>
      <c r="H157" s="149"/>
      <c r="I157" s="137"/>
      <c r="J157" s="137"/>
      <c r="K157" s="137"/>
      <c r="L157" s="137"/>
      <c r="M157" s="137"/>
      <c r="N157" s="137"/>
      <c r="O157" s="137"/>
      <c r="P157" s="137"/>
      <c r="Q157" s="137"/>
      <c r="R157" s="137"/>
      <c r="S157" s="137"/>
      <c r="T157" s="137"/>
      <c r="U157" s="137"/>
      <c r="V157" s="137"/>
      <c r="W157" s="137"/>
      <c r="X157" s="137"/>
    </row>
    <row r="158">
      <c r="A158" s="137"/>
      <c r="B158" s="137"/>
      <c r="C158" s="137"/>
      <c r="D158" s="148"/>
      <c r="E158" s="137"/>
      <c r="F158" s="137"/>
      <c r="G158" s="129"/>
      <c r="H158" s="149"/>
      <c r="I158" s="137"/>
      <c r="J158" s="137"/>
      <c r="K158" s="137"/>
      <c r="L158" s="137"/>
      <c r="M158" s="137"/>
      <c r="N158" s="137"/>
      <c r="O158" s="137"/>
      <c r="P158" s="137"/>
      <c r="Q158" s="137"/>
      <c r="R158" s="137"/>
      <c r="S158" s="137"/>
      <c r="T158" s="137"/>
      <c r="U158" s="137"/>
      <c r="V158" s="137"/>
      <c r="W158" s="137"/>
      <c r="X158" s="137"/>
    </row>
    <row r="159">
      <c r="A159" s="137"/>
      <c r="B159" s="137"/>
      <c r="C159" s="137"/>
      <c r="D159" s="148"/>
      <c r="E159" s="137"/>
      <c r="F159" s="137"/>
      <c r="G159" s="129"/>
      <c r="H159" s="149"/>
      <c r="I159" s="137"/>
      <c r="J159" s="137"/>
      <c r="K159" s="137"/>
      <c r="L159" s="137"/>
      <c r="M159" s="137"/>
      <c r="N159" s="137"/>
      <c r="O159" s="137"/>
      <c r="P159" s="137"/>
      <c r="Q159" s="137"/>
      <c r="R159" s="137"/>
      <c r="S159" s="137"/>
      <c r="T159" s="137"/>
      <c r="U159" s="137"/>
      <c r="V159" s="137"/>
      <c r="W159" s="137"/>
      <c r="X159" s="137"/>
    </row>
    <row r="160">
      <c r="A160" s="137"/>
      <c r="B160" s="137"/>
      <c r="C160" s="137"/>
      <c r="D160" s="148"/>
      <c r="E160" s="137"/>
      <c r="F160" s="137"/>
      <c r="G160" s="129"/>
      <c r="H160" s="149"/>
      <c r="I160" s="137"/>
      <c r="J160" s="137"/>
      <c r="K160" s="137"/>
      <c r="L160" s="137"/>
      <c r="M160" s="137"/>
      <c r="N160" s="137"/>
      <c r="O160" s="137"/>
      <c r="P160" s="137"/>
      <c r="Q160" s="137"/>
      <c r="R160" s="137"/>
      <c r="S160" s="137"/>
      <c r="T160" s="137"/>
      <c r="U160" s="137"/>
      <c r="V160" s="137"/>
      <c r="W160" s="137"/>
      <c r="X160" s="137"/>
    </row>
    <row r="161">
      <c r="A161" s="137"/>
      <c r="B161" s="137"/>
      <c r="C161" s="137"/>
      <c r="D161" s="148"/>
      <c r="E161" s="137"/>
      <c r="F161" s="137"/>
      <c r="G161" s="129"/>
      <c r="H161" s="149"/>
      <c r="I161" s="137"/>
      <c r="J161" s="137"/>
      <c r="K161" s="137"/>
      <c r="L161" s="137"/>
      <c r="M161" s="137"/>
      <c r="N161" s="137"/>
      <c r="O161" s="137"/>
      <c r="P161" s="137"/>
      <c r="Q161" s="137"/>
      <c r="R161" s="137"/>
      <c r="S161" s="137"/>
      <c r="T161" s="137"/>
      <c r="U161" s="137"/>
      <c r="V161" s="137"/>
      <c r="W161" s="137"/>
      <c r="X161" s="137"/>
    </row>
    <row r="162">
      <c r="A162" s="137"/>
      <c r="B162" s="137"/>
      <c r="C162" s="137"/>
      <c r="D162" s="148"/>
      <c r="E162" s="137"/>
      <c r="F162" s="137"/>
      <c r="G162" s="129"/>
      <c r="H162" s="149"/>
      <c r="I162" s="137"/>
      <c r="J162" s="137"/>
      <c r="K162" s="137"/>
      <c r="L162" s="137"/>
      <c r="M162" s="137"/>
      <c r="N162" s="137"/>
      <c r="O162" s="137"/>
      <c r="P162" s="137"/>
      <c r="Q162" s="137"/>
      <c r="R162" s="137"/>
      <c r="S162" s="137"/>
      <c r="T162" s="137"/>
      <c r="U162" s="137"/>
      <c r="V162" s="137"/>
      <c r="W162" s="137"/>
      <c r="X162" s="137"/>
    </row>
    <row r="163">
      <c r="A163" s="137"/>
      <c r="B163" s="137"/>
      <c r="C163" s="137"/>
      <c r="D163" s="148"/>
      <c r="E163" s="137"/>
      <c r="F163" s="137"/>
      <c r="G163" s="129"/>
      <c r="H163" s="149"/>
      <c r="I163" s="137"/>
      <c r="J163" s="137"/>
      <c r="K163" s="137"/>
      <c r="L163" s="137"/>
      <c r="M163" s="137"/>
      <c r="N163" s="137"/>
      <c r="O163" s="137"/>
      <c r="P163" s="137"/>
      <c r="Q163" s="137"/>
      <c r="R163" s="137"/>
      <c r="S163" s="137"/>
      <c r="T163" s="137"/>
      <c r="U163" s="137"/>
      <c r="V163" s="137"/>
      <c r="W163" s="137"/>
      <c r="X163" s="137"/>
    </row>
    <row r="164">
      <c r="A164" s="137"/>
      <c r="B164" s="137"/>
      <c r="C164" s="137"/>
      <c r="D164" s="148"/>
      <c r="E164" s="137"/>
      <c r="F164" s="137"/>
      <c r="G164" s="129"/>
      <c r="H164" s="149"/>
      <c r="I164" s="137"/>
      <c r="J164" s="137"/>
      <c r="K164" s="137"/>
      <c r="L164" s="137"/>
      <c r="M164" s="137"/>
      <c r="N164" s="137"/>
      <c r="O164" s="137"/>
      <c r="P164" s="137"/>
      <c r="Q164" s="137"/>
      <c r="R164" s="137"/>
      <c r="S164" s="137"/>
      <c r="T164" s="137"/>
      <c r="U164" s="137"/>
      <c r="V164" s="137"/>
      <c r="W164" s="137"/>
      <c r="X164" s="137"/>
    </row>
    <row r="165">
      <c r="A165" s="137"/>
      <c r="B165" s="137"/>
      <c r="C165" s="137"/>
      <c r="D165" s="148"/>
      <c r="E165" s="137"/>
      <c r="F165" s="137"/>
      <c r="G165" s="129"/>
      <c r="H165" s="149"/>
      <c r="I165" s="137"/>
      <c r="J165" s="137"/>
      <c r="K165" s="137"/>
      <c r="L165" s="137"/>
      <c r="M165" s="137"/>
      <c r="N165" s="137"/>
      <c r="O165" s="137"/>
      <c r="P165" s="137"/>
      <c r="Q165" s="137"/>
      <c r="R165" s="137"/>
      <c r="S165" s="137"/>
      <c r="T165" s="137"/>
      <c r="U165" s="137"/>
      <c r="V165" s="137"/>
      <c r="W165" s="137"/>
      <c r="X165" s="137"/>
    </row>
    <row r="166">
      <c r="A166" s="137"/>
      <c r="B166" s="137"/>
      <c r="C166" s="137"/>
      <c r="D166" s="148"/>
      <c r="E166" s="137"/>
      <c r="F166" s="137"/>
      <c r="G166" s="129"/>
      <c r="H166" s="149"/>
      <c r="I166" s="137"/>
      <c r="J166" s="137"/>
      <c r="K166" s="137"/>
      <c r="L166" s="137"/>
      <c r="M166" s="137"/>
      <c r="N166" s="137"/>
      <c r="O166" s="137"/>
      <c r="P166" s="137"/>
      <c r="Q166" s="137"/>
      <c r="R166" s="137"/>
      <c r="S166" s="137"/>
      <c r="T166" s="137"/>
      <c r="U166" s="137"/>
      <c r="V166" s="137"/>
      <c r="W166" s="137"/>
      <c r="X166" s="137"/>
    </row>
    <row r="167">
      <c r="A167" s="137"/>
      <c r="B167" s="137"/>
      <c r="C167" s="137"/>
      <c r="D167" s="148"/>
      <c r="E167" s="137"/>
      <c r="F167" s="137"/>
      <c r="G167" s="129"/>
      <c r="H167" s="149"/>
      <c r="I167" s="137"/>
      <c r="J167" s="137"/>
      <c r="K167" s="137"/>
      <c r="L167" s="137"/>
      <c r="M167" s="137"/>
      <c r="N167" s="137"/>
      <c r="O167" s="137"/>
      <c r="P167" s="137"/>
      <c r="Q167" s="137"/>
      <c r="R167" s="137"/>
      <c r="S167" s="137"/>
      <c r="T167" s="137"/>
      <c r="U167" s="137"/>
      <c r="V167" s="137"/>
      <c r="W167" s="137"/>
      <c r="X167" s="137"/>
    </row>
    <row r="168">
      <c r="A168" s="137"/>
      <c r="B168" s="137"/>
      <c r="C168" s="137"/>
      <c r="D168" s="148"/>
      <c r="E168" s="137"/>
      <c r="F168" s="137"/>
      <c r="G168" s="129"/>
      <c r="H168" s="149"/>
      <c r="I168" s="137"/>
      <c r="J168" s="137"/>
      <c r="K168" s="137"/>
      <c r="L168" s="137"/>
      <c r="M168" s="137"/>
      <c r="N168" s="137"/>
      <c r="O168" s="137"/>
      <c r="P168" s="137"/>
      <c r="Q168" s="137"/>
      <c r="R168" s="137"/>
      <c r="S168" s="137"/>
      <c r="T168" s="137"/>
      <c r="U168" s="137"/>
      <c r="V168" s="137"/>
      <c r="W168" s="137"/>
      <c r="X168" s="137"/>
    </row>
    <row r="169">
      <c r="A169" s="137"/>
      <c r="B169" s="137"/>
      <c r="C169" s="137"/>
      <c r="D169" s="148"/>
      <c r="E169" s="137"/>
      <c r="F169" s="137"/>
      <c r="G169" s="129"/>
      <c r="H169" s="149"/>
      <c r="I169" s="137"/>
      <c r="J169" s="137"/>
      <c r="K169" s="137"/>
      <c r="L169" s="137"/>
      <c r="M169" s="137"/>
      <c r="N169" s="137"/>
      <c r="O169" s="137"/>
      <c r="P169" s="137"/>
      <c r="Q169" s="137"/>
      <c r="R169" s="137"/>
      <c r="S169" s="137"/>
      <c r="T169" s="137"/>
      <c r="U169" s="137"/>
      <c r="V169" s="137"/>
      <c r="W169" s="137"/>
      <c r="X169" s="137"/>
    </row>
    <row r="170">
      <c r="A170" s="137"/>
      <c r="B170" s="137"/>
      <c r="C170" s="137"/>
      <c r="D170" s="148"/>
      <c r="E170" s="137"/>
      <c r="F170" s="137"/>
      <c r="G170" s="129"/>
      <c r="H170" s="149"/>
      <c r="I170" s="137"/>
      <c r="J170" s="137"/>
      <c r="K170" s="137"/>
      <c r="L170" s="137"/>
      <c r="M170" s="137"/>
      <c r="N170" s="137"/>
      <c r="O170" s="137"/>
      <c r="P170" s="137"/>
      <c r="Q170" s="137"/>
      <c r="R170" s="137"/>
      <c r="S170" s="137"/>
      <c r="T170" s="137"/>
      <c r="U170" s="137"/>
      <c r="V170" s="137"/>
      <c r="W170" s="137"/>
      <c r="X170" s="137"/>
    </row>
    <row r="171">
      <c r="A171" s="137"/>
      <c r="B171" s="137"/>
      <c r="C171" s="137"/>
      <c r="D171" s="148"/>
      <c r="E171" s="137"/>
      <c r="F171" s="137"/>
      <c r="G171" s="129"/>
      <c r="H171" s="149"/>
      <c r="I171" s="137"/>
      <c r="J171" s="137"/>
      <c r="K171" s="137"/>
      <c r="L171" s="137"/>
      <c r="M171" s="137"/>
      <c r="N171" s="137"/>
      <c r="O171" s="137"/>
      <c r="P171" s="137"/>
      <c r="Q171" s="137"/>
      <c r="R171" s="137"/>
      <c r="S171" s="137"/>
      <c r="T171" s="137"/>
      <c r="U171" s="137"/>
      <c r="V171" s="137"/>
      <c r="W171" s="137"/>
      <c r="X171" s="137"/>
    </row>
  </sheetData>
  <dataValidations count="4" disablePrompts="0">
    <dataValidation sqref="G10: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71" type="list" allowBlank="1" errorStyle="stop" imeMode="noControl" operator="between" showDropDown="0" showErrorMessage="0" showInputMessage="0">
      <formula1>'Списки'!$E$2:$E$1002</formula1>
    </dataValidation>
    <dataValidation sqref="K10:K171" type="list" allowBlank="1" errorStyle="stop" imeMode="noControl" operator="between" showDropDown="0" showErrorMessage="0" showInputMessage="0">
      <formula1>'Списки'!$A$2:$A$1002</formula1>
    </dataValidation>
  </dataValidations>
  <hyperlinks>
    <hyperlink r:id="rId1" ref="F15"/>
    <hyperlink r:id="rId2" ref="F17"/>
    <hyperlink r:id="rId3" ref="F1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E00A8-0000-4F03-9225-000C00B00007}">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D001B-00B1-4694-9D64-005F003F0024}">
            <xm:f>1</xm:f>
            <x14:dxf>
              <font>
                <color indexed="65"/>
              </font>
              <fill>
                <patternFill patternType="solid">
                  <fgColor rgb="FF434343"/>
                  <bgColor rgb="FF434343"/>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1" operator="equal" id="{00460024-0036-4BBF-A27C-00BF00450052}">
            <xm:f>0.5</xm:f>
            <x14:dxf>
              <font>
                <color indexed="65"/>
              </font>
              <fill>
                <patternFill patternType="solid">
                  <fgColor rgb="FF999999"/>
                  <bgColor rgb="FF999999"/>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0" operator="equal" id="{00F500F0-000C-4AED-97DF-007300A20004}">
            <xm:f>0.2</xm:f>
            <x14:dxf>
              <font/>
              <fill>
                <patternFill patternType="solid">
                  <fgColor rgb="FFCCCCCC"/>
                  <bgColor rgb="FFCCCCCC"/>
                </patternFill>
              </fill>
              <border>
                <left style="none"/>
                <right style="none"/>
                <top style="none"/>
                <bottom style="none"/>
                <diagonal style="none"/>
              </border>
            </x14:dxf>
          </x14:cfRule>
          <xm:sqref>G10:G171</xm:sqref>
        </x14:conditionalFormatting>
        <x14:conditionalFormatting xmlns:xm="http://schemas.microsoft.com/office/excel/2006/main">
          <x14:cfRule type="containsText" priority="9" operator="containsText" text="ПД" id="{0022006D-003C-45FD-AA3C-009400FD00BC}">
            <xm:f>NOT(ISERROR(SEARCH(("ПД"),(K3))))</xm:f>
            <x14:dxf>
              <font/>
              <fill>
                <patternFill patternType="solid">
                  <fgColor rgb="FFF9CB9C"/>
                  <bgColor rgb="FFF9CB9C"/>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8" operator="containsText" text="отменено" id="{00D1007C-00E9-427E-A76D-00CE00CD007B}">
            <xm:f>NOT(ISERROR(SEARCH(("отменено"),(K3))))</xm:f>
            <x14:dxf>
              <font/>
              <fill>
                <patternFill patternType="solid">
                  <fgColor rgb="FFD9EAD3"/>
                  <bgColor rgb="FFD9EAD3"/>
                </patternFill>
              </fill>
              <border>
                <left style="none"/>
                <right style="none"/>
                <top style="none"/>
                <bottom style="none"/>
                <diagonal style="none"/>
              </border>
            </x14:dxf>
          </x14:cfRule>
          <xm:sqref>K3 K5:K171</xm:sqref>
        </x14:conditionalFormatting>
        <x14:conditionalFormatting xmlns:xm="http://schemas.microsoft.com/office/excel/2006/main">
          <x14:cfRule type="cellIs" priority="7" operator="equal" id="{00770033-0000-4272-B3C4-00DB003C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6" operator="equal" id="{00700085-00EB-41B3-9D7C-00FA00A7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5" operator="equal" id="{00D10007-009D-4455-B254-002F001900E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4" operator="equal" id="{00EE00B9-005D-4BBF-9F2B-00E000D6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3" operator="equal" id="{00370082-000F-4D95-A8A3-00DB0095009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ontainsText" priority="2" operator="containsText" text="повторно" id="{005000D9-004C-4868-9077-00C7007D00B6}">
            <xm:f>NOT(ISERROR(SEARCH(("повторно"),(K3))))</xm:f>
            <x14:dxf>
              <font/>
              <fill>
                <patternFill patternType="solid">
                  <fgColor rgb="FFEA9999"/>
                  <bgColor rgb="FFEA9999"/>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1" operator="containsText" text="снято" id="{0010008C-003D-46A6-BF32-003500090065}">
            <xm:f>NOT(ISERROR(SEARCH(("снято"),(K3))))</xm:f>
            <x14:dxf>
              <font/>
              <fill>
                <patternFill patternType="solid">
                  <fgColor rgb="FF93C47D"/>
                  <bgColor rgb="FF93C47D"/>
                </patternFill>
              </fill>
              <border>
                <left style="none"/>
                <right style="none"/>
                <top style="none"/>
                <bottom style="none"/>
                <diagonal style="none"/>
              </border>
            </x14:dxf>
          </x14:cfRule>
          <xm:sqref>K3 K5:K171</xm:sqref>
        </x14:conditionalFormatting>
      </x14:conditionalFormattings>
    </ext>
  </extLst>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9.1300000000000008"/>
    <col customWidth="1" min="2" max="2" width="18.629999999999999"/>
    <col customWidth="1" min="3" max="3" width="11.25"/>
    <col customWidth="1" min="4" max="4" width="53.380000000000003"/>
    <col customWidth="1" min="5" max="5" width="36.75"/>
    <col collapsed="1" customWidth="1" min="6" max="6" width="21.379999999999999"/>
    <col customWidth="1" hidden="1" min="7" max="8" outlineLevel="1" width="14.130000000000001"/>
    <col customWidth="1" min="12" max="12" width="31.879999999999999"/>
    <col customWidth="1" min="14" max="14" width="25"/>
    <col customWidth="1" min="15" max="15" width="39.130000000000003"/>
    <col customWidth="1" min="16" max="16" width="16.379999999999999"/>
    <col customWidth="1" min="17" max="17" width="26.879999999999999"/>
    <col customWidth="1" min="18" max="18" width="22"/>
    <col customWidth="1" min="19" max="19" width="14.380000000000001"/>
    <col customWidth="1" min="20" max="20" width="26.879999999999999"/>
    <col customWidth="1" min="21" max="24" width="25.629999999999999"/>
  </cols>
  <sheetData>
    <row r="1" ht="84"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31"/>
      <c r="B3" s="18" t="s">
        <v>266</v>
      </c>
      <c r="C3" s="18" t="s">
        <v>267</v>
      </c>
      <c r="D3" s="18" t="s">
        <v>34</v>
      </c>
      <c r="E3" s="18"/>
      <c r="F3" s="18"/>
      <c r="G3" s="129"/>
      <c r="H3" s="132">
        <f>COUNTIF($H10:$H171,"1 - Несоответствие продуктовым требованиям ПИК-Стандарт")</f>
        <v>0</v>
      </c>
      <c r="I3" s="132">
        <f>COUNTIF($H10:$H171,"2 - Несоответствие Бренд-листам ПИК")</f>
        <v>0</v>
      </c>
      <c r="J3" s="132">
        <f>COUNTIF($H10:$H171,"3 - Несоответствие Каталогу отделки")</f>
        <v>0</v>
      </c>
      <c r="K3" s="132">
        <f>COUNTIF($H10:$H171,"5 - Ошибка в применении СТМ")</f>
        <v>0</v>
      </c>
      <c r="L3" s="132">
        <f>COUNTIF($H10:$H171,"4 - Несоответствие Каталогу оборудования")</f>
        <v>0</v>
      </c>
      <c r="M3" s="132">
        <f>COUNTIF($H10:$H171,"6 - Ошибка в применении сборных ЛМ")</f>
        <v>0</v>
      </c>
      <c r="N3" s="132">
        <f>COUNTIF($H10:$H171,"7 - Ошибка в применении шкаф-пакетов")</f>
        <v>0</v>
      </c>
      <c r="O3" s="132">
        <f>COUNTIF($H10:$H171,"8 - Ошибка в применении шахт-пакетов")</f>
        <v>0</v>
      </c>
      <c r="P3" s="132">
        <f>COUNTIF($H10:$H171,"9 - Несоответствие типологическим требованиям ПИК-Стандарт")</f>
        <v>4</v>
      </c>
      <c r="Q3" s="132">
        <f>COUNTIF($H10:$H171,"10 - Несоответствие НТД РФ")</f>
        <v>0</v>
      </c>
      <c r="R3" s="132">
        <f>COUNTIF($H10:$H171,"11 - Несоответствие ИРД (кроме ТУ, СТУ), АПР, ПД")</f>
        <v>2</v>
      </c>
      <c r="S3" s="132">
        <f>COUNTIF($H10:$H171,"12 - Несоответствие требованиям ТУ, СТУ")</f>
        <v>0</v>
      </c>
      <c r="T3" s="132">
        <f>COUNTIF($H10:$H171,"13 - Ошибка в технических решениях")</f>
        <v>1</v>
      </c>
      <c r="U3" s="132">
        <f>COUNTIF($H10:$H171,"14 - Неувязка м/у собой комплектов РД")</f>
        <v>1</v>
      </c>
      <c r="V3" s="132">
        <f>COUNTIF($H10:$H171,"15 - Недостаточность информации влияющей на СМР")</f>
        <v>1</v>
      </c>
      <c r="W3" s="132">
        <f>COUNTIF($H10:$H171,"16 - Нерациональное решение")</f>
        <v>1</v>
      </c>
      <c r="X3" s="132">
        <f>COUNTIF($H10:$H171,"17 - Оформление")</f>
        <v>0</v>
      </c>
    </row>
    <row r="4" hidden="1" outlineLevel="1">
      <c r="A4" s="125" t="s">
        <v>264</v>
      </c>
      <c r="B4" s="133">
        <v>13</v>
      </c>
      <c r="C4" s="133">
        <v>11</v>
      </c>
      <c r="D4" s="134">
        <f>C4/B4</f>
        <v>0.8461538462</v>
      </c>
      <c r="E4" s="235"/>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35"/>
      <c r="E5" s="657"/>
      <c r="G5" s="126" t="s">
        <v>53</v>
      </c>
      <c r="H5" s="136"/>
      <c r="I5" s="137"/>
      <c r="J5" s="138"/>
      <c r="K5" s="137"/>
      <c r="L5" s="138"/>
      <c r="M5" s="138"/>
      <c r="N5" s="137"/>
      <c r="O5" s="138"/>
      <c r="P5" s="138"/>
      <c r="Q5" s="137"/>
      <c r="R5" s="138"/>
      <c r="S5" s="138"/>
      <c r="T5" s="137"/>
      <c r="U5" s="137"/>
      <c r="V5" s="137"/>
      <c r="W5" s="137"/>
      <c r="X5" s="137"/>
    </row>
    <row r="6" hidden="1" outlineLevel="1">
      <c r="A6" s="18">
        <v>0.20000000000000001</v>
      </c>
      <c r="B6" s="18">
        <v>0.5</v>
      </c>
      <c r="C6" s="18">
        <v>1</v>
      </c>
      <c r="D6" s="18" t="s">
        <v>38</v>
      </c>
      <c r="E6" s="18"/>
      <c r="F6" s="18" t="s">
        <v>268</v>
      </c>
      <c r="G6" s="139">
        <f>COUNTIFS(G10:G138,"0,2")</f>
        <v>1</v>
      </c>
      <c r="H6" s="136"/>
      <c r="I6" s="137"/>
      <c r="J6" s="138"/>
      <c r="K6" s="137"/>
      <c r="L6" s="138"/>
      <c r="M6" s="138"/>
      <c r="N6" s="137"/>
      <c r="O6" s="138"/>
      <c r="P6" s="138"/>
      <c r="Q6" s="137"/>
      <c r="R6" s="138"/>
      <c r="S6" s="138"/>
      <c r="T6" s="137"/>
      <c r="U6" s="137"/>
      <c r="V6" s="137"/>
      <c r="W6" s="137"/>
      <c r="X6" s="137"/>
    </row>
    <row r="7" hidden="1" outlineLevel="1">
      <c r="A7" s="140">
        <f>G6*0.2/B4</f>
        <v>0.015384615379999999</v>
      </c>
      <c r="B7" s="140">
        <f>G7*0.5/B4</f>
        <v>0.1153846154</v>
      </c>
      <c r="C7" s="140">
        <f>G8*1/B4</f>
        <v>0.4615384615</v>
      </c>
      <c r="D7" s="141">
        <f>(G6*A6+G7*B6+G8*C6)/SUM(G6:G8)</f>
        <v>0.77000000000000002</v>
      </c>
      <c r="E7" s="241"/>
      <c r="F7" s="143" t="s">
        <v>269</v>
      </c>
      <c r="G7" s="139">
        <f>COUNTIFS(G10:G138,"0,5")</f>
        <v>3</v>
      </c>
      <c r="H7" s="136"/>
      <c r="I7" s="144"/>
      <c r="J7" s="144"/>
      <c r="K7" s="144"/>
      <c r="L7" s="144"/>
      <c r="M7" s="144"/>
      <c r="N7" s="144"/>
      <c r="O7" s="144"/>
      <c r="P7" s="144"/>
      <c r="Q7" s="144"/>
      <c r="R7" s="144"/>
      <c r="S7" s="144"/>
      <c r="T7" s="144"/>
      <c r="U7" s="144"/>
      <c r="V7" s="144"/>
      <c r="W7" s="144"/>
      <c r="X7" s="144"/>
    </row>
    <row r="8" hidden="1" outlineLevel="1">
      <c r="A8" s="126" t="s">
        <v>53</v>
      </c>
      <c r="B8" s="126" t="s">
        <v>53</v>
      </c>
      <c r="C8" s="126" t="s">
        <v>53</v>
      </c>
      <c r="D8" s="126" t="s">
        <v>53</v>
      </c>
      <c r="E8" s="126"/>
      <c r="F8" s="18" t="s">
        <v>270</v>
      </c>
      <c r="G8" s="139">
        <f>COUNTIFS(G10:G138,"1")</f>
        <v>6</v>
      </c>
      <c r="H8" s="136"/>
      <c r="I8" s="137"/>
      <c r="J8" s="138"/>
      <c r="K8" s="137"/>
      <c r="L8" s="138"/>
      <c r="M8" s="138"/>
      <c r="N8" s="137"/>
      <c r="O8" s="138"/>
      <c r="P8" s="138"/>
      <c r="Q8" s="137"/>
      <c r="R8" s="138"/>
      <c r="S8" s="138"/>
      <c r="T8" s="137"/>
      <c r="U8" s="137"/>
      <c r="V8" s="137"/>
      <c r="W8" s="137"/>
      <c r="X8" s="137"/>
    </row>
    <row r="9">
      <c r="A9" s="145"/>
      <c r="B9" s="145"/>
      <c r="C9" s="145"/>
      <c r="D9" s="145"/>
      <c r="E9" s="145"/>
      <c r="F9" s="145"/>
      <c r="G9" s="145"/>
      <c r="H9" s="145"/>
      <c r="I9" s="146"/>
      <c r="J9" s="147"/>
      <c r="K9" s="146"/>
      <c r="L9" s="147"/>
      <c r="M9" s="147"/>
      <c r="N9" s="146"/>
      <c r="O9" s="147"/>
      <c r="P9" s="147"/>
      <c r="Q9" s="146"/>
      <c r="R9" s="147"/>
      <c r="S9" s="147"/>
      <c r="T9" s="146"/>
      <c r="U9" s="146"/>
      <c r="V9" s="146"/>
      <c r="W9" s="146"/>
      <c r="X9" s="146"/>
    </row>
    <row r="10" ht="50.25" customHeight="1">
      <c r="A10" s="116">
        <v>1</v>
      </c>
      <c r="B10" s="658" t="s">
        <v>2110</v>
      </c>
      <c r="C10" s="116">
        <v>1</v>
      </c>
      <c r="D10" s="238" t="s">
        <v>2111</v>
      </c>
      <c r="E10" s="116"/>
      <c r="F10" s="238"/>
      <c r="G10" s="129">
        <v>0.20000000000000001</v>
      </c>
      <c r="H10" s="149" t="s">
        <v>27</v>
      </c>
      <c r="I10" s="116" t="s">
        <v>173</v>
      </c>
      <c r="J10" s="253">
        <v>45279</v>
      </c>
      <c r="K10" s="116" t="s">
        <v>275</v>
      </c>
      <c r="L10" s="252" t="s">
        <v>2079</v>
      </c>
      <c r="M10" s="240">
        <v>45308</v>
      </c>
      <c r="N10" s="116"/>
      <c r="O10" s="240"/>
      <c r="P10" s="240"/>
      <c r="Q10" s="116"/>
      <c r="R10" s="240"/>
      <c r="S10" s="240"/>
      <c r="T10" s="116"/>
      <c r="U10" s="116"/>
      <c r="V10" s="116"/>
      <c r="W10" s="116"/>
      <c r="X10" s="116"/>
    </row>
    <row r="11" ht="200.25" customHeight="1">
      <c r="A11" s="116">
        <v>2</v>
      </c>
      <c r="B11" s="658" t="s">
        <v>2110</v>
      </c>
      <c r="C11" s="287" t="s">
        <v>2112</v>
      </c>
      <c r="D11" s="238" t="s">
        <v>2113</v>
      </c>
      <c r="E11" s="116"/>
      <c r="F11" s="116"/>
      <c r="G11" s="129">
        <v>1</v>
      </c>
      <c r="H11" s="149" t="s">
        <v>23</v>
      </c>
      <c r="I11" s="116" t="s">
        <v>173</v>
      </c>
      <c r="J11" s="253">
        <v>45279</v>
      </c>
      <c r="K11" s="116" t="s">
        <v>279</v>
      </c>
      <c r="L11" s="661" t="s">
        <v>2114</v>
      </c>
      <c r="M11" s="240">
        <v>45308</v>
      </c>
      <c r="N11" s="116" t="s">
        <v>2083</v>
      </c>
      <c r="O11" s="116"/>
      <c r="P11" s="116"/>
      <c r="Q11" s="116"/>
      <c r="R11" s="116"/>
      <c r="S11" s="116"/>
      <c r="T11" s="116"/>
      <c r="U11" s="116"/>
      <c r="V11" s="116"/>
      <c r="W11" s="116"/>
      <c r="X11" s="116"/>
    </row>
    <row r="12" ht="40.5" customHeight="1">
      <c r="A12" s="116">
        <v>3</v>
      </c>
      <c r="B12" s="658" t="s">
        <v>2110</v>
      </c>
      <c r="C12" s="287" t="s">
        <v>2115</v>
      </c>
      <c r="D12" s="238" t="s">
        <v>2116</v>
      </c>
      <c r="E12" s="116"/>
      <c r="F12" s="116"/>
      <c r="G12" s="129">
        <v>1</v>
      </c>
      <c r="H12" s="149" t="s">
        <v>23</v>
      </c>
      <c r="I12" s="116" t="s">
        <v>173</v>
      </c>
      <c r="J12" s="253">
        <v>45279</v>
      </c>
      <c r="K12" s="116" t="s">
        <v>279</v>
      </c>
      <c r="L12" s="252" t="s">
        <v>2085</v>
      </c>
      <c r="M12" s="240">
        <v>45308</v>
      </c>
      <c r="N12" s="116" t="s">
        <v>2083</v>
      </c>
      <c r="O12" s="116"/>
      <c r="P12" s="116"/>
      <c r="Q12" s="116"/>
      <c r="R12" s="116"/>
      <c r="S12" s="116"/>
      <c r="T12" s="116"/>
      <c r="U12" s="116"/>
      <c r="V12" s="116"/>
      <c r="W12" s="116"/>
      <c r="X12" s="116"/>
    </row>
    <row r="13" ht="40.5" customHeight="1">
      <c r="A13" s="116">
        <v>4</v>
      </c>
      <c r="B13" s="658" t="s">
        <v>2110</v>
      </c>
      <c r="C13" s="287" t="s">
        <v>2117</v>
      </c>
      <c r="D13" s="238" t="s">
        <v>2118</v>
      </c>
      <c r="E13" s="116"/>
      <c r="F13" s="116"/>
      <c r="G13" s="129">
        <v>0.5</v>
      </c>
      <c r="H13" s="149" t="s">
        <v>28</v>
      </c>
      <c r="I13" s="116" t="s">
        <v>173</v>
      </c>
      <c r="J13" s="253">
        <v>45279</v>
      </c>
      <c r="K13" s="116" t="s">
        <v>275</v>
      </c>
      <c r="L13" s="252" t="s">
        <v>2119</v>
      </c>
      <c r="M13" s="240">
        <v>45308</v>
      </c>
      <c r="N13" s="116"/>
      <c r="O13" s="116"/>
      <c r="P13" s="116"/>
      <c r="Q13" s="116"/>
      <c r="R13" s="116"/>
      <c r="S13" s="116"/>
      <c r="T13" s="116"/>
      <c r="U13" s="116"/>
      <c r="V13" s="116"/>
      <c r="W13" s="116"/>
      <c r="X13" s="116"/>
    </row>
    <row r="14" ht="40.5" customHeight="1">
      <c r="A14" s="116">
        <v>5</v>
      </c>
      <c r="B14" s="658" t="s">
        <v>2110</v>
      </c>
      <c r="C14" s="287" t="s">
        <v>2112</v>
      </c>
      <c r="D14" s="238" t="s">
        <v>2088</v>
      </c>
      <c r="E14" s="116"/>
      <c r="F14" s="245" t="s">
        <v>2089</v>
      </c>
      <c r="G14" s="129">
        <v>1</v>
      </c>
      <c r="H14" s="149" t="s">
        <v>20</v>
      </c>
      <c r="I14" s="116" t="s">
        <v>173</v>
      </c>
      <c r="J14" s="253">
        <v>45279</v>
      </c>
      <c r="K14" s="660" t="s">
        <v>377</v>
      </c>
      <c r="L14" s="252" t="s">
        <v>2120</v>
      </c>
      <c r="M14" s="240">
        <v>45308</v>
      </c>
      <c r="N14" s="116" t="s">
        <v>2091</v>
      </c>
      <c r="O14" s="116"/>
      <c r="P14" s="116"/>
      <c r="Q14" s="116"/>
      <c r="R14" s="116"/>
      <c r="S14" s="116"/>
      <c r="T14" s="116"/>
      <c r="U14" s="116"/>
      <c r="V14" s="116"/>
      <c r="W14" s="116"/>
      <c r="X14" s="116"/>
    </row>
    <row r="15" ht="207.75" customHeight="1">
      <c r="A15" s="116">
        <v>6</v>
      </c>
      <c r="B15" s="658" t="s">
        <v>2110</v>
      </c>
      <c r="C15" s="116" t="s">
        <v>2121</v>
      </c>
      <c r="D15" s="238" t="s">
        <v>2122</v>
      </c>
      <c r="E15" s="116"/>
      <c r="F15" s="238"/>
      <c r="G15" s="129">
        <v>1</v>
      </c>
      <c r="H15" s="149" t="s">
        <v>26</v>
      </c>
      <c r="I15" s="116" t="s">
        <v>173</v>
      </c>
      <c r="J15" s="253">
        <v>45279</v>
      </c>
      <c r="K15" s="116" t="s">
        <v>275</v>
      </c>
      <c r="L15" s="252" t="s">
        <v>2123</v>
      </c>
      <c r="M15" s="240">
        <v>45308</v>
      </c>
      <c r="N15" s="116"/>
      <c r="O15" s="116"/>
      <c r="P15" s="116"/>
      <c r="Q15" s="116"/>
      <c r="R15" s="116"/>
      <c r="S15" s="116"/>
      <c r="T15" s="116"/>
      <c r="U15" s="116"/>
      <c r="V15" s="116"/>
      <c r="W15" s="116"/>
      <c r="X15" s="116"/>
    </row>
    <row r="16" ht="141" customHeight="1">
      <c r="A16" s="116">
        <v>7</v>
      </c>
      <c r="B16" s="658" t="s">
        <v>2110</v>
      </c>
      <c r="C16" s="287" t="s">
        <v>2112</v>
      </c>
      <c r="D16" s="238" t="s">
        <v>2124</v>
      </c>
      <c r="E16" s="116"/>
      <c r="F16" s="245" t="s">
        <v>2099</v>
      </c>
      <c r="G16" s="129">
        <v>0.5</v>
      </c>
      <c r="H16" s="149" t="s">
        <v>20</v>
      </c>
      <c r="I16" s="116" t="s">
        <v>173</v>
      </c>
      <c r="J16" s="253">
        <v>45279</v>
      </c>
      <c r="K16" s="116" t="s">
        <v>275</v>
      </c>
      <c r="L16" s="252" t="s">
        <v>2100</v>
      </c>
      <c r="M16" s="240">
        <v>45308</v>
      </c>
      <c r="N16" s="116"/>
      <c r="O16" s="116"/>
      <c r="P16" s="116"/>
      <c r="Q16" s="116"/>
      <c r="R16" s="116"/>
      <c r="S16" s="116"/>
      <c r="T16" s="116"/>
      <c r="U16" s="116"/>
      <c r="V16" s="116"/>
      <c r="W16" s="116"/>
      <c r="X16" s="116"/>
    </row>
    <row r="17" ht="156.75" customHeight="1">
      <c r="A17" s="116">
        <v>8</v>
      </c>
      <c r="B17" s="658" t="s">
        <v>2110</v>
      </c>
      <c r="C17" s="287" t="s">
        <v>2112</v>
      </c>
      <c r="D17" s="238" t="s">
        <v>2125</v>
      </c>
      <c r="E17" s="116"/>
      <c r="F17" s="238"/>
      <c r="G17" s="129">
        <v>1</v>
      </c>
      <c r="H17" s="149" t="s">
        <v>20</v>
      </c>
      <c r="I17" s="116" t="s">
        <v>173</v>
      </c>
      <c r="J17" s="253">
        <v>45279</v>
      </c>
      <c r="K17" s="116" t="s">
        <v>275</v>
      </c>
      <c r="L17" s="252" t="s">
        <v>2126</v>
      </c>
      <c r="M17" s="240">
        <v>45308</v>
      </c>
      <c r="N17" s="116"/>
      <c r="O17" s="116"/>
      <c r="P17" s="116"/>
      <c r="Q17" s="116"/>
      <c r="R17" s="116"/>
      <c r="S17" s="116"/>
      <c r="T17" s="116"/>
      <c r="U17" s="116"/>
      <c r="V17" s="116"/>
      <c r="W17" s="116"/>
      <c r="X17" s="116"/>
    </row>
    <row r="18" ht="76.5">
      <c r="A18" s="116">
        <v>9</v>
      </c>
      <c r="B18" s="658" t="s">
        <v>2110</v>
      </c>
      <c r="C18" s="116" t="s">
        <v>2127</v>
      </c>
      <c r="D18" s="238" t="s">
        <v>2128</v>
      </c>
      <c r="E18" s="116"/>
      <c r="F18" s="245" t="s">
        <v>2096</v>
      </c>
      <c r="G18" s="129">
        <v>1</v>
      </c>
      <c r="H18" s="149" t="s">
        <v>20</v>
      </c>
      <c r="I18" s="116" t="s">
        <v>173</v>
      </c>
      <c r="J18" s="253">
        <v>45279</v>
      </c>
      <c r="K18" s="116" t="s">
        <v>275</v>
      </c>
      <c r="L18" s="252" t="s">
        <v>2129</v>
      </c>
      <c r="M18" s="240">
        <v>45308</v>
      </c>
      <c r="N18" s="116"/>
      <c r="O18" s="116"/>
      <c r="P18" s="116"/>
      <c r="Q18" s="116"/>
      <c r="R18" s="116"/>
      <c r="S18" s="116"/>
      <c r="T18" s="116"/>
      <c r="U18" s="116"/>
      <c r="V18" s="116"/>
      <c r="W18" s="116"/>
      <c r="X18" s="116"/>
    </row>
    <row r="19" ht="126" customHeight="1">
      <c r="A19" s="116">
        <v>10</v>
      </c>
      <c r="B19" s="658" t="s">
        <v>2110</v>
      </c>
      <c r="C19" s="662">
        <v>40363</v>
      </c>
      <c r="D19" s="238" t="s">
        <v>2130</v>
      </c>
      <c r="E19" s="116"/>
      <c r="F19" s="238"/>
      <c r="G19" s="129">
        <v>0.5</v>
      </c>
      <c r="H19" s="149" t="s">
        <v>29</v>
      </c>
      <c r="I19" s="116" t="s">
        <v>173</v>
      </c>
      <c r="J19" s="253">
        <v>45279</v>
      </c>
      <c r="K19" s="116" t="s">
        <v>275</v>
      </c>
      <c r="L19" s="252" t="s">
        <v>2106</v>
      </c>
      <c r="M19" s="240">
        <v>45308</v>
      </c>
      <c r="N19" s="116"/>
      <c r="O19" s="116"/>
      <c r="P19" s="116"/>
      <c r="Q19" s="116"/>
      <c r="R19" s="116"/>
      <c r="S19" s="116"/>
      <c r="T19" s="116"/>
      <c r="U19" s="116"/>
      <c r="V19" s="116"/>
      <c r="W19" s="116"/>
      <c r="X19" s="116"/>
    </row>
    <row r="20">
      <c r="A20" s="137"/>
      <c r="B20" s="137"/>
      <c r="C20" s="137"/>
      <c r="D20" s="148"/>
      <c r="E20" s="137"/>
      <c r="F20" s="148"/>
      <c r="G20" s="129"/>
      <c r="H20" s="149"/>
      <c r="I20" s="137"/>
      <c r="J20" s="137"/>
      <c r="K20" s="137"/>
      <c r="L20" s="137"/>
      <c r="M20" s="137"/>
      <c r="N20" s="137"/>
      <c r="O20" s="137"/>
      <c r="P20" s="137"/>
      <c r="Q20" s="137"/>
      <c r="R20" s="137"/>
      <c r="S20" s="137"/>
      <c r="T20" s="137"/>
      <c r="U20" s="137"/>
      <c r="V20" s="137"/>
      <c r="W20" s="137"/>
      <c r="X20" s="137"/>
    </row>
    <row r="21">
      <c r="A21" s="137"/>
      <c r="B21" s="137"/>
      <c r="C21" s="137"/>
      <c r="D21" s="148"/>
      <c r="E21" s="137"/>
      <c r="F21" s="148"/>
      <c r="G21" s="129"/>
      <c r="H21" s="149"/>
      <c r="I21" s="137"/>
      <c r="J21" s="137"/>
      <c r="K21" s="137"/>
      <c r="L21" s="137"/>
      <c r="M21" s="137"/>
      <c r="N21" s="137"/>
      <c r="O21" s="137"/>
      <c r="P21" s="137"/>
      <c r="Q21" s="137"/>
      <c r="R21" s="137"/>
      <c r="S21" s="137"/>
      <c r="T21" s="137"/>
      <c r="U21" s="137"/>
      <c r="V21" s="137"/>
      <c r="W21" s="137"/>
      <c r="X21" s="137"/>
    </row>
    <row r="22">
      <c r="A22" s="137"/>
      <c r="B22" s="137"/>
      <c r="C22" s="137"/>
      <c r="D22" s="148"/>
      <c r="E22" s="137"/>
      <c r="F22" s="148"/>
      <c r="G22" s="129"/>
      <c r="H22" s="149"/>
      <c r="I22" s="137"/>
      <c r="J22" s="137"/>
      <c r="K22" s="137"/>
      <c r="L22" s="137"/>
      <c r="M22" s="137"/>
      <c r="N22" s="137"/>
      <c r="O22" s="137"/>
      <c r="P22" s="137"/>
      <c r="Q22" s="137"/>
      <c r="R22" s="137"/>
      <c r="S22" s="137"/>
      <c r="T22" s="137"/>
      <c r="U22" s="137"/>
      <c r="V22" s="137"/>
      <c r="W22" s="137"/>
      <c r="X22" s="137"/>
    </row>
    <row r="23">
      <c r="A23" s="137"/>
      <c r="B23" s="137"/>
      <c r="C23" s="137"/>
      <c r="D23" s="148"/>
      <c r="E23" s="137"/>
      <c r="F23" s="148"/>
      <c r="G23" s="129"/>
      <c r="H23" s="149"/>
      <c r="I23" s="137"/>
      <c r="J23" s="137"/>
      <c r="K23" s="137"/>
      <c r="L23" s="137"/>
      <c r="M23" s="137"/>
      <c r="N23" s="137"/>
      <c r="O23" s="137"/>
      <c r="P23" s="137"/>
      <c r="Q23" s="137"/>
      <c r="R23" s="137"/>
      <c r="S23" s="137"/>
      <c r="T23" s="137"/>
      <c r="U23" s="137"/>
      <c r="V23" s="137"/>
      <c r="W23" s="137"/>
      <c r="X23" s="137"/>
    </row>
    <row r="24">
      <c r="A24" s="137"/>
      <c r="B24" s="137"/>
      <c r="C24" s="137"/>
      <c r="D24" s="148"/>
      <c r="E24" s="137"/>
      <c r="F24" s="148"/>
      <c r="G24" s="129"/>
      <c r="H24" s="149"/>
      <c r="I24" s="137"/>
      <c r="J24" s="137"/>
      <c r="K24" s="137"/>
      <c r="L24" s="137"/>
      <c r="M24" s="137"/>
      <c r="N24" s="137"/>
      <c r="O24" s="137"/>
      <c r="P24" s="137"/>
      <c r="Q24" s="137"/>
      <c r="R24" s="137"/>
      <c r="S24" s="137"/>
      <c r="T24" s="137"/>
      <c r="U24" s="137"/>
      <c r="V24" s="137"/>
      <c r="W24" s="137"/>
      <c r="X24" s="137"/>
    </row>
    <row r="25">
      <c r="A25" s="137"/>
      <c r="B25" s="137"/>
      <c r="C25" s="137"/>
      <c r="D25" s="148"/>
      <c r="E25" s="137"/>
      <c r="F25" s="148"/>
      <c r="G25" s="129"/>
      <c r="H25" s="149"/>
      <c r="I25" s="137"/>
      <c r="J25" s="137"/>
      <c r="K25" s="137"/>
      <c r="L25" s="137"/>
      <c r="M25" s="137"/>
      <c r="N25" s="137"/>
      <c r="O25" s="137"/>
      <c r="P25" s="137"/>
      <c r="Q25" s="137"/>
      <c r="R25" s="137"/>
      <c r="S25" s="137"/>
      <c r="T25" s="137"/>
      <c r="U25" s="137"/>
      <c r="V25" s="137"/>
      <c r="W25" s="137"/>
      <c r="X25" s="137"/>
    </row>
    <row r="26">
      <c r="A26" s="137"/>
      <c r="B26" s="137"/>
      <c r="C26" s="137"/>
      <c r="D26" s="148"/>
      <c r="E26" s="137"/>
      <c r="F26" s="148"/>
      <c r="G26" s="129"/>
      <c r="H26" s="149"/>
      <c r="I26" s="137"/>
      <c r="J26" s="137"/>
      <c r="K26" s="137"/>
      <c r="L26" s="137"/>
      <c r="M26" s="137"/>
      <c r="N26" s="137"/>
      <c r="O26" s="137"/>
      <c r="P26" s="137"/>
      <c r="Q26" s="137"/>
      <c r="R26" s="137"/>
      <c r="S26" s="137"/>
      <c r="T26" s="137"/>
      <c r="U26" s="137"/>
      <c r="V26" s="137"/>
      <c r="W26" s="137"/>
      <c r="X26" s="137"/>
    </row>
    <row r="27">
      <c r="A27" s="137"/>
      <c r="B27" s="137"/>
      <c r="C27" s="137"/>
      <c r="D27" s="148"/>
      <c r="E27" s="137"/>
      <c r="F27" s="148"/>
      <c r="G27" s="129"/>
      <c r="H27" s="149"/>
      <c r="I27" s="137"/>
      <c r="J27" s="137"/>
      <c r="K27" s="137"/>
      <c r="L27" s="137"/>
      <c r="M27" s="137"/>
      <c r="N27" s="137"/>
      <c r="O27" s="137"/>
      <c r="P27" s="137"/>
      <c r="Q27" s="137"/>
      <c r="R27" s="137"/>
      <c r="S27" s="137"/>
      <c r="T27" s="137"/>
      <c r="U27" s="137"/>
      <c r="V27" s="137"/>
      <c r="W27" s="137"/>
      <c r="X27" s="137"/>
    </row>
    <row r="28">
      <c r="A28" s="137"/>
      <c r="B28" s="137"/>
      <c r="C28" s="137"/>
      <c r="D28" s="148"/>
      <c r="E28" s="137"/>
      <c r="F28" s="148"/>
      <c r="G28" s="129"/>
      <c r="H28" s="149"/>
      <c r="I28" s="137"/>
      <c r="J28" s="137"/>
      <c r="K28" s="137"/>
      <c r="L28" s="137"/>
      <c r="M28" s="150"/>
      <c r="N28" s="137"/>
      <c r="O28" s="137"/>
      <c r="P28" s="137"/>
      <c r="Q28" s="137"/>
      <c r="R28" s="137"/>
      <c r="S28" s="137"/>
      <c r="T28" s="137"/>
      <c r="U28" s="137"/>
      <c r="V28" s="137"/>
      <c r="W28" s="137"/>
      <c r="X28" s="137"/>
    </row>
    <row r="29">
      <c r="A29" s="137"/>
      <c r="B29" s="137"/>
      <c r="C29" s="137"/>
      <c r="D29" s="148"/>
      <c r="E29" s="137"/>
      <c r="F29" s="148"/>
      <c r="G29" s="129"/>
      <c r="H29" s="149"/>
      <c r="I29" s="137"/>
      <c r="J29" s="137"/>
      <c r="K29" s="137"/>
      <c r="L29" s="137"/>
      <c r="M29" s="137"/>
      <c r="N29" s="137"/>
      <c r="O29" s="137"/>
      <c r="P29" s="137"/>
      <c r="Q29" s="137"/>
      <c r="R29" s="137"/>
      <c r="S29" s="137"/>
      <c r="T29" s="137"/>
      <c r="U29" s="137"/>
      <c r="V29" s="137"/>
      <c r="W29" s="137"/>
      <c r="X29" s="137"/>
    </row>
    <row r="30">
      <c r="A30" s="137"/>
      <c r="B30" s="137"/>
      <c r="C30" s="137"/>
      <c r="D30" s="148"/>
      <c r="E30" s="137"/>
      <c r="F30" s="148"/>
      <c r="G30" s="129"/>
      <c r="H30" s="149"/>
      <c r="I30" s="137"/>
      <c r="J30" s="137"/>
      <c r="K30" s="137"/>
      <c r="L30" s="137"/>
      <c r="M30" s="137"/>
      <c r="N30" s="137"/>
      <c r="O30" s="137"/>
      <c r="P30" s="137"/>
      <c r="Q30" s="137"/>
      <c r="R30" s="137"/>
      <c r="S30" s="137"/>
      <c r="T30" s="137"/>
      <c r="U30" s="137"/>
      <c r="V30" s="137"/>
      <c r="W30" s="137"/>
      <c r="X30" s="137"/>
    </row>
    <row r="31">
      <c r="A31" s="137"/>
      <c r="B31" s="137"/>
      <c r="C31" s="137"/>
      <c r="D31" s="148"/>
      <c r="E31" s="137"/>
      <c r="F31" s="148"/>
      <c r="G31" s="129"/>
      <c r="H31" s="149"/>
      <c r="I31" s="137"/>
      <c r="J31" s="137"/>
      <c r="K31" s="137"/>
      <c r="L31" s="137"/>
      <c r="M31" s="137"/>
      <c r="N31" s="137"/>
      <c r="O31" s="137"/>
      <c r="P31" s="137"/>
      <c r="Q31" s="137"/>
      <c r="R31" s="137"/>
      <c r="S31" s="137"/>
      <c r="T31" s="137"/>
      <c r="U31" s="137"/>
      <c r="V31" s="137"/>
      <c r="W31" s="137"/>
      <c r="X31" s="137"/>
    </row>
    <row r="32">
      <c r="A32" s="137"/>
      <c r="B32" s="137"/>
      <c r="C32" s="137"/>
      <c r="D32" s="148"/>
      <c r="E32" s="137"/>
      <c r="F32" s="148"/>
      <c r="G32" s="129"/>
      <c r="H32" s="149"/>
      <c r="I32" s="137"/>
      <c r="J32" s="137"/>
      <c r="K32" s="137"/>
      <c r="L32" s="137"/>
      <c r="M32" s="137"/>
      <c r="N32" s="137"/>
      <c r="O32" s="137"/>
      <c r="P32" s="137"/>
      <c r="Q32" s="137"/>
      <c r="R32" s="137"/>
      <c r="S32" s="137"/>
      <c r="T32" s="137"/>
      <c r="U32" s="137"/>
      <c r="V32" s="137"/>
      <c r="W32" s="137"/>
      <c r="X32" s="137"/>
    </row>
    <row r="33">
      <c r="A33" s="137"/>
      <c r="B33" s="137"/>
      <c r="C33" s="137"/>
      <c r="D33" s="148"/>
      <c r="E33" s="137"/>
      <c r="F33" s="148"/>
      <c r="G33" s="129"/>
      <c r="H33" s="149"/>
      <c r="I33" s="137"/>
      <c r="J33" s="137"/>
      <c r="K33" s="137"/>
      <c r="L33" s="137"/>
      <c r="M33" s="137"/>
      <c r="N33" s="137"/>
      <c r="O33" s="137"/>
      <c r="P33" s="137"/>
      <c r="Q33" s="137"/>
      <c r="R33" s="137"/>
      <c r="S33" s="137"/>
      <c r="T33" s="137"/>
      <c r="U33" s="137"/>
      <c r="V33" s="137"/>
      <c r="W33" s="137"/>
      <c r="X33" s="137"/>
    </row>
    <row r="34">
      <c r="A34" s="137"/>
      <c r="B34" s="137"/>
      <c r="C34" s="137"/>
      <c r="D34" s="148"/>
      <c r="E34" s="137"/>
      <c r="F34" s="148"/>
      <c r="G34" s="129"/>
      <c r="H34" s="149"/>
      <c r="I34" s="137"/>
      <c r="J34" s="137"/>
      <c r="K34" s="137"/>
      <c r="L34" s="137"/>
      <c r="M34" s="137"/>
      <c r="N34" s="137"/>
      <c r="O34" s="137"/>
      <c r="P34" s="137"/>
      <c r="Q34" s="137"/>
      <c r="R34" s="137"/>
      <c r="S34" s="137"/>
      <c r="T34" s="137"/>
      <c r="U34" s="137"/>
      <c r="V34" s="137"/>
      <c r="W34" s="137"/>
      <c r="X34" s="137"/>
    </row>
    <row r="35">
      <c r="A35" s="137"/>
      <c r="B35" s="137"/>
      <c r="C35" s="137"/>
      <c r="D35" s="148"/>
      <c r="E35" s="137"/>
      <c r="F35" s="148"/>
      <c r="G35" s="129"/>
      <c r="H35" s="149"/>
      <c r="I35" s="137"/>
      <c r="J35" s="137"/>
      <c r="K35" s="137"/>
      <c r="L35" s="137"/>
      <c r="M35" s="137"/>
      <c r="N35" s="137"/>
      <c r="O35" s="137"/>
      <c r="P35" s="137"/>
      <c r="Q35" s="137"/>
      <c r="R35" s="137"/>
      <c r="S35" s="137"/>
      <c r="T35" s="137"/>
      <c r="U35" s="137"/>
      <c r="V35" s="137"/>
      <c r="W35" s="137"/>
      <c r="X35" s="137"/>
    </row>
    <row r="36">
      <c r="A36" s="137"/>
      <c r="B36" s="137"/>
      <c r="C36" s="137"/>
      <c r="D36" s="148"/>
      <c r="E36" s="137"/>
      <c r="F36" s="148"/>
      <c r="G36" s="129"/>
      <c r="H36" s="149"/>
      <c r="I36" s="137"/>
      <c r="J36" s="137"/>
      <c r="K36" s="137"/>
      <c r="L36" s="137"/>
      <c r="M36" s="137"/>
      <c r="N36" s="137"/>
      <c r="O36" s="137"/>
      <c r="P36" s="137"/>
      <c r="Q36" s="137"/>
      <c r="R36" s="137"/>
      <c r="S36" s="137"/>
      <c r="T36" s="137"/>
      <c r="U36" s="137"/>
      <c r="V36" s="137"/>
      <c r="W36" s="137"/>
      <c r="X36" s="137"/>
    </row>
    <row r="37">
      <c r="A37" s="137"/>
      <c r="B37" s="137"/>
      <c r="C37" s="137"/>
      <c r="D37" s="148"/>
      <c r="E37" s="137"/>
      <c r="F37" s="148"/>
      <c r="G37" s="129"/>
      <c r="H37" s="149"/>
      <c r="I37" s="137"/>
      <c r="J37" s="137"/>
      <c r="K37" s="137"/>
      <c r="L37" s="137"/>
      <c r="M37" s="137"/>
      <c r="N37" s="137"/>
      <c r="O37" s="137"/>
      <c r="P37" s="137"/>
      <c r="Q37" s="137"/>
      <c r="R37" s="137"/>
      <c r="S37" s="137"/>
      <c r="T37" s="137"/>
      <c r="U37" s="137"/>
      <c r="V37" s="137"/>
      <c r="W37" s="137"/>
      <c r="X37" s="137"/>
    </row>
    <row r="38">
      <c r="A38" s="137"/>
      <c r="B38" s="137"/>
      <c r="C38" s="137"/>
      <c r="D38" s="148"/>
      <c r="E38" s="137"/>
      <c r="F38" s="148"/>
      <c r="G38" s="129"/>
      <c r="H38" s="149"/>
      <c r="I38" s="137"/>
      <c r="J38" s="137"/>
      <c r="K38" s="137"/>
      <c r="L38" s="137"/>
      <c r="M38" s="137"/>
      <c r="N38" s="137"/>
      <c r="O38" s="137"/>
      <c r="P38" s="137"/>
      <c r="Q38" s="137"/>
      <c r="R38" s="137"/>
      <c r="S38" s="137"/>
      <c r="T38" s="137"/>
      <c r="U38" s="137"/>
      <c r="V38" s="137"/>
      <c r="W38" s="137"/>
      <c r="X38" s="137"/>
    </row>
    <row r="39">
      <c r="A39" s="137"/>
      <c r="B39" s="137"/>
      <c r="C39" s="137"/>
      <c r="D39" s="148"/>
      <c r="E39" s="137"/>
      <c r="F39" s="148"/>
      <c r="G39" s="129"/>
      <c r="H39" s="149"/>
      <c r="I39" s="137"/>
      <c r="J39" s="137"/>
      <c r="K39" s="137"/>
      <c r="L39" s="137"/>
      <c r="M39" s="137"/>
      <c r="N39" s="137"/>
      <c r="O39" s="137"/>
      <c r="P39" s="137"/>
      <c r="Q39" s="137"/>
      <c r="R39" s="137"/>
      <c r="S39" s="137"/>
      <c r="T39" s="137"/>
      <c r="U39" s="137"/>
      <c r="V39" s="137"/>
      <c r="W39" s="137"/>
      <c r="X39" s="137"/>
    </row>
    <row r="40">
      <c r="A40" s="137"/>
      <c r="B40" s="137"/>
      <c r="C40" s="137"/>
      <c r="D40" s="148"/>
      <c r="E40" s="137"/>
      <c r="F40" s="148"/>
      <c r="G40" s="129"/>
      <c r="H40" s="149"/>
      <c r="I40" s="137"/>
      <c r="J40" s="137"/>
      <c r="K40" s="137"/>
      <c r="L40" s="137"/>
      <c r="M40" s="137"/>
      <c r="N40" s="137"/>
      <c r="O40" s="137"/>
      <c r="P40" s="137"/>
      <c r="Q40" s="137"/>
      <c r="R40" s="137"/>
      <c r="S40" s="137"/>
      <c r="T40" s="137"/>
      <c r="U40" s="137"/>
      <c r="V40" s="137"/>
      <c r="W40" s="137"/>
      <c r="X40" s="137"/>
    </row>
    <row r="41">
      <c r="A41" s="137"/>
      <c r="B41" s="137"/>
      <c r="C41" s="137"/>
      <c r="D41" s="148"/>
      <c r="E41" s="137"/>
      <c r="F41" s="148"/>
      <c r="G41" s="129"/>
      <c r="H41" s="149"/>
      <c r="I41" s="137"/>
      <c r="J41" s="137"/>
      <c r="K41" s="137"/>
      <c r="L41" s="137"/>
      <c r="M41" s="137"/>
      <c r="N41" s="137"/>
      <c r="O41" s="137"/>
      <c r="P41" s="137"/>
      <c r="Q41" s="137"/>
      <c r="R41" s="137"/>
      <c r="S41" s="137"/>
      <c r="T41" s="137"/>
      <c r="U41" s="137"/>
      <c r="V41" s="137"/>
      <c r="W41" s="137"/>
      <c r="X41" s="137"/>
    </row>
    <row r="42">
      <c r="A42" s="137"/>
      <c r="B42" s="137"/>
      <c r="C42" s="137"/>
      <c r="D42" s="148"/>
      <c r="E42" s="137"/>
      <c r="F42" s="148"/>
      <c r="G42" s="129"/>
      <c r="H42" s="149"/>
      <c r="I42" s="137"/>
      <c r="J42" s="137"/>
      <c r="K42" s="137"/>
      <c r="L42" s="137"/>
      <c r="M42" s="137"/>
      <c r="N42" s="137"/>
      <c r="O42" s="137"/>
      <c r="P42" s="137"/>
      <c r="Q42" s="137"/>
      <c r="R42" s="137"/>
      <c r="S42" s="137"/>
      <c r="T42" s="137"/>
      <c r="U42" s="137"/>
      <c r="V42" s="137"/>
      <c r="W42" s="137"/>
      <c r="X42" s="137"/>
    </row>
    <row r="43">
      <c r="A43" s="137"/>
      <c r="B43" s="137"/>
      <c r="C43" s="137"/>
      <c r="D43" s="148"/>
      <c r="E43" s="137"/>
      <c r="F43" s="148"/>
      <c r="G43" s="129"/>
      <c r="H43" s="149"/>
      <c r="I43" s="137"/>
      <c r="J43" s="137"/>
      <c r="K43" s="137"/>
      <c r="L43" s="137"/>
      <c r="M43" s="137"/>
      <c r="N43" s="137"/>
      <c r="O43" s="137"/>
      <c r="P43" s="137"/>
      <c r="Q43" s="137"/>
      <c r="R43" s="137"/>
      <c r="S43" s="137"/>
      <c r="T43" s="137"/>
      <c r="U43" s="137"/>
      <c r="V43" s="137"/>
      <c r="W43" s="137"/>
      <c r="X43" s="137"/>
    </row>
    <row r="44">
      <c r="A44" s="137"/>
      <c r="B44" s="137"/>
      <c r="C44" s="137"/>
      <c r="D44" s="148"/>
      <c r="E44" s="137"/>
      <c r="F44" s="148"/>
      <c r="G44" s="129"/>
      <c r="H44" s="149"/>
      <c r="I44" s="137"/>
      <c r="J44" s="137"/>
      <c r="K44" s="137"/>
      <c r="L44" s="137"/>
      <c r="M44" s="137"/>
      <c r="N44" s="137"/>
      <c r="O44" s="137"/>
      <c r="P44" s="137"/>
      <c r="Q44" s="137"/>
      <c r="R44" s="137"/>
      <c r="S44" s="137"/>
      <c r="T44" s="137"/>
      <c r="U44" s="137"/>
      <c r="V44" s="137"/>
      <c r="W44" s="137"/>
      <c r="X44" s="137"/>
    </row>
    <row r="45">
      <c r="A45" s="137"/>
      <c r="B45" s="137"/>
      <c r="C45" s="137"/>
      <c r="D45" s="148"/>
      <c r="E45" s="137"/>
      <c r="F45" s="148"/>
      <c r="G45" s="129"/>
      <c r="H45" s="149"/>
      <c r="I45" s="137"/>
      <c r="J45" s="137"/>
      <c r="K45" s="137"/>
      <c r="L45" s="137"/>
      <c r="M45" s="137"/>
      <c r="N45" s="137"/>
      <c r="O45" s="137"/>
      <c r="P45" s="137"/>
      <c r="Q45" s="137"/>
      <c r="R45" s="137"/>
      <c r="S45" s="137"/>
      <c r="T45" s="137"/>
      <c r="U45" s="137"/>
      <c r="V45" s="137"/>
      <c r="W45" s="137"/>
      <c r="X45" s="137"/>
    </row>
    <row r="46">
      <c r="A46" s="137"/>
      <c r="B46" s="137"/>
      <c r="C46" s="137"/>
      <c r="D46" s="148"/>
      <c r="E46" s="137"/>
      <c r="F46" s="148"/>
      <c r="G46" s="129"/>
      <c r="H46" s="149"/>
      <c r="I46" s="137"/>
      <c r="J46" s="137"/>
      <c r="K46" s="137"/>
      <c r="L46" s="137"/>
      <c r="M46" s="137"/>
      <c r="N46" s="137"/>
      <c r="O46" s="137"/>
      <c r="P46" s="137"/>
      <c r="Q46" s="137"/>
      <c r="R46" s="137"/>
      <c r="S46" s="137"/>
      <c r="T46" s="137"/>
      <c r="U46" s="137"/>
      <c r="V46" s="137"/>
      <c r="W46" s="137"/>
      <c r="X46" s="137"/>
    </row>
    <row r="47">
      <c r="A47" s="137"/>
      <c r="B47" s="137"/>
      <c r="C47" s="137"/>
      <c r="D47" s="148"/>
      <c r="E47" s="137"/>
      <c r="F47" s="148"/>
      <c r="G47" s="129"/>
      <c r="H47" s="149"/>
      <c r="I47" s="137"/>
      <c r="J47" s="137"/>
      <c r="K47" s="137"/>
      <c r="L47" s="137"/>
      <c r="M47" s="137"/>
      <c r="N47" s="137"/>
      <c r="O47" s="137"/>
      <c r="P47" s="137"/>
      <c r="Q47" s="137"/>
      <c r="R47" s="137"/>
      <c r="S47" s="137"/>
      <c r="T47" s="137"/>
      <c r="U47" s="137"/>
      <c r="V47" s="137"/>
      <c r="W47" s="137"/>
      <c r="X47" s="137"/>
    </row>
    <row r="48">
      <c r="A48" s="137"/>
      <c r="B48" s="137"/>
      <c r="C48" s="137"/>
      <c r="D48" s="148"/>
      <c r="E48" s="137"/>
      <c r="F48" s="148"/>
      <c r="G48" s="129"/>
      <c r="H48" s="149"/>
      <c r="I48" s="137"/>
      <c r="J48" s="137"/>
      <c r="K48" s="137"/>
      <c r="L48" s="137"/>
      <c r="M48" s="137"/>
      <c r="N48" s="137"/>
      <c r="O48" s="137"/>
      <c r="P48" s="137"/>
      <c r="Q48" s="137"/>
      <c r="R48" s="137"/>
      <c r="S48" s="137"/>
      <c r="T48" s="137"/>
      <c r="U48" s="137"/>
      <c r="V48" s="137"/>
      <c r="W48" s="137"/>
      <c r="X48" s="137"/>
    </row>
    <row r="49">
      <c r="A49" s="137"/>
      <c r="B49" s="137"/>
      <c r="C49" s="137"/>
      <c r="D49" s="148"/>
      <c r="E49" s="137"/>
      <c r="F49" s="148"/>
      <c r="G49" s="129"/>
      <c r="H49" s="149"/>
      <c r="I49" s="137"/>
      <c r="J49" s="137"/>
      <c r="K49" s="137"/>
      <c r="L49" s="137"/>
      <c r="M49" s="137"/>
      <c r="N49" s="137"/>
      <c r="O49" s="137"/>
      <c r="P49" s="137"/>
      <c r="Q49" s="137"/>
      <c r="R49" s="137"/>
      <c r="S49" s="137"/>
      <c r="T49" s="137"/>
      <c r="U49" s="137"/>
      <c r="V49" s="137"/>
      <c r="W49" s="137"/>
      <c r="X49" s="137"/>
    </row>
    <row r="50">
      <c r="A50" s="137"/>
      <c r="B50" s="137"/>
      <c r="C50" s="137"/>
      <c r="D50" s="148"/>
      <c r="E50" s="137"/>
      <c r="F50" s="148"/>
      <c r="G50" s="129"/>
      <c r="H50" s="149"/>
      <c r="I50" s="137"/>
      <c r="J50" s="137"/>
      <c r="K50" s="137"/>
      <c r="L50" s="137"/>
      <c r="M50" s="137"/>
      <c r="N50" s="137"/>
      <c r="O50" s="137"/>
      <c r="P50" s="137"/>
      <c r="Q50" s="137"/>
      <c r="R50" s="137"/>
      <c r="S50" s="137"/>
      <c r="T50" s="137"/>
      <c r="U50" s="137"/>
      <c r="V50" s="137"/>
      <c r="W50" s="137"/>
      <c r="X50" s="137"/>
    </row>
    <row r="51">
      <c r="A51" s="137"/>
      <c r="B51" s="137"/>
      <c r="C51" s="137"/>
      <c r="D51" s="148"/>
      <c r="E51" s="137"/>
      <c r="F51" s="148"/>
      <c r="G51" s="129"/>
      <c r="H51" s="149"/>
      <c r="I51" s="137"/>
      <c r="J51" s="137"/>
      <c r="K51" s="137"/>
      <c r="L51" s="137"/>
      <c r="M51" s="137"/>
      <c r="N51" s="137"/>
      <c r="O51" s="137"/>
      <c r="P51" s="137"/>
      <c r="Q51" s="137"/>
      <c r="R51" s="137"/>
      <c r="S51" s="137"/>
      <c r="T51" s="137"/>
      <c r="U51" s="137"/>
      <c r="V51" s="137"/>
      <c r="W51" s="137"/>
      <c r="X51" s="137"/>
    </row>
    <row r="52">
      <c r="A52" s="137"/>
      <c r="B52" s="137"/>
      <c r="C52" s="137"/>
      <c r="D52" s="148"/>
      <c r="E52" s="137"/>
      <c r="F52" s="148"/>
      <c r="G52" s="129"/>
      <c r="H52" s="149"/>
      <c r="I52" s="137"/>
      <c r="J52" s="137"/>
      <c r="K52" s="137"/>
      <c r="L52" s="137"/>
      <c r="M52" s="137"/>
      <c r="N52" s="137"/>
      <c r="O52" s="137"/>
      <c r="P52" s="137"/>
      <c r="Q52" s="137"/>
      <c r="R52" s="137"/>
      <c r="S52" s="137"/>
      <c r="T52" s="137"/>
      <c r="U52" s="137"/>
      <c r="V52" s="137"/>
      <c r="W52" s="137"/>
      <c r="X52" s="137"/>
    </row>
    <row r="53">
      <c r="A53" s="137"/>
      <c r="B53" s="137"/>
      <c r="C53" s="137"/>
      <c r="D53" s="148"/>
      <c r="E53" s="137"/>
      <c r="F53" s="148"/>
      <c r="G53" s="129"/>
      <c r="H53" s="149"/>
      <c r="I53" s="137"/>
      <c r="J53" s="137"/>
      <c r="K53" s="137"/>
      <c r="L53" s="137"/>
      <c r="M53" s="137"/>
      <c r="N53" s="137"/>
      <c r="O53" s="137"/>
      <c r="P53" s="137"/>
      <c r="Q53" s="137"/>
      <c r="R53" s="137"/>
      <c r="S53" s="137"/>
      <c r="T53" s="137"/>
      <c r="U53" s="137"/>
      <c r="V53" s="137"/>
      <c r="W53" s="137"/>
      <c r="X53" s="137"/>
    </row>
    <row r="54">
      <c r="A54" s="137"/>
      <c r="B54" s="137"/>
      <c r="C54" s="137"/>
      <c r="D54" s="148"/>
      <c r="E54" s="137"/>
      <c r="F54" s="148"/>
      <c r="G54" s="129"/>
      <c r="H54" s="149"/>
      <c r="I54" s="137"/>
      <c r="J54" s="137"/>
      <c r="K54" s="137"/>
      <c r="L54" s="137"/>
      <c r="M54" s="137"/>
      <c r="N54" s="137"/>
      <c r="O54" s="137"/>
      <c r="P54" s="137"/>
      <c r="Q54" s="137"/>
      <c r="R54" s="137"/>
      <c r="S54" s="137"/>
      <c r="T54" s="137"/>
      <c r="U54" s="137"/>
      <c r="V54" s="137"/>
      <c r="W54" s="137"/>
      <c r="X54" s="137"/>
    </row>
    <row r="55">
      <c r="A55" s="137"/>
      <c r="B55" s="137"/>
      <c r="C55" s="137"/>
      <c r="D55" s="148"/>
      <c r="E55" s="137"/>
      <c r="F55" s="148"/>
      <c r="G55" s="129"/>
      <c r="H55" s="149"/>
      <c r="I55" s="137"/>
      <c r="J55" s="137"/>
      <c r="K55" s="137"/>
      <c r="L55" s="137"/>
      <c r="M55" s="137"/>
      <c r="N55" s="137"/>
      <c r="O55" s="137"/>
      <c r="P55" s="137"/>
      <c r="Q55" s="137"/>
      <c r="R55" s="137"/>
      <c r="S55" s="137"/>
      <c r="T55" s="137"/>
      <c r="U55" s="137"/>
      <c r="V55" s="137"/>
      <c r="W55" s="137"/>
      <c r="X55" s="137"/>
    </row>
    <row r="56">
      <c r="A56" s="137"/>
      <c r="B56" s="137"/>
      <c r="C56" s="137"/>
      <c r="D56" s="148"/>
      <c r="E56" s="137"/>
      <c r="F56" s="148"/>
      <c r="G56" s="129"/>
      <c r="H56" s="149"/>
      <c r="I56" s="137"/>
      <c r="J56" s="137"/>
      <c r="K56" s="137"/>
      <c r="L56" s="137"/>
      <c r="M56" s="137"/>
      <c r="N56" s="137"/>
      <c r="O56" s="137"/>
      <c r="P56" s="137"/>
      <c r="Q56" s="137"/>
      <c r="R56" s="137"/>
      <c r="S56" s="137"/>
      <c r="T56" s="137"/>
      <c r="U56" s="137"/>
      <c r="V56" s="137"/>
      <c r="W56" s="137"/>
      <c r="X56" s="137"/>
    </row>
    <row r="57">
      <c r="A57" s="137"/>
      <c r="B57" s="137"/>
      <c r="C57" s="137"/>
      <c r="D57" s="148"/>
      <c r="E57" s="137"/>
      <c r="F57" s="148"/>
      <c r="G57" s="129"/>
      <c r="H57" s="149"/>
      <c r="I57" s="137"/>
      <c r="J57" s="137"/>
      <c r="K57" s="137"/>
      <c r="L57" s="137"/>
      <c r="M57" s="137"/>
      <c r="N57" s="137"/>
      <c r="O57" s="137"/>
      <c r="P57" s="137"/>
      <c r="Q57" s="137"/>
      <c r="R57" s="137"/>
      <c r="S57" s="137"/>
      <c r="T57" s="137"/>
      <c r="U57" s="137"/>
      <c r="V57" s="137"/>
      <c r="W57" s="137"/>
      <c r="X57" s="137"/>
    </row>
    <row r="58">
      <c r="A58" s="137"/>
      <c r="B58" s="137"/>
      <c r="C58" s="137"/>
      <c r="D58" s="148"/>
      <c r="E58" s="137"/>
      <c r="F58" s="148"/>
      <c r="G58" s="129"/>
      <c r="H58" s="149"/>
      <c r="I58" s="137"/>
      <c r="J58" s="137"/>
      <c r="K58" s="137"/>
      <c r="L58" s="137"/>
      <c r="M58" s="137"/>
      <c r="N58" s="137"/>
      <c r="O58" s="137"/>
      <c r="P58" s="137"/>
      <c r="Q58" s="137"/>
      <c r="R58" s="137"/>
      <c r="S58" s="137"/>
      <c r="T58" s="137"/>
      <c r="U58" s="137"/>
      <c r="V58" s="137"/>
      <c r="W58" s="137"/>
      <c r="X58" s="137"/>
    </row>
    <row r="59">
      <c r="A59" s="137"/>
      <c r="B59" s="137"/>
      <c r="C59" s="137"/>
      <c r="D59" s="148"/>
      <c r="E59" s="137"/>
      <c r="F59" s="148"/>
      <c r="G59" s="129"/>
      <c r="H59" s="149"/>
      <c r="I59" s="137"/>
      <c r="J59" s="137"/>
      <c r="K59" s="137"/>
      <c r="L59" s="137"/>
      <c r="M59" s="137"/>
      <c r="N59" s="137"/>
      <c r="O59" s="137"/>
      <c r="P59" s="137"/>
      <c r="Q59" s="137"/>
      <c r="R59" s="137"/>
      <c r="S59" s="137"/>
      <c r="T59" s="137"/>
      <c r="U59" s="137"/>
      <c r="V59" s="137"/>
      <c r="W59" s="137"/>
      <c r="X59" s="137"/>
    </row>
    <row r="60">
      <c r="A60" s="137"/>
      <c r="B60" s="137"/>
      <c r="C60" s="137"/>
      <c r="D60" s="148"/>
      <c r="E60" s="137"/>
      <c r="F60" s="148"/>
      <c r="G60" s="129"/>
      <c r="H60" s="149"/>
      <c r="I60" s="137"/>
      <c r="J60" s="137"/>
      <c r="K60" s="137"/>
      <c r="L60" s="137"/>
      <c r="M60" s="137"/>
      <c r="N60" s="137"/>
      <c r="O60" s="137"/>
      <c r="P60" s="137"/>
      <c r="Q60" s="137"/>
      <c r="R60" s="137"/>
      <c r="S60" s="137"/>
      <c r="T60" s="137"/>
      <c r="U60" s="137"/>
      <c r="V60" s="137"/>
      <c r="W60" s="137"/>
      <c r="X60" s="137"/>
    </row>
    <row r="61">
      <c r="A61" s="137"/>
      <c r="B61" s="137"/>
      <c r="C61" s="137"/>
      <c r="D61" s="148"/>
      <c r="E61" s="137"/>
      <c r="F61" s="148"/>
      <c r="G61" s="129"/>
      <c r="H61" s="149"/>
      <c r="I61" s="137"/>
      <c r="J61" s="137"/>
      <c r="K61" s="137"/>
      <c r="L61" s="137"/>
      <c r="M61" s="137"/>
      <c r="N61" s="137"/>
      <c r="O61" s="137"/>
      <c r="P61" s="137"/>
      <c r="Q61" s="137"/>
      <c r="R61" s="137"/>
      <c r="S61" s="137"/>
      <c r="T61" s="137"/>
      <c r="U61" s="137"/>
      <c r="V61" s="137"/>
      <c r="W61" s="137"/>
      <c r="X61" s="137"/>
    </row>
    <row r="62">
      <c r="A62" s="137"/>
      <c r="B62" s="137"/>
      <c r="C62" s="137"/>
      <c r="D62" s="148"/>
      <c r="E62" s="137"/>
      <c r="F62" s="148"/>
      <c r="G62" s="129"/>
      <c r="H62" s="149"/>
      <c r="I62" s="137"/>
      <c r="J62" s="137"/>
      <c r="K62" s="137"/>
      <c r="L62" s="137"/>
      <c r="M62" s="137"/>
      <c r="N62" s="137"/>
      <c r="O62" s="137"/>
      <c r="P62" s="137"/>
      <c r="Q62" s="137"/>
      <c r="R62" s="137"/>
      <c r="S62" s="137"/>
      <c r="T62" s="137"/>
      <c r="U62" s="137"/>
      <c r="V62" s="137"/>
      <c r="W62" s="137"/>
      <c r="X62" s="137"/>
    </row>
    <row r="63">
      <c r="A63" s="137"/>
      <c r="B63" s="137"/>
      <c r="C63" s="137"/>
      <c r="D63" s="148"/>
      <c r="E63" s="137"/>
      <c r="F63" s="148"/>
      <c r="G63" s="129"/>
      <c r="H63" s="149"/>
      <c r="I63" s="137"/>
      <c r="J63" s="137"/>
      <c r="K63" s="137"/>
      <c r="L63" s="137"/>
      <c r="M63" s="137"/>
      <c r="N63" s="137"/>
      <c r="O63" s="137"/>
      <c r="P63" s="137"/>
      <c r="Q63" s="137"/>
      <c r="R63" s="137"/>
      <c r="S63" s="137"/>
      <c r="T63" s="137"/>
      <c r="U63" s="137"/>
      <c r="V63" s="137"/>
      <c r="W63" s="137"/>
      <c r="X63" s="137"/>
    </row>
    <row r="64">
      <c r="A64" s="137"/>
      <c r="B64" s="137"/>
      <c r="C64" s="137"/>
      <c r="D64" s="148"/>
      <c r="E64" s="137"/>
      <c r="F64" s="148"/>
      <c r="G64" s="129"/>
      <c r="H64" s="149"/>
      <c r="I64" s="137"/>
      <c r="J64" s="137"/>
      <c r="K64" s="137"/>
      <c r="L64" s="137"/>
      <c r="M64" s="137"/>
      <c r="N64" s="137"/>
      <c r="O64" s="137"/>
      <c r="P64" s="137"/>
      <c r="Q64" s="137"/>
      <c r="R64" s="137"/>
      <c r="S64" s="137"/>
      <c r="T64" s="137"/>
      <c r="U64" s="137"/>
      <c r="V64" s="137"/>
      <c r="W64" s="137"/>
      <c r="X64" s="137"/>
    </row>
    <row r="65">
      <c r="A65" s="137"/>
      <c r="B65" s="137"/>
      <c r="C65" s="137"/>
      <c r="D65" s="148"/>
      <c r="E65" s="137"/>
      <c r="F65" s="148"/>
      <c r="G65" s="129"/>
      <c r="H65" s="149"/>
      <c r="I65" s="137"/>
      <c r="J65" s="137"/>
      <c r="K65" s="137"/>
      <c r="L65" s="137"/>
      <c r="M65" s="137"/>
      <c r="N65" s="137"/>
      <c r="O65" s="137"/>
      <c r="P65" s="137"/>
      <c r="Q65" s="137"/>
      <c r="R65" s="137"/>
      <c r="S65" s="137"/>
      <c r="T65" s="137"/>
      <c r="U65" s="137"/>
      <c r="V65" s="137"/>
      <c r="W65" s="137"/>
      <c r="X65" s="137"/>
    </row>
    <row r="66">
      <c r="A66" s="137"/>
      <c r="B66" s="137"/>
      <c r="C66" s="137"/>
      <c r="D66" s="148"/>
      <c r="E66" s="137"/>
      <c r="F66" s="148"/>
      <c r="G66" s="129"/>
      <c r="H66" s="149"/>
      <c r="I66" s="137"/>
      <c r="J66" s="137"/>
      <c r="K66" s="137"/>
      <c r="L66" s="137"/>
      <c r="M66" s="137"/>
      <c r="N66" s="137"/>
      <c r="O66" s="137"/>
      <c r="P66" s="137"/>
      <c r="Q66" s="137"/>
      <c r="R66" s="137"/>
      <c r="S66" s="137"/>
      <c r="T66" s="137"/>
      <c r="U66" s="137"/>
      <c r="V66" s="137"/>
      <c r="W66" s="137"/>
      <c r="X66" s="137"/>
    </row>
    <row r="67">
      <c r="A67" s="137"/>
      <c r="B67" s="137"/>
      <c r="C67" s="137"/>
      <c r="D67" s="148"/>
      <c r="E67" s="137"/>
      <c r="F67" s="148"/>
      <c r="G67" s="129"/>
      <c r="H67" s="149"/>
      <c r="I67" s="137"/>
      <c r="J67" s="137"/>
      <c r="K67" s="137"/>
      <c r="L67" s="137"/>
      <c r="M67" s="137"/>
      <c r="N67" s="137"/>
      <c r="O67" s="137"/>
      <c r="P67" s="137"/>
      <c r="Q67" s="137"/>
      <c r="R67" s="137"/>
      <c r="S67" s="137"/>
      <c r="T67" s="137"/>
      <c r="U67" s="137"/>
      <c r="V67" s="137"/>
      <c r="W67" s="137"/>
      <c r="X67" s="137"/>
    </row>
    <row r="68">
      <c r="A68" s="137"/>
      <c r="B68" s="137"/>
      <c r="C68" s="137"/>
      <c r="D68" s="148"/>
      <c r="E68" s="137"/>
      <c r="F68" s="148"/>
      <c r="G68" s="129"/>
      <c r="H68" s="149"/>
      <c r="I68" s="137"/>
      <c r="J68" s="137"/>
      <c r="K68" s="137"/>
      <c r="L68" s="137"/>
      <c r="M68" s="137"/>
      <c r="N68" s="137"/>
      <c r="O68" s="137"/>
      <c r="P68" s="137"/>
      <c r="Q68" s="137"/>
      <c r="R68" s="137"/>
      <c r="S68" s="137"/>
      <c r="T68" s="137"/>
      <c r="U68" s="137"/>
      <c r="V68" s="137"/>
      <c r="W68" s="137"/>
      <c r="X68" s="137"/>
    </row>
    <row r="69">
      <c r="A69" s="137"/>
      <c r="B69" s="137"/>
      <c r="C69" s="137"/>
      <c r="D69" s="148"/>
      <c r="E69" s="137"/>
      <c r="F69" s="148"/>
      <c r="G69" s="129"/>
      <c r="H69" s="149"/>
      <c r="I69" s="137"/>
      <c r="J69" s="137"/>
      <c r="K69" s="137"/>
      <c r="L69" s="137"/>
      <c r="M69" s="137"/>
      <c r="N69" s="137"/>
      <c r="O69" s="137"/>
      <c r="P69" s="137"/>
      <c r="Q69" s="137"/>
      <c r="R69" s="137"/>
      <c r="S69" s="137"/>
      <c r="T69" s="137"/>
      <c r="U69" s="137"/>
      <c r="V69" s="137"/>
      <c r="W69" s="137"/>
      <c r="X69" s="137"/>
    </row>
    <row r="70">
      <c r="A70" s="137"/>
      <c r="B70" s="137"/>
      <c r="C70" s="137"/>
      <c r="D70" s="148"/>
      <c r="E70" s="137"/>
      <c r="F70" s="148"/>
      <c r="G70" s="129"/>
      <c r="H70" s="149"/>
      <c r="I70" s="137"/>
      <c r="J70" s="137"/>
      <c r="K70" s="137"/>
      <c r="L70" s="137"/>
      <c r="M70" s="137"/>
      <c r="N70" s="137"/>
      <c r="O70" s="137"/>
      <c r="P70" s="137"/>
      <c r="Q70" s="137"/>
      <c r="R70" s="137"/>
      <c r="S70" s="137"/>
      <c r="T70" s="137"/>
      <c r="U70" s="137"/>
      <c r="V70" s="137"/>
      <c r="W70" s="137"/>
      <c r="X70" s="137"/>
    </row>
    <row r="71">
      <c r="A71" s="137"/>
      <c r="B71" s="137"/>
      <c r="C71" s="137"/>
      <c r="D71" s="148"/>
      <c r="E71" s="137"/>
      <c r="F71" s="148"/>
      <c r="G71" s="129"/>
      <c r="H71" s="149"/>
      <c r="I71" s="137"/>
      <c r="J71" s="137"/>
      <c r="K71" s="137"/>
      <c r="L71" s="137"/>
      <c r="M71" s="137"/>
      <c r="N71" s="137"/>
      <c r="O71" s="137"/>
      <c r="P71" s="137"/>
      <c r="Q71" s="137"/>
      <c r="R71" s="137"/>
      <c r="S71" s="137"/>
      <c r="T71" s="137"/>
      <c r="U71" s="137"/>
      <c r="V71" s="137"/>
      <c r="W71" s="137"/>
      <c r="X71" s="137"/>
    </row>
    <row r="72">
      <c r="A72" s="137"/>
      <c r="B72" s="137"/>
      <c r="C72" s="137"/>
      <c r="D72" s="148"/>
      <c r="E72" s="137"/>
      <c r="F72" s="148"/>
      <c r="G72" s="129"/>
      <c r="H72" s="149"/>
      <c r="I72" s="137"/>
      <c r="J72" s="137"/>
      <c r="K72" s="137"/>
      <c r="L72" s="137"/>
      <c r="M72" s="137"/>
      <c r="N72" s="137"/>
      <c r="O72" s="137"/>
      <c r="P72" s="137"/>
      <c r="Q72" s="137"/>
      <c r="R72" s="137"/>
      <c r="S72" s="137"/>
      <c r="T72" s="137"/>
      <c r="U72" s="137"/>
      <c r="V72" s="137"/>
      <c r="W72" s="137"/>
      <c r="X72" s="137"/>
    </row>
    <row r="73">
      <c r="A73" s="137"/>
      <c r="B73" s="137"/>
      <c r="C73" s="137"/>
      <c r="D73" s="148"/>
      <c r="E73" s="137"/>
      <c r="F73" s="148"/>
      <c r="G73" s="129"/>
      <c r="H73" s="149"/>
      <c r="I73" s="137"/>
      <c r="J73" s="137"/>
      <c r="K73" s="137"/>
      <c r="L73" s="137"/>
      <c r="M73" s="137"/>
      <c r="N73" s="137"/>
      <c r="O73" s="137"/>
      <c r="P73" s="137"/>
      <c r="Q73" s="137"/>
      <c r="R73" s="137"/>
      <c r="S73" s="137"/>
      <c r="T73" s="137"/>
      <c r="U73" s="137"/>
      <c r="V73" s="137"/>
      <c r="W73" s="137"/>
      <c r="X73" s="137"/>
    </row>
    <row r="74">
      <c r="A74" s="137"/>
      <c r="B74" s="137"/>
      <c r="C74" s="137"/>
      <c r="D74" s="148"/>
      <c r="E74" s="137"/>
      <c r="F74" s="148"/>
      <c r="G74" s="129"/>
      <c r="H74" s="149"/>
      <c r="I74" s="137"/>
      <c r="J74" s="137"/>
      <c r="K74" s="137"/>
      <c r="L74" s="137"/>
      <c r="M74" s="137"/>
      <c r="N74" s="137"/>
      <c r="O74" s="137"/>
      <c r="P74" s="137"/>
      <c r="Q74" s="137"/>
      <c r="R74" s="137"/>
      <c r="S74" s="137"/>
      <c r="T74" s="137"/>
      <c r="U74" s="137"/>
      <c r="V74" s="137"/>
      <c r="W74" s="137"/>
      <c r="X74" s="137"/>
    </row>
    <row r="75">
      <c r="A75" s="137"/>
      <c r="B75" s="137"/>
      <c r="C75" s="137"/>
      <c r="D75" s="148"/>
      <c r="E75" s="137"/>
      <c r="F75" s="148"/>
      <c r="G75" s="129"/>
      <c r="H75" s="149"/>
      <c r="I75" s="137"/>
      <c r="J75" s="137"/>
      <c r="K75" s="137"/>
      <c r="L75" s="137"/>
      <c r="M75" s="137"/>
      <c r="N75" s="137"/>
      <c r="O75" s="137"/>
      <c r="P75" s="137"/>
      <c r="Q75" s="137"/>
      <c r="R75" s="137"/>
      <c r="S75" s="137"/>
      <c r="T75" s="137"/>
      <c r="U75" s="137"/>
      <c r="V75" s="137"/>
      <c r="W75" s="137"/>
      <c r="X75" s="137"/>
    </row>
    <row r="76">
      <c r="A76" s="137"/>
      <c r="B76" s="137"/>
      <c r="C76" s="137"/>
      <c r="D76" s="148"/>
      <c r="E76" s="137"/>
      <c r="F76" s="148"/>
      <c r="G76" s="129"/>
      <c r="H76" s="149"/>
      <c r="I76" s="137"/>
      <c r="J76" s="137"/>
      <c r="K76" s="137"/>
      <c r="L76" s="137"/>
      <c r="M76" s="137"/>
      <c r="N76" s="137"/>
      <c r="O76" s="137"/>
      <c r="P76" s="137"/>
      <c r="Q76" s="137"/>
      <c r="R76" s="137"/>
      <c r="S76" s="137"/>
      <c r="T76" s="137"/>
      <c r="U76" s="137"/>
      <c r="V76" s="137"/>
      <c r="W76" s="137"/>
      <c r="X76" s="137"/>
    </row>
    <row r="77">
      <c r="A77" s="137"/>
      <c r="B77" s="137"/>
      <c r="C77" s="137"/>
      <c r="D77" s="148"/>
      <c r="E77" s="137"/>
      <c r="F77" s="148"/>
      <c r="G77" s="129"/>
      <c r="H77" s="149"/>
      <c r="I77" s="137"/>
      <c r="J77" s="137"/>
      <c r="K77" s="137"/>
      <c r="L77" s="137"/>
      <c r="M77" s="137"/>
      <c r="N77" s="137"/>
      <c r="O77" s="137"/>
      <c r="P77" s="137"/>
      <c r="Q77" s="137"/>
      <c r="R77" s="137"/>
      <c r="S77" s="137"/>
      <c r="T77" s="137"/>
      <c r="U77" s="137"/>
      <c r="V77" s="137"/>
      <c r="W77" s="137"/>
      <c r="X77" s="137"/>
    </row>
    <row r="78">
      <c r="A78" s="137"/>
      <c r="B78" s="137"/>
      <c r="C78" s="137"/>
      <c r="D78" s="148"/>
      <c r="E78" s="137"/>
      <c r="F78" s="148"/>
      <c r="G78" s="129"/>
      <c r="H78" s="149"/>
      <c r="I78" s="137"/>
      <c r="J78" s="137"/>
      <c r="K78" s="137"/>
      <c r="L78" s="137"/>
      <c r="M78" s="137"/>
      <c r="N78" s="137"/>
      <c r="O78" s="137"/>
      <c r="P78" s="137"/>
      <c r="Q78" s="137"/>
      <c r="R78" s="137"/>
      <c r="S78" s="137"/>
      <c r="T78" s="137"/>
      <c r="U78" s="137"/>
      <c r="V78" s="137"/>
      <c r="W78" s="137"/>
      <c r="X78" s="137"/>
    </row>
    <row r="79">
      <c r="A79" s="137"/>
      <c r="B79" s="137"/>
      <c r="C79" s="137"/>
      <c r="D79" s="148"/>
      <c r="E79" s="137"/>
      <c r="F79" s="148"/>
      <c r="G79" s="129"/>
      <c r="H79" s="149"/>
      <c r="I79" s="137"/>
      <c r="J79" s="137"/>
      <c r="K79" s="137"/>
      <c r="L79" s="137"/>
      <c r="M79" s="137"/>
      <c r="N79" s="137"/>
      <c r="O79" s="137"/>
      <c r="P79" s="137"/>
      <c r="Q79" s="137"/>
      <c r="R79" s="137"/>
      <c r="S79" s="137"/>
      <c r="T79" s="137"/>
      <c r="U79" s="137"/>
      <c r="V79" s="137"/>
      <c r="W79" s="137"/>
      <c r="X79" s="137"/>
    </row>
    <row r="80">
      <c r="A80" s="137"/>
      <c r="B80" s="137"/>
      <c r="C80" s="137"/>
      <c r="D80" s="148"/>
      <c r="E80" s="137"/>
      <c r="F80" s="148"/>
      <c r="G80" s="129"/>
      <c r="H80" s="149"/>
      <c r="I80" s="137"/>
      <c r="J80" s="137"/>
      <c r="K80" s="137"/>
      <c r="L80" s="137"/>
      <c r="M80" s="137"/>
      <c r="N80" s="137"/>
      <c r="O80" s="137"/>
      <c r="P80" s="137"/>
      <c r="Q80" s="137"/>
      <c r="R80" s="137"/>
      <c r="S80" s="137"/>
      <c r="T80" s="137"/>
      <c r="U80" s="137"/>
      <c r="V80" s="137"/>
      <c r="W80" s="137"/>
      <c r="X80" s="137"/>
    </row>
    <row r="81">
      <c r="A81" s="137"/>
      <c r="B81" s="137"/>
      <c r="C81" s="137"/>
      <c r="D81" s="148"/>
      <c r="E81" s="137"/>
      <c r="F81" s="148"/>
      <c r="G81" s="129"/>
      <c r="H81" s="149"/>
      <c r="I81" s="137"/>
      <c r="J81" s="137"/>
      <c r="K81" s="137"/>
      <c r="L81" s="137"/>
      <c r="M81" s="137"/>
      <c r="N81" s="137"/>
      <c r="O81" s="137"/>
      <c r="P81" s="137"/>
      <c r="Q81" s="137"/>
      <c r="R81" s="137"/>
      <c r="S81" s="137"/>
      <c r="T81" s="137"/>
      <c r="U81" s="137"/>
      <c r="V81" s="137"/>
      <c r="W81" s="137"/>
      <c r="X81" s="137"/>
    </row>
    <row r="82">
      <c r="A82" s="137"/>
      <c r="B82" s="137"/>
      <c r="C82" s="137"/>
      <c r="D82" s="148"/>
      <c r="E82" s="137"/>
      <c r="F82" s="148"/>
      <c r="G82" s="129"/>
      <c r="H82" s="149"/>
      <c r="I82" s="137"/>
      <c r="J82" s="137"/>
      <c r="K82" s="137"/>
      <c r="L82" s="137"/>
      <c r="M82" s="137"/>
      <c r="N82" s="137"/>
      <c r="O82" s="137"/>
      <c r="P82" s="137"/>
      <c r="Q82" s="137"/>
      <c r="R82" s="137"/>
      <c r="S82" s="137"/>
      <c r="T82" s="137"/>
      <c r="U82" s="137"/>
      <c r="V82" s="137"/>
      <c r="W82" s="137"/>
      <c r="X82" s="137"/>
    </row>
    <row r="83">
      <c r="A83" s="137"/>
      <c r="B83" s="137"/>
      <c r="C83" s="137"/>
      <c r="D83" s="148"/>
      <c r="E83" s="137"/>
      <c r="F83" s="148"/>
      <c r="G83" s="129"/>
      <c r="H83" s="149"/>
      <c r="I83" s="137"/>
      <c r="J83" s="137"/>
      <c r="K83" s="137"/>
      <c r="L83" s="137"/>
      <c r="M83" s="137"/>
      <c r="N83" s="137"/>
      <c r="O83" s="137"/>
      <c r="P83" s="137"/>
      <c r="Q83" s="137"/>
      <c r="R83" s="137"/>
      <c r="S83" s="137"/>
      <c r="T83" s="137"/>
      <c r="U83" s="137"/>
      <c r="V83" s="137"/>
      <c r="W83" s="137"/>
      <c r="X83" s="137"/>
    </row>
    <row r="84">
      <c r="A84" s="137"/>
      <c r="B84" s="137"/>
      <c r="C84" s="137"/>
      <c r="D84" s="148"/>
      <c r="E84" s="137"/>
      <c r="F84" s="148"/>
      <c r="G84" s="129"/>
      <c r="H84" s="149"/>
      <c r="I84" s="137"/>
      <c r="J84" s="137"/>
      <c r="K84" s="137"/>
      <c r="L84" s="137"/>
      <c r="M84" s="137"/>
      <c r="N84" s="137"/>
      <c r="O84" s="137"/>
      <c r="P84" s="137"/>
      <c r="Q84" s="137"/>
      <c r="R84" s="137"/>
      <c r="S84" s="137"/>
      <c r="T84" s="137"/>
      <c r="U84" s="137"/>
      <c r="V84" s="137"/>
      <c r="W84" s="137"/>
      <c r="X84" s="137"/>
    </row>
    <row r="85">
      <c r="A85" s="137"/>
      <c r="B85" s="137"/>
      <c r="C85" s="137"/>
      <c r="D85" s="148"/>
      <c r="E85" s="137"/>
      <c r="F85" s="148"/>
      <c r="G85" s="129"/>
      <c r="H85" s="149"/>
      <c r="I85" s="137"/>
      <c r="J85" s="137"/>
      <c r="K85" s="137"/>
      <c r="L85" s="137"/>
      <c r="M85" s="137"/>
      <c r="N85" s="137"/>
      <c r="O85" s="137"/>
      <c r="P85" s="137"/>
      <c r="Q85" s="137"/>
      <c r="R85" s="137"/>
      <c r="S85" s="137"/>
      <c r="T85" s="137"/>
      <c r="U85" s="137"/>
      <c r="V85" s="137"/>
      <c r="W85" s="137"/>
      <c r="X85" s="137"/>
    </row>
    <row r="86">
      <c r="A86" s="137"/>
      <c r="B86" s="137"/>
      <c r="C86" s="137"/>
      <c r="D86" s="148"/>
      <c r="E86" s="137"/>
      <c r="F86" s="148"/>
      <c r="G86" s="129"/>
      <c r="H86" s="149"/>
      <c r="I86" s="137"/>
      <c r="J86" s="137"/>
      <c r="K86" s="137"/>
      <c r="L86" s="137"/>
      <c r="M86" s="137"/>
      <c r="N86" s="137"/>
      <c r="O86" s="137"/>
      <c r="P86" s="137"/>
      <c r="Q86" s="137"/>
      <c r="R86" s="137"/>
      <c r="S86" s="137"/>
      <c r="T86" s="137"/>
      <c r="U86" s="137"/>
      <c r="V86" s="137"/>
      <c r="W86" s="137"/>
      <c r="X86" s="137"/>
    </row>
    <row r="87">
      <c r="A87" s="137"/>
      <c r="B87" s="137"/>
      <c r="C87" s="137"/>
      <c r="D87" s="148"/>
      <c r="E87" s="137"/>
      <c r="F87" s="148"/>
      <c r="G87" s="129"/>
      <c r="H87" s="149"/>
      <c r="I87" s="137"/>
      <c r="J87" s="137"/>
      <c r="K87" s="137"/>
      <c r="L87" s="137"/>
      <c r="M87" s="137"/>
      <c r="N87" s="137"/>
      <c r="O87" s="137"/>
      <c r="P87" s="137"/>
      <c r="Q87" s="137"/>
      <c r="R87" s="137"/>
      <c r="S87" s="137"/>
      <c r="T87" s="137"/>
      <c r="U87" s="137"/>
      <c r="V87" s="137"/>
      <c r="W87" s="137"/>
      <c r="X87" s="137"/>
    </row>
    <row r="88">
      <c r="A88" s="137"/>
      <c r="B88" s="137"/>
      <c r="C88" s="137"/>
      <c r="D88" s="148"/>
      <c r="E88" s="137"/>
      <c r="F88" s="148"/>
      <c r="G88" s="129"/>
      <c r="H88" s="149"/>
      <c r="I88" s="137"/>
      <c r="J88" s="137"/>
      <c r="K88" s="137"/>
      <c r="L88" s="137"/>
      <c r="M88" s="137"/>
      <c r="N88" s="137"/>
      <c r="O88" s="137"/>
      <c r="P88" s="137"/>
      <c r="Q88" s="137"/>
      <c r="R88" s="137"/>
      <c r="S88" s="137"/>
      <c r="T88" s="137"/>
      <c r="U88" s="137"/>
      <c r="V88" s="137"/>
      <c r="W88" s="137"/>
      <c r="X88" s="137"/>
    </row>
    <row r="89">
      <c r="A89" s="137"/>
      <c r="B89" s="137"/>
      <c r="C89" s="137"/>
      <c r="D89" s="148"/>
      <c r="E89" s="137"/>
      <c r="F89" s="148"/>
      <c r="G89" s="129"/>
      <c r="H89" s="149"/>
      <c r="I89" s="137"/>
      <c r="J89" s="137"/>
      <c r="K89" s="137"/>
      <c r="L89" s="137"/>
      <c r="M89" s="137"/>
      <c r="N89" s="137"/>
      <c r="O89" s="137"/>
      <c r="P89" s="137"/>
      <c r="Q89" s="137"/>
      <c r="R89" s="137"/>
      <c r="S89" s="137"/>
      <c r="T89" s="137"/>
      <c r="U89" s="137"/>
      <c r="V89" s="137"/>
      <c r="W89" s="137"/>
      <c r="X89" s="137"/>
    </row>
    <row r="90">
      <c r="A90" s="137"/>
      <c r="B90" s="137"/>
      <c r="C90" s="137"/>
      <c r="D90" s="148"/>
      <c r="E90" s="137"/>
      <c r="F90" s="148"/>
      <c r="G90" s="129"/>
      <c r="H90" s="149"/>
      <c r="I90" s="137"/>
      <c r="J90" s="137"/>
      <c r="K90" s="137"/>
      <c r="L90" s="137"/>
      <c r="M90" s="137"/>
      <c r="N90" s="137"/>
      <c r="O90" s="137"/>
      <c r="P90" s="137"/>
      <c r="Q90" s="137"/>
      <c r="R90" s="137"/>
      <c r="S90" s="137"/>
      <c r="T90" s="137"/>
      <c r="U90" s="137"/>
      <c r="V90" s="137"/>
      <c r="W90" s="137"/>
      <c r="X90" s="137"/>
    </row>
    <row r="91">
      <c r="A91" s="137"/>
      <c r="B91" s="137"/>
      <c r="C91" s="137"/>
      <c r="D91" s="148"/>
      <c r="E91" s="137"/>
      <c r="F91" s="148"/>
      <c r="G91" s="129"/>
      <c r="H91" s="149"/>
      <c r="I91" s="137"/>
      <c r="J91" s="137"/>
      <c r="K91" s="137"/>
      <c r="L91" s="137"/>
      <c r="M91" s="137"/>
      <c r="N91" s="137"/>
      <c r="O91" s="137"/>
      <c r="P91" s="137"/>
      <c r="Q91" s="137"/>
      <c r="R91" s="137"/>
      <c r="S91" s="137"/>
      <c r="T91" s="137"/>
      <c r="U91" s="137"/>
      <c r="V91" s="137"/>
      <c r="W91" s="137"/>
      <c r="X91" s="137"/>
    </row>
    <row r="92">
      <c r="A92" s="137"/>
      <c r="B92" s="137"/>
      <c r="C92" s="137"/>
      <c r="D92" s="148"/>
      <c r="E92" s="137"/>
      <c r="F92" s="148"/>
      <c r="G92" s="129"/>
      <c r="H92" s="149"/>
      <c r="I92" s="137"/>
      <c r="J92" s="137"/>
      <c r="K92" s="137"/>
      <c r="L92" s="137"/>
      <c r="M92" s="137"/>
      <c r="N92" s="137"/>
      <c r="O92" s="137"/>
      <c r="P92" s="137"/>
      <c r="Q92" s="137"/>
      <c r="R92" s="137"/>
      <c r="S92" s="137"/>
      <c r="T92" s="137"/>
      <c r="U92" s="137"/>
      <c r="V92" s="137"/>
      <c r="W92" s="137"/>
      <c r="X92" s="137"/>
    </row>
    <row r="93">
      <c r="A93" s="137"/>
      <c r="B93" s="137"/>
      <c r="C93" s="137"/>
      <c r="D93" s="148"/>
      <c r="E93" s="137"/>
      <c r="F93" s="148"/>
      <c r="G93" s="129"/>
      <c r="H93" s="149"/>
      <c r="I93" s="137"/>
      <c r="J93" s="137"/>
      <c r="K93" s="137"/>
      <c r="L93" s="137"/>
      <c r="M93" s="137"/>
      <c r="N93" s="137"/>
      <c r="O93" s="137"/>
      <c r="P93" s="137"/>
      <c r="Q93" s="137"/>
      <c r="R93" s="137"/>
      <c r="S93" s="137"/>
      <c r="T93" s="137"/>
      <c r="U93" s="137"/>
      <c r="V93" s="137"/>
      <c r="W93" s="137"/>
      <c r="X93" s="137"/>
    </row>
    <row r="94">
      <c r="A94" s="137"/>
      <c r="B94" s="137"/>
      <c r="C94" s="137"/>
      <c r="D94" s="148"/>
      <c r="E94" s="137"/>
      <c r="F94" s="148"/>
      <c r="G94" s="129"/>
      <c r="H94" s="149"/>
      <c r="I94" s="137"/>
      <c r="J94" s="137"/>
      <c r="K94" s="137"/>
      <c r="L94" s="137"/>
      <c r="M94" s="137"/>
      <c r="N94" s="137"/>
      <c r="O94" s="137"/>
      <c r="P94" s="137"/>
      <c r="Q94" s="137"/>
      <c r="R94" s="137"/>
      <c r="S94" s="137"/>
      <c r="T94" s="137"/>
      <c r="U94" s="137"/>
      <c r="V94" s="137"/>
      <c r="W94" s="137"/>
      <c r="X94" s="137"/>
    </row>
    <row r="95">
      <c r="A95" s="137"/>
      <c r="B95" s="137"/>
      <c r="C95" s="137"/>
      <c r="D95" s="148"/>
      <c r="E95" s="137"/>
      <c r="F95" s="148"/>
      <c r="G95" s="129"/>
      <c r="H95" s="149"/>
      <c r="I95" s="137"/>
      <c r="J95" s="137"/>
      <c r="K95" s="137"/>
      <c r="L95" s="137"/>
      <c r="M95" s="137"/>
      <c r="N95" s="137"/>
      <c r="O95" s="137"/>
      <c r="P95" s="137"/>
      <c r="Q95" s="137"/>
      <c r="R95" s="137"/>
      <c r="S95" s="137"/>
      <c r="T95" s="137"/>
      <c r="U95" s="137"/>
      <c r="V95" s="137"/>
      <c r="W95" s="137"/>
      <c r="X95" s="137"/>
    </row>
    <row r="96">
      <c r="A96" s="137"/>
      <c r="B96" s="137"/>
      <c r="C96" s="137"/>
      <c r="D96" s="148"/>
      <c r="E96" s="137"/>
      <c r="F96" s="148"/>
      <c r="G96" s="129"/>
      <c r="H96" s="149"/>
      <c r="I96" s="137"/>
      <c r="J96" s="137"/>
      <c r="K96" s="137"/>
      <c r="L96" s="137"/>
      <c r="M96" s="137"/>
      <c r="N96" s="137"/>
      <c r="O96" s="137"/>
      <c r="P96" s="137"/>
      <c r="Q96" s="137"/>
      <c r="R96" s="137"/>
      <c r="S96" s="137"/>
      <c r="T96" s="137"/>
      <c r="U96" s="137"/>
      <c r="V96" s="137"/>
      <c r="W96" s="137"/>
      <c r="X96" s="137"/>
    </row>
    <row r="97">
      <c r="A97" s="137"/>
      <c r="B97" s="137"/>
      <c r="C97" s="137"/>
      <c r="D97" s="148"/>
      <c r="E97" s="137"/>
      <c r="F97" s="148"/>
      <c r="G97" s="129"/>
      <c r="H97" s="149"/>
      <c r="I97" s="137"/>
      <c r="J97" s="137"/>
      <c r="K97" s="137"/>
      <c r="L97" s="137"/>
      <c r="M97" s="137"/>
      <c r="N97" s="137"/>
      <c r="O97" s="137"/>
      <c r="P97" s="137"/>
      <c r="Q97" s="137"/>
      <c r="R97" s="137"/>
      <c r="S97" s="137"/>
      <c r="T97" s="137"/>
      <c r="U97" s="137"/>
      <c r="V97" s="137"/>
      <c r="W97" s="137"/>
      <c r="X97" s="137"/>
    </row>
    <row r="98">
      <c r="A98" s="137"/>
      <c r="B98" s="137"/>
      <c r="C98" s="137"/>
      <c r="D98" s="148"/>
      <c r="E98" s="137"/>
      <c r="F98" s="148"/>
      <c r="G98" s="129"/>
      <c r="H98" s="149"/>
      <c r="I98" s="137"/>
      <c r="J98" s="137"/>
      <c r="K98" s="137"/>
      <c r="L98" s="137"/>
      <c r="M98" s="137"/>
      <c r="N98" s="137"/>
      <c r="O98" s="137"/>
      <c r="P98" s="137"/>
      <c r="Q98" s="137"/>
      <c r="R98" s="137"/>
      <c r="S98" s="137"/>
      <c r="T98" s="137"/>
      <c r="U98" s="137"/>
      <c r="V98" s="137"/>
      <c r="W98" s="137"/>
      <c r="X98" s="137"/>
    </row>
    <row r="99">
      <c r="A99" s="137"/>
      <c r="B99" s="137"/>
      <c r="C99" s="137"/>
      <c r="D99" s="148"/>
      <c r="E99" s="137"/>
      <c r="F99" s="148"/>
      <c r="G99" s="129"/>
      <c r="H99" s="149"/>
      <c r="I99" s="137"/>
      <c r="J99" s="137"/>
      <c r="K99" s="137"/>
      <c r="L99" s="137"/>
      <c r="M99" s="137"/>
      <c r="N99" s="137"/>
      <c r="O99" s="137"/>
      <c r="P99" s="137"/>
      <c r="Q99" s="137"/>
      <c r="R99" s="137"/>
      <c r="S99" s="137"/>
      <c r="T99" s="137"/>
      <c r="U99" s="137"/>
      <c r="V99" s="137"/>
      <c r="W99" s="137"/>
      <c r="X99" s="137"/>
    </row>
    <row r="100">
      <c r="A100" s="137"/>
      <c r="B100" s="137"/>
      <c r="C100" s="137"/>
      <c r="D100" s="148"/>
      <c r="E100" s="137"/>
      <c r="F100" s="148"/>
      <c r="G100" s="129"/>
      <c r="H100" s="149"/>
      <c r="I100" s="137"/>
      <c r="J100" s="137"/>
      <c r="K100" s="137"/>
      <c r="L100" s="137"/>
      <c r="M100" s="137"/>
      <c r="N100" s="137"/>
      <c r="O100" s="137"/>
      <c r="P100" s="137"/>
      <c r="Q100" s="137"/>
      <c r="R100" s="137"/>
      <c r="S100" s="137"/>
      <c r="T100" s="137"/>
      <c r="U100" s="137"/>
      <c r="V100" s="137"/>
      <c r="W100" s="137"/>
      <c r="X100" s="137"/>
    </row>
    <row r="101">
      <c r="A101" s="137"/>
      <c r="B101" s="137"/>
      <c r="C101" s="137"/>
      <c r="D101" s="148"/>
      <c r="E101" s="137"/>
      <c r="F101" s="148"/>
      <c r="G101" s="129"/>
      <c r="H101" s="149"/>
      <c r="I101" s="137"/>
      <c r="J101" s="137"/>
      <c r="K101" s="137"/>
      <c r="L101" s="137"/>
      <c r="M101" s="137"/>
      <c r="N101" s="137"/>
      <c r="O101" s="137"/>
      <c r="P101" s="137"/>
      <c r="Q101" s="137"/>
      <c r="R101" s="137"/>
      <c r="S101" s="137"/>
      <c r="T101" s="137"/>
      <c r="U101" s="137"/>
      <c r="V101" s="137"/>
      <c r="W101" s="137"/>
      <c r="X101" s="137"/>
    </row>
    <row r="102">
      <c r="A102" s="137"/>
      <c r="B102" s="137"/>
      <c r="C102" s="137"/>
      <c r="D102" s="148"/>
      <c r="E102" s="137"/>
      <c r="F102" s="148"/>
      <c r="G102" s="129"/>
      <c r="H102" s="149"/>
      <c r="I102" s="137"/>
      <c r="J102" s="137"/>
      <c r="K102" s="137"/>
      <c r="L102" s="137"/>
      <c r="M102" s="137"/>
      <c r="N102" s="137"/>
      <c r="O102" s="137"/>
      <c r="P102" s="137"/>
      <c r="Q102" s="137"/>
      <c r="R102" s="137"/>
      <c r="S102" s="137"/>
      <c r="T102" s="137"/>
      <c r="U102" s="137"/>
      <c r="V102" s="137"/>
      <c r="W102" s="137"/>
      <c r="X102" s="137"/>
    </row>
    <row r="103">
      <c r="A103" s="137"/>
      <c r="B103" s="137"/>
      <c r="C103" s="137"/>
      <c r="D103" s="148"/>
      <c r="E103" s="137"/>
      <c r="F103" s="148"/>
      <c r="G103" s="129"/>
      <c r="H103" s="149"/>
      <c r="I103" s="137"/>
      <c r="J103" s="137"/>
      <c r="K103" s="137"/>
      <c r="L103" s="137"/>
      <c r="M103" s="137"/>
      <c r="N103" s="137"/>
      <c r="O103" s="137"/>
      <c r="P103" s="137"/>
      <c r="Q103" s="137"/>
      <c r="R103" s="137"/>
      <c r="S103" s="137"/>
      <c r="T103" s="137"/>
      <c r="U103" s="137"/>
      <c r="V103" s="137"/>
      <c r="W103" s="137"/>
      <c r="X103" s="137"/>
    </row>
    <row r="104">
      <c r="A104" s="137"/>
      <c r="B104" s="137"/>
      <c r="C104" s="137"/>
      <c r="D104" s="148"/>
      <c r="E104" s="137"/>
      <c r="F104" s="148"/>
      <c r="G104" s="129"/>
      <c r="H104" s="149"/>
      <c r="I104" s="137"/>
      <c r="J104" s="137"/>
      <c r="K104" s="137"/>
      <c r="L104" s="137"/>
      <c r="M104" s="137"/>
      <c r="N104" s="137"/>
      <c r="O104" s="137"/>
      <c r="P104" s="137"/>
      <c r="Q104" s="137"/>
      <c r="R104" s="137"/>
      <c r="S104" s="137"/>
      <c r="T104" s="137"/>
      <c r="U104" s="137"/>
      <c r="V104" s="137"/>
      <c r="W104" s="137"/>
      <c r="X104" s="137"/>
    </row>
    <row r="105">
      <c r="A105" s="137"/>
      <c r="B105" s="137"/>
      <c r="C105" s="137"/>
      <c r="D105" s="148"/>
      <c r="E105" s="137"/>
      <c r="F105" s="148"/>
      <c r="G105" s="129"/>
      <c r="H105" s="149"/>
      <c r="I105" s="137"/>
      <c r="J105" s="137"/>
      <c r="K105" s="137"/>
      <c r="L105" s="137"/>
      <c r="M105" s="137"/>
      <c r="N105" s="137"/>
      <c r="O105" s="137"/>
      <c r="P105" s="137"/>
      <c r="Q105" s="137"/>
      <c r="R105" s="137"/>
      <c r="S105" s="137"/>
      <c r="T105" s="137"/>
      <c r="U105" s="137"/>
      <c r="V105" s="137"/>
      <c r="W105" s="137"/>
      <c r="X105" s="137"/>
    </row>
    <row r="106">
      <c r="A106" s="137"/>
      <c r="B106" s="137"/>
      <c r="C106" s="137"/>
      <c r="D106" s="148"/>
      <c r="E106" s="137"/>
      <c r="F106" s="148"/>
      <c r="G106" s="129"/>
      <c r="H106" s="149"/>
      <c r="I106" s="137"/>
      <c r="J106" s="137"/>
      <c r="K106" s="137"/>
      <c r="L106" s="137"/>
      <c r="M106" s="137"/>
      <c r="N106" s="137"/>
      <c r="O106" s="137"/>
      <c r="P106" s="137"/>
      <c r="Q106" s="137"/>
      <c r="R106" s="137"/>
      <c r="S106" s="137"/>
      <c r="T106" s="137"/>
      <c r="U106" s="137"/>
      <c r="V106" s="137"/>
      <c r="W106" s="137"/>
      <c r="X106" s="137"/>
    </row>
    <row r="107">
      <c r="A107" s="137"/>
      <c r="B107" s="137"/>
      <c r="C107" s="137"/>
      <c r="D107" s="148"/>
      <c r="E107" s="137"/>
      <c r="F107" s="148"/>
      <c r="G107" s="129"/>
      <c r="H107" s="149"/>
      <c r="I107" s="137"/>
      <c r="J107" s="137"/>
      <c r="K107" s="137"/>
      <c r="L107" s="137"/>
      <c r="M107" s="137"/>
      <c r="N107" s="137"/>
      <c r="O107" s="137"/>
      <c r="P107" s="137"/>
      <c r="Q107" s="137"/>
      <c r="R107" s="137"/>
      <c r="S107" s="137"/>
      <c r="T107" s="137"/>
      <c r="U107" s="137"/>
      <c r="V107" s="137"/>
      <c r="W107" s="137"/>
      <c r="X107" s="137"/>
    </row>
    <row r="108">
      <c r="A108" s="137"/>
      <c r="B108" s="137"/>
      <c r="C108" s="137"/>
      <c r="D108" s="148"/>
      <c r="E108" s="137"/>
      <c r="F108" s="148"/>
      <c r="G108" s="129"/>
      <c r="H108" s="149"/>
      <c r="I108" s="137"/>
      <c r="J108" s="137"/>
      <c r="K108" s="137"/>
      <c r="L108" s="137"/>
      <c r="M108" s="137"/>
      <c r="N108" s="137"/>
      <c r="O108" s="137"/>
      <c r="P108" s="137"/>
      <c r="Q108" s="137"/>
      <c r="R108" s="137"/>
      <c r="S108" s="137"/>
      <c r="T108" s="137"/>
      <c r="U108" s="137"/>
      <c r="V108" s="137"/>
      <c r="W108" s="137"/>
      <c r="X108" s="137"/>
    </row>
    <row r="109">
      <c r="A109" s="137"/>
      <c r="B109" s="137"/>
      <c r="C109" s="137"/>
      <c r="D109" s="148"/>
      <c r="E109" s="137"/>
      <c r="F109" s="148"/>
      <c r="G109" s="129"/>
      <c r="H109" s="149"/>
      <c r="I109" s="137"/>
      <c r="J109" s="137"/>
      <c r="K109" s="137"/>
      <c r="L109" s="137"/>
      <c r="M109" s="137"/>
      <c r="N109" s="137"/>
      <c r="O109" s="137"/>
      <c r="P109" s="137"/>
      <c r="Q109" s="137"/>
      <c r="R109" s="137"/>
      <c r="S109" s="137"/>
      <c r="T109" s="137"/>
      <c r="U109" s="137"/>
      <c r="V109" s="137"/>
      <c r="W109" s="137"/>
      <c r="X109" s="137"/>
    </row>
    <row r="110">
      <c r="A110" s="137"/>
      <c r="B110" s="137"/>
      <c r="C110" s="137"/>
      <c r="D110" s="148"/>
      <c r="E110" s="137"/>
      <c r="F110" s="148"/>
      <c r="G110" s="129"/>
      <c r="H110" s="149"/>
      <c r="I110" s="137"/>
      <c r="J110" s="137"/>
      <c r="K110" s="137"/>
      <c r="L110" s="137"/>
      <c r="M110" s="137"/>
      <c r="N110" s="137"/>
      <c r="O110" s="137"/>
      <c r="P110" s="137"/>
      <c r="Q110" s="137"/>
      <c r="R110" s="137"/>
      <c r="S110" s="137"/>
      <c r="T110" s="137"/>
      <c r="U110" s="137"/>
      <c r="V110" s="137"/>
      <c r="W110" s="137"/>
      <c r="X110" s="137"/>
    </row>
    <row r="111">
      <c r="A111" s="137"/>
      <c r="B111" s="137"/>
      <c r="C111" s="137"/>
      <c r="D111" s="148"/>
      <c r="E111" s="137"/>
      <c r="F111" s="148"/>
      <c r="G111" s="129"/>
      <c r="H111" s="149"/>
      <c r="I111" s="137"/>
      <c r="J111" s="137"/>
      <c r="K111" s="137"/>
      <c r="L111" s="137"/>
      <c r="M111" s="137"/>
      <c r="N111" s="137"/>
      <c r="O111" s="137"/>
      <c r="P111" s="137"/>
      <c r="Q111" s="137"/>
      <c r="R111" s="137"/>
      <c r="S111" s="137"/>
      <c r="T111" s="137"/>
      <c r="U111" s="137"/>
      <c r="V111" s="137"/>
      <c r="W111" s="137"/>
      <c r="X111" s="137"/>
    </row>
    <row r="112">
      <c r="A112" s="137"/>
      <c r="B112" s="137"/>
      <c r="C112" s="137"/>
      <c r="D112" s="148"/>
      <c r="E112" s="137"/>
      <c r="F112" s="148"/>
      <c r="G112" s="129"/>
      <c r="H112" s="149"/>
      <c r="I112" s="137"/>
      <c r="J112" s="137"/>
      <c r="K112" s="137"/>
      <c r="L112" s="137"/>
      <c r="M112" s="137"/>
      <c r="N112" s="137"/>
      <c r="O112" s="137"/>
      <c r="P112" s="137"/>
      <c r="Q112" s="137"/>
      <c r="R112" s="137"/>
      <c r="S112" s="137"/>
      <c r="T112" s="137"/>
      <c r="U112" s="137"/>
      <c r="V112" s="137"/>
      <c r="W112" s="137"/>
      <c r="X112" s="137"/>
    </row>
    <row r="113">
      <c r="A113" s="137"/>
      <c r="B113" s="137"/>
      <c r="C113" s="137"/>
      <c r="D113" s="148"/>
      <c r="E113" s="137"/>
      <c r="F113" s="148"/>
      <c r="G113" s="129"/>
      <c r="H113" s="149"/>
      <c r="I113" s="137"/>
      <c r="J113" s="137"/>
      <c r="K113" s="137"/>
      <c r="L113" s="137"/>
      <c r="M113" s="137"/>
      <c r="N113" s="137"/>
      <c r="O113" s="137"/>
      <c r="P113" s="137"/>
      <c r="Q113" s="137"/>
      <c r="R113" s="137"/>
      <c r="S113" s="137"/>
      <c r="T113" s="137"/>
      <c r="U113" s="137"/>
      <c r="V113" s="137"/>
      <c r="W113" s="137"/>
      <c r="X113" s="137"/>
    </row>
    <row r="114">
      <c r="A114" s="137"/>
      <c r="B114" s="137"/>
      <c r="C114" s="137"/>
      <c r="D114" s="148"/>
      <c r="E114" s="137"/>
      <c r="F114" s="148"/>
      <c r="G114" s="129"/>
      <c r="H114" s="149"/>
      <c r="I114" s="137"/>
      <c r="J114" s="137"/>
      <c r="K114" s="137"/>
      <c r="L114" s="137"/>
      <c r="M114" s="137"/>
      <c r="N114" s="137"/>
      <c r="O114" s="137"/>
      <c r="P114" s="137"/>
      <c r="Q114" s="137"/>
      <c r="R114" s="137"/>
      <c r="S114" s="137"/>
      <c r="T114" s="137"/>
      <c r="U114" s="137"/>
      <c r="V114" s="137"/>
      <c r="W114" s="137"/>
      <c r="X114" s="137"/>
    </row>
    <row r="115">
      <c r="A115" s="137"/>
      <c r="B115" s="137"/>
      <c r="C115" s="137"/>
      <c r="D115" s="148"/>
      <c r="E115" s="137"/>
      <c r="F115" s="148"/>
      <c r="G115" s="129"/>
      <c r="H115" s="149"/>
      <c r="I115" s="137"/>
      <c r="J115" s="137"/>
      <c r="K115" s="137"/>
      <c r="L115" s="137"/>
      <c r="M115" s="137"/>
      <c r="N115" s="137"/>
      <c r="O115" s="137"/>
      <c r="P115" s="137"/>
      <c r="Q115" s="137"/>
      <c r="R115" s="137"/>
      <c r="S115" s="137"/>
      <c r="T115" s="137"/>
      <c r="U115" s="137"/>
      <c r="V115" s="137"/>
      <c r="W115" s="137"/>
      <c r="X115" s="137"/>
    </row>
    <row r="116">
      <c r="A116" s="137"/>
      <c r="B116" s="137"/>
      <c r="C116" s="137"/>
      <c r="D116" s="148"/>
      <c r="E116" s="137"/>
      <c r="F116" s="148"/>
      <c r="G116" s="129"/>
      <c r="H116" s="149"/>
      <c r="I116" s="137"/>
      <c r="J116" s="137"/>
      <c r="K116" s="137"/>
      <c r="L116" s="137"/>
      <c r="M116" s="137"/>
      <c r="N116" s="137"/>
      <c r="O116" s="137"/>
      <c r="P116" s="137"/>
      <c r="Q116" s="137"/>
      <c r="R116" s="137"/>
      <c r="S116" s="137"/>
      <c r="T116" s="137"/>
      <c r="U116" s="137"/>
      <c r="V116" s="137"/>
      <c r="W116" s="137"/>
      <c r="X116" s="137"/>
    </row>
    <row r="117">
      <c r="A117" s="137"/>
      <c r="B117" s="137"/>
      <c r="C117" s="137"/>
      <c r="D117" s="148"/>
      <c r="E117" s="137"/>
      <c r="F117" s="148"/>
      <c r="G117" s="129"/>
      <c r="H117" s="149"/>
      <c r="I117" s="137"/>
      <c r="J117" s="137"/>
      <c r="K117" s="137"/>
      <c r="L117" s="137"/>
      <c r="M117" s="137"/>
      <c r="N117" s="137"/>
      <c r="O117" s="137"/>
      <c r="P117" s="137"/>
      <c r="Q117" s="137"/>
      <c r="R117" s="137"/>
      <c r="S117" s="137"/>
      <c r="T117" s="137"/>
      <c r="U117" s="137"/>
      <c r="V117" s="137"/>
      <c r="W117" s="137"/>
      <c r="X117" s="137"/>
    </row>
    <row r="118">
      <c r="A118" s="137"/>
      <c r="B118" s="137"/>
      <c r="C118" s="137"/>
      <c r="D118" s="148"/>
      <c r="E118" s="137"/>
      <c r="F118" s="148"/>
      <c r="G118" s="129"/>
      <c r="H118" s="149"/>
      <c r="I118" s="137"/>
      <c r="J118" s="137"/>
      <c r="K118" s="137"/>
      <c r="L118" s="137"/>
      <c r="M118" s="137"/>
      <c r="N118" s="137"/>
      <c r="O118" s="137"/>
      <c r="P118" s="137"/>
      <c r="Q118" s="137"/>
      <c r="R118" s="137"/>
      <c r="S118" s="137"/>
      <c r="T118" s="137"/>
      <c r="U118" s="137"/>
      <c r="V118" s="137"/>
      <c r="W118" s="137"/>
      <c r="X118" s="137"/>
    </row>
    <row r="119">
      <c r="A119" s="137"/>
      <c r="B119" s="137"/>
      <c r="C119" s="137"/>
      <c r="D119" s="148"/>
      <c r="E119" s="137"/>
      <c r="F119" s="148"/>
      <c r="G119" s="129"/>
      <c r="H119" s="149"/>
      <c r="I119" s="137"/>
      <c r="J119" s="137"/>
      <c r="K119" s="137"/>
      <c r="L119" s="137"/>
      <c r="M119" s="137"/>
      <c r="N119" s="137"/>
      <c r="O119" s="137"/>
      <c r="P119" s="137"/>
      <c r="Q119" s="137"/>
      <c r="R119" s="137"/>
      <c r="S119" s="137"/>
      <c r="T119" s="137"/>
      <c r="U119" s="137"/>
      <c r="V119" s="137"/>
      <c r="W119" s="137"/>
      <c r="X119" s="137"/>
    </row>
    <row r="120">
      <c r="A120" s="137"/>
      <c r="B120" s="137"/>
      <c r="C120" s="137"/>
      <c r="D120" s="148"/>
      <c r="E120" s="137"/>
      <c r="F120" s="148"/>
      <c r="G120" s="129"/>
      <c r="H120" s="149"/>
      <c r="I120" s="137"/>
      <c r="J120" s="137"/>
      <c r="K120" s="137"/>
      <c r="L120" s="137"/>
      <c r="M120" s="137"/>
      <c r="N120" s="137"/>
      <c r="O120" s="137"/>
      <c r="P120" s="137"/>
      <c r="Q120" s="137"/>
      <c r="R120" s="137"/>
      <c r="S120" s="137"/>
      <c r="T120" s="137"/>
      <c r="U120" s="137"/>
      <c r="V120" s="137"/>
      <c r="W120" s="137"/>
      <c r="X120" s="137"/>
    </row>
    <row r="121">
      <c r="A121" s="137"/>
      <c r="B121" s="137"/>
      <c r="C121" s="137"/>
      <c r="D121" s="148"/>
      <c r="E121" s="137"/>
      <c r="F121" s="148"/>
      <c r="G121" s="129"/>
      <c r="H121" s="149"/>
      <c r="I121" s="137"/>
      <c r="J121" s="137"/>
      <c r="K121" s="137"/>
      <c r="L121" s="137"/>
      <c r="M121" s="137"/>
      <c r="N121" s="137"/>
      <c r="O121" s="137"/>
      <c r="P121" s="137"/>
      <c r="Q121" s="137"/>
      <c r="R121" s="137"/>
      <c r="S121" s="137"/>
      <c r="T121" s="137"/>
      <c r="U121" s="137"/>
      <c r="V121" s="137"/>
      <c r="W121" s="137"/>
      <c r="X121" s="137"/>
    </row>
    <row r="122">
      <c r="A122" s="137"/>
      <c r="B122" s="137"/>
      <c r="C122" s="137"/>
      <c r="D122" s="148"/>
      <c r="E122" s="137"/>
      <c r="F122" s="148"/>
      <c r="G122" s="129"/>
      <c r="H122" s="149"/>
      <c r="I122" s="137"/>
      <c r="J122" s="137"/>
      <c r="K122" s="137"/>
      <c r="L122" s="137"/>
      <c r="M122" s="137"/>
      <c r="N122" s="137"/>
      <c r="O122" s="137"/>
      <c r="P122" s="137"/>
      <c r="Q122" s="137"/>
      <c r="R122" s="137"/>
      <c r="S122" s="137"/>
      <c r="T122" s="137"/>
      <c r="U122" s="137"/>
      <c r="V122" s="137"/>
      <c r="W122" s="137"/>
      <c r="X122" s="137"/>
    </row>
    <row r="123">
      <c r="A123" s="137"/>
      <c r="B123" s="137"/>
      <c r="C123" s="137"/>
      <c r="D123" s="148"/>
      <c r="E123" s="137"/>
      <c r="F123" s="148"/>
      <c r="G123" s="129"/>
      <c r="H123" s="149"/>
      <c r="I123" s="137"/>
      <c r="J123" s="137"/>
      <c r="K123" s="137"/>
      <c r="L123" s="137"/>
      <c r="M123" s="137"/>
      <c r="N123" s="137"/>
      <c r="O123" s="137"/>
      <c r="P123" s="137"/>
      <c r="Q123" s="137"/>
      <c r="R123" s="137"/>
      <c r="S123" s="137"/>
      <c r="T123" s="137"/>
      <c r="U123" s="137"/>
      <c r="V123" s="137"/>
      <c r="W123" s="137"/>
      <c r="X123" s="137"/>
    </row>
    <row r="124">
      <c r="A124" s="137"/>
      <c r="B124" s="137"/>
      <c r="C124" s="137"/>
      <c r="D124" s="148"/>
      <c r="E124" s="137"/>
      <c r="F124" s="148"/>
      <c r="G124" s="129"/>
      <c r="H124" s="149"/>
      <c r="I124" s="137"/>
      <c r="J124" s="137"/>
      <c r="K124" s="137"/>
      <c r="L124" s="137"/>
      <c r="M124" s="137"/>
      <c r="N124" s="137"/>
      <c r="O124" s="137"/>
      <c r="P124" s="137"/>
      <c r="Q124" s="137"/>
      <c r="R124" s="137"/>
      <c r="S124" s="137"/>
      <c r="T124" s="137"/>
      <c r="U124" s="137"/>
      <c r="V124" s="137"/>
      <c r="W124" s="137"/>
      <c r="X124" s="137"/>
    </row>
    <row r="125">
      <c r="A125" s="137"/>
      <c r="B125" s="137"/>
      <c r="C125" s="137"/>
      <c r="D125" s="148"/>
      <c r="E125" s="137"/>
      <c r="F125" s="148"/>
      <c r="G125" s="129"/>
      <c r="H125" s="149"/>
      <c r="I125" s="137"/>
      <c r="J125" s="137"/>
      <c r="K125" s="137"/>
      <c r="L125" s="137"/>
      <c r="M125" s="137"/>
      <c r="N125" s="137"/>
      <c r="O125" s="137"/>
      <c r="P125" s="137"/>
      <c r="Q125" s="137"/>
      <c r="R125" s="137"/>
      <c r="S125" s="137"/>
      <c r="T125" s="137"/>
      <c r="U125" s="137"/>
      <c r="V125" s="137"/>
      <c r="W125" s="137"/>
      <c r="X125" s="137"/>
    </row>
    <row r="126">
      <c r="A126" s="137"/>
      <c r="B126" s="137"/>
      <c r="C126" s="137"/>
      <c r="D126" s="148"/>
      <c r="E126" s="137"/>
      <c r="F126" s="148"/>
      <c r="G126" s="129"/>
      <c r="H126" s="149"/>
      <c r="I126" s="137"/>
      <c r="J126" s="137"/>
      <c r="K126" s="137"/>
      <c r="L126" s="137"/>
      <c r="M126" s="137"/>
      <c r="N126" s="137"/>
      <c r="O126" s="137"/>
      <c r="P126" s="137"/>
      <c r="Q126" s="137"/>
      <c r="R126" s="137"/>
      <c r="S126" s="137"/>
      <c r="T126" s="137"/>
      <c r="U126" s="137"/>
      <c r="V126" s="137"/>
      <c r="W126" s="137"/>
      <c r="X126" s="137"/>
    </row>
    <row r="127">
      <c r="A127" s="137"/>
      <c r="B127" s="137"/>
      <c r="C127" s="137"/>
      <c r="D127" s="148"/>
      <c r="E127" s="137"/>
      <c r="F127" s="148"/>
      <c r="G127" s="129"/>
      <c r="H127" s="149"/>
      <c r="I127" s="137"/>
      <c r="J127" s="137"/>
      <c r="K127" s="137"/>
      <c r="L127" s="137"/>
      <c r="M127" s="137"/>
      <c r="N127" s="137"/>
      <c r="O127" s="137"/>
      <c r="P127" s="137"/>
      <c r="Q127" s="137"/>
      <c r="R127" s="137"/>
      <c r="S127" s="137"/>
      <c r="T127" s="137"/>
      <c r="U127" s="137"/>
      <c r="V127" s="137"/>
      <c r="W127" s="137"/>
      <c r="X127" s="137"/>
    </row>
    <row r="128">
      <c r="A128" s="137"/>
      <c r="B128" s="137"/>
      <c r="C128" s="137"/>
      <c r="D128" s="148"/>
      <c r="E128" s="137"/>
      <c r="F128" s="148"/>
      <c r="G128" s="129"/>
      <c r="H128" s="149"/>
      <c r="I128" s="137"/>
      <c r="J128" s="137"/>
      <c r="K128" s="137"/>
      <c r="L128" s="137"/>
      <c r="M128" s="137"/>
      <c r="N128" s="137"/>
      <c r="O128" s="137"/>
      <c r="P128" s="137"/>
      <c r="Q128" s="137"/>
      <c r="R128" s="137"/>
      <c r="S128" s="137"/>
      <c r="T128" s="137"/>
      <c r="U128" s="137"/>
      <c r="V128" s="137"/>
      <c r="W128" s="137"/>
      <c r="X128" s="137"/>
    </row>
    <row r="129">
      <c r="A129" s="137"/>
      <c r="B129" s="137"/>
      <c r="C129" s="137"/>
      <c r="D129" s="148"/>
      <c r="E129" s="137"/>
      <c r="F129" s="148"/>
      <c r="G129" s="129"/>
      <c r="H129" s="149"/>
      <c r="I129" s="137"/>
      <c r="J129" s="137"/>
      <c r="K129" s="137"/>
      <c r="L129" s="137"/>
      <c r="M129" s="137"/>
      <c r="N129" s="137"/>
      <c r="O129" s="137"/>
      <c r="P129" s="137"/>
      <c r="Q129" s="137"/>
      <c r="R129" s="137"/>
      <c r="S129" s="137"/>
      <c r="T129" s="137"/>
      <c r="U129" s="137"/>
      <c r="V129" s="137"/>
      <c r="W129" s="137"/>
      <c r="X129" s="137"/>
    </row>
    <row r="130">
      <c r="A130" s="137"/>
      <c r="B130" s="137"/>
      <c r="C130" s="137"/>
      <c r="D130" s="148"/>
      <c r="E130" s="137"/>
      <c r="F130" s="148"/>
      <c r="G130" s="129"/>
      <c r="H130" s="149"/>
      <c r="I130" s="137"/>
      <c r="J130" s="137"/>
      <c r="K130" s="137"/>
      <c r="L130" s="137"/>
      <c r="M130" s="137"/>
      <c r="N130" s="137"/>
      <c r="O130" s="137"/>
      <c r="P130" s="137"/>
      <c r="Q130" s="137"/>
      <c r="R130" s="137"/>
      <c r="S130" s="137"/>
      <c r="T130" s="137"/>
      <c r="U130" s="137"/>
      <c r="V130" s="137"/>
      <c r="W130" s="137"/>
      <c r="X130" s="137"/>
    </row>
    <row r="131">
      <c r="A131" s="137"/>
      <c r="B131" s="137"/>
      <c r="C131" s="137"/>
      <c r="D131" s="148"/>
      <c r="E131" s="137"/>
      <c r="F131" s="148"/>
      <c r="G131" s="129"/>
      <c r="H131" s="149"/>
      <c r="I131" s="137"/>
      <c r="J131" s="137"/>
      <c r="K131" s="137"/>
      <c r="L131" s="137"/>
      <c r="M131" s="137"/>
      <c r="N131" s="137"/>
      <c r="O131" s="137"/>
      <c r="P131" s="137"/>
      <c r="Q131" s="137"/>
      <c r="R131" s="137"/>
      <c r="S131" s="137"/>
      <c r="T131" s="137"/>
      <c r="U131" s="137"/>
      <c r="V131" s="137"/>
      <c r="W131" s="137"/>
      <c r="X131" s="137"/>
    </row>
    <row r="132">
      <c r="A132" s="137"/>
      <c r="B132" s="137"/>
      <c r="C132" s="137"/>
      <c r="D132" s="148"/>
      <c r="E132" s="137"/>
      <c r="F132" s="148"/>
      <c r="G132" s="129"/>
      <c r="H132" s="149"/>
      <c r="I132" s="137"/>
      <c r="J132" s="137"/>
      <c r="K132" s="137"/>
      <c r="L132" s="137"/>
      <c r="M132" s="137"/>
      <c r="N132" s="137"/>
      <c r="O132" s="137"/>
      <c r="P132" s="137"/>
      <c r="Q132" s="137"/>
      <c r="R132" s="137"/>
      <c r="S132" s="137"/>
      <c r="T132" s="137"/>
      <c r="U132" s="137"/>
      <c r="V132" s="137"/>
      <c r="W132" s="137"/>
      <c r="X132" s="137"/>
    </row>
    <row r="133">
      <c r="A133" s="137"/>
      <c r="B133" s="137"/>
      <c r="C133" s="137"/>
      <c r="D133" s="148"/>
      <c r="E133" s="137"/>
      <c r="F133" s="148"/>
      <c r="G133" s="129"/>
      <c r="H133" s="149"/>
      <c r="I133" s="137"/>
      <c r="J133" s="137"/>
      <c r="K133" s="137"/>
      <c r="L133" s="137"/>
      <c r="M133" s="137"/>
      <c r="N133" s="137"/>
      <c r="O133" s="137"/>
      <c r="P133" s="137"/>
      <c r="Q133" s="137"/>
      <c r="R133" s="137"/>
      <c r="S133" s="137"/>
      <c r="T133" s="137"/>
      <c r="U133" s="137"/>
      <c r="V133" s="137"/>
      <c r="W133" s="137"/>
      <c r="X133" s="137"/>
    </row>
    <row r="134">
      <c r="A134" s="137"/>
      <c r="B134" s="137"/>
      <c r="C134" s="137"/>
      <c r="D134" s="148"/>
      <c r="E134" s="137"/>
      <c r="F134" s="148"/>
      <c r="G134" s="129"/>
      <c r="H134" s="149"/>
      <c r="I134" s="137"/>
      <c r="J134" s="137"/>
      <c r="K134" s="137"/>
      <c r="L134" s="137"/>
      <c r="M134" s="137"/>
      <c r="N134" s="137"/>
      <c r="O134" s="137"/>
      <c r="P134" s="137"/>
      <c r="Q134" s="137"/>
      <c r="R134" s="137"/>
      <c r="S134" s="137"/>
      <c r="T134" s="137"/>
      <c r="U134" s="137"/>
      <c r="V134" s="137"/>
      <c r="W134" s="137"/>
      <c r="X134" s="137"/>
    </row>
    <row r="135">
      <c r="A135" s="137"/>
      <c r="B135" s="137"/>
      <c r="C135" s="137"/>
      <c r="D135" s="148"/>
      <c r="E135" s="137"/>
      <c r="F135" s="148"/>
      <c r="G135" s="129"/>
      <c r="H135" s="149"/>
      <c r="I135" s="137"/>
      <c r="J135" s="137"/>
      <c r="K135" s="137"/>
      <c r="L135" s="137"/>
      <c r="M135" s="137"/>
      <c r="N135" s="137"/>
      <c r="O135" s="137"/>
      <c r="P135" s="137"/>
      <c r="Q135" s="137"/>
      <c r="R135" s="137"/>
      <c r="S135" s="137"/>
      <c r="T135" s="137"/>
      <c r="U135" s="137"/>
      <c r="V135" s="137"/>
      <c r="W135" s="137"/>
      <c r="X135" s="137"/>
    </row>
    <row r="136">
      <c r="A136" s="137"/>
      <c r="B136" s="137"/>
      <c r="C136" s="137"/>
      <c r="D136" s="148"/>
      <c r="E136" s="137"/>
      <c r="F136" s="148"/>
      <c r="G136" s="129"/>
      <c r="H136" s="149"/>
      <c r="I136" s="137"/>
      <c r="J136" s="137"/>
      <c r="K136" s="137"/>
      <c r="L136" s="137"/>
      <c r="M136" s="137"/>
      <c r="N136" s="137"/>
      <c r="O136" s="137"/>
      <c r="P136" s="137"/>
      <c r="Q136" s="137"/>
      <c r="R136" s="137"/>
      <c r="S136" s="137"/>
      <c r="T136" s="137"/>
      <c r="U136" s="137"/>
      <c r="V136" s="137"/>
      <c r="W136" s="137"/>
      <c r="X136" s="137"/>
    </row>
    <row r="137">
      <c r="A137" s="137"/>
      <c r="B137" s="137"/>
      <c r="C137" s="137"/>
      <c r="D137" s="148"/>
      <c r="E137" s="137"/>
      <c r="F137" s="148"/>
      <c r="G137" s="129"/>
      <c r="H137" s="149"/>
      <c r="I137" s="137"/>
      <c r="J137" s="137"/>
      <c r="K137" s="137"/>
      <c r="L137" s="137"/>
      <c r="M137" s="137"/>
      <c r="N137" s="137"/>
      <c r="O137" s="137"/>
      <c r="P137" s="137"/>
      <c r="Q137" s="137"/>
      <c r="R137" s="137"/>
      <c r="S137" s="137"/>
      <c r="T137" s="137"/>
      <c r="U137" s="137"/>
      <c r="V137" s="137"/>
      <c r="W137" s="137"/>
      <c r="X137" s="137"/>
    </row>
    <row r="138">
      <c r="A138" s="137"/>
      <c r="B138" s="137"/>
      <c r="C138" s="137"/>
      <c r="D138" s="148"/>
      <c r="E138" s="137"/>
      <c r="F138" s="148"/>
      <c r="G138" s="129"/>
      <c r="H138" s="149"/>
      <c r="I138" s="137"/>
      <c r="J138" s="137"/>
      <c r="K138" s="137"/>
      <c r="L138" s="137"/>
      <c r="M138" s="137"/>
      <c r="N138" s="137"/>
      <c r="O138" s="137"/>
      <c r="P138" s="137"/>
      <c r="Q138" s="137"/>
      <c r="R138" s="137"/>
      <c r="S138" s="137"/>
      <c r="T138" s="137"/>
      <c r="U138" s="137"/>
      <c r="V138" s="137"/>
      <c r="W138" s="137"/>
      <c r="X138" s="137"/>
    </row>
    <row r="139">
      <c r="A139" s="137"/>
      <c r="B139" s="137"/>
      <c r="C139" s="137"/>
      <c r="D139" s="148"/>
      <c r="E139" s="137"/>
      <c r="F139" s="148"/>
      <c r="G139" s="129"/>
      <c r="H139" s="149"/>
      <c r="I139" s="137"/>
      <c r="J139" s="137"/>
      <c r="K139" s="137"/>
      <c r="L139" s="137"/>
      <c r="M139" s="137"/>
      <c r="N139" s="137"/>
      <c r="O139" s="137"/>
      <c r="P139" s="137"/>
      <c r="Q139" s="137"/>
      <c r="R139" s="137"/>
      <c r="S139" s="137"/>
      <c r="T139" s="137"/>
      <c r="U139" s="137"/>
      <c r="V139" s="137"/>
      <c r="W139" s="137"/>
      <c r="X139" s="137"/>
    </row>
    <row r="140">
      <c r="A140" s="137"/>
      <c r="B140" s="137"/>
      <c r="C140" s="137"/>
      <c r="D140" s="148"/>
      <c r="E140" s="137"/>
      <c r="F140" s="148"/>
      <c r="G140" s="129"/>
      <c r="H140" s="149"/>
      <c r="I140" s="137"/>
      <c r="J140" s="137"/>
      <c r="K140" s="137"/>
      <c r="L140" s="137"/>
      <c r="M140" s="137"/>
      <c r="N140" s="137"/>
      <c r="O140" s="137"/>
      <c r="P140" s="137"/>
      <c r="Q140" s="137"/>
      <c r="R140" s="137"/>
      <c r="S140" s="137"/>
      <c r="T140" s="137"/>
      <c r="U140" s="137"/>
      <c r="V140" s="137"/>
      <c r="W140" s="137"/>
      <c r="X140" s="137"/>
    </row>
    <row r="141">
      <c r="A141" s="137"/>
      <c r="B141" s="137"/>
      <c r="C141" s="137"/>
      <c r="D141" s="148"/>
      <c r="E141" s="137"/>
      <c r="F141" s="148"/>
      <c r="G141" s="129"/>
      <c r="H141" s="149"/>
      <c r="I141" s="137"/>
      <c r="J141" s="137"/>
      <c r="K141" s="137"/>
      <c r="L141" s="137"/>
      <c r="M141" s="137"/>
      <c r="N141" s="137"/>
      <c r="O141" s="137"/>
      <c r="P141" s="137"/>
      <c r="Q141" s="137"/>
      <c r="R141" s="137"/>
      <c r="S141" s="137"/>
      <c r="T141" s="137"/>
      <c r="U141" s="137"/>
      <c r="V141" s="137"/>
      <c r="W141" s="137"/>
      <c r="X141" s="137"/>
    </row>
    <row r="142">
      <c r="A142" s="137"/>
      <c r="B142" s="137"/>
      <c r="C142" s="137"/>
      <c r="D142" s="148"/>
      <c r="E142" s="137"/>
      <c r="F142" s="148"/>
      <c r="G142" s="129"/>
      <c r="H142" s="149"/>
      <c r="I142" s="137"/>
      <c r="J142" s="137"/>
      <c r="K142" s="137"/>
      <c r="L142" s="137"/>
      <c r="M142" s="137"/>
      <c r="N142" s="137"/>
      <c r="O142" s="137"/>
      <c r="P142" s="137"/>
      <c r="Q142" s="137"/>
      <c r="R142" s="137"/>
      <c r="S142" s="137"/>
      <c r="T142" s="137"/>
      <c r="U142" s="137"/>
      <c r="V142" s="137"/>
      <c r="W142" s="137"/>
      <c r="X142" s="137"/>
    </row>
    <row r="143">
      <c r="A143" s="137"/>
      <c r="B143" s="137"/>
      <c r="C143" s="137"/>
      <c r="D143" s="148"/>
      <c r="E143" s="137"/>
      <c r="F143" s="148"/>
      <c r="G143" s="129"/>
      <c r="H143" s="149"/>
      <c r="I143" s="137"/>
      <c r="J143" s="137"/>
      <c r="K143" s="137"/>
      <c r="L143" s="137"/>
      <c r="M143" s="137"/>
      <c r="N143" s="137"/>
      <c r="O143" s="137"/>
      <c r="P143" s="137"/>
      <c r="Q143" s="137"/>
      <c r="R143" s="137"/>
      <c r="S143" s="137"/>
      <c r="T143" s="137"/>
      <c r="U143" s="137"/>
      <c r="V143" s="137"/>
      <c r="W143" s="137"/>
      <c r="X143" s="137"/>
    </row>
    <row r="144">
      <c r="A144" s="137"/>
      <c r="B144" s="137"/>
      <c r="C144" s="137"/>
      <c r="D144" s="148"/>
      <c r="E144" s="137"/>
      <c r="F144" s="148"/>
      <c r="G144" s="129"/>
      <c r="H144" s="149"/>
      <c r="I144" s="137"/>
      <c r="J144" s="137"/>
      <c r="K144" s="137"/>
      <c r="L144" s="137"/>
      <c r="M144" s="137"/>
      <c r="N144" s="137"/>
      <c r="O144" s="137"/>
      <c r="P144" s="137"/>
      <c r="Q144" s="137"/>
      <c r="R144" s="137"/>
      <c r="S144" s="137"/>
      <c r="T144" s="137"/>
      <c r="U144" s="137"/>
      <c r="V144" s="137"/>
      <c r="W144" s="137"/>
      <c r="X144" s="137"/>
    </row>
    <row r="145">
      <c r="A145" s="137"/>
      <c r="B145" s="137"/>
      <c r="C145" s="137"/>
      <c r="D145" s="148"/>
      <c r="E145" s="137"/>
      <c r="F145" s="148"/>
      <c r="G145" s="129"/>
      <c r="H145" s="149"/>
      <c r="I145" s="137"/>
      <c r="J145" s="137"/>
      <c r="K145" s="137"/>
      <c r="L145" s="137"/>
      <c r="M145" s="137"/>
      <c r="N145" s="137"/>
      <c r="O145" s="137"/>
      <c r="P145" s="137"/>
      <c r="Q145" s="137"/>
      <c r="R145" s="137"/>
      <c r="S145" s="137"/>
      <c r="T145" s="137"/>
      <c r="U145" s="137"/>
      <c r="V145" s="137"/>
      <c r="W145" s="137"/>
      <c r="X145" s="137"/>
    </row>
    <row r="146">
      <c r="A146" s="137"/>
      <c r="B146" s="137"/>
      <c r="C146" s="137"/>
      <c r="D146" s="148"/>
      <c r="E146" s="137"/>
      <c r="F146" s="148"/>
      <c r="G146" s="129"/>
      <c r="H146" s="149"/>
      <c r="I146" s="137"/>
      <c r="J146" s="137"/>
      <c r="K146" s="137"/>
      <c r="L146" s="137"/>
      <c r="M146" s="137"/>
      <c r="N146" s="137"/>
      <c r="O146" s="137"/>
      <c r="P146" s="137"/>
      <c r="Q146" s="137"/>
      <c r="R146" s="137"/>
      <c r="S146" s="137"/>
      <c r="T146" s="137"/>
      <c r="U146" s="137"/>
      <c r="V146" s="137"/>
      <c r="W146" s="137"/>
      <c r="X146" s="137"/>
    </row>
    <row r="147">
      <c r="A147" s="137"/>
      <c r="B147" s="137"/>
      <c r="C147" s="137"/>
      <c r="D147" s="148"/>
      <c r="E147" s="137"/>
      <c r="F147" s="148"/>
      <c r="G147" s="129"/>
      <c r="H147" s="149"/>
      <c r="I147" s="137"/>
      <c r="J147" s="137"/>
      <c r="K147" s="137"/>
      <c r="L147" s="137"/>
      <c r="M147" s="137"/>
      <c r="N147" s="137"/>
      <c r="O147" s="137"/>
      <c r="P147" s="137"/>
      <c r="Q147" s="137"/>
      <c r="R147" s="137"/>
      <c r="S147" s="137"/>
      <c r="T147" s="137"/>
      <c r="U147" s="137"/>
      <c r="V147" s="137"/>
      <c r="W147" s="137"/>
      <c r="X147" s="137"/>
    </row>
    <row r="148">
      <c r="A148" s="137"/>
      <c r="B148" s="137"/>
      <c r="C148" s="137"/>
      <c r="D148" s="148"/>
      <c r="E148" s="137"/>
      <c r="F148" s="148"/>
      <c r="G148" s="129"/>
      <c r="H148" s="149"/>
      <c r="I148" s="137"/>
      <c r="J148" s="137"/>
      <c r="K148" s="137"/>
      <c r="L148" s="137"/>
      <c r="M148" s="137"/>
      <c r="N148" s="137"/>
      <c r="O148" s="137"/>
      <c r="P148" s="137"/>
      <c r="Q148" s="137"/>
      <c r="R148" s="137"/>
      <c r="S148" s="137"/>
      <c r="T148" s="137"/>
      <c r="U148" s="137"/>
      <c r="V148" s="137"/>
      <c r="W148" s="137"/>
      <c r="X148" s="137"/>
    </row>
    <row r="149">
      <c r="A149" s="137"/>
      <c r="B149" s="137"/>
      <c r="C149" s="137"/>
      <c r="D149" s="148"/>
      <c r="E149" s="137"/>
      <c r="F149" s="148"/>
      <c r="G149" s="129"/>
      <c r="H149" s="149"/>
      <c r="I149" s="137"/>
      <c r="J149" s="137"/>
      <c r="K149" s="137"/>
      <c r="L149" s="137"/>
      <c r="M149" s="137"/>
      <c r="N149" s="137"/>
      <c r="O149" s="137"/>
      <c r="P149" s="137"/>
      <c r="Q149" s="137"/>
      <c r="R149" s="137"/>
      <c r="S149" s="137"/>
      <c r="T149" s="137"/>
      <c r="U149" s="137"/>
      <c r="V149" s="137"/>
      <c r="W149" s="137"/>
      <c r="X149" s="137"/>
    </row>
    <row r="150">
      <c r="A150" s="137"/>
      <c r="B150" s="137"/>
      <c r="C150" s="137"/>
      <c r="D150" s="148"/>
      <c r="E150" s="137"/>
      <c r="F150" s="148"/>
      <c r="G150" s="129"/>
      <c r="H150" s="149"/>
      <c r="I150" s="137"/>
      <c r="J150" s="137"/>
      <c r="K150" s="137"/>
      <c r="L150" s="137"/>
      <c r="M150" s="137"/>
      <c r="N150" s="137"/>
      <c r="O150" s="137"/>
      <c r="P150" s="137"/>
      <c r="Q150" s="137"/>
      <c r="R150" s="137"/>
      <c r="S150" s="137"/>
      <c r="T150" s="137"/>
      <c r="U150" s="137"/>
      <c r="V150" s="137"/>
      <c r="W150" s="137"/>
      <c r="X150" s="137"/>
    </row>
    <row r="151">
      <c r="A151" s="137"/>
      <c r="B151" s="137"/>
      <c r="C151" s="137"/>
      <c r="D151" s="148"/>
      <c r="E151" s="137"/>
      <c r="F151" s="148"/>
      <c r="G151" s="129"/>
      <c r="H151" s="149"/>
      <c r="I151" s="137"/>
      <c r="J151" s="137"/>
      <c r="K151" s="137"/>
      <c r="L151" s="137"/>
      <c r="M151" s="137"/>
      <c r="N151" s="137"/>
      <c r="O151" s="137"/>
      <c r="P151" s="137"/>
      <c r="Q151" s="137"/>
      <c r="R151" s="137"/>
      <c r="S151" s="137"/>
      <c r="T151" s="137"/>
      <c r="U151" s="137"/>
      <c r="V151" s="137"/>
      <c r="W151" s="137"/>
      <c r="X151" s="137"/>
    </row>
    <row r="152">
      <c r="A152" s="137"/>
      <c r="B152" s="137"/>
      <c r="C152" s="137"/>
      <c r="D152" s="148"/>
      <c r="E152" s="137"/>
      <c r="F152" s="148"/>
      <c r="G152" s="129"/>
      <c r="H152" s="149"/>
      <c r="I152" s="137"/>
      <c r="J152" s="137"/>
      <c r="K152" s="137"/>
      <c r="L152" s="137"/>
      <c r="M152" s="137"/>
      <c r="N152" s="137"/>
      <c r="O152" s="137"/>
      <c r="P152" s="137"/>
      <c r="Q152" s="137"/>
      <c r="R152" s="137"/>
      <c r="S152" s="137"/>
      <c r="T152" s="137"/>
      <c r="U152" s="137"/>
      <c r="V152" s="137"/>
      <c r="W152" s="137"/>
      <c r="X152" s="137"/>
    </row>
    <row r="153">
      <c r="A153" s="137"/>
      <c r="B153" s="137"/>
      <c r="C153" s="137"/>
      <c r="D153" s="148"/>
      <c r="E153" s="137"/>
      <c r="F153" s="148"/>
      <c r="G153" s="129"/>
      <c r="H153" s="149"/>
      <c r="I153" s="137"/>
      <c r="J153" s="137"/>
      <c r="K153" s="137"/>
      <c r="L153" s="137"/>
      <c r="M153" s="137"/>
      <c r="N153" s="137"/>
      <c r="O153" s="137"/>
      <c r="P153" s="137"/>
      <c r="Q153" s="137"/>
      <c r="R153" s="137"/>
      <c r="S153" s="137"/>
      <c r="T153" s="137"/>
      <c r="U153" s="137"/>
      <c r="V153" s="137"/>
      <c r="W153" s="137"/>
      <c r="X153" s="137"/>
    </row>
    <row r="154">
      <c r="A154" s="137"/>
      <c r="B154" s="137"/>
      <c r="C154" s="137"/>
      <c r="D154" s="148"/>
      <c r="E154" s="137"/>
      <c r="F154" s="148"/>
      <c r="G154" s="129"/>
      <c r="H154" s="149"/>
      <c r="I154" s="137"/>
      <c r="J154" s="137"/>
      <c r="K154" s="137"/>
      <c r="L154" s="137"/>
      <c r="M154" s="137"/>
      <c r="N154" s="137"/>
      <c r="O154" s="137"/>
      <c r="P154" s="137"/>
      <c r="Q154" s="137"/>
      <c r="R154" s="137"/>
      <c r="S154" s="137"/>
      <c r="T154" s="137"/>
      <c r="U154" s="137"/>
      <c r="V154" s="137"/>
      <c r="W154" s="137"/>
      <c r="X154" s="137"/>
    </row>
    <row r="155">
      <c r="A155" s="137"/>
      <c r="B155" s="137"/>
      <c r="C155" s="137"/>
      <c r="D155" s="148"/>
      <c r="E155" s="137"/>
      <c r="F155" s="148"/>
      <c r="G155" s="129"/>
      <c r="H155" s="149"/>
      <c r="I155" s="137"/>
      <c r="J155" s="137"/>
      <c r="K155" s="137"/>
      <c r="L155" s="137"/>
      <c r="M155" s="137"/>
      <c r="N155" s="137"/>
      <c r="O155" s="137"/>
      <c r="P155" s="137"/>
      <c r="Q155" s="137"/>
      <c r="R155" s="137"/>
      <c r="S155" s="137"/>
      <c r="T155" s="137"/>
      <c r="U155" s="137"/>
      <c r="V155" s="137"/>
      <c r="W155" s="137"/>
      <c r="X155" s="137"/>
    </row>
    <row r="156">
      <c r="A156" s="137"/>
      <c r="B156" s="137"/>
      <c r="C156" s="137"/>
      <c r="D156" s="148"/>
      <c r="E156" s="137"/>
      <c r="F156" s="148"/>
      <c r="G156" s="129"/>
      <c r="H156" s="149"/>
      <c r="I156" s="137"/>
      <c r="J156" s="137"/>
      <c r="K156" s="137"/>
      <c r="L156" s="137"/>
      <c r="M156" s="137"/>
      <c r="N156" s="137"/>
      <c r="O156" s="137"/>
      <c r="P156" s="137"/>
      <c r="Q156" s="137"/>
      <c r="R156" s="137"/>
      <c r="S156" s="137"/>
      <c r="T156" s="137"/>
      <c r="U156" s="137"/>
      <c r="V156" s="137"/>
      <c r="W156" s="137"/>
      <c r="X156" s="137"/>
    </row>
    <row r="157">
      <c r="A157" s="137"/>
      <c r="B157" s="137"/>
      <c r="C157" s="137"/>
      <c r="D157" s="148"/>
      <c r="E157" s="137"/>
      <c r="F157" s="148"/>
      <c r="G157" s="129"/>
      <c r="H157" s="149"/>
      <c r="I157" s="137"/>
      <c r="J157" s="137"/>
      <c r="K157" s="137"/>
      <c r="L157" s="137"/>
      <c r="M157" s="137"/>
      <c r="N157" s="137"/>
      <c r="O157" s="137"/>
      <c r="P157" s="137"/>
      <c r="Q157" s="137"/>
      <c r="R157" s="137"/>
      <c r="S157" s="137"/>
      <c r="T157" s="137"/>
      <c r="U157" s="137"/>
      <c r="V157" s="137"/>
      <c r="W157" s="137"/>
      <c r="X157" s="137"/>
    </row>
    <row r="158">
      <c r="A158" s="137"/>
      <c r="B158" s="137"/>
      <c r="C158" s="137"/>
      <c r="D158" s="148"/>
      <c r="E158" s="137"/>
      <c r="F158" s="148"/>
      <c r="G158" s="129"/>
      <c r="H158" s="149"/>
      <c r="I158" s="137"/>
      <c r="J158" s="137"/>
      <c r="K158" s="137"/>
      <c r="L158" s="137"/>
      <c r="M158" s="137"/>
      <c r="N158" s="137"/>
      <c r="O158" s="137"/>
      <c r="P158" s="137"/>
      <c r="Q158" s="137"/>
      <c r="R158" s="137"/>
      <c r="S158" s="137"/>
      <c r="T158" s="137"/>
      <c r="U158" s="137"/>
      <c r="V158" s="137"/>
      <c r="W158" s="137"/>
      <c r="X158" s="137"/>
    </row>
    <row r="159">
      <c r="A159" s="137"/>
      <c r="B159" s="137"/>
      <c r="C159" s="137"/>
      <c r="D159" s="148"/>
      <c r="E159" s="137"/>
      <c r="F159" s="148"/>
      <c r="G159" s="129"/>
      <c r="H159" s="149"/>
      <c r="I159" s="137"/>
      <c r="J159" s="137"/>
      <c r="K159" s="137"/>
      <c r="L159" s="137"/>
      <c r="M159" s="137"/>
      <c r="N159" s="137"/>
      <c r="O159" s="137"/>
      <c r="P159" s="137"/>
      <c r="Q159" s="137"/>
      <c r="R159" s="137"/>
      <c r="S159" s="137"/>
      <c r="T159" s="137"/>
      <c r="U159" s="137"/>
      <c r="V159" s="137"/>
      <c r="W159" s="137"/>
      <c r="X159" s="137"/>
    </row>
    <row r="160">
      <c r="A160" s="137"/>
      <c r="B160" s="137"/>
      <c r="C160" s="137"/>
      <c r="D160" s="148"/>
      <c r="E160" s="137"/>
      <c r="F160" s="148"/>
      <c r="G160" s="129"/>
      <c r="H160" s="149"/>
      <c r="I160" s="137"/>
      <c r="J160" s="137"/>
      <c r="K160" s="137"/>
      <c r="L160" s="137"/>
      <c r="M160" s="137"/>
      <c r="N160" s="137"/>
      <c r="O160" s="137"/>
      <c r="P160" s="137"/>
      <c r="Q160" s="137"/>
      <c r="R160" s="137"/>
      <c r="S160" s="137"/>
      <c r="T160" s="137"/>
      <c r="U160" s="137"/>
      <c r="V160" s="137"/>
      <c r="W160" s="137"/>
      <c r="X160" s="137"/>
    </row>
    <row r="161">
      <c r="A161" s="137"/>
      <c r="B161" s="137"/>
      <c r="C161" s="137"/>
      <c r="D161" s="148"/>
      <c r="E161" s="137"/>
      <c r="F161" s="148"/>
      <c r="G161" s="129"/>
      <c r="H161" s="149"/>
      <c r="I161" s="137"/>
      <c r="J161" s="137"/>
      <c r="K161" s="137"/>
      <c r="L161" s="137"/>
      <c r="M161" s="137"/>
      <c r="N161" s="137"/>
      <c r="O161" s="137"/>
      <c r="P161" s="137"/>
      <c r="Q161" s="137"/>
      <c r="R161" s="137"/>
      <c r="S161" s="137"/>
      <c r="T161" s="137"/>
      <c r="U161" s="137"/>
      <c r="V161" s="137"/>
      <c r="W161" s="137"/>
      <c r="X161" s="137"/>
    </row>
    <row r="162">
      <c r="A162" s="137"/>
      <c r="B162" s="137"/>
      <c r="C162" s="137"/>
      <c r="D162" s="148"/>
      <c r="E162" s="137"/>
      <c r="F162" s="148"/>
      <c r="G162" s="129"/>
      <c r="H162" s="149"/>
      <c r="I162" s="137"/>
      <c r="J162" s="137"/>
      <c r="K162" s="137"/>
      <c r="L162" s="137"/>
      <c r="M162" s="137"/>
      <c r="N162" s="137"/>
      <c r="O162" s="137"/>
      <c r="P162" s="137"/>
      <c r="Q162" s="137"/>
      <c r="R162" s="137"/>
      <c r="S162" s="137"/>
      <c r="T162" s="137"/>
      <c r="U162" s="137"/>
      <c r="V162" s="137"/>
      <c r="W162" s="137"/>
      <c r="X162" s="137"/>
    </row>
    <row r="163">
      <c r="A163" s="137"/>
      <c r="B163" s="137"/>
      <c r="C163" s="137"/>
      <c r="D163" s="148"/>
      <c r="E163" s="137"/>
      <c r="F163" s="148"/>
      <c r="G163" s="129"/>
      <c r="H163" s="149"/>
      <c r="I163" s="137"/>
      <c r="J163" s="137"/>
      <c r="K163" s="137"/>
      <c r="L163" s="137"/>
      <c r="M163" s="137"/>
      <c r="N163" s="137"/>
      <c r="O163" s="137"/>
      <c r="P163" s="137"/>
      <c r="Q163" s="137"/>
      <c r="R163" s="137"/>
      <c r="S163" s="137"/>
      <c r="T163" s="137"/>
      <c r="U163" s="137"/>
      <c r="V163" s="137"/>
      <c r="W163" s="137"/>
      <c r="X163" s="137"/>
    </row>
    <row r="164">
      <c r="A164" s="137"/>
      <c r="B164" s="137"/>
      <c r="C164" s="137"/>
      <c r="D164" s="148"/>
      <c r="E164" s="137"/>
      <c r="F164" s="148"/>
      <c r="G164" s="129"/>
      <c r="H164" s="149"/>
      <c r="I164" s="137"/>
      <c r="J164" s="137"/>
      <c r="K164" s="137"/>
      <c r="L164" s="137"/>
      <c r="M164" s="137"/>
      <c r="N164" s="137"/>
      <c r="O164" s="137"/>
      <c r="P164" s="137"/>
      <c r="Q164" s="137"/>
      <c r="R164" s="137"/>
      <c r="S164" s="137"/>
      <c r="T164" s="137"/>
      <c r="U164" s="137"/>
      <c r="V164" s="137"/>
      <c r="W164" s="137"/>
      <c r="X164" s="137"/>
    </row>
    <row r="165">
      <c r="A165" s="137"/>
      <c r="B165" s="137"/>
      <c r="C165" s="137"/>
      <c r="D165" s="148"/>
      <c r="E165" s="137"/>
      <c r="F165" s="148"/>
      <c r="G165" s="129"/>
      <c r="H165" s="149"/>
      <c r="I165" s="137"/>
      <c r="J165" s="137"/>
      <c r="K165" s="137"/>
      <c r="L165" s="137"/>
      <c r="M165" s="137"/>
      <c r="N165" s="137"/>
      <c r="O165" s="137"/>
      <c r="P165" s="137"/>
      <c r="Q165" s="137"/>
      <c r="R165" s="137"/>
      <c r="S165" s="137"/>
      <c r="T165" s="137"/>
      <c r="U165" s="137"/>
      <c r="V165" s="137"/>
      <c r="W165" s="137"/>
      <c r="X165" s="137"/>
    </row>
    <row r="166">
      <c r="A166" s="137"/>
      <c r="B166" s="137"/>
      <c r="C166" s="137"/>
      <c r="D166" s="148"/>
      <c r="E166" s="137"/>
      <c r="F166" s="148"/>
      <c r="G166" s="129"/>
      <c r="H166" s="149"/>
      <c r="I166" s="137"/>
      <c r="J166" s="137"/>
      <c r="K166" s="137"/>
      <c r="L166" s="137"/>
      <c r="M166" s="137"/>
      <c r="N166" s="137"/>
      <c r="O166" s="137"/>
      <c r="P166" s="137"/>
      <c r="Q166" s="137"/>
      <c r="R166" s="137"/>
      <c r="S166" s="137"/>
      <c r="T166" s="137"/>
      <c r="U166" s="137"/>
      <c r="V166" s="137"/>
      <c r="W166" s="137"/>
      <c r="X166" s="137"/>
    </row>
    <row r="167">
      <c r="A167" s="137"/>
      <c r="B167" s="137"/>
      <c r="C167" s="137"/>
      <c r="D167" s="148"/>
      <c r="E167" s="137"/>
      <c r="F167" s="148"/>
      <c r="G167" s="129"/>
      <c r="H167" s="149"/>
      <c r="I167" s="137"/>
      <c r="J167" s="137"/>
      <c r="K167" s="137"/>
      <c r="L167" s="137"/>
      <c r="M167" s="137"/>
      <c r="N167" s="137"/>
      <c r="O167" s="137"/>
      <c r="P167" s="137"/>
      <c r="Q167" s="137"/>
      <c r="R167" s="137"/>
      <c r="S167" s="137"/>
      <c r="T167" s="137"/>
      <c r="U167" s="137"/>
      <c r="V167" s="137"/>
      <c r="W167" s="137"/>
      <c r="X167" s="137"/>
    </row>
    <row r="168">
      <c r="A168" s="137"/>
      <c r="B168" s="137"/>
      <c r="C168" s="137"/>
      <c r="D168" s="148"/>
      <c r="E168" s="137"/>
      <c r="F168" s="148"/>
      <c r="G168" s="129"/>
      <c r="H168" s="149"/>
      <c r="I168" s="137"/>
      <c r="J168" s="137"/>
      <c r="K168" s="137"/>
      <c r="L168" s="137"/>
      <c r="M168" s="137"/>
      <c r="N168" s="137"/>
      <c r="O168" s="137"/>
      <c r="P168" s="137"/>
      <c r="Q168" s="137"/>
      <c r="R168" s="137"/>
      <c r="S168" s="137"/>
      <c r="T168" s="137"/>
      <c r="U168" s="137"/>
      <c r="V168" s="137"/>
      <c r="W168" s="137"/>
      <c r="X168" s="137"/>
    </row>
    <row r="169">
      <c r="A169" s="137"/>
      <c r="B169" s="137"/>
      <c r="C169" s="137"/>
      <c r="D169" s="148"/>
      <c r="E169" s="137"/>
      <c r="F169" s="148"/>
      <c r="G169" s="129"/>
      <c r="H169" s="149"/>
      <c r="I169" s="137"/>
      <c r="J169" s="137"/>
      <c r="K169" s="137"/>
      <c r="L169" s="137"/>
      <c r="M169" s="137"/>
      <c r="N169" s="137"/>
      <c r="O169" s="137"/>
      <c r="P169" s="137"/>
      <c r="Q169" s="137"/>
      <c r="R169" s="137"/>
      <c r="S169" s="137"/>
      <c r="T169" s="137"/>
      <c r="U169" s="137"/>
      <c r="V169" s="137"/>
      <c r="W169" s="137"/>
      <c r="X169" s="137"/>
    </row>
    <row r="170">
      <c r="A170" s="137"/>
      <c r="B170" s="137"/>
      <c r="C170" s="137"/>
      <c r="D170" s="148"/>
      <c r="E170" s="137"/>
      <c r="F170" s="148"/>
      <c r="G170" s="129"/>
      <c r="H170" s="149"/>
      <c r="I170" s="137"/>
      <c r="J170" s="137"/>
      <c r="K170" s="137"/>
      <c r="L170" s="137"/>
      <c r="M170" s="137"/>
      <c r="N170" s="137"/>
      <c r="O170" s="137"/>
      <c r="P170" s="137"/>
      <c r="Q170" s="137"/>
      <c r="R170" s="137"/>
      <c r="S170" s="137"/>
      <c r="T170" s="137"/>
      <c r="U170" s="137"/>
      <c r="V170" s="137"/>
      <c r="W170" s="137"/>
      <c r="X170" s="137"/>
    </row>
    <row r="171">
      <c r="A171" s="137"/>
      <c r="B171" s="137"/>
      <c r="C171" s="137"/>
      <c r="D171" s="148"/>
      <c r="E171" s="137"/>
      <c r="F171" s="148"/>
      <c r="G171" s="129"/>
      <c r="H171" s="149"/>
      <c r="I171" s="137"/>
      <c r="J171" s="137"/>
      <c r="K171" s="137"/>
      <c r="L171" s="137"/>
      <c r="M171" s="137"/>
      <c r="N171" s="137"/>
      <c r="O171" s="137"/>
      <c r="P171" s="137"/>
      <c r="Q171" s="137"/>
      <c r="R171" s="137"/>
      <c r="S171" s="137"/>
      <c r="T171" s="137"/>
      <c r="U171" s="137"/>
      <c r="V171" s="137"/>
      <c r="W171" s="137"/>
      <c r="X171" s="137"/>
    </row>
  </sheetData>
  <dataValidations count="4" disablePrompts="0">
    <dataValidation sqref="G10: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71" type="list" allowBlank="1" errorStyle="stop" imeMode="noControl" operator="between" showDropDown="0" showErrorMessage="0" showInputMessage="0">
      <formula1>'Списки'!$E$2:$E$1002</formula1>
    </dataValidation>
    <dataValidation sqref="K10:K171" type="list" allowBlank="1" errorStyle="stop" imeMode="noControl" operator="between" showDropDown="0" showErrorMessage="0" showInputMessage="0">
      <formula1>'Списки'!$A$2:$A$1002</formula1>
    </dataValidation>
  </dataValidations>
  <hyperlinks>
    <hyperlink r:id="rId1" ref="F14"/>
    <hyperlink r:id="rId2" ref="F16"/>
    <hyperlink r:id="rId3" ref="F18"/>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4"/>
  <tableParts count="1">
    <tablePart r:id="rId5"/>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6200C0-00B2-43C9-9D79-00F8006C0013}">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10013-00F0-47AB-8603-006E009C0047}">
            <xm:f>1</xm:f>
            <x14:dxf>
              <font>
                <color indexed="65"/>
              </font>
              <fill>
                <patternFill patternType="solid">
                  <fgColor rgb="FF434343"/>
                  <bgColor rgb="FF434343"/>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1" operator="equal" id="{008D0025-00A4-4D27-B220-00CA00DB006D}">
            <xm:f>0.5</xm:f>
            <x14:dxf>
              <font>
                <color indexed="65"/>
              </font>
              <fill>
                <patternFill patternType="solid">
                  <fgColor rgb="FF999999"/>
                  <bgColor rgb="FF999999"/>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0" operator="equal" id="{00AB0063-00D4-4F98-A273-0048005B00AD}">
            <xm:f>0.2</xm:f>
            <x14:dxf>
              <font/>
              <fill>
                <patternFill patternType="solid">
                  <fgColor rgb="FFCCCCCC"/>
                  <bgColor rgb="FFCCCCCC"/>
                </patternFill>
              </fill>
              <border>
                <left style="none"/>
                <right style="none"/>
                <top style="none"/>
                <bottom style="none"/>
                <diagonal style="none"/>
              </border>
            </x14:dxf>
          </x14:cfRule>
          <xm:sqref>G10:G171</xm:sqref>
        </x14:conditionalFormatting>
        <x14:conditionalFormatting xmlns:xm="http://schemas.microsoft.com/office/excel/2006/main">
          <x14:cfRule type="containsText" priority="9" operator="containsText" text="ПД" id="{0054006C-003E-470D-BF93-007D005B0040}">
            <xm:f>NOT(ISERROR(SEARCH(("ПД"),(K3))))</xm:f>
            <x14:dxf>
              <font/>
              <fill>
                <patternFill patternType="solid">
                  <fgColor rgb="FFF9CB9C"/>
                  <bgColor rgb="FFF9CB9C"/>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8" operator="containsText" text="отменено" id="{003800E6-0044-49CB-AEAA-003000DA00DA}">
            <xm:f>NOT(ISERROR(SEARCH(("отменено"),(K3))))</xm:f>
            <x14:dxf>
              <font/>
              <fill>
                <patternFill patternType="solid">
                  <fgColor rgb="FFD9EAD3"/>
                  <bgColor rgb="FFD9EAD3"/>
                </patternFill>
              </fill>
              <border>
                <left style="none"/>
                <right style="none"/>
                <top style="none"/>
                <bottom style="none"/>
                <diagonal style="none"/>
              </border>
            </x14:dxf>
          </x14:cfRule>
          <xm:sqref>K3 K5:K171</xm:sqref>
        </x14:conditionalFormatting>
        <x14:conditionalFormatting xmlns:xm="http://schemas.microsoft.com/office/excel/2006/main">
          <x14:cfRule type="cellIs" priority="7" operator="equal" id="{000100D3-0033-4254-A663-000E00B0001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6" operator="equal" id="{003000D1-00B7-4BEF-A0C4-0054001B008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5" operator="equal" id="{00670075-00A6-448D-B05E-003A004F001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4" operator="equal" id="{00080084-00D2-42E9-B095-00EC00A5008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3" operator="equal" id="{005400D8-0022-4CC6-AC3C-004F0092008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ontainsText" priority="2" operator="containsText" text="повторно" id="{00F7005D-004C-4AE4-8409-007B002D003E}">
            <xm:f>NOT(ISERROR(SEARCH(("повторно"),(K3))))</xm:f>
            <x14:dxf>
              <font/>
              <fill>
                <patternFill patternType="solid">
                  <fgColor rgb="FFEA9999"/>
                  <bgColor rgb="FFEA9999"/>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1" operator="containsText" text="снято" id="{00BF008F-008D-4B3E-AC61-00180097009B}">
            <xm:f>NOT(ISERROR(SEARCH(("снято"),(K3))))</xm:f>
            <x14:dxf>
              <font/>
              <fill>
                <patternFill patternType="solid">
                  <fgColor rgb="FF93C47D"/>
                  <bgColor rgb="FF93C47D"/>
                </patternFill>
              </fill>
              <border>
                <left style="none"/>
                <right style="none"/>
                <top style="none"/>
                <bottom style="none"/>
                <diagonal style="none"/>
              </border>
            </x14:dxf>
          </x14:cfRule>
          <xm:sqref>K3 K5:K171</xm:sqref>
        </x14:conditionalFormatting>
      </x14:conditionalFormattings>
    </ext>
  </extLst>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9.1300000000000008"/>
    <col customWidth="1" min="2" max="2" width="22.25"/>
    <col customWidth="1" min="3" max="3" width="11.25"/>
    <col customWidth="1" min="4" max="4" width="53.380000000000003"/>
    <col customWidth="1" min="5" max="5" width="36.75"/>
    <col collapsed="1" customWidth="1" min="6" max="6" width="21.379999999999999"/>
    <col customWidth="1" hidden="1" min="7" max="8" outlineLevel="1" width="14.130000000000001"/>
    <col customWidth="1" min="12" max="12" width="31.879999999999999"/>
    <col customWidth="1" min="14" max="14" width="25"/>
    <col customWidth="1" min="15" max="15" width="39.130000000000003"/>
    <col customWidth="1" min="16" max="16" width="16.379999999999999"/>
    <col customWidth="1" min="17" max="17" width="26.879999999999999"/>
    <col customWidth="1" min="18" max="18" width="22"/>
    <col customWidth="1" min="19" max="19" width="14.380000000000001"/>
    <col customWidth="1" min="20" max="20" width="26.879999999999999"/>
    <col customWidth="1" min="21" max="24" width="25.629999999999999"/>
  </cols>
  <sheetData>
    <row r="1" ht="60"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idden="1" outlineLevel="1">
      <c r="A3" s="131"/>
      <c r="B3" s="18" t="s">
        <v>266</v>
      </c>
      <c r="C3" s="18" t="s">
        <v>267</v>
      </c>
      <c r="D3" s="18" t="s">
        <v>34</v>
      </c>
      <c r="E3" s="18"/>
      <c r="F3" s="18"/>
      <c r="G3" s="129"/>
      <c r="H3" s="132">
        <f>COUNTIF($H10:$H171,"1 - Несоответствие продуктовым требованиям ПИК-Стандарт")</f>
        <v>0</v>
      </c>
      <c r="I3" s="132">
        <f>COUNTIF($H10:$H171,"2 - Несоответствие Бренд-листам ПИК")</f>
        <v>0</v>
      </c>
      <c r="J3" s="132">
        <f>COUNTIF($H10:$H171,"3 - Несоответствие Каталогу отделки")</f>
        <v>0</v>
      </c>
      <c r="K3" s="132">
        <f>COUNTIF($H10:$H171,"5 - Ошибка в применении СТМ")</f>
        <v>0</v>
      </c>
      <c r="L3" s="132">
        <f>COUNTIF($H10:$H171,"4 - Несоответствие Каталогу оборудования")</f>
        <v>0</v>
      </c>
      <c r="M3" s="132">
        <f>COUNTIF($H10:$H171,"6 - Ошибка в применении сборных ЛМ")</f>
        <v>0</v>
      </c>
      <c r="N3" s="132">
        <f>COUNTIF($H10:$H171,"7 - Ошибка в применении шкаф-пакетов")</f>
        <v>0</v>
      </c>
      <c r="O3" s="132">
        <f>COUNTIF($H10:$H171,"8 - Ошибка в применении шахт-пакетов")</f>
        <v>0</v>
      </c>
      <c r="P3" s="132">
        <f>COUNTIF($H10:$H171,"9 - Несоответствие типологическим требованиям ПИК-Стандарт")</f>
        <v>0</v>
      </c>
      <c r="Q3" s="132">
        <f>COUNTIF($H10:$H171,"10 - Несоответствие НТД РФ")</f>
        <v>0</v>
      </c>
      <c r="R3" s="132">
        <f>COUNTIF($H10:$H171,"11 - Несоответствие ИРД (кроме ТУ, СТУ), АПР, ПД")</f>
        <v>1</v>
      </c>
      <c r="S3" s="132">
        <f>COUNTIF($H10:$H171,"12 - Несоответствие требованиям ТУ, СТУ")</f>
        <v>3</v>
      </c>
      <c r="T3" s="132">
        <f>COUNTIF($H10:$H171,"13 - Ошибка в технических решениях")</f>
        <v>0</v>
      </c>
      <c r="U3" s="132">
        <f>COUNTIF($H10:$H171,"14 - Неувязка м/у собой комплектов РД")</f>
        <v>0</v>
      </c>
      <c r="V3" s="132">
        <f>COUNTIF($H10:$H171,"15 - Недостаточность информации влияющей на СМР")</f>
        <v>0</v>
      </c>
      <c r="W3" s="132">
        <f>COUNTIF($H10:$H171,"16 - Нерациональное решение")</f>
        <v>0</v>
      </c>
      <c r="X3" s="132">
        <f>COUNTIF($H10:$H171,"17 - Оформление")</f>
        <v>0</v>
      </c>
    </row>
    <row r="4" hidden="1" outlineLevel="1">
      <c r="A4" s="125" t="s">
        <v>264</v>
      </c>
      <c r="B4" s="133">
        <v>13</v>
      </c>
      <c r="C4" s="133">
        <v>11</v>
      </c>
      <c r="D4" s="134">
        <f>C4/B4</f>
        <v>0.8461538462</v>
      </c>
      <c r="E4" s="235"/>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35"/>
      <c r="E5" s="657"/>
      <c r="G5" s="126" t="s">
        <v>53</v>
      </c>
      <c r="H5" s="136"/>
      <c r="I5" s="137"/>
      <c r="J5" s="138"/>
      <c r="K5" s="137"/>
      <c r="L5" s="138"/>
      <c r="M5" s="138"/>
      <c r="N5" s="137"/>
      <c r="O5" s="138"/>
      <c r="P5" s="138"/>
      <c r="Q5" s="137"/>
      <c r="R5" s="138"/>
      <c r="S5" s="138"/>
      <c r="T5" s="137"/>
      <c r="U5" s="137"/>
      <c r="V5" s="137"/>
      <c r="W5" s="137"/>
      <c r="X5" s="137"/>
    </row>
    <row r="6" hidden="1" outlineLevel="1">
      <c r="A6" s="18">
        <v>0.20000000000000001</v>
      </c>
      <c r="B6" s="18">
        <v>0.5</v>
      </c>
      <c r="C6" s="18">
        <v>1</v>
      </c>
      <c r="D6" s="18" t="s">
        <v>38</v>
      </c>
      <c r="E6" s="18"/>
      <c r="F6" s="18" t="s">
        <v>268</v>
      </c>
      <c r="G6" s="139">
        <f>COUNTIFS(G10:G138,"0,2")</f>
        <v>4</v>
      </c>
      <c r="H6" s="136"/>
      <c r="I6" s="137"/>
      <c r="J6" s="138"/>
      <c r="K6" s="137"/>
      <c r="L6" s="138"/>
      <c r="M6" s="138"/>
      <c r="N6" s="137"/>
      <c r="O6" s="138"/>
      <c r="P6" s="138"/>
      <c r="Q6" s="137"/>
      <c r="R6" s="138"/>
      <c r="S6" s="138"/>
      <c r="T6" s="137"/>
      <c r="U6" s="137"/>
      <c r="V6" s="137"/>
      <c r="W6" s="137"/>
      <c r="X6" s="137"/>
    </row>
    <row r="7" hidden="1" outlineLevel="1">
      <c r="A7" s="140">
        <f>G6*0.2/B4</f>
        <v>0.061538461539999999</v>
      </c>
      <c r="B7" s="140">
        <f>G7*0.5/B4</f>
        <v>0</v>
      </c>
      <c r="C7" s="140">
        <f>G8*1/B4</f>
        <v>0</v>
      </c>
      <c r="D7" s="141">
        <f>(G6*A6+G7*B6+G8*C6)/SUM(G6:G8)</f>
        <v>0.20000000000000001</v>
      </c>
      <c r="E7" s="241"/>
      <c r="F7" s="143" t="s">
        <v>269</v>
      </c>
      <c r="G7" s="139">
        <f>COUNTIFS(G10:G138,"0,5")</f>
        <v>0</v>
      </c>
      <c r="H7" s="136"/>
      <c r="I7" s="144"/>
      <c r="J7" s="144"/>
      <c r="K7" s="144"/>
      <c r="L7" s="144"/>
      <c r="M7" s="144"/>
      <c r="N7" s="144"/>
      <c r="O7" s="144"/>
      <c r="P7" s="144"/>
      <c r="Q7" s="144"/>
      <c r="R7" s="144"/>
      <c r="S7" s="144"/>
      <c r="T7" s="144"/>
      <c r="U7" s="144"/>
      <c r="V7" s="144"/>
      <c r="W7" s="144"/>
      <c r="X7" s="144"/>
    </row>
    <row r="8" hidden="1" outlineLevel="1">
      <c r="A8" s="126" t="s">
        <v>53</v>
      </c>
      <c r="B8" s="126" t="s">
        <v>53</v>
      </c>
      <c r="C8" s="126" t="s">
        <v>53</v>
      </c>
      <c r="D8" s="126" t="s">
        <v>53</v>
      </c>
      <c r="E8" s="126"/>
      <c r="F8" s="18" t="s">
        <v>270</v>
      </c>
      <c r="G8" s="139">
        <f>COUNTIFS(G10:G138,"1")</f>
        <v>0</v>
      </c>
      <c r="H8" s="136"/>
      <c r="I8" s="137"/>
      <c r="J8" s="138"/>
      <c r="K8" s="137"/>
      <c r="L8" s="138"/>
      <c r="M8" s="138"/>
      <c r="N8" s="137"/>
      <c r="O8" s="138"/>
      <c r="P8" s="138"/>
      <c r="Q8" s="137"/>
      <c r="R8" s="138"/>
      <c r="S8" s="138"/>
      <c r="T8" s="137"/>
      <c r="U8" s="137"/>
      <c r="V8" s="137"/>
      <c r="W8" s="137"/>
      <c r="X8" s="137"/>
    </row>
    <row r="9">
      <c r="A9" s="145"/>
      <c r="B9" s="145"/>
      <c r="C9" s="145"/>
      <c r="D9" s="145"/>
      <c r="E9" s="145"/>
      <c r="F9" s="145"/>
      <c r="G9" s="145"/>
      <c r="H9" s="145"/>
      <c r="I9" s="146"/>
      <c r="J9" s="147"/>
      <c r="K9" s="146"/>
      <c r="L9" s="147"/>
      <c r="M9" s="147"/>
      <c r="N9" s="146"/>
      <c r="O9" s="147"/>
      <c r="P9" s="147"/>
      <c r="Q9" s="146"/>
      <c r="R9" s="147"/>
      <c r="S9" s="147"/>
      <c r="T9" s="146"/>
      <c r="U9" s="146"/>
      <c r="V9" s="146"/>
      <c r="W9" s="146"/>
      <c r="X9" s="146"/>
    </row>
    <row r="10" ht="85.5">
      <c r="A10" s="116">
        <v>1</v>
      </c>
      <c r="B10" s="658" t="s">
        <v>2131</v>
      </c>
      <c r="C10" s="116" t="s">
        <v>2132</v>
      </c>
      <c r="D10" s="238" t="s">
        <v>2133</v>
      </c>
      <c r="E10" s="245" t="s">
        <v>2134</v>
      </c>
      <c r="F10" s="245" t="s">
        <v>2135</v>
      </c>
      <c r="G10" s="129">
        <v>0.20000000000000001</v>
      </c>
      <c r="H10" s="149" t="s">
        <v>24</v>
      </c>
      <c r="I10" s="116" t="s">
        <v>2136</v>
      </c>
      <c r="J10" s="287" t="s">
        <v>2137</v>
      </c>
      <c r="K10" s="116"/>
      <c r="L10" s="252" t="s">
        <v>2138</v>
      </c>
      <c r="M10" s="240"/>
      <c r="N10" s="116"/>
      <c r="O10" s="240"/>
      <c r="P10" s="240"/>
      <c r="Q10" s="116"/>
      <c r="R10" s="240"/>
      <c r="S10" s="240"/>
      <c r="T10" s="116"/>
      <c r="U10" s="116"/>
      <c r="V10" s="116"/>
      <c r="W10" s="116"/>
      <c r="X10" s="116"/>
    </row>
    <row r="11" ht="171">
      <c r="A11" s="116">
        <v>2</v>
      </c>
      <c r="B11" s="658" t="s">
        <v>2131</v>
      </c>
      <c r="C11" s="287" t="s">
        <v>2139</v>
      </c>
      <c r="D11" s="238" t="s">
        <v>2140</v>
      </c>
      <c r="E11" s="245" t="s">
        <v>2134</v>
      </c>
      <c r="F11" s="245" t="s">
        <v>2135</v>
      </c>
      <c r="G11" s="129">
        <v>0.20000000000000001</v>
      </c>
      <c r="H11" s="149" t="s">
        <v>24</v>
      </c>
      <c r="I11" s="116" t="s">
        <v>2136</v>
      </c>
      <c r="J11" s="287" t="s">
        <v>2137</v>
      </c>
      <c r="K11" s="116"/>
      <c r="L11" s="661" t="s">
        <v>2141</v>
      </c>
      <c r="M11" s="240"/>
      <c r="N11" s="116"/>
      <c r="O11" s="116"/>
      <c r="P11" s="116"/>
      <c r="Q11" s="116"/>
      <c r="R11" s="116"/>
      <c r="S11" s="116"/>
      <c r="T11" s="116"/>
      <c r="U11" s="116"/>
      <c r="V11" s="116"/>
      <c r="W11" s="116"/>
      <c r="X11" s="116"/>
    </row>
    <row r="12" ht="42">
      <c r="A12" s="116">
        <v>3</v>
      </c>
      <c r="B12" s="658" t="s">
        <v>2131</v>
      </c>
      <c r="C12" s="287" t="s">
        <v>2142</v>
      </c>
      <c r="D12" s="238" t="s">
        <v>2143</v>
      </c>
      <c r="E12" s="245" t="s">
        <v>2134</v>
      </c>
      <c r="F12" s="245" t="s">
        <v>2135</v>
      </c>
      <c r="G12" s="129">
        <v>0.20000000000000001</v>
      </c>
      <c r="H12" s="149" t="s">
        <v>24</v>
      </c>
      <c r="I12" s="116" t="s">
        <v>2136</v>
      </c>
      <c r="J12" s="287" t="s">
        <v>2137</v>
      </c>
      <c r="K12" s="116"/>
      <c r="L12" s="252"/>
      <c r="M12" s="240"/>
      <c r="N12" s="116"/>
      <c r="O12" s="116"/>
      <c r="P12" s="116"/>
      <c r="Q12" s="116"/>
      <c r="R12" s="116"/>
      <c r="S12" s="116"/>
      <c r="T12" s="116"/>
      <c r="U12" s="116"/>
      <c r="V12" s="116"/>
      <c r="W12" s="116"/>
      <c r="X12" s="116"/>
    </row>
    <row r="13" ht="51">
      <c r="A13" s="116">
        <v>4</v>
      </c>
      <c r="B13" s="658" t="s">
        <v>2131</v>
      </c>
      <c r="C13" s="287" t="s">
        <v>2144</v>
      </c>
      <c r="D13" s="238" t="s">
        <v>2145</v>
      </c>
      <c r="E13" s="245" t="s">
        <v>2134</v>
      </c>
      <c r="F13" s="116" t="s">
        <v>2146</v>
      </c>
      <c r="G13" s="129">
        <v>0.20000000000000001</v>
      </c>
      <c r="H13" s="149" t="s">
        <v>23</v>
      </c>
      <c r="I13" s="116" t="s">
        <v>2136</v>
      </c>
      <c r="J13" s="287" t="s">
        <v>2137</v>
      </c>
      <c r="K13" s="116"/>
      <c r="L13" s="252"/>
      <c r="M13" s="240"/>
      <c r="N13" s="116"/>
      <c r="O13" s="116"/>
      <c r="P13" s="116"/>
      <c r="Q13" s="116"/>
      <c r="R13" s="116"/>
      <c r="S13" s="116"/>
      <c r="T13" s="116"/>
      <c r="U13" s="116"/>
      <c r="V13" s="116"/>
      <c r="W13" s="116"/>
      <c r="X13" s="116"/>
    </row>
    <row r="14" ht="25.5">
      <c r="A14" s="116"/>
      <c r="B14" s="658"/>
      <c r="C14" s="287"/>
      <c r="D14" s="663" t="s">
        <v>2147</v>
      </c>
      <c r="E14" s="116"/>
      <c r="F14" s="116"/>
      <c r="G14" s="129"/>
      <c r="H14" s="149"/>
      <c r="I14" s="116"/>
      <c r="J14" s="253"/>
      <c r="K14" s="660"/>
      <c r="L14" s="252"/>
      <c r="M14" s="240"/>
      <c r="N14" s="116"/>
      <c r="O14" s="116"/>
      <c r="P14" s="116"/>
      <c r="Q14" s="116"/>
      <c r="R14" s="116"/>
      <c r="S14" s="116"/>
      <c r="T14" s="116"/>
      <c r="U14" s="116"/>
      <c r="V14" s="116"/>
      <c r="W14" s="116"/>
      <c r="X14" s="116"/>
    </row>
    <row r="15">
      <c r="A15" s="116"/>
      <c r="B15" s="658"/>
      <c r="C15" s="116"/>
      <c r="D15" s="238"/>
      <c r="E15" s="116"/>
      <c r="F15" s="238"/>
      <c r="G15" s="129"/>
      <c r="H15" s="149"/>
      <c r="I15" s="116"/>
      <c r="J15" s="253"/>
      <c r="K15" s="116"/>
      <c r="L15" s="252"/>
      <c r="M15" s="240"/>
      <c r="N15" s="116"/>
      <c r="O15" s="116"/>
      <c r="P15" s="116"/>
      <c r="Q15" s="116"/>
      <c r="R15" s="116"/>
      <c r="S15" s="116"/>
      <c r="T15" s="116"/>
      <c r="U15" s="116"/>
      <c r="V15" s="116"/>
      <c r="W15" s="116"/>
      <c r="X15" s="116"/>
    </row>
    <row r="16">
      <c r="A16" s="116"/>
      <c r="B16" s="658"/>
      <c r="C16" s="287"/>
      <c r="D16" s="238"/>
      <c r="E16" s="116"/>
      <c r="F16" s="116"/>
      <c r="G16" s="129"/>
      <c r="H16" s="149"/>
      <c r="I16" s="116"/>
      <c r="J16" s="253"/>
      <c r="K16" s="116"/>
      <c r="L16" s="252"/>
      <c r="M16" s="240"/>
      <c r="N16" s="116"/>
      <c r="O16" s="116"/>
      <c r="P16" s="116"/>
      <c r="Q16" s="116"/>
      <c r="R16" s="116"/>
      <c r="S16" s="116"/>
      <c r="T16" s="116"/>
      <c r="U16" s="116"/>
      <c r="V16" s="116"/>
      <c r="W16" s="116"/>
      <c r="X16" s="116"/>
    </row>
    <row r="17">
      <c r="A17" s="116"/>
      <c r="B17" s="658"/>
      <c r="C17" s="287"/>
      <c r="D17" s="238"/>
      <c r="E17" s="116"/>
      <c r="F17" s="238"/>
      <c r="G17" s="129"/>
      <c r="H17" s="149"/>
      <c r="I17" s="116"/>
      <c r="J17" s="253"/>
      <c r="K17" s="116"/>
      <c r="L17" s="252"/>
      <c r="M17" s="240"/>
      <c r="N17" s="116"/>
      <c r="O17" s="116"/>
      <c r="P17" s="116"/>
      <c r="Q17" s="116"/>
      <c r="R17" s="116"/>
      <c r="S17" s="116"/>
      <c r="T17" s="116"/>
      <c r="U17" s="116"/>
      <c r="V17" s="116"/>
      <c r="W17" s="116"/>
      <c r="X17" s="116"/>
    </row>
    <row r="18">
      <c r="A18" s="116"/>
      <c r="B18" s="658"/>
      <c r="C18" s="116"/>
      <c r="D18" s="238"/>
      <c r="E18" s="116"/>
      <c r="F18" s="116"/>
      <c r="G18" s="129"/>
      <c r="H18" s="149"/>
      <c r="I18" s="116"/>
      <c r="J18" s="253"/>
      <c r="K18" s="116"/>
      <c r="L18" s="252"/>
      <c r="M18" s="240"/>
      <c r="N18" s="116"/>
      <c r="O18" s="116"/>
      <c r="P18" s="116"/>
      <c r="Q18" s="116"/>
      <c r="R18" s="116"/>
      <c r="S18" s="116"/>
      <c r="T18" s="116"/>
      <c r="U18" s="116"/>
      <c r="V18" s="116"/>
      <c r="W18" s="116"/>
      <c r="X18" s="116"/>
    </row>
    <row r="19">
      <c r="A19" s="116"/>
      <c r="B19" s="658"/>
      <c r="C19" s="662"/>
      <c r="D19" s="238"/>
      <c r="E19" s="116"/>
      <c r="F19" s="238"/>
      <c r="G19" s="129"/>
      <c r="H19" s="149"/>
      <c r="I19" s="116"/>
      <c r="J19" s="253"/>
      <c r="K19" s="116"/>
      <c r="L19" s="252"/>
      <c r="M19" s="240"/>
      <c r="N19" s="116"/>
      <c r="O19" s="116"/>
      <c r="P19" s="116"/>
      <c r="Q19" s="116"/>
      <c r="R19" s="116"/>
      <c r="S19" s="116"/>
      <c r="T19" s="116"/>
      <c r="U19" s="116"/>
      <c r="V19" s="116"/>
      <c r="W19" s="116"/>
      <c r="X19" s="116"/>
    </row>
    <row r="20">
      <c r="A20" s="137"/>
      <c r="B20" s="137"/>
      <c r="C20" s="137"/>
      <c r="D20" s="148"/>
      <c r="E20" s="137"/>
      <c r="F20" s="148"/>
      <c r="G20" s="129"/>
      <c r="H20" s="149"/>
      <c r="I20" s="137"/>
      <c r="J20" s="137"/>
      <c r="K20" s="137"/>
      <c r="L20" s="137"/>
      <c r="M20" s="137"/>
      <c r="N20" s="137"/>
      <c r="O20" s="137"/>
      <c r="P20" s="137"/>
      <c r="Q20" s="137"/>
      <c r="R20" s="137"/>
      <c r="S20" s="137"/>
      <c r="T20" s="137"/>
      <c r="U20" s="137"/>
      <c r="V20" s="137"/>
      <c r="W20" s="137"/>
      <c r="X20" s="137"/>
    </row>
    <row r="21">
      <c r="A21" s="137"/>
      <c r="B21" s="137"/>
      <c r="C21" s="137"/>
      <c r="D21" s="148"/>
      <c r="E21" s="137"/>
      <c r="F21" s="148"/>
      <c r="G21" s="129"/>
      <c r="H21" s="149"/>
      <c r="I21" s="137"/>
      <c r="J21" s="137"/>
      <c r="K21" s="137"/>
      <c r="L21" s="137"/>
      <c r="M21" s="137"/>
      <c r="N21" s="137"/>
      <c r="O21" s="137"/>
      <c r="P21" s="137"/>
      <c r="Q21" s="137"/>
      <c r="R21" s="137"/>
      <c r="S21" s="137"/>
      <c r="T21" s="137"/>
      <c r="U21" s="137"/>
      <c r="V21" s="137"/>
      <c r="W21" s="137"/>
      <c r="X21" s="137"/>
    </row>
    <row r="22">
      <c r="A22" s="137"/>
      <c r="B22" s="137"/>
      <c r="C22" s="137"/>
      <c r="D22" s="148"/>
      <c r="E22" s="137"/>
      <c r="F22" s="148"/>
      <c r="G22" s="129"/>
      <c r="H22" s="149"/>
      <c r="I22" s="137"/>
      <c r="J22" s="137"/>
      <c r="K22" s="137"/>
      <c r="L22" s="137"/>
      <c r="M22" s="137"/>
      <c r="N22" s="137"/>
      <c r="O22" s="137"/>
      <c r="P22" s="137"/>
      <c r="Q22" s="137"/>
      <c r="R22" s="137"/>
      <c r="S22" s="137"/>
      <c r="T22" s="137"/>
      <c r="U22" s="137"/>
      <c r="V22" s="137"/>
      <c r="W22" s="137"/>
      <c r="X22" s="137"/>
    </row>
    <row r="23">
      <c r="A23" s="137"/>
      <c r="B23" s="137"/>
      <c r="C23" s="137"/>
      <c r="D23" s="148"/>
      <c r="E23" s="137"/>
      <c r="F23" s="148"/>
      <c r="G23" s="129"/>
      <c r="H23" s="149"/>
      <c r="I23" s="137"/>
      <c r="J23" s="137"/>
      <c r="K23" s="137"/>
      <c r="L23" s="137"/>
      <c r="M23" s="137"/>
      <c r="N23" s="137"/>
      <c r="O23" s="137"/>
      <c r="P23" s="137"/>
      <c r="Q23" s="137"/>
      <c r="R23" s="137"/>
      <c r="S23" s="137"/>
      <c r="T23" s="137"/>
      <c r="U23" s="137"/>
      <c r="V23" s="137"/>
      <c r="W23" s="137"/>
      <c r="X23" s="137"/>
    </row>
    <row r="24">
      <c r="A24" s="137"/>
      <c r="B24" s="137"/>
      <c r="C24" s="137"/>
      <c r="D24" s="148"/>
      <c r="E24" s="137"/>
      <c r="F24" s="148"/>
      <c r="G24" s="129"/>
      <c r="H24" s="149"/>
      <c r="I24" s="137"/>
      <c r="J24" s="137"/>
      <c r="K24" s="137"/>
      <c r="L24" s="137"/>
      <c r="M24" s="137"/>
      <c r="N24" s="137"/>
      <c r="O24" s="137"/>
      <c r="P24" s="137"/>
      <c r="Q24" s="137"/>
      <c r="R24" s="137"/>
      <c r="S24" s="137"/>
      <c r="T24" s="137"/>
      <c r="U24" s="137"/>
      <c r="V24" s="137"/>
      <c r="W24" s="137"/>
      <c r="X24" s="137"/>
    </row>
    <row r="25">
      <c r="A25" s="137"/>
      <c r="B25" s="137"/>
      <c r="C25" s="137"/>
      <c r="D25" s="148"/>
      <c r="E25" s="137"/>
      <c r="F25" s="148"/>
      <c r="G25" s="129"/>
      <c r="H25" s="149"/>
      <c r="I25" s="137"/>
      <c r="J25" s="137"/>
      <c r="K25" s="137"/>
      <c r="L25" s="137"/>
      <c r="M25" s="137"/>
      <c r="N25" s="137"/>
      <c r="O25" s="137"/>
      <c r="P25" s="137"/>
      <c r="Q25" s="137"/>
      <c r="R25" s="137"/>
      <c r="S25" s="137"/>
      <c r="T25" s="137"/>
      <c r="U25" s="137"/>
      <c r="V25" s="137"/>
      <c r="W25" s="137"/>
      <c r="X25" s="137"/>
    </row>
    <row r="26">
      <c r="A26" s="137"/>
      <c r="B26" s="137"/>
      <c r="C26" s="137"/>
      <c r="D26" s="148"/>
      <c r="E26" s="137"/>
      <c r="F26" s="148"/>
      <c r="G26" s="129"/>
      <c r="H26" s="149"/>
      <c r="I26" s="137"/>
      <c r="J26" s="137"/>
      <c r="K26" s="137"/>
      <c r="L26" s="137"/>
      <c r="M26" s="137"/>
      <c r="N26" s="137"/>
      <c r="O26" s="137"/>
      <c r="P26" s="137"/>
      <c r="Q26" s="137"/>
      <c r="R26" s="137"/>
      <c r="S26" s="137"/>
      <c r="T26" s="137"/>
      <c r="U26" s="137"/>
      <c r="V26" s="137"/>
      <c r="W26" s="137"/>
      <c r="X26" s="137"/>
    </row>
    <row r="27">
      <c r="A27" s="137"/>
      <c r="B27" s="137"/>
      <c r="C27" s="137"/>
      <c r="D27" s="148"/>
      <c r="E27" s="137"/>
      <c r="F27" s="148"/>
      <c r="G27" s="129"/>
      <c r="H27" s="149"/>
      <c r="I27" s="137"/>
      <c r="J27" s="137"/>
      <c r="K27" s="137"/>
      <c r="L27" s="137"/>
      <c r="M27" s="137"/>
      <c r="N27" s="137"/>
      <c r="O27" s="137"/>
      <c r="P27" s="137"/>
      <c r="Q27" s="137"/>
      <c r="R27" s="137"/>
      <c r="S27" s="137"/>
      <c r="T27" s="137"/>
      <c r="U27" s="137"/>
      <c r="V27" s="137"/>
      <c r="W27" s="137"/>
      <c r="X27" s="137"/>
    </row>
    <row r="28">
      <c r="A28" s="137"/>
      <c r="B28" s="137"/>
      <c r="C28" s="137"/>
      <c r="D28" s="148"/>
      <c r="E28" s="137"/>
      <c r="F28" s="148"/>
      <c r="G28" s="129"/>
      <c r="H28" s="149"/>
      <c r="I28" s="137"/>
      <c r="J28" s="137"/>
      <c r="K28" s="137"/>
      <c r="L28" s="137"/>
      <c r="M28" s="150"/>
      <c r="N28" s="137"/>
      <c r="O28" s="137"/>
      <c r="P28" s="137"/>
      <c r="Q28" s="137"/>
      <c r="R28" s="137"/>
      <c r="S28" s="137"/>
      <c r="T28" s="137"/>
      <c r="U28" s="137"/>
      <c r="V28" s="137"/>
      <c r="W28" s="137"/>
      <c r="X28" s="137"/>
    </row>
    <row r="29">
      <c r="A29" s="137"/>
      <c r="B29" s="137"/>
      <c r="C29" s="137"/>
      <c r="D29" s="148"/>
      <c r="E29" s="137"/>
      <c r="F29" s="148"/>
      <c r="G29" s="129"/>
      <c r="H29" s="149"/>
      <c r="I29" s="137"/>
      <c r="J29" s="137"/>
      <c r="K29" s="137"/>
      <c r="L29" s="137"/>
      <c r="M29" s="137"/>
      <c r="N29" s="137"/>
      <c r="O29" s="137"/>
      <c r="P29" s="137"/>
      <c r="Q29" s="137"/>
      <c r="R29" s="137"/>
      <c r="S29" s="137"/>
      <c r="T29" s="137"/>
      <c r="U29" s="137"/>
      <c r="V29" s="137"/>
      <c r="W29" s="137"/>
      <c r="X29" s="137"/>
    </row>
    <row r="30">
      <c r="A30" s="137"/>
      <c r="B30" s="137"/>
      <c r="C30" s="137"/>
      <c r="D30" s="148"/>
      <c r="E30" s="137"/>
      <c r="F30" s="148"/>
      <c r="G30" s="129"/>
      <c r="H30" s="149"/>
      <c r="I30" s="137"/>
      <c r="J30" s="137"/>
      <c r="K30" s="137"/>
      <c r="L30" s="137"/>
      <c r="M30" s="137"/>
      <c r="N30" s="137"/>
      <c r="O30" s="137"/>
      <c r="P30" s="137"/>
      <c r="Q30" s="137"/>
      <c r="R30" s="137"/>
      <c r="S30" s="137"/>
      <c r="T30" s="137"/>
      <c r="U30" s="137"/>
      <c r="V30" s="137"/>
      <c r="W30" s="137"/>
      <c r="X30" s="137"/>
    </row>
    <row r="31">
      <c r="A31" s="137"/>
      <c r="B31" s="137"/>
      <c r="C31" s="137"/>
      <c r="D31" s="148"/>
      <c r="E31" s="137"/>
      <c r="F31" s="148"/>
      <c r="G31" s="129"/>
      <c r="H31" s="149"/>
      <c r="I31" s="137"/>
      <c r="J31" s="137"/>
      <c r="K31" s="137"/>
      <c r="L31" s="137"/>
      <c r="M31" s="137"/>
      <c r="N31" s="137"/>
      <c r="O31" s="137"/>
      <c r="P31" s="137"/>
      <c r="Q31" s="137"/>
      <c r="R31" s="137"/>
      <c r="S31" s="137"/>
      <c r="T31" s="137"/>
      <c r="U31" s="137"/>
      <c r="V31" s="137"/>
      <c r="W31" s="137"/>
      <c r="X31" s="137"/>
    </row>
    <row r="32">
      <c r="A32" s="137"/>
      <c r="B32" s="137"/>
      <c r="C32" s="137"/>
      <c r="D32" s="148"/>
      <c r="E32" s="137"/>
      <c r="F32" s="148"/>
      <c r="G32" s="129"/>
      <c r="H32" s="149"/>
      <c r="I32" s="137"/>
      <c r="J32" s="137"/>
      <c r="K32" s="137"/>
      <c r="L32" s="137"/>
      <c r="M32" s="137"/>
      <c r="N32" s="137"/>
      <c r="O32" s="137"/>
      <c r="P32" s="137"/>
      <c r="Q32" s="137"/>
      <c r="R32" s="137"/>
      <c r="S32" s="137"/>
      <c r="T32" s="137"/>
      <c r="U32" s="137"/>
      <c r="V32" s="137"/>
      <c r="W32" s="137"/>
      <c r="X32" s="137"/>
    </row>
    <row r="33">
      <c r="A33" s="137"/>
      <c r="B33" s="137"/>
      <c r="C33" s="137"/>
      <c r="D33" s="148"/>
      <c r="E33" s="137"/>
      <c r="F33" s="148"/>
      <c r="G33" s="129"/>
      <c r="H33" s="149"/>
      <c r="I33" s="137"/>
      <c r="J33" s="137"/>
      <c r="K33" s="137"/>
      <c r="L33" s="137"/>
      <c r="M33" s="137"/>
      <c r="N33" s="137"/>
      <c r="O33" s="137"/>
      <c r="P33" s="137"/>
      <c r="Q33" s="137"/>
      <c r="R33" s="137"/>
      <c r="S33" s="137"/>
      <c r="T33" s="137"/>
      <c r="U33" s="137"/>
      <c r="V33" s="137"/>
      <c r="W33" s="137"/>
      <c r="X33" s="137"/>
    </row>
    <row r="34">
      <c r="A34" s="137"/>
      <c r="B34" s="137"/>
      <c r="C34" s="137"/>
      <c r="D34" s="148"/>
      <c r="E34" s="137"/>
      <c r="F34" s="148"/>
      <c r="G34" s="129"/>
      <c r="H34" s="149"/>
      <c r="I34" s="137"/>
      <c r="J34" s="137"/>
      <c r="K34" s="137"/>
      <c r="L34" s="137"/>
      <c r="M34" s="137"/>
      <c r="N34" s="137"/>
      <c r="O34" s="137"/>
      <c r="P34" s="137"/>
      <c r="Q34" s="137"/>
      <c r="R34" s="137"/>
      <c r="S34" s="137"/>
      <c r="T34" s="137"/>
      <c r="U34" s="137"/>
      <c r="V34" s="137"/>
      <c r="W34" s="137"/>
      <c r="X34" s="137"/>
    </row>
    <row r="35">
      <c r="A35" s="137"/>
      <c r="B35" s="137"/>
      <c r="C35" s="137"/>
      <c r="D35" s="148"/>
      <c r="E35" s="137"/>
      <c r="F35" s="148"/>
      <c r="G35" s="129"/>
      <c r="H35" s="149"/>
      <c r="I35" s="137"/>
      <c r="J35" s="137"/>
      <c r="K35" s="137"/>
      <c r="L35" s="137"/>
      <c r="M35" s="137"/>
      <c r="N35" s="137"/>
      <c r="O35" s="137"/>
      <c r="P35" s="137"/>
      <c r="Q35" s="137"/>
      <c r="R35" s="137"/>
      <c r="S35" s="137"/>
      <c r="T35" s="137"/>
      <c r="U35" s="137"/>
      <c r="V35" s="137"/>
      <c r="W35" s="137"/>
      <c r="X35" s="137"/>
    </row>
    <row r="36">
      <c r="A36" s="137"/>
      <c r="B36" s="137"/>
      <c r="C36" s="137"/>
      <c r="D36" s="148"/>
      <c r="E36" s="137"/>
      <c r="F36" s="148"/>
      <c r="G36" s="129"/>
      <c r="H36" s="149"/>
      <c r="I36" s="137"/>
      <c r="J36" s="137"/>
      <c r="K36" s="137"/>
      <c r="L36" s="137"/>
      <c r="M36" s="137"/>
      <c r="N36" s="137"/>
      <c r="O36" s="137"/>
      <c r="P36" s="137"/>
      <c r="Q36" s="137"/>
      <c r="R36" s="137"/>
      <c r="S36" s="137"/>
      <c r="T36" s="137"/>
      <c r="U36" s="137"/>
      <c r="V36" s="137"/>
      <c r="W36" s="137"/>
      <c r="X36" s="137"/>
    </row>
    <row r="37">
      <c r="A37" s="137"/>
      <c r="B37" s="137"/>
      <c r="C37" s="137"/>
      <c r="D37" s="148"/>
      <c r="E37" s="137"/>
      <c r="F37" s="148"/>
      <c r="G37" s="129"/>
      <c r="H37" s="149"/>
      <c r="I37" s="137"/>
      <c r="J37" s="137"/>
      <c r="K37" s="137"/>
      <c r="L37" s="137"/>
      <c r="M37" s="137"/>
      <c r="N37" s="137"/>
      <c r="O37" s="137"/>
      <c r="P37" s="137"/>
      <c r="Q37" s="137"/>
      <c r="R37" s="137"/>
      <c r="S37" s="137"/>
      <c r="T37" s="137"/>
      <c r="U37" s="137"/>
      <c r="V37" s="137"/>
      <c r="W37" s="137"/>
      <c r="X37" s="137"/>
    </row>
    <row r="38">
      <c r="A38" s="137"/>
      <c r="B38" s="137"/>
      <c r="C38" s="137"/>
      <c r="D38" s="148"/>
      <c r="E38" s="137"/>
      <c r="F38" s="148"/>
      <c r="G38" s="129"/>
      <c r="H38" s="149"/>
      <c r="I38" s="137"/>
      <c r="J38" s="137"/>
      <c r="K38" s="137"/>
      <c r="L38" s="137"/>
      <c r="M38" s="137"/>
      <c r="N38" s="137"/>
      <c r="O38" s="137"/>
      <c r="P38" s="137"/>
      <c r="Q38" s="137"/>
      <c r="R38" s="137"/>
      <c r="S38" s="137"/>
      <c r="T38" s="137"/>
      <c r="U38" s="137"/>
      <c r="V38" s="137"/>
      <c r="W38" s="137"/>
      <c r="X38" s="137"/>
    </row>
    <row r="39">
      <c r="A39" s="137"/>
      <c r="B39" s="137"/>
      <c r="C39" s="137"/>
      <c r="D39" s="148"/>
      <c r="E39" s="137"/>
      <c r="F39" s="148"/>
      <c r="G39" s="129"/>
      <c r="H39" s="149"/>
      <c r="I39" s="137"/>
      <c r="J39" s="137"/>
      <c r="K39" s="137"/>
      <c r="L39" s="137"/>
      <c r="M39" s="137"/>
      <c r="N39" s="137"/>
      <c r="O39" s="137"/>
      <c r="P39" s="137"/>
      <c r="Q39" s="137"/>
      <c r="R39" s="137"/>
      <c r="S39" s="137"/>
      <c r="T39" s="137"/>
      <c r="U39" s="137"/>
      <c r="V39" s="137"/>
      <c r="W39" s="137"/>
      <c r="X39" s="137"/>
    </row>
    <row r="40">
      <c r="A40" s="137"/>
      <c r="B40" s="137"/>
      <c r="C40" s="137"/>
      <c r="D40" s="148"/>
      <c r="E40" s="137"/>
      <c r="F40" s="148"/>
      <c r="G40" s="129"/>
      <c r="H40" s="149"/>
      <c r="I40" s="137"/>
      <c r="J40" s="137"/>
      <c r="K40" s="137"/>
      <c r="L40" s="137"/>
      <c r="M40" s="137"/>
      <c r="N40" s="137"/>
      <c r="O40" s="137"/>
      <c r="P40" s="137"/>
      <c r="Q40" s="137"/>
      <c r="R40" s="137"/>
      <c r="S40" s="137"/>
      <c r="T40" s="137"/>
      <c r="U40" s="137"/>
      <c r="V40" s="137"/>
      <c r="W40" s="137"/>
      <c r="X40" s="137"/>
    </row>
    <row r="41">
      <c r="A41" s="137"/>
      <c r="B41" s="137"/>
      <c r="C41" s="137"/>
      <c r="D41" s="148"/>
      <c r="E41" s="137"/>
      <c r="F41" s="148"/>
      <c r="G41" s="129"/>
      <c r="H41" s="149"/>
      <c r="I41" s="137"/>
      <c r="J41" s="137"/>
      <c r="K41" s="137"/>
      <c r="L41" s="137"/>
      <c r="M41" s="137"/>
      <c r="N41" s="137"/>
      <c r="O41" s="137"/>
      <c r="P41" s="137"/>
      <c r="Q41" s="137"/>
      <c r="R41" s="137"/>
      <c r="S41" s="137"/>
      <c r="T41" s="137"/>
      <c r="U41" s="137"/>
      <c r="V41" s="137"/>
      <c r="W41" s="137"/>
      <c r="X41" s="137"/>
    </row>
    <row r="42">
      <c r="A42" s="137"/>
      <c r="B42" s="137"/>
      <c r="C42" s="137"/>
      <c r="D42" s="148"/>
      <c r="E42" s="137"/>
      <c r="F42" s="148"/>
      <c r="G42" s="129"/>
      <c r="H42" s="149"/>
      <c r="I42" s="137"/>
      <c r="J42" s="137"/>
      <c r="K42" s="137"/>
      <c r="L42" s="137"/>
      <c r="M42" s="137"/>
      <c r="N42" s="137"/>
      <c r="O42" s="137"/>
      <c r="P42" s="137"/>
      <c r="Q42" s="137"/>
      <c r="R42" s="137"/>
      <c r="S42" s="137"/>
      <c r="T42" s="137"/>
      <c r="U42" s="137"/>
      <c r="V42" s="137"/>
      <c r="W42" s="137"/>
      <c r="X42" s="137"/>
    </row>
    <row r="43">
      <c r="A43" s="137"/>
      <c r="B43" s="137"/>
      <c r="C43" s="137"/>
      <c r="D43" s="148"/>
      <c r="E43" s="137"/>
      <c r="F43" s="148"/>
      <c r="G43" s="129"/>
      <c r="H43" s="149"/>
      <c r="I43" s="137"/>
      <c r="J43" s="137"/>
      <c r="K43" s="137"/>
      <c r="L43" s="137"/>
      <c r="M43" s="137"/>
      <c r="N43" s="137"/>
      <c r="O43" s="137"/>
      <c r="P43" s="137"/>
      <c r="Q43" s="137"/>
      <c r="R43" s="137"/>
      <c r="S43" s="137"/>
      <c r="T43" s="137"/>
      <c r="U43" s="137"/>
      <c r="V43" s="137"/>
      <c r="W43" s="137"/>
      <c r="X43" s="137"/>
    </row>
    <row r="44">
      <c r="A44" s="137"/>
      <c r="B44" s="137"/>
      <c r="C44" s="137"/>
      <c r="D44" s="148"/>
      <c r="E44" s="137"/>
      <c r="F44" s="148"/>
      <c r="G44" s="129"/>
      <c r="H44" s="149"/>
      <c r="I44" s="137"/>
      <c r="J44" s="137"/>
      <c r="K44" s="137"/>
      <c r="L44" s="137"/>
      <c r="M44" s="137"/>
      <c r="N44" s="137"/>
      <c r="O44" s="137"/>
      <c r="P44" s="137"/>
      <c r="Q44" s="137"/>
      <c r="R44" s="137"/>
      <c r="S44" s="137"/>
      <c r="T44" s="137"/>
      <c r="U44" s="137"/>
      <c r="V44" s="137"/>
      <c r="W44" s="137"/>
      <c r="X44" s="137"/>
    </row>
    <row r="45">
      <c r="A45" s="137"/>
      <c r="B45" s="137"/>
      <c r="C45" s="137"/>
      <c r="D45" s="148"/>
      <c r="E45" s="137"/>
      <c r="F45" s="148"/>
      <c r="G45" s="129"/>
      <c r="H45" s="149"/>
      <c r="I45" s="137"/>
      <c r="J45" s="137"/>
      <c r="K45" s="137"/>
      <c r="L45" s="137"/>
      <c r="M45" s="137"/>
      <c r="N45" s="137"/>
      <c r="O45" s="137"/>
      <c r="P45" s="137"/>
      <c r="Q45" s="137"/>
      <c r="R45" s="137"/>
      <c r="S45" s="137"/>
      <c r="T45" s="137"/>
      <c r="U45" s="137"/>
      <c r="V45" s="137"/>
      <c r="W45" s="137"/>
      <c r="X45" s="137"/>
    </row>
    <row r="46">
      <c r="A46" s="137"/>
      <c r="B46" s="137"/>
      <c r="C46" s="137"/>
      <c r="D46" s="148"/>
      <c r="E46" s="137"/>
      <c r="F46" s="148"/>
      <c r="G46" s="129"/>
      <c r="H46" s="149"/>
      <c r="I46" s="137"/>
      <c r="J46" s="137"/>
      <c r="K46" s="137"/>
      <c r="L46" s="137"/>
      <c r="M46" s="137"/>
      <c r="N46" s="137"/>
      <c r="O46" s="137"/>
      <c r="P46" s="137"/>
      <c r="Q46" s="137"/>
      <c r="R46" s="137"/>
      <c r="S46" s="137"/>
      <c r="T46" s="137"/>
      <c r="U46" s="137"/>
      <c r="V46" s="137"/>
      <c r="W46" s="137"/>
      <c r="X46" s="137"/>
    </row>
    <row r="47">
      <c r="A47" s="137"/>
      <c r="B47" s="137"/>
      <c r="C47" s="137"/>
      <c r="D47" s="148"/>
      <c r="E47" s="137"/>
      <c r="F47" s="148"/>
      <c r="G47" s="129"/>
      <c r="H47" s="149"/>
      <c r="I47" s="137"/>
      <c r="J47" s="137"/>
      <c r="K47" s="137"/>
      <c r="L47" s="137"/>
      <c r="M47" s="137"/>
      <c r="N47" s="137"/>
      <c r="O47" s="137"/>
      <c r="P47" s="137"/>
      <c r="Q47" s="137"/>
      <c r="R47" s="137"/>
      <c r="S47" s="137"/>
      <c r="T47" s="137"/>
      <c r="U47" s="137"/>
      <c r="V47" s="137"/>
      <c r="W47" s="137"/>
      <c r="X47" s="137"/>
    </row>
    <row r="48">
      <c r="A48" s="137"/>
      <c r="B48" s="137"/>
      <c r="C48" s="137"/>
      <c r="D48" s="148"/>
      <c r="E48" s="137"/>
      <c r="F48" s="148"/>
      <c r="G48" s="129"/>
      <c r="H48" s="149"/>
      <c r="I48" s="137"/>
      <c r="J48" s="137"/>
      <c r="K48" s="137"/>
      <c r="L48" s="137"/>
      <c r="M48" s="137"/>
      <c r="N48" s="137"/>
      <c r="O48" s="137"/>
      <c r="P48" s="137"/>
      <c r="Q48" s="137"/>
      <c r="R48" s="137"/>
      <c r="S48" s="137"/>
      <c r="T48" s="137"/>
      <c r="U48" s="137"/>
      <c r="V48" s="137"/>
      <c r="W48" s="137"/>
      <c r="X48" s="137"/>
    </row>
    <row r="49">
      <c r="A49" s="137"/>
      <c r="B49" s="137"/>
      <c r="C49" s="137"/>
      <c r="D49" s="148"/>
      <c r="E49" s="137"/>
      <c r="F49" s="148"/>
      <c r="G49" s="129"/>
      <c r="H49" s="149"/>
      <c r="I49" s="137"/>
      <c r="J49" s="137"/>
      <c r="K49" s="137"/>
      <c r="L49" s="137"/>
      <c r="M49" s="137"/>
      <c r="N49" s="137"/>
      <c r="O49" s="137"/>
      <c r="P49" s="137"/>
      <c r="Q49" s="137"/>
      <c r="R49" s="137"/>
      <c r="S49" s="137"/>
      <c r="T49" s="137"/>
      <c r="U49" s="137"/>
      <c r="V49" s="137"/>
      <c r="W49" s="137"/>
      <c r="X49" s="137"/>
    </row>
    <row r="50">
      <c r="A50" s="137"/>
      <c r="B50" s="137"/>
      <c r="C50" s="137"/>
      <c r="D50" s="148"/>
      <c r="E50" s="137"/>
      <c r="F50" s="148"/>
      <c r="G50" s="129"/>
      <c r="H50" s="149"/>
      <c r="I50" s="137"/>
      <c r="J50" s="137"/>
      <c r="K50" s="137"/>
      <c r="L50" s="137"/>
      <c r="M50" s="137"/>
      <c r="N50" s="137"/>
      <c r="O50" s="137"/>
      <c r="P50" s="137"/>
      <c r="Q50" s="137"/>
      <c r="R50" s="137"/>
      <c r="S50" s="137"/>
      <c r="T50" s="137"/>
      <c r="U50" s="137"/>
      <c r="V50" s="137"/>
      <c r="W50" s="137"/>
      <c r="X50" s="137"/>
    </row>
    <row r="51">
      <c r="A51" s="137"/>
      <c r="B51" s="137"/>
      <c r="C51" s="137"/>
      <c r="D51" s="148"/>
      <c r="E51" s="137"/>
      <c r="F51" s="148"/>
      <c r="G51" s="129"/>
      <c r="H51" s="149"/>
      <c r="I51" s="137"/>
      <c r="J51" s="137"/>
      <c r="K51" s="137"/>
      <c r="L51" s="137"/>
      <c r="M51" s="137"/>
      <c r="N51" s="137"/>
      <c r="O51" s="137"/>
      <c r="P51" s="137"/>
      <c r="Q51" s="137"/>
      <c r="R51" s="137"/>
      <c r="S51" s="137"/>
      <c r="T51" s="137"/>
      <c r="U51" s="137"/>
      <c r="V51" s="137"/>
      <c r="W51" s="137"/>
      <c r="X51" s="137"/>
    </row>
    <row r="52">
      <c r="A52" s="137"/>
      <c r="B52" s="137"/>
      <c r="C52" s="137"/>
      <c r="D52" s="148"/>
      <c r="E52" s="137"/>
      <c r="F52" s="148"/>
      <c r="G52" s="129"/>
      <c r="H52" s="149"/>
      <c r="I52" s="137"/>
      <c r="J52" s="137"/>
      <c r="K52" s="137"/>
      <c r="L52" s="137"/>
      <c r="M52" s="137"/>
      <c r="N52" s="137"/>
      <c r="O52" s="137"/>
      <c r="P52" s="137"/>
      <c r="Q52" s="137"/>
      <c r="R52" s="137"/>
      <c r="S52" s="137"/>
      <c r="T52" s="137"/>
      <c r="U52" s="137"/>
      <c r="V52" s="137"/>
      <c r="W52" s="137"/>
      <c r="X52" s="137"/>
    </row>
    <row r="53">
      <c r="A53" s="137"/>
      <c r="B53" s="137"/>
      <c r="C53" s="137"/>
      <c r="D53" s="148"/>
      <c r="E53" s="137"/>
      <c r="F53" s="148"/>
      <c r="G53" s="129"/>
      <c r="H53" s="149"/>
      <c r="I53" s="137"/>
      <c r="J53" s="137"/>
      <c r="K53" s="137"/>
      <c r="L53" s="137"/>
      <c r="M53" s="137"/>
      <c r="N53" s="137"/>
      <c r="O53" s="137"/>
      <c r="P53" s="137"/>
      <c r="Q53" s="137"/>
      <c r="R53" s="137"/>
      <c r="S53" s="137"/>
      <c r="T53" s="137"/>
      <c r="U53" s="137"/>
      <c r="V53" s="137"/>
      <c r="W53" s="137"/>
      <c r="X53" s="137"/>
    </row>
    <row r="54">
      <c r="A54" s="137"/>
      <c r="B54" s="137"/>
      <c r="C54" s="137"/>
      <c r="D54" s="148"/>
      <c r="E54" s="137"/>
      <c r="F54" s="148"/>
      <c r="G54" s="129"/>
      <c r="H54" s="149"/>
      <c r="I54" s="137"/>
      <c r="J54" s="137"/>
      <c r="K54" s="137"/>
      <c r="L54" s="137"/>
      <c r="M54" s="137"/>
      <c r="N54" s="137"/>
      <c r="O54" s="137"/>
      <c r="P54" s="137"/>
      <c r="Q54" s="137"/>
      <c r="R54" s="137"/>
      <c r="S54" s="137"/>
      <c r="T54" s="137"/>
      <c r="U54" s="137"/>
      <c r="V54" s="137"/>
      <c r="W54" s="137"/>
      <c r="X54" s="137"/>
    </row>
    <row r="55">
      <c r="A55" s="137"/>
      <c r="B55" s="137"/>
      <c r="C55" s="137"/>
      <c r="D55" s="148"/>
      <c r="E55" s="137"/>
      <c r="F55" s="148"/>
      <c r="G55" s="129"/>
      <c r="H55" s="149"/>
      <c r="I55" s="137"/>
      <c r="J55" s="137"/>
      <c r="K55" s="137"/>
      <c r="L55" s="137"/>
      <c r="M55" s="137"/>
      <c r="N55" s="137"/>
      <c r="O55" s="137"/>
      <c r="P55" s="137"/>
      <c r="Q55" s="137"/>
      <c r="R55" s="137"/>
      <c r="S55" s="137"/>
      <c r="T55" s="137"/>
      <c r="U55" s="137"/>
      <c r="V55" s="137"/>
      <c r="W55" s="137"/>
      <c r="X55" s="137"/>
    </row>
    <row r="56">
      <c r="A56" s="137"/>
      <c r="B56" s="137"/>
      <c r="C56" s="137"/>
      <c r="D56" s="148"/>
      <c r="E56" s="137"/>
      <c r="F56" s="148"/>
      <c r="G56" s="129"/>
      <c r="H56" s="149"/>
      <c r="I56" s="137"/>
      <c r="J56" s="137"/>
      <c r="K56" s="137"/>
      <c r="L56" s="137"/>
      <c r="M56" s="137"/>
      <c r="N56" s="137"/>
      <c r="O56" s="137"/>
      <c r="P56" s="137"/>
      <c r="Q56" s="137"/>
      <c r="R56" s="137"/>
      <c r="S56" s="137"/>
      <c r="T56" s="137"/>
      <c r="U56" s="137"/>
      <c r="V56" s="137"/>
      <c r="W56" s="137"/>
      <c r="X56" s="137"/>
    </row>
    <row r="57">
      <c r="A57" s="137"/>
      <c r="B57" s="137"/>
      <c r="C57" s="137"/>
      <c r="D57" s="148"/>
      <c r="E57" s="137"/>
      <c r="F57" s="148"/>
      <c r="G57" s="129"/>
      <c r="H57" s="149"/>
      <c r="I57" s="137"/>
      <c r="J57" s="137"/>
      <c r="K57" s="137"/>
      <c r="L57" s="137"/>
      <c r="M57" s="137"/>
      <c r="N57" s="137"/>
      <c r="O57" s="137"/>
      <c r="P57" s="137"/>
      <c r="Q57" s="137"/>
      <c r="R57" s="137"/>
      <c r="S57" s="137"/>
      <c r="T57" s="137"/>
      <c r="U57" s="137"/>
      <c r="V57" s="137"/>
      <c r="W57" s="137"/>
      <c r="X57" s="137"/>
    </row>
    <row r="58">
      <c r="A58" s="137"/>
      <c r="B58" s="137"/>
      <c r="C58" s="137"/>
      <c r="D58" s="148"/>
      <c r="E58" s="137"/>
      <c r="F58" s="148"/>
      <c r="G58" s="129"/>
      <c r="H58" s="149"/>
      <c r="I58" s="137"/>
      <c r="J58" s="137"/>
      <c r="K58" s="137"/>
      <c r="L58" s="137"/>
      <c r="M58" s="137"/>
      <c r="N58" s="137"/>
      <c r="O58" s="137"/>
      <c r="P58" s="137"/>
      <c r="Q58" s="137"/>
      <c r="R58" s="137"/>
      <c r="S58" s="137"/>
      <c r="T58" s="137"/>
      <c r="U58" s="137"/>
      <c r="V58" s="137"/>
      <c r="W58" s="137"/>
      <c r="X58" s="137"/>
    </row>
    <row r="59">
      <c r="A59" s="137"/>
      <c r="B59" s="137"/>
      <c r="C59" s="137"/>
      <c r="D59" s="148"/>
      <c r="E59" s="137"/>
      <c r="F59" s="148"/>
      <c r="G59" s="129"/>
      <c r="H59" s="149"/>
      <c r="I59" s="137"/>
      <c r="J59" s="137"/>
      <c r="K59" s="137"/>
      <c r="L59" s="137"/>
      <c r="M59" s="137"/>
      <c r="N59" s="137"/>
      <c r="O59" s="137"/>
      <c r="P59" s="137"/>
      <c r="Q59" s="137"/>
      <c r="R59" s="137"/>
      <c r="S59" s="137"/>
      <c r="T59" s="137"/>
      <c r="U59" s="137"/>
      <c r="V59" s="137"/>
      <c r="W59" s="137"/>
      <c r="X59" s="137"/>
    </row>
    <row r="60">
      <c r="A60" s="137"/>
      <c r="B60" s="137"/>
      <c r="C60" s="137"/>
      <c r="D60" s="148"/>
      <c r="E60" s="137"/>
      <c r="F60" s="148"/>
      <c r="G60" s="129"/>
      <c r="H60" s="149"/>
      <c r="I60" s="137"/>
      <c r="J60" s="137"/>
      <c r="K60" s="137"/>
      <c r="L60" s="137"/>
      <c r="M60" s="137"/>
      <c r="N60" s="137"/>
      <c r="O60" s="137"/>
      <c r="P60" s="137"/>
      <c r="Q60" s="137"/>
      <c r="R60" s="137"/>
      <c r="S60" s="137"/>
      <c r="T60" s="137"/>
      <c r="U60" s="137"/>
      <c r="V60" s="137"/>
      <c r="W60" s="137"/>
      <c r="X60" s="137"/>
    </row>
    <row r="61">
      <c r="A61" s="137"/>
      <c r="B61" s="137"/>
      <c r="C61" s="137"/>
      <c r="D61" s="148"/>
      <c r="E61" s="137"/>
      <c r="F61" s="148"/>
      <c r="G61" s="129"/>
      <c r="H61" s="149"/>
      <c r="I61" s="137"/>
      <c r="J61" s="137"/>
      <c r="K61" s="137"/>
      <c r="L61" s="137"/>
      <c r="M61" s="137"/>
      <c r="N61" s="137"/>
      <c r="O61" s="137"/>
      <c r="P61" s="137"/>
      <c r="Q61" s="137"/>
      <c r="R61" s="137"/>
      <c r="S61" s="137"/>
      <c r="T61" s="137"/>
      <c r="U61" s="137"/>
      <c r="V61" s="137"/>
      <c r="W61" s="137"/>
      <c r="X61" s="137"/>
    </row>
    <row r="62">
      <c r="A62" s="137"/>
      <c r="B62" s="137"/>
      <c r="C62" s="137"/>
      <c r="D62" s="148"/>
      <c r="E62" s="137"/>
      <c r="F62" s="148"/>
      <c r="G62" s="129"/>
      <c r="H62" s="149"/>
      <c r="I62" s="137"/>
      <c r="J62" s="137"/>
      <c r="K62" s="137"/>
      <c r="L62" s="137"/>
      <c r="M62" s="137"/>
      <c r="N62" s="137"/>
      <c r="O62" s="137"/>
      <c r="P62" s="137"/>
      <c r="Q62" s="137"/>
      <c r="R62" s="137"/>
      <c r="S62" s="137"/>
      <c r="T62" s="137"/>
      <c r="U62" s="137"/>
      <c r="V62" s="137"/>
      <c r="W62" s="137"/>
      <c r="X62" s="137"/>
    </row>
    <row r="63">
      <c r="A63" s="137"/>
      <c r="B63" s="137"/>
      <c r="C63" s="137"/>
      <c r="D63" s="148"/>
      <c r="E63" s="137"/>
      <c r="F63" s="148"/>
      <c r="G63" s="129"/>
      <c r="H63" s="149"/>
      <c r="I63" s="137"/>
      <c r="J63" s="137"/>
      <c r="K63" s="137"/>
      <c r="L63" s="137"/>
      <c r="M63" s="137"/>
      <c r="N63" s="137"/>
      <c r="O63" s="137"/>
      <c r="P63" s="137"/>
      <c r="Q63" s="137"/>
      <c r="R63" s="137"/>
      <c r="S63" s="137"/>
      <c r="T63" s="137"/>
      <c r="U63" s="137"/>
      <c r="V63" s="137"/>
      <c r="W63" s="137"/>
      <c r="X63" s="137"/>
    </row>
    <row r="64">
      <c r="A64" s="137"/>
      <c r="B64" s="137"/>
      <c r="C64" s="137"/>
      <c r="D64" s="148"/>
      <c r="E64" s="137"/>
      <c r="F64" s="148"/>
      <c r="G64" s="129"/>
      <c r="H64" s="149"/>
      <c r="I64" s="137"/>
      <c r="J64" s="137"/>
      <c r="K64" s="137"/>
      <c r="L64" s="137"/>
      <c r="M64" s="137"/>
      <c r="N64" s="137"/>
      <c r="O64" s="137"/>
      <c r="P64" s="137"/>
      <c r="Q64" s="137"/>
      <c r="R64" s="137"/>
      <c r="S64" s="137"/>
      <c r="T64" s="137"/>
      <c r="U64" s="137"/>
      <c r="V64" s="137"/>
      <c r="W64" s="137"/>
      <c r="X64" s="137"/>
    </row>
    <row r="65">
      <c r="A65" s="137"/>
      <c r="B65" s="137"/>
      <c r="C65" s="137"/>
      <c r="D65" s="148"/>
      <c r="E65" s="137"/>
      <c r="F65" s="148"/>
      <c r="G65" s="129"/>
      <c r="H65" s="149"/>
      <c r="I65" s="137"/>
      <c r="J65" s="137"/>
      <c r="K65" s="137"/>
      <c r="L65" s="137"/>
      <c r="M65" s="137"/>
      <c r="N65" s="137"/>
      <c r="O65" s="137"/>
      <c r="P65" s="137"/>
      <c r="Q65" s="137"/>
      <c r="R65" s="137"/>
      <c r="S65" s="137"/>
      <c r="T65" s="137"/>
      <c r="U65" s="137"/>
      <c r="V65" s="137"/>
      <c r="W65" s="137"/>
      <c r="X65" s="137"/>
    </row>
    <row r="66">
      <c r="A66" s="137"/>
      <c r="B66" s="137"/>
      <c r="C66" s="137"/>
      <c r="D66" s="148"/>
      <c r="E66" s="137"/>
      <c r="F66" s="148"/>
      <c r="G66" s="129"/>
      <c r="H66" s="149"/>
      <c r="I66" s="137"/>
      <c r="J66" s="137"/>
      <c r="K66" s="137"/>
      <c r="L66" s="137"/>
      <c r="M66" s="137"/>
      <c r="N66" s="137"/>
      <c r="O66" s="137"/>
      <c r="P66" s="137"/>
      <c r="Q66" s="137"/>
      <c r="R66" s="137"/>
      <c r="S66" s="137"/>
      <c r="T66" s="137"/>
      <c r="U66" s="137"/>
      <c r="V66" s="137"/>
      <c r="W66" s="137"/>
      <c r="X66" s="137"/>
    </row>
    <row r="67">
      <c r="A67" s="137"/>
      <c r="B67" s="137"/>
      <c r="C67" s="137"/>
      <c r="D67" s="148"/>
      <c r="E67" s="137"/>
      <c r="F67" s="148"/>
      <c r="G67" s="129"/>
      <c r="H67" s="149"/>
      <c r="I67" s="137"/>
      <c r="J67" s="137"/>
      <c r="K67" s="137"/>
      <c r="L67" s="137"/>
      <c r="M67" s="137"/>
      <c r="N67" s="137"/>
      <c r="O67" s="137"/>
      <c r="P67" s="137"/>
      <c r="Q67" s="137"/>
      <c r="R67" s="137"/>
      <c r="S67" s="137"/>
      <c r="T67" s="137"/>
      <c r="U67" s="137"/>
      <c r="V67" s="137"/>
      <c r="W67" s="137"/>
      <c r="X67" s="137"/>
    </row>
    <row r="68">
      <c r="A68" s="137"/>
      <c r="B68" s="137"/>
      <c r="C68" s="137"/>
      <c r="D68" s="148"/>
      <c r="E68" s="137"/>
      <c r="F68" s="148"/>
      <c r="G68" s="129"/>
      <c r="H68" s="149"/>
      <c r="I68" s="137"/>
      <c r="J68" s="137"/>
      <c r="K68" s="137"/>
      <c r="L68" s="137"/>
      <c r="M68" s="137"/>
      <c r="N68" s="137"/>
      <c r="O68" s="137"/>
      <c r="P68" s="137"/>
      <c r="Q68" s="137"/>
      <c r="R68" s="137"/>
      <c r="S68" s="137"/>
      <c r="T68" s="137"/>
      <c r="U68" s="137"/>
      <c r="V68" s="137"/>
      <c r="W68" s="137"/>
      <c r="X68" s="137"/>
    </row>
    <row r="69">
      <c r="A69" s="137"/>
      <c r="B69" s="137"/>
      <c r="C69" s="137"/>
      <c r="D69" s="148"/>
      <c r="E69" s="137"/>
      <c r="F69" s="148"/>
      <c r="G69" s="129"/>
      <c r="H69" s="149"/>
      <c r="I69" s="137"/>
      <c r="J69" s="137"/>
      <c r="K69" s="137"/>
      <c r="L69" s="137"/>
      <c r="M69" s="137"/>
      <c r="N69" s="137"/>
      <c r="O69" s="137"/>
      <c r="P69" s="137"/>
      <c r="Q69" s="137"/>
      <c r="R69" s="137"/>
      <c r="S69" s="137"/>
      <c r="T69" s="137"/>
      <c r="U69" s="137"/>
      <c r="V69" s="137"/>
      <c r="W69" s="137"/>
      <c r="X69" s="137"/>
    </row>
    <row r="70">
      <c r="A70" s="137"/>
      <c r="B70" s="137"/>
      <c r="C70" s="137"/>
      <c r="D70" s="148"/>
      <c r="E70" s="137"/>
      <c r="F70" s="148"/>
      <c r="G70" s="129"/>
      <c r="H70" s="149"/>
      <c r="I70" s="137"/>
      <c r="J70" s="137"/>
      <c r="K70" s="137"/>
      <c r="L70" s="137"/>
      <c r="M70" s="137"/>
      <c r="N70" s="137"/>
      <c r="O70" s="137"/>
      <c r="P70" s="137"/>
      <c r="Q70" s="137"/>
      <c r="R70" s="137"/>
      <c r="S70" s="137"/>
      <c r="T70" s="137"/>
      <c r="U70" s="137"/>
      <c r="V70" s="137"/>
      <c r="W70" s="137"/>
      <c r="X70" s="137"/>
    </row>
    <row r="71">
      <c r="A71" s="137"/>
      <c r="B71" s="137"/>
      <c r="C71" s="137"/>
      <c r="D71" s="148"/>
      <c r="E71" s="137"/>
      <c r="F71" s="148"/>
      <c r="G71" s="129"/>
      <c r="H71" s="149"/>
      <c r="I71" s="137"/>
      <c r="J71" s="137"/>
      <c r="K71" s="137"/>
      <c r="L71" s="137"/>
      <c r="M71" s="137"/>
      <c r="N71" s="137"/>
      <c r="O71" s="137"/>
      <c r="P71" s="137"/>
      <c r="Q71" s="137"/>
      <c r="R71" s="137"/>
      <c r="S71" s="137"/>
      <c r="T71" s="137"/>
      <c r="U71" s="137"/>
      <c r="V71" s="137"/>
      <c r="W71" s="137"/>
      <c r="X71" s="137"/>
    </row>
    <row r="72">
      <c r="A72" s="137"/>
      <c r="B72" s="137"/>
      <c r="C72" s="137"/>
      <c r="D72" s="148"/>
      <c r="E72" s="137"/>
      <c r="F72" s="148"/>
      <c r="G72" s="129"/>
      <c r="H72" s="149"/>
      <c r="I72" s="137"/>
      <c r="J72" s="137"/>
      <c r="K72" s="137"/>
      <c r="L72" s="137"/>
      <c r="M72" s="137"/>
      <c r="N72" s="137"/>
      <c r="O72" s="137"/>
      <c r="P72" s="137"/>
      <c r="Q72" s="137"/>
      <c r="R72" s="137"/>
      <c r="S72" s="137"/>
      <c r="T72" s="137"/>
      <c r="U72" s="137"/>
      <c r="V72" s="137"/>
      <c r="W72" s="137"/>
      <c r="X72" s="137"/>
    </row>
    <row r="73">
      <c r="A73" s="137"/>
      <c r="B73" s="137"/>
      <c r="C73" s="137"/>
      <c r="D73" s="148"/>
      <c r="E73" s="137"/>
      <c r="F73" s="148"/>
      <c r="G73" s="129"/>
      <c r="H73" s="149"/>
      <c r="I73" s="137"/>
      <c r="J73" s="137"/>
      <c r="K73" s="137"/>
      <c r="L73" s="137"/>
      <c r="M73" s="137"/>
      <c r="N73" s="137"/>
      <c r="O73" s="137"/>
      <c r="P73" s="137"/>
      <c r="Q73" s="137"/>
      <c r="R73" s="137"/>
      <c r="S73" s="137"/>
      <c r="T73" s="137"/>
      <c r="U73" s="137"/>
      <c r="V73" s="137"/>
      <c r="W73" s="137"/>
      <c r="X73" s="137"/>
    </row>
    <row r="74">
      <c r="A74" s="137"/>
      <c r="B74" s="137"/>
      <c r="C74" s="137"/>
      <c r="D74" s="148"/>
      <c r="E74" s="137"/>
      <c r="F74" s="148"/>
      <c r="G74" s="129"/>
      <c r="H74" s="149"/>
      <c r="I74" s="137"/>
      <c r="J74" s="137"/>
      <c r="K74" s="137"/>
      <c r="L74" s="137"/>
      <c r="M74" s="137"/>
      <c r="N74" s="137"/>
      <c r="O74" s="137"/>
      <c r="P74" s="137"/>
      <c r="Q74" s="137"/>
      <c r="R74" s="137"/>
      <c r="S74" s="137"/>
      <c r="T74" s="137"/>
      <c r="U74" s="137"/>
      <c r="V74" s="137"/>
      <c r="W74" s="137"/>
      <c r="X74" s="137"/>
    </row>
    <row r="75">
      <c r="A75" s="137"/>
      <c r="B75" s="137"/>
      <c r="C75" s="137"/>
      <c r="D75" s="148"/>
      <c r="E75" s="137"/>
      <c r="F75" s="148"/>
      <c r="G75" s="129"/>
      <c r="H75" s="149"/>
      <c r="I75" s="137"/>
      <c r="J75" s="137"/>
      <c r="K75" s="137"/>
      <c r="L75" s="137"/>
      <c r="M75" s="137"/>
      <c r="N75" s="137"/>
      <c r="O75" s="137"/>
      <c r="P75" s="137"/>
      <c r="Q75" s="137"/>
      <c r="R75" s="137"/>
      <c r="S75" s="137"/>
      <c r="T75" s="137"/>
      <c r="U75" s="137"/>
      <c r="V75" s="137"/>
      <c r="W75" s="137"/>
      <c r="X75" s="137"/>
    </row>
    <row r="76">
      <c r="A76" s="137"/>
      <c r="B76" s="137"/>
      <c r="C76" s="137"/>
      <c r="D76" s="148"/>
      <c r="E76" s="137"/>
      <c r="F76" s="148"/>
      <c r="G76" s="129"/>
      <c r="H76" s="149"/>
      <c r="I76" s="137"/>
      <c r="J76" s="137"/>
      <c r="K76" s="137"/>
      <c r="L76" s="137"/>
      <c r="M76" s="137"/>
      <c r="N76" s="137"/>
      <c r="O76" s="137"/>
      <c r="P76" s="137"/>
      <c r="Q76" s="137"/>
      <c r="R76" s="137"/>
      <c r="S76" s="137"/>
      <c r="T76" s="137"/>
      <c r="U76" s="137"/>
      <c r="V76" s="137"/>
      <c r="W76" s="137"/>
      <c r="X76" s="137"/>
    </row>
    <row r="77">
      <c r="A77" s="137"/>
      <c r="B77" s="137"/>
      <c r="C77" s="137"/>
      <c r="D77" s="148"/>
      <c r="E77" s="137"/>
      <c r="F77" s="148"/>
      <c r="G77" s="129"/>
      <c r="H77" s="149"/>
      <c r="I77" s="137"/>
      <c r="J77" s="137"/>
      <c r="K77" s="137"/>
      <c r="L77" s="137"/>
      <c r="M77" s="137"/>
      <c r="N77" s="137"/>
      <c r="O77" s="137"/>
      <c r="P77" s="137"/>
      <c r="Q77" s="137"/>
      <c r="R77" s="137"/>
      <c r="S77" s="137"/>
      <c r="T77" s="137"/>
      <c r="U77" s="137"/>
      <c r="V77" s="137"/>
      <c r="W77" s="137"/>
      <c r="X77" s="137"/>
    </row>
    <row r="78">
      <c r="A78" s="137"/>
      <c r="B78" s="137"/>
      <c r="C78" s="137"/>
      <c r="D78" s="148"/>
      <c r="E78" s="137"/>
      <c r="F78" s="148"/>
      <c r="G78" s="129"/>
      <c r="H78" s="149"/>
      <c r="I78" s="137"/>
      <c r="J78" s="137"/>
      <c r="K78" s="137"/>
      <c r="L78" s="137"/>
      <c r="M78" s="137"/>
      <c r="N78" s="137"/>
      <c r="O78" s="137"/>
      <c r="P78" s="137"/>
      <c r="Q78" s="137"/>
      <c r="R78" s="137"/>
      <c r="S78" s="137"/>
      <c r="T78" s="137"/>
      <c r="U78" s="137"/>
      <c r="V78" s="137"/>
      <c r="W78" s="137"/>
      <c r="X78" s="137"/>
    </row>
    <row r="79">
      <c r="A79" s="137"/>
      <c r="B79" s="137"/>
      <c r="C79" s="137"/>
      <c r="D79" s="148"/>
      <c r="E79" s="137"/>
      <c r="F79" s="148"/>
      <c r="G79" s="129"/>
      <c r="H79" s="149"/>
      <c r="I79" s="137"/>
      <c r="J79" s="137"/>
      <c r="K79" s="137"/>
      <c r="L79" s="137"/>
      <c r="M79" s="137"/>
      <c r="N79" s="137"/>
      <c r="O79" s="137"/>
      <c r="P79" s="137"/>
      <c r="Q79" s="137"/>
      <c r="R79" s="137"/>
      <c r="S79" s="137"/>
      <c r="T79" s="137"/>
      <c r="U79" s="137"/>
      <c r="V79" s="137"/>
      <c r="W79" s="137"/>
      <c r="X79" s="137"/>
    </row>
    <row r="80">
      <c r="A80" s="137"/>
      <c r="B80" s="137"/>
      <c r="C80" s="137"/>
      <c r="D80" s="148"/>
      <c r="E80" s="137"/>
      <c r="F80" s="148"/>
      <c r="G80" s="129"/>
      <c r="H80" s="149"/>
      <c r="I80" s="137"/>
      <c r="J80" s="137"/>
      <c r="K80" s="137"/>
      <c r="L80" s="137"/>
      <c r="M80" s="137"/>
      <c r="N80" s="137"/>
      <c r="O80" s="137"/>
      <c r="P80" s="137"/>
      <c r="Q80" s="137"/>
      <c r="R80" s="137"/>
      <c r="S80" s="137"/>
      <c r="T80" s="137"/>
      <c r="U80" s="137"/>
      <c r="V80" s="137"/>
      <c r="W80" s="137"/>
      <c r="X80" s="137"/>
    </row>
    <row r="81">
      <c r="A81" s="137"/>
      <c r="B81" s="137"/>
      <c r="C81" s="137"/>
      <c r="D81" s="148"/>
      <c r="E81" s="137"/>
      <c r="F81" s="148"/>
      <c r="G81" s="129"/>
      <c r="H81" s="149"/>
      <c r="I81" s="137"/>
      <c r="J81" s="137"/>
      <c r="K81" s="137"/>
      <c r="L81" s="137"/>
      <c r="M81" s="137"/>
      <c r="N81" s="137"/>
      <c r="O81" s="137"/>
      <c r="P81" s="137"/>
      <c r="Q81" s="137"/>
      <c r="R81" s="137"/>
      <c r="S81" s="137"/>
      <c r="T81" s="137"/>
      <c r="U81" s="137"/>
      <c r="V81" s="137"/>
      <c r="W81" s="137"/>
      <c r="X81" s="137"/>
    </row>
    <row r="82">
      <c r="A82" s="137"/>
      <c r="B82" s="137"/>
      <c r="C82" s="137"/>
      <c r="D82" s="148"/>
      <c r="E82" s="137"/>
      <c r="F82" s="148"/>
      <c r="G82" s="129"/>
      <c r="H82" s="149"/>
      <c r="I82" s="137"/>
      <c r="J82" s="137"/>
      <c r="K82" s="137"/>
      <c r="L82" s="137"/>
      <c r="M82" s="137"/>
      <c r="N82" s="137"/>
      <c r="O82" s="137"/>
      <c r="P82" s="137"/>
      <c r="Q82" s="137"/>
      <c r="R82" s="137"/>
      <c r="S82" s="137"/>
      <c r="T82" s="137"/>
      <c r="U82" s="137"/>
      <c r="V82" s="137"/>
      <c r="W82" s="137"/>
      <c r="X82" s="137"/>
    </row>
    <row r="83">
      <c r="A83" s="137"/>
      <c r="B83" s="137"/>
      <c r="C83" s="137"/>
      <c r="D83" s="148"/>
      <c r="E83" s="137"/>
      <c r="F83" s="148"/>
      <c r="G83" s="129"/>
      <c r="H83" s="149"/>
      <c r="I83" s="137"/>
      <c r="J83" s="137"/>
      <c r="K83" s="137"/>
      <c r="L83" s="137"/>
      <c r="M83" s="137"/>
      <c r="N83" s="137"/>
      <c r="O83" s="137"/>
      <c r="P83" s="137"/>
      <c r="Q83" s="137"/>
      <c r="R83" s="137"/>
      <c r="S83" s="137"/>
      <c r="T83" s="137"/>
      <c r="U83" s="137"/>
      <c r="V83" s="137"/>
      <c r="W83" s="137"/>
      <c r="X83" s="137"/>
    </row>
    <row r="84">
      <c r="A84" s="137"/>
      <c r="B84" s="137"/>
      <c r="C84" s="137"/>
      <c r="D84" s="148"/>
      <c r="E84" s="137"/>
      <c r="F84" s="148"/>
      <c r="G84" s="129"/>
      <c r="H84" s="149"/>
      <c r="I84" s="137"/>
      <c r="J84" s="137"/>
      <c r="K84" s="137"/>
      <c r="L84" s="137"/>
      <c r="M84" s="137"/>
      <c r="N84" s="137"/>
      <c r="O84" s="137"/>
      <c r="P84" s="137"/>
      <c r="Q84" s="137"/>
      <c r="R84" s="137"/>
      <c r="S84" s="137"/>
      <c r="T84" s="137"/>
      <c r="U84" s="137"/>
      <c r="V84" s="137"/>
      <c r="W84" s="137"/>
      <c r="X84" s="137"/>
    </row>
    <row r="85">
      <c r="A85" s="137"/>
      <c r="B85" s="137"/>
      <c r="C85" s="137"/>
      <c r="D85" s="148"/>
      <c r="E85" s="137"/>
      <c r="F85" s="148"/>
      <c r="G85" s="129"/>
      <c r="H85" s="149"/>
      <c r="I85" s="137"/>
      <c r="J85" s="137"/>
      <c r="K85" s="137"/>
      <c r="L85" s="137"/>
      <c r="M85" s="137"/>
      <c r="N85" s="137"/>
      <c r="O85" s="137"/>
      <c r="P85" s="137"/>
      <c r="Q85" s="137"/>
      <c r="R85" s="137"/>
      <c r="S85" s="137"/>
      <c r="T85" s="137"/>
      <c r="U85" s="137"/>
      <c r="V85" s="137"/>
      <c r="W85" s="137"/>
      <c r="X85" s="137"/>
    </row>
    <row r="86">
      <c r="A86" s="137"/>
      <c r="B86" s="137"/>
      <c r="C86" s="137"/>
      <c r="D86" s="148"/>
      <c r="E86" s="137"/>
      <c r="F86" s="148"/>
      <c r="G86" s="129"/>
      <c r="H86" s="149"/>
      <c r="I86" s="137"/>
      <c r="J86" s="137"/>
      <c r="K86" s="137"/>
      <c r="L86" s="137"/>
      <c r="M86" s="137"/>
      <c r="N86" s="137"/>
      <c r="O86" s="137"/>
      <c r="P86" s="137"/>
      <c r="Q86" s="137"/>
      <c r="R86" s="137"/>
      <c r="S86" s="137"/>
      <c r="T86" s="137"/>
      <c r="U86" s="137"/>
      <c r="V86" s="137"/>
      <c r="W86" s="137"/>
      <c r="X86" s="137"/>
    </row>
    <row r="87">
      <c r="A87" s="137"/>
      <c r="B87" s="137"/>
      <c r="C87" s="137"/>
      <c r="D87" s="148"/>
      <c r="E87" s="137"/>
      <c r="F87" s="148"/>
      <c r="G87" s="129"/>
      <c r="H87" s="149"/>
      <c r="I87" s="137"/>
      <c r="J87" s="137"/>
      <c r="K87" s="137"/>
      <c r="L87" s="137"/>
      <c r="M87" s="137"/>
      <c r="N87" s="137"/>
      <c r="O87" s="137"/>
      <c r="P87" s="137"/>
      <c r="Q87" s="137"/>
      <c r="R87" s="137"/>
      <c r="S87" s="137"/>
      <c r="T87" s="137"/>
      <c r="U87" s="137"/>
      <c r="V87" s="137"/>
      <c r="W87" s="137"/>
      <c r="X87" s="137"/>
    </row>
    <row r="88">
      <c r="A88" s="137"/>
      <c r="B88" s="137"/>
      <c r="C88" s="137"/>
      <c r="D88" s="148"/>
      <c r="E88" s="137"/>
      <c r="F88" s="148"/>
      <c r="G88" s="129"/>
      <c r="H88" s="149"/>
      <c r="I88" s="137"/>
      <c r="J88" s="137"/>
      <c r="K88" s="137"/>
      <c r="L88" s="137"/>
      <c r="M88" s="137"/>
      <c r="N88" s="137"/>
      <c r="O88" s="137"/>
      <c r="P88" s="137"/>
      <c r="Q88" s="137"/>
      <c r="R88" s="137"/>
      <c r="S88" s="137"/>
      <c r="T88" s="137"/>
      <c r="U88" s="137"/>
      <c r="V88" s="137"/>
      <c r="W88" s="137"/>
      <c r="X88" s="137"/>
    </row>
    <row r="89">
      <c r="A89" s="137"/>
      <c r="B89" s="137"/>
      <c r="C89" s="137"/>
      <c r="D89" s="148"/>
      <c r="E89" s="137"/>
      <c r="F89" s="148"/>
      <c r="G89" s="129"/>
      <c r="H89" s="149"/>
      <c r="I89" s="137"/>
      <c r="J89" s="137"/>
      <c r="K89" s="137"/>
      <c r="L89" s="137"/>
      <c r="M89" s="137"/>
      <c r="N89" s="137"/>
      <c r="O89" s="137"/>
      <c r="P89" s="137"/>
      <c r="Q89" s="137"/>
      <c r="R89" s="137"/>
      <c r="S89" s="137"/>
      <c r="T89" s="137"/>
      <c r="U89" s="137"/>
      <c r="V89" s="137"/>
      <c r="W89" s="137"/>
      <c r="X89" s="137"/>
    </row>
    <row r="90">
      <c r="A90" s="137"/>
      <c r="B90" s="137"/>
      <c r="C90" s="137"/>
      <c r="D90" s="148"/>
      <c r="E90" s="137"/>
      <c r="F90" s="148"/>
      <c r="G90" s="129"/>
      <c r="H90" s="149"/>
      <c r="I90" s="137"/>
      <c r="J90" s="137"/>
      <c r="K90" s="137"/>
      <c r="L90" s="137"/>
      <c r="M90" s="137"/>
      <c r="N90" s="137"/>
      <c r="O90" s="137"/>
      <c r="P90" s="137"/>
      <c r="Q90" s="137"/>
      <c r="R90" s="137"/>
      <c r="S90" s="137"/>
      <c r="T90" s="137"/>
      <c r="U90" s="137"/>
      <c r="V90" s="137"/>
      <c r="W90" s="137"/>
      <c r="X90" s="137"/>
    </row>
    <row r="91">
      <c r="A91" s="137"/>
      <c r="B91" s="137"/>
      <c r="C91" s="137"/>
      <c r="D91" s="148"/>
      <c r="E91" s="137"/>
      <c r="F91" s="148"/>
      <c r="G91" s="129"/>
      <c r="H91" s="149"/>
      <c r="I91" s="137"/>
      <c r="J91" s="137"/>
      <c r="K91" s="137"/>
      <c r="L91" s="137"/>
      <c r="M91" s="137"/>
      <c r="N91" s="137"/>
      <c r="O91" s="137"/>
      <c r="P91" s="137"/>
      <c r="Q91" s="137"/>
      <c r="R91" s="137"/>
      <c r="S91" s="137"/>
      <c r="T91" s="137"/>
      <c r="U91" s="137"/>
      <c r="V91" s="137"/>
      <c r="W91" s="137"/>
      <c r="X91" s="137"/>
    </row>
    <row r="92">
      <c r="A92" s="137"/>
      <c r="B92" s="137"/>
      <c r="C92" s="137"/>
      <c r="D92" s="148"/>
      <c r="E92" s="137"/>
      <c r="F92" s="148"/>
      <c r="G92" s="129"/>
      <c r="H92" s="149"/>
      <c r="I92" s="137"/>
      <c r="J92" s="137"/>
      <c r="K92" s="137"/>
      <c r="L92" s="137"/>
      <c r="M92" s="137"/>
      <c r="N92" s="137"/>
      <c r="O92" s="137"/>
      <c r="P92" s="137"/>
      <c r="Q92" s="137"/>
      <c r="R92" s="137"/>
      <c r="S92" s="137"/>
      <c r="T92" s="137"/>
      <c r="U92" s="137"/>
      <c r="V92" s="137"/>
      <c r="W92" s="137"/>
      <c r="X92" s="137"/>
    </row>
    <row r="93">
      <c r="A93" s="137"/>
      <c r="B93" s="137"/>
      <c r="C93" s="137"/>
      <c r="D93" s="148"/>
      <c r="E93" s="137"/>
      <c r="F93" s="148"/>
      <c r="G93" s="129"/>
      <c r="H93" s="149"/>
      <c r="I93" s="137"/>
      <c r="J93" s="137"/>
      <c r="K93" s="137"/>
      <c r="L93" s="137"/>
      <c r="M93" s="137"/>
      <c r="N93" s="137"/>
      <c r="O93" s="137"/>
      <c r="P93" s="137"/>
      <c r="Q93" s="137"/>
      <c r="R93" s="137"/>
      <c r="S93" s="137"/>
      <c r="T93" s="137"/>
      <c r="U93" s="137"/>
      <c r="V93" s="137"/>
      <c r="W93" s="137"/>
      <c r="X93" s="137"/>
    </row>
    <row r="94">
      <c r="A94" s="137"/>
      <c r="B94" s="137"/>
      <c r="C94" s="137"/>
      <c r="D94" s="148"/>
      <c r="E94" s="137"/>
      <c r="F94" s="148"/>
      <c r="G94" s="129"/>
      <c r="H94" s="149"/>
      <c r="I94" s="137"/>
      <c r="J94" s="137"/>
      <c r="K94" s="137"/>
      <c r="L94" s="137"/>
      <c r="M94" s="137"/>
      <c r="N94" s="137"/>
      <c r="O94" s="137"/>
      <c r="P94" s="137"/>
      <c r="Q94" s="137"/>
      <c r="R94" s="137"/>
      <c r="S94" s="137"/>
      <c r="T94" s="137"/>
      <c r="U94" s="137"/>
      <c r="V94" s="137"/>
      <c r="W94" s="137"/>
      <c r="X94" s="137"/>
    </row>
    <row r="95">
      <c r="A95" s="137"/>
      <c r="B95" s="137"/>
      <c r="C95" s="137"/>
      <c r="D95" s="148"/>
      <c r="E95" s="137"/>
      <c r="F95" s="148"/>
      <c r="G95" s="129"/>
      <c r="H95" s="149"/>
      <c r="I95" s="137"/>
      <c r="J95" s="137"/>
      <c r="K95" s="137"/>
      <c r="L95" s="137"/>
      <c r="M95" s="137"/>
      <c r="N95" s="137"/>
      <c r="O95" s="137"/>
      <c r="P95" s="137"/>
      <c r="Q95" s="137"/>
      <c r="R95" s="137"/>
      <c r="S95" s="137"/>
      <c r="T95" s="137"/>
      <c r="U95" s="137"/>
      <c r="V95" s="137"/>
      <c r="W95" s="137"/>
      <c r="X95" s="137"/>
    </row>
    <row r="96">
      <c r="A96" s="137"/>
      <c r="B96" s="137"/>
      <c r="C96" s="137"/>
      <c r="D96" s="148"/>
      <c r="E96" s="137"/>
      <c r="F96" s="148"/>
      <c r="G96" s="129"/>
      <c r="H96" s="149"/>
      <c r="I96" s="137"/>
      <c r="J96" s="137"/>
      <c r="K96" s="137"/>
      <c r="L96" s="137"/>
      <c r="M96" s="137"/>
      <c r="N96" s="137"/>
      <c r="O96" s="137"/>
      <c r="P96" s="137"/>
      <c r="Q96" s="137"/>
      <c r="R96" s="137"/>
      <c r="S96" s="137"/>
      <c r="T96" s="137"/>
      <c r="U96" s="137"/>
      <c r="V96" s="137"/>
      <c r="W96" s="137"/>
      <c r="X96" s="137"/>
    </row>
    <row r="97">
      <c r="A97" s="137"/>
      <c r="B97" s="137"/>
      <c r="C97" s="137"/>
      <c r="D97" s="148"/>
      <c r="E97" s="137"/>
      <c r="F97" s="148"/>
      <c r="G97" s="129"/>
      <c r="H97" s="149"/>
      <c r="I97" s="137"/>
      <c r="J97" s="137"/>
      <c r="K97" s="137"/>
      <c r="L97" s="137"/>
      <c r="M97" s="137"/>
      <c r="N97" s="137"/>
      <c r="O97" s="137"/>
      <c r="P97" s="137"/>
      <c r="Q97" s="137"/>
      <c r="R97" s="137"/>
      <c r="S97" s="137"/>
      <c r="T97" s="137"/>
      <c r="U97" s="137"/>
      <c r="V97" s="137"/>
      <c r="W97" s="137"/>
      <c r="X97" s="137"/>
    </row>
    <row r="98">
      <c r="A98" s="137"/>
      <c r="B98" s="137"/>
      <c r="C98" s="137"/>
      <c r="D98" s="148"/>
      <c r="E98" s="137"/>
      <c r="F98" s="148"/>
      <c r="G98" s="129"/>
      <c r="H98" s="149"/>
      <c r="I98" s="137"/>
      <c r="J98" s="137"/>
      <c r="K98" s="137"/>
      <c r="L98" s="137"/>
      <c r="M98" s="137"/>
      <c r="N98" s="137"/>
      <c r="O98" s="137"/>
      <c r="P98" s="137"/>
      <c r="Q98" s="137"/>
      <c r="R98" s="137"/>
      <c r="S98" s="137"/>
      <c r="T98" s="137"/>
      <c r="U98" s="137"/>
      <c r="V98" s="137"/>
      <c r="W98" s="137"/>
      <c r="X98" s="137"/>
    </row>
    <row r="99">
      <c r="A99" s="137"/>
      <c r="B99" s="137"/>
      <c r="C99" s="137"/>
      <c r="D99" s="148"/>
      <c r="E99" s="137"/>
      <c r="F99" s="148"/>
      <c r="G99" s="129"/>
      <c r="H99" s="149"/>
      <c r="I99" s="137"/>
      <c r="J99" s="137"/>
      <c r="K99" s="137"/>
      <c r="L99" s="137"/>
      <c r="M99" s="137"/>
      <c r="N99" s="137"/>
      <c r="O99" s="137"/>
      <c r="P99" s="137"/>
      <c r="Q99" s="137"/>
      <c r="R99" s="137"/>
      <c r="S99" s="137"/>
      <c r="T99" s="137"/>
      <c r="U99" s="137"/>
      <c r="V99" s="137"/>
      <c r="W99" s="137"/>
      <c r="X99" s="137"/>
    </row>
    <row r="100">
      <c r="A100" s="137"/>
      <c r="B100" s="137"/>
      <c r="C100" s="137"/>
      <c r="D100" s="148"/>
      <c r="E100" s="137"/>
      <c r="F100" s="148"/>
      <c r="G100" s="129"/>
      <c r="H100" s="149"/>
      <c r="I100" s="137"/>
      <c r="J100" s="137"/>
      <c r="K100" s="137"/>
      <c r="L100" s="137"/>
      <c r="M100" s="137"/>
      <c r="N100" s="137"/>
      <c r="O100" s="137"/>
      <c r="P100" s="137"/>
      <c r="Q100" s="137"/>
      <c r="R100" s="137"/>
      <c r="S100" s="137"/>
      <c r="T100" s="137"/>
      <c r="U100" s="137"/>
      <c r="V100" s="137"/>
      <c r="W100" s="137"/>
      <c r="X100" s="137"/>
    </row>
    <row r="101">
      <c r="A101" s="137"/>
      <c r="B101" s="137"/>
      <c r="C101" s="137"/>
      <c r="D101" s="148"/>
      <c r="E101" s="137"/>
      <c r="F101" s="148"/>
      <c r="G101" s="129"/>
      <c r="H101" s="149"/>
      <c r="I101" s="137"/>
      <c r="J101" s="137"/>
      <c r="K101" s="137"/>
      <c r="L101" s="137"/>
      <c r="M101" s="137"/>
      <c r="N101" s="137"/>
      <c r="O101" s="137"/>
      <c r="P101" s="137"/>
      <c r="Q101" s="137"/>
      <c r="R101" s="137"/>
      <c r="S101" s="137"/>
      <c r="T101" s="137"/>
      <c r="U101" s="137"/>
      <c r="V101" s="137"/>
      <c r="W101" s="137"/>
      <c r="X101" s="137"/>
    </row>
    <row r="102">
      <c r="A102" s="137"/>
      <c r="B102" s="137"/>
      <c r="C102" s="137"/>
      <c r="D102" s="148"/>
      <c r="E102" s="137"/>
      <c r="F102" s="148"/>
      <c r="G102" s="129"/>
      <c r="H102" s="149"/>
      <c r="I102" s="137"/>
      <c r="J102" s="137"/>
      <c r="K102" s="137"/>
      <c r="L102" s="137"/>
      <c r="M102" s="137"/>
      <c r="N102" s="137"/>
      <c r="O102" s="137"/>
      <c r="P102" s="137"/>
      <c r="Q102" s="137"/>
      <c r="R102" s="137"/>
      <c r="S102" s="137"/>
      <c r="T102" s="137"/>
      <c r="U102" s="137"/>
      <c r="V102" s="137"/>
      <c r="W102" s="137"/>
      <c r="X102" s="137"/>
    </row>
    <row r="103">
      <c r="A103" s="137"/>
      <c r="B103" s="137"/>
      <c r="C103" s="137"/>
      <c r="D103" s="148"/>
      <c r="E103" s="137"/>
      <c r="F103" s="148"/>
      <c r="G103" s="129"/>
      <c r="H103" s="149"/>
      <c r="I103" s="137"/>
      <c r="J103" s="137"/>
      <c r="K103" s="137"/>
      <c r="L103" s="137"/>
      <c r="M103" s="137"/>
      <c r="N103" s="137"/>
      <c r="O103" s="137"/>
      <c r="P103" s="137"/>
      <c r="Q103" s="137"/>
      <c r="R103" s="137"/>
      <c r="S103" s="137"/>
      <c r="T103" s="137"/>
      <c r="U103" s="137"/>
      <c r="V103" s="137"/>
      <c r="W103" s="137"/>
      <c r="X103" s="137"/>
    </row>
    <row r="104">
      <c r="A104" s="137"/>
      <c r="B104" s="137"/>
      <c r="C104" s="137"/>
      <c r="D104" s="148"/>
      <c r="E104" s="137"/>
      <c r="F104" s="148"/>
      <c r="G104" s="129"/>
      <c r="H104" s="149"/>
      <c r="I104" s="137"/>
      <c r="J104" s="137"/>
      <c r="K104" s="137"/>
      <c r="L104" s="137"/>
      <c r="M104" s="137"/>
      <c r="N104" s="137"/>
      <c r="O104" s="137"/>
      <c r="P104" s="137"/>
      <c r="Q104" s="137"/>
      <c r="R104" s="137"/>
      <c r="S104" s="137"/>
      <c r="T104" s="137"/>
      <c r="U104" s="137"/>
      <c r="V104" s="137"/>
      <c r="W104" s="137"/>
      <c r="X104" s="137"/>
    </row>
    <row r="105">
      <c r="A105" s="137"/>
      <c r="B105" s="137"/>
      <c r="C105" s="137"/>
      <c r="D105" s="148"/>
      <c r="E105" s="137"/>
      <c r="F105" s="148"/>
      <c r="G105" s="129"/>
      <c r="H105" s="149"/>
      <c r="I105" s="137"/>
      <c r="J105" s="137"/>
      <c r="K105" s="137"/>
      <c r="L105" s="137"/>
      <c r="M105" s="137"/>
      <c r="N105" s="137"/>
      <c r="O105" s="137"/>
      <c r="P105" s="137"/>
      <c r="Q105" s="137"/>
      <c r="R105" s="137"/>
      <c r="S105" s="137"/>
      <c r="T105" s="137"/>
      <c r="U105" s="137"/>
      <c r="V105" s="137"/>
      <c r="W105" s="137"/>
      <c r="X105" s="137"/>
    </row>
    <row r="106">
      <c r="A106" s="137"/>
      <c r="B106" s="137"/>
      <c r="C106" s="137"/>
      <c r="D106" s="148"/>
      <c r="E106" s="137"/>
      <c r="F106" s="148"/>
      <c r="G106" s="129"/>
      <c r="H106" s="149"/>
      <c r="I106" s="137"/>
      <c r="J106" s="137"/>
      <c r="K106" s="137"/>
      <c r="L106" s="137"/>
      <c r="M106" s="137"/>
      <c r="N106" s="137"/>
      <c r="O106" s="137"/>
      <c r="P106" s="137"/>
      <c r="Q106" s="137"/>
      <c r="R106" s="137"/>
      <c r="S106" s="137"/>
      <c r="T106" s="137"/>
      <c r="U106" s="137"/>
      <c r="V106" s="137"/>
      <c r="W106" s="137"/>
      <c r="X106" s="137"/>
    </row>
    <row r="107">
      <c r="A107" s="137"/>
      <c r="B107" s="137"/>
      <c r="C107" s="137"/>
      <c r="D107" s="148"/>
      <c r="E107" s="137"/>
      <c r="F107" s="148"/>
      <c r="G107" s="129"/>
      <c r="H107" s="149"/>
      <c r="I107" s="137"/>
      <c r="J107" s="137"/>
      <c r="K107" s="137"/>
      <c r="L107" s="137"/>
      <c r="M107" s="137"/>
      <c r="N107" s="137"/>
      <c r="O107" s="137"/>
      <c r="P107" s="137"/>
      <c r="Q107" s="137"/>
      <c r="R107" s="137"/>
      <c r="S107" s="137"/>
      <c r="T107" s="137"/>
      <c r="U107" s="137"/>
      <c r="V107" s="137"/>
      <c r="W107" s="137"/>
      <c r="X107" s="137"/>
    </row>
    <row r="108">
      <c r="A108" s="137"/>
      <c r="B108" s="137"/>
      <c r="C108" s="137"/>
      <c r="D108" s="148"/>
      <c r="E108" s="137"/>
      <c r="F108" s="148"/>
      <c r="G108" s="129"/>
      <c r="H108" s="149"/>
      <c r="I108" s="137"/>
      <c r="J108" s="137"/>
      <c r="K108" s="137"/>
      <c r="L108" s="137"/>
      <c r="M108" s="137"/>
      <c r="N108" s="137"/>
      <c r="O108" s="137"/>
      <c r="P108" s="137"/>
      <c r="Q108" s="137"/>
      <c r="R108" s="137"/>
      <c r="S108" s="137"/>
      <c r="T108" s="137"/>
      <c r="U108" s="137"/>
      <c r="V108" s="137"/>
      <c r="W108" s="137"/>
      <c r="X108" s="137"/>
    </row>
    <row r="109">
      <c r="A109" s="137"/>
      <c r="B109" s="137"/>
      <c r="C109" s="137"/>
      <c r="D109" s="148"/>
      <c r="E109" s="137"/>
      <c r="F109" s="148"/>
      <c r="G109" s="129"/>
      <c r="H109" s="149"/>
      <c r="I109" s="137"/>
      <c r="J109" s="137"/>
      <c r="K109" s="137"/>
      <c r="L109" s="137"/>
      <c r="M109" s="137"/>
      <c r="N109" s="137"/>
      <c r="O109" s="137"/>
      <c r="P109" s="137"/>
      <c r="Q109" s="137"/>
      <c r="R109" s="137"/>
      <c r="S109" s="137"/>
      <c r="T109" s="137"/>
      <c r="U109" s="137"/>
      <c r="V109" s="137"/>
      <c r="W109" s="137"/>
      <c r="X109" s="137"/>
    </row>
    <row r="110">
      <c r="A110" s="137"/>
      <c r="B110" s="137"/>
      <c r="C110" s="137"/>
      <c r="D110" s="148"/>
      <c r="E110" s="137"/>
      <c r="F110" s="148"/>
      <c r="G110" s="129"/>
      <c r="H110" s="149"/>
      <c r="I110" s="137"/>
      <c r="J110" s="137"/>
      <c r="K110" s="137"/>
      <c r="L110" s="137"/>
      <c r="M110" s="137"/>
      <c r="N110" s="137"/>
      <c r="O110" s="137"/>
      <c r="P110" s="137"/>
      <c r="Q110" s="137"/>
      <c r="R110" s="137"/>
      <c r="S110" s="137"/>
      <c r="T110" s="137"/>
      <c r="U110" s="137"/>
      <c r="V110" s="137"/>
      <c r="W110" s="137"/>
      <c r="X110" s="137"/>
    </row>
    <row r="111">
      <c r="A111" s="137"/>
      <c r="B111" s="137"/>
      <c r="C111" s="137"/>
      <c r="D111" s="148"/>
      <c r="E111" s="137"/>
      <c r="F111" s="148"/>
      <c r="G111" s="129"/>
      <c r="H111" s="149"/>
      <c r="I111" s="137"/>
      <c r="J111" s="137"/>
      <c r="K111" s="137"/>
      <c r="L111" s="137"/>
      <c r="M111" s="137"/>
      <c r="N111" s="137"/>
      <c r="O111" s="137"/>
      <c r="P111" s="137"/>
      <c r="Q111" s="137"/>
      <c r="R111" s="137"/>
      <c r="S111" s="137"/>
      <c r="T111" s="137"/>
      <c r="U111" s="137"/>
      <c r="V111" s="137"/>
      <c r="W111" s="137"/>
      <c r="X111" s="137"/>
    </row>
    <row r="112">
      <c r="A112" s="137"/>
      <c r="B112" s="137"/>
      <c r="C112" s="137"/>
      <c r="D112" s="148"/>
      <c r="E112" s="137"/>
      <c r="F112" s="148"/>
      <c r="G112" s="129"/>
      <c r="H112" s="149"/>
      <c r="I112" s="137"/>
      <c r="J112" s="137"/>
      <c r="K112" s="137"/>
      <c r="L112" s="137"/>
      <c r="M112" s="137"/>
      <c r="N112" s="137"/>
      <c r="O112" s="137"/>
      <c r="P112" s="137"/>
      <c r="Q112" s="137"/>
      <c r="R112" s="137"/>
      <c r="S112" s="137"/>
      <c r="T112" s="137"/>
      <c r="U112" s="137"/>
      <c r="V112" s="137"/>
      <c r="W112" s="137"/>
      <c r="X112" s="137"/>
    </row>
    <row r="113">
      <c r="A113" s="137"/>
      <c r="B113" s="137"/>
      <c r="C113" s="137"/>
      <c r="D113" s="148"/>
      <c r="E113" s="137"/>
      <c r="F113" s="148"/>
      <c r="G113" s="129"/>
      <c r="H113" s="149"/>
      <c r="I113" s="137"/>
      <c r="J113" s="137"/>
      <c r="K113" s="137"/>
      <c r="L113" s="137"/>
      <c r="M113" s="137"/>
      <c r="N113" s="137"/>
      <c r="O113" s="137"/>
      <c r="P113" s="137"/>
      <c r="Q113" s="137"/>
      <c r="R113" s="137"/>
      <c r="S113" s="137"/>
      <c r="T113" s="137"/>
      <c r="U113" s="137"/>
      <c r="V113" s="137"/>
      <c r="W113" s="137"/>
      <c r="X113" s="137"/>
    </row>
    <row r="114">
      <c r="A114" s="137"/>
      <c r="B114" s="137"/>
      <c r="C114" s="137"/>
      <c r="D114" s="148"/>
      <c r="E114" s="137"/>
      <c r="F114" s="148"/>
      <c r="G114" s="129"/>
      <c r="H114" s="149"/>
      <c r="I114" s="137"/>
      <c r="J114" s="137"/>
      <c r="K114" s="137"/>
      <c r="L114" s="137"/>
      <c r="M114" s="137"/>
      <c r="N114" s="137"/>
      <c r="O114" s="137"/>
      <c r="P114" s="137"/>
      <c r="Q114" s="137"/>
      <c r="R114" s="137"/>
      <c r="S114" s="137"/>
      <c r="T114" s="137"/>
      <c r="U114" s="137"/>
      <c r="V114" s="137"/>
      <c r="W114" s="137"/>
      <c r="X114" s="137"/>
    </row>
    <row r="115">
      <c r="A115" s="137"/>
      <c r="B115" s="137"/>
      <c r="C115" s="137"/>
      <c r="D115" s="148"/>
      <c r="E115" s="137"/>
      <c r="F115" s="148"/>
      <c r="G115" s="129"/>
      <c r="H115" s="149"/>
      <c r="I115" s="137"/>
      <c r="J115" s="137"/>
      <c r="K115" s="137"/>
      <c r="L115" s="137"/>
      <c r="M115" s="137"/>
      <c r="N115" s="137"/>
      <c r="O115" s="137"/>
      <c r="P115" s="137"/>
      <c r="Q115" s="137"/>
      <c r="R115" s="137"/>
      <c r="S115" s="137"/>
      <c r="T115" s="137"/>
      <c r="U115" s="137"/>
      <c r="V115" s="137"/>
      <c r="W115" s="137"/>
      <c r="X115" s="137"/>
    </row>
    <row r="116">
      <c r="A116" s="137"/>
      <c r="B116" s="137"/>
      <c r="C116" s="137"/>
      <c r="D116" s="148"/>
      <c r="E116" s="137"/>
      <c r="F116" s="148"/>
      <c r="G116" s="129"/>
      <c r="H116" s="149"/>
      <c r="I116" s="137"/>
      <c r="J116" s="137"/>
      <c r="K116" s="137"/>
      <c r="L116" s="137"/>
      <c r="M116" s="137"/>
      <c r="N116" s="137"/>
      <c r="O116" s="137"/>
      <c r="P116" s="137"/>
      <c r="Q116" s="137"/>
      <c r="R116" s="137"/>
      <c r="S116" s="137"/>
      <c r="T116" s="137"/>
      <c r="U116" s="137"/>
      <c r="V116" s="137"/>
      <c r="W116" s="137"/>
      <c r="X116" s="137"/>
    </row>
    <row r="117">
      <c r="A117" s="137"/>
      <c r="B117" s="137"/>
      <c r="C117" s="137"/>
      <c r="D117" s="148"/>
      <c r="E117" s="137"/>
      <c r="F117" s="148"/>
      <c r="G117" s="129"/>
      <c r="H117" s="149"/>
      <c r="I117" s="137"/>
      <c r="J117" s="137"/>
      <c r="K117" s="137"/>
      <c r="L117" s="137"/>
      <c r="M117" s="137"/>
      <c r="N117" s="137"/>
      <c r="O117" s="137"/>
      <c r="P117" s="137"/>
      <c r="Q117" s="137"/>
      <c r="R117" s="137"/>
      <c r="S117" s="137"/>
      <c r="T117" s="137"/>
      <c r="U117" s="137"/>
      <c r="V117" s="137"/>
      <c r="W117" s="137"/>
      <c r="X117" s="137"/>
    </row>
    <row r="118">
      <c r="A118" s="137"/>
      <c r="B118" s="137"/>
      <c r="C118" s="137"/>
      <c r="D118" s="148"/>
      <c r="E118" s="137"/>
      <c r="F118" s="148"/>
      <c r="G118" s="129"/>
      <c r="H118" s="149"/>
      <c r="I118" s="137"/>
      <c r="J118" s="137"/>
      <c r="K118" s="137"/>
      <c r="L118" s="137"/>
      <c r="M118" s="137"/>
      <c r="N118" s="137"/>
      <c r="O118" s="137"/>
      <c r="P118" s="137"/>
      <c r="Q118" s="137"/>
      <c r="R118" s="137"/>
      <c r="S118" s="137"/>
      <c r="T118" s="137"/>
      <c r="U118" s="137"/>
      <c r="V118" s="137"/>
      <c r="W118" s="137"/>
      <c r="X118" s="137"/>
    </row>
    <row r="119">
      <c r="A119" s="137"/>
      <c r="B119" s="137"/>
      <c r="C119" s="137"/>
      <c r="D119" s="148"/>
      <c r="E119" s="137"/>
      <c r="F119" s="148"/>
      <c r="G119" s="129"/>
      <c r="H119" s="149"/>
      <c r="I119" s="137"/>
      <c r="J119" s="137"/>
      <c r="K119" s="137"/>
      <c r="L119" s="137"/>
      <c r="M119" s="137"/>
      <c r="N119" s="137"/>
      <c r="O119" s="137"/>
      <c r="P119" s="137"/>
      <c r="Q119" s="137"/>
      <c r="R119" s="137"/>
      <c r="S119" s="137"/>
      <c r="T119" s="137"/>
      <c r="U119" s="137"/>
      <c r="V119" s="137"/>
      <c r="W119" s="137"/>
      <c r="X119" s="137"/>
    </row>
    <row r="120">
      <c r="A120" s="137"/>
      <c r="B120" s="137"/>
      <c r="C120" s="137"/>
      <c r="D120" s="148"/>
      <c r="E120" s="137"/>
      <c r="F120" s="148"/>
      <c r="G120" s="129"/>
      <c r="H120" s="149"/>
      <c r="I120" s="137"/>
      <c r="J120" s="137"/>
      <c r="K120" s="137"/>
      <c r="L120" s="137"/>
      <c r="M120" s="137"/>
      <c r="N120" s="137"/>
      <c r="O120" s="137"/>
      <c r="P120" s="137"/>
      <c r="Q120" s="137"/>
      <c r="R120" s="137"/>
      <c r="S120" s="137"/>
      <c r="T120" s="137"/>
      <c r="U120" s="137"/>
      <c r="V120" s="137"/>
      <c r="W120" s="137"/>
      <c r="X120" s="137"/>
    </row>
    <row r="121">
      <c r="A121" s="137"/>
      <c r="B121" s="137"/>
      <c r="C121" s="137"/>
      <c r="D121" s="148"/>
      <c r="E121" s="137"/>
      <c r="F121" s="148"/>
      <c r="G121" s="129"/>
      <c r="H121" s="149"/>
      <c r="I121" s="137"/>
      <c r="J121" s="137"/>
      <c r="K121" s="137"/>
      <c r="L121" s="137"/>
      <c r="M121" s="137"/>
      <c r="N121" s="137"/>
      <c r="O121" s="137"/>
      <c r="P121" s="137"/>
      <c r="Q121" s="137"/>
      <c r="R121" s="137"/>
      <c r="S121" s="137"/>
      <c r="T121" s="137"/>
      <c r="U121" s="137"/>
      <c r="V121" s="137"/>
      <c r="W121" s="137"/>
      <c r="X121" s="137"/>
    </row>
    <row r="122">
      <c r="A122" s="137"/>
      <c r="B122" s="137"/>
      <c r="C122" s="137"/>
      <c r="D122" s="148"/>
      <c r="E122" s="137"/>
      <c r="F122" s="148"/>
      <c r="G122" s="129"/>
      <c r="H122" s="149"/>
      <c r="I122" s="137"/>
      <c r="J122" s="137"/>
      <c r="K122" s="137"/>
      <c r="L122" s="137"/>
      <c r="M122" s="137"/>
      <c r="N122" s="137"/>
      <c r="O122" s="137"/>
      <c r="P122" s="137"/>
      <c r="Q122" s="137"/>
      <c r="R122" s="137"/>
      <c r="S122" s="137"/>
      <c r="T122" s="137"/>
      <c r="U122" s="137"/>
      <c r="V122" s="137"/>
      <c r="W122" s="137"/>
      <c r="X122" s="137"/>
    </row>
    <row r="123">
      <c r="A123" s="137"/>
      <c r="B123" s="137"/>
      <c r="C123" s="137"/>
      <c r="D123" s="148"/>
      <c r="E123" s="137"/>
      <c r="F123" s="148"/>
      <c r="G123" s="129"/>
      <c r="H123" s="149"/>
      <c r="I123" s="137"/>
      <c r="J123" s="137"/>
      <c r="K123" s="137"/>
      <c r="L123" s="137"/>
      <c r="M123" s="137"/>
      <c r="N123" s="137"/>
      <c r="O123" s="137"/>
      <c r="P123" s="137"/>
      <c r="Q123" s="137"/>
      <c r="R123" s="137"/>
      <c r="S123" s="137"/>
      <c r="T123" s="137"/>
      <c r="U123" s="137"/>
      <c r="V123" s="137"/>
      <c r="W123" s="137"/>
      <c r="X123" s="137"/>
    </row>
    <row r="124">
      <c r="A124" s="137"/>
      <c r="B124" s="137"/>
      <c r="C124" s="137"/>
      <c r="D124" s="148"/>
      <c r="E124" s="137"/>
      <c r="F124" s="148"/>
      <c r="G124" s="129"/>
      <c r="H124" s="149"/>
      <c r="I124" s="137"/>
      <c r="J124" s="137"/>
      <c r="K124" s="137"/>
      <c r="L124" s="137"/>
      <c r="M124" s="137"/>
      <c r="N124" s="137"/>
      <c r="O124" s="137"/>
      <c r="P124" s="137"/>
      <c r="Q124" s="137"/>
      <c r="R124" s="137"/>
      <c r="S124" s="137"/>
      <c r="T124" s="137"/>
      <c r="U124" s="137"/>
      <c r="V124" s="137"/>
      <c r="W124" s="137"/>
      <c r="X124" s="137"/>
    </row>
    <row r="125">
      <c r="A125" s="137"/>
      <c r="B125" s="137"/>
      <c r="C125" s="137"/>
      <c r="D125" s="148"/>
      <c r="E125" s="137"/>
      <c r="F125" s="148"/>
      <c r="G125" s="129"/>
      <c r="H125" s="149"/>
      <c r="I125" s="137"/>
      <c r="J125" s="137"/>
      <c r="K125" s="137"/>
      <c r="L125" s="137"/>
      <c r="M125" s="137"/>
      <c r="N125" s="137"/>
      <c r="O125" s="137"/>
      <c r="P125" s="137"/>
      <c r="Q125" s="137"/>
      <c r="R125" s="137"/>
      <c r="S125" s="137"/>
      <c r="T125" s="137"/>
      <c r="U125" s="137"/>
      <c r="V125" s="137"/>
      <c r="W125" s="137"/>
      <c r="X125" s="137"/>
    </row>
    <row r="126">
      <c r="A126" s="137"/>
      <c r="B126" s="137"/>
      <c r="C126" s="137"/>
      <c r="D126" s="148"/>
      <c r="E126" s="137"/>
      <c r="F126" s="148"/>
      <c r="G126" s="129"/>
      <c r="H126" s="149"/>
      <c r="I126" s="137"/>
      <c r="J126" s="137"/>
      <c r="K126" s="137"/>
      <c r="L126" s="137"/>
      <c r="M126" s="137"/>
      <c r="N126" s="137"/>
      <c r="O126" s="137"/>
      <c r="P126" s="137"/>
      <c r="Q126" s="137"/>
      <c r="R126" s="137"/>
      <c r="S126" s="137"/>
      <c r="T126" s="137"/>
      <c r="U126" s="137"/>
      <c r="V126" s="137"/>
      <c r="W126" s="137"/>
      <c r="X126" s="137"/>
    </row>
    <row r="127">
      <c r="A127" s="137"/>
      <c r="B127" s="137"/>
      <c r="C127" s="137"/>
      <c r="D127" s="148"/>
      <c r="E127" s="137"/>
      <c r="F127" s="148"/>
      <c r="G127" s="129"/>
      <c r="H127" s="149"/>
      <c r="I127" s="137"/>
      <c r="J127" s="137"/>
      <c r="K127" s="137"/>
      <c r="L127" s="137"/>
      <c r="M127" s="137"/>
      <c r="N127" s="137"/>
      <c r="O127" s="137"/>
      <c r="P127" s="137"/>
      <c r="Q127" s="137"/>
      <c r="R127" s="137"/>
      <c r="S127" s="137"/>
      <c r="T127" s="137"/>
      <c r="U127" s="137"/>
      <c r="V127" s="137"/>
      <c r="W127" s="137"/>
      <c r="X127" s="137"/>
    </row>
    <row r="128">
      <c r="A128" s="137"/>
      <c r="B128" s="137"/>
      <c r="C128" s="137"/>
      <c r="D128" s="148"/>
      <c r="E128" s="137"/>
      <c r="F128" s="148"/>
      <c r="G128" s="129"/>
      <c r="H128" s="149"/>
      <c r="I128" s="137"/>
      <c r="J128" s="137"/>
      <c r="K128" s="137"/>
      <c r="L128" s="137"/>
      <c r="M128" s="137"/>
      <c r="N128" s="137"/>
      <c r="O128" s="137"/>
      <c r="P128" s="137"/>
      <c r="Q128" s="137"/>
      <c r="R128" s="137"/>
      <c r="S128" s="137"/>
      <c r="T128" s="137"/>
      <c r="U128" s="137"/>
      <c r="V128" s="137"/>
      <c r="W128" s="137"/>
      <c r="X128" s="137"/>
    </row>
    <row r="129">
      <c r="A129" s="137"/>
      <c r="B129" s="137"/>
      <c r="C129" s="137"/>
      <c r="D129" s="148"/>
      <c r="E129" s="137"/>
      <c r="F129" s="148"/>
      <c r="G129" s="129"/>
      <c r="H129" s="149"/>
      <c r="I129" s="137"/>
      <c r="J129" s="137"/>
      <c r="K129" s="137"/>
      <c r="L129" s="137"/>
      <c r="M129" s="137"/>
      <c r="N129" s="137"/>
      <c r="O129" s="137"/>
      <c r="P129" s="137"/>
      <c r="Q129" s="137"/>
      <c r="R129" s="137"/>
      <c r="S129" s="137"/>
      <c r="T129" s="137"/>
      <c r="U129" s="137"/>
      <c r="V129" s="137"/>
      <c r="W129" s="137"/>
      <c r="X129" s="137"/>
    </row>
    <row r="130">
      <c r="A130" s="137"/>
      <c r="B130" s="137"/>
      <c r="C130" s="137"/>
      <c r="D130" s="148"/>
      <c r="E130" s="137"/>
      <c r="F130" s="148"/>
      <c r="G130" s="129"/>
      <c r="H130" s="149"/>
      <c r="I130" s="137"/>
      <c r="J130" s="137"/>
      <c r="K130" s="137"/>
      <c r="L130" s="137"/>
      <c r="M130" s="137"/>
      <c r="N130" s="137"/>
      <c r="O130" s="137"/>
      <c r="P130" s="137"/>
      <c r="Q130" s="137"/>
      <c r="R130" s="137"/>
      <c r="S130" s="137"/>
      <c r="T130" s="137"/>
      <c r="U130" s="137"/>
      <c r="V130" s="137"/>
      <c r="W130" s="137"/>
      <c r="X130" s="137"/>
    </row>
    <row r="131">
      <c r="A131" s="137"/>
      <c r="B131" s="137"/>
      <c r="C131" s="137"/>
      <c r="D131" s="148"/>
      <c r="E131" s="137"/>
      <c r="F131" s="148"/>
      <c r="G131" s="129"/>
      <c r="H131" s="149"/>
      <c r="I131" s="137"/>
      <c r="J131" s="137"/>
      <c r="K131" s="137"/>
      <c r="L131" s="137"/>
      <c r="M131" s="137"/>
      <c r="N131" s="137"/>
      <c r="O131" s="137"/>
      <c r="P131" s="137"/>
      <c r="Q131" s="137"/>
      <c r="R131" s="137"/>
      <c r="S131" s="137"/>
      <c r="T131" s="137"/>
      <c r="U131" s="137"/>
      <c r="V131" s="137"/>
      <c r="W131" s="137"/>
      <c r="X131" s="137"/>
    </row>
    <row r="132">
      <c r="A132" s="137"/>
      <c r="B132" s="137"/>
      <c r="C132" s="137"/>
      <c r="D132" s="148"/>
      <c r="E132" s="137"/>
      <c r="F132" s="148"/>
      <c r="G132" s="129"/>
      <c r="H132" s="149"/>
      <c r="I132" s="137"/>
      <c r="J132" s="137"/>
      <c r="K132" s="137"/>
      <c r="L132" s="137"/>
      <c r="M132" s="137"/>
      <c r="N132" s="137"/>
      <c r="O132" s="137"/>
      <c r="P132" s="137"/>
      <c r="Q132" s="137"/>
      <c r="R132" s="137"/>
      <c r="S132" s="137"/>
      <c r="T132" s="137"/>
      <c r="U132" s="137"/>
      <c r="V132" s="137"/>
      <c r="W132" s="137"/>
      <c r="X132" s="137"/>
    </row>
    <row r="133">
      <c r="A133" s="137"/>
      <c r="B133" s="137"/>
      <c r="C133" s="137"/>
      <c r="D133" s="148"/>
      <c r="E133" s="137"/>
      <c r="F133" s="148"/>
      <c r="G133" s="129"/>
      <c r="H133" s="149"/>
      <c r="I133" s="137"/>
      <c r="J133" s="137"/>
      <c r="K133" s="137"/>
      <c r="L133" s="137"/>
      <c r="M133" s="137"/>
      <c r="N133" s="137"/>
      <c r="O133" s="137"/>
      <c r="P133" s="137"/>
      <c r="Q133" s="137"/>
      <c r="R133" s="137"/>
      <c r="S133" s="137"/>
      <c r="T133" s="137"/>
      <c r="U133" s="137"/>
      <c r="V133" s="137"/>
      <c r="W133" s="137"/>
      <c r="X133" s="137"/>
    </row>
    <row r="134">
      <c r="A134" s="137"/>
      <c r="B134" s="137"/>
      <c r="C134" s="137"/>
      <c r="D134" s="148"/>
      <c r="E134" s="137"/>
      <c r="F134" s="148"/>
      <c r="G134" s="129"/>
      <c r="H134" s="149"/>
      <c r="I134" s="137"/>
      <c r="J134" s="137"/>
      <c r="K134" s="137"/>
      <c r="L134" s="137"/>
      <c r="M134" s="137"/>
      <c r="N134" s="137"/>
      <c r="O134" s="137"/>
      <c r="P134" s="137"/>
      <c r="Q134" s="137"/>
      <c r="R134" s="137"/>
      <c r="S134" s="137"/>
      <c r="T134" s="137"/>
      <c r="U134" s="137"/>
      <c r="V134" s="137"/>
      <c r="W134" s="137"/>
      <c r="X134" s="137"/>
    </row>
    <row r="135">
      <c r="A135" s="137"/>
      <c r="B135" s="137"/>
      <c r="C135" s="137"/>
      <c r="D135" s="148"/>
      <c r="E135" s="137"/>
      <c r="F135" s="148"/>
      <c r="G135" s="129"/>
      <c r="H135" s="149"/>
      <c r="I135" s="137"/>
      <c r="J135" s="137"/>
      <c r="K135" s="137"/>
      <c r="L135" s="137"/>
      <c r="M135" s="137"/>
      <c r="N135" s="137"/>
      <c r="O135" s="137"/>
      <c r="P135" s="137"/>
      <c r="Q135" s="137"/>
      <c r="R135" s="137"/>
      <c r="S135" s="137"/>
      <c r="T135" s="137"/>
      <c r="U135" s="137"/>
      <c r="V135" s="137"/>
      <c r="W135" s="137"/>
      <c r="X135" s="137"/>
    </row>
    <row r="136">
      <c r="A136" s="137"/>
      <c r="B136" s="137"/>
      <c r="C136" s="137"/>
      <c r="D136" s="148"/>
      <c r="E136" s="137"/>
      <c r="F136" s="148"/>
      <c r="G136" s="129"/>
      <c r="H136" s="149"/>
      <c r="I136" s="137"/>
      <c r="J136" s="137"/>
      <c r="K136" s="137"/>
      <c r="L136" s="137"/>
      <c r="M136" s="137"/>
      <c r="N136" s="137"/>
      <c r="O136" s="137"/>
      <c r="P136" s="137"/>
      <c r="Q136" s="137"/>
      <c r="R136" s="137"/>
      <c r="S136" s="137"/>
      <c r="T136" s="137"/>
      <c r="U136" s="137"/>
      <c r="V136" s="137"/>
      <c r="W136" s="137"/>
      <c r="X136" s="137"/>
    </row>
    <row r="137">
      <c r="A137" s="137"/>
      <c r="B137" s="137"/>
      <c r="C137" s="137"/>
      <c r="D137" s="148"/>
      <c r="E137" s="137"/>
      <c r="F137" s="148"/>
      <c r="G137" s="129"/>
      <c r="H137" s="149"/>
      <c r="I137" s="137"/>
      <c r="J137" s="137"/>
      <c r="K137" s="137"/>
      <c r="L137" s="137"/>
      <c r="M137" s="137"/>
      <c r="N137" s="137"/>
      <c r="O137" s="137"/>
      <c r="P137" s="137"/>
      <c r="Q137" s="137"/>
      <c r="R137" s="137"/>
      <c r="S137" s="137"/>
      <c r="T137" s="137"/>
      <c r="U137" s="137"/>
      <c r="V137" s="137"/>
      <c r="W137" s="137"/>
      <c r="X137" s="137"/>
    </row>
    <row r="138">
      <c r="A138" s="137"/>
      <c r="B138" s="137"/>
      <c r="C138" s="137"/>
      <c r="D138" s="148"/>
      <c r="E138" s="137"/>
      <c r="F138" s="148"/>
      <c r="G138" s="129"/>
      <c r="H138" s="149"/>
      <c r="I138" s="137"/>
      <c r="J138" s="137"/>
      <c r="K138" s="137"/>
      <c r="L138" s="137"/>
      <c r="M138" s="137"/>
      <c r="N138" s="137"/>
      <c r="O138" s="137"/>
      <c r="P138" s="137"/>
      <c r="Q138" s="137"/>
      <c r="R138" s="137"/>
      <c r="S138" s="137"/>
      <c r="T138" s="137"/>
      <c r="U138" s="137"/>
      <c r="V138" s="137"/>
      <c r="W138" s="137"/>
      <c r="X138" s="137"/>
    </row>
    <row r="139">
      <c r="A139" s="137"/>
      <c r="B139" s="137"/>
      <c r="C139" s="137"/>
      <c r="D139" s="148"/>
      <c r="E139" s="137"/>
      <c r="F139" s="148"/>
      <c r="G139" s="129"/>
      <c r="H139" s="149"/>
      <c r="I139" s="137"/>
      <c r="J139" s="137"/>
      <c r="K139" s="137"/>
      <c r="L139" s="137"/>
      <c r="M139" s="137"/>
      <c r="N139" s="137"/>
      <c r="O139" s="137"/>
      <c r="P139" s="137"/>
      <c r="Q139" s="137"/>
      <c r="R139" s="137"/>
      <c r="S139" s="137"/>
      <c r="T139" s="137"/>
      <c r="U139" s="137"/>
      <c r="V139" s="137"/>
      <c r="W139" s="137"/>
      <c r="X139" s="137"/>
    </row>
    <row r="140">
      <c r="A140" s="137"/>
      <c r="B140" s="137"/>
      <c r="C140" s="137"/>
      <c r="D140" s="148"/>
      <c r="E140" s="137"/>
      <c r="F140" s="148"/>
      <c r="G140" s="129"/>
      <c r="H140" s="149"/>
      <c r="I140" s="137"/>
      <c r="J140" s="137"/>
      <c r="K140" s="137"/>
      <c r="L140" s="137"/>
      <c r="M140" s="137"/>
      <c r="N140" s="137"/>
      <c r="O140" s="137"/>
      <c r="P140" s="137"/>
      <c r="Q140" s="137"/>
      <c r="R140" s="137"/>
      <c r="S140" s="137"/>
      <c r="T140" s="137"/>
      <c r="U140" s="137"/>
      <c r="V140" s="137"/>
      <c r="W140" s="137"/>
      <c r="X140" s="137"/>
    </row>
    <row r="141">
      <c r="A141" s="137"/>
      <c r="B141" s="137"/>
      <c r="C141" s="137"/>
      <c r="D141" s="148"/>
      <c r="E141" s="137"/>
      <c r="F141" s="148"/>
      <c r="G141" s="129"/>
      <c r="H141" s="149"/>
      <c r="I141" s="137"/>
      <c r="J141" s="137"/>
      <c r="K141" s="137"/>
      <c r="L141" s="137"/>
      <c r="M141" s="137"/>
      <c r="N141" s="137"/>
      <c r="O141" s="137"/>
      <c r="P141" s="137"/>
      <c r="Q141" s="137"/>
      <c r="R141" s="137"/>
      <c r="S141" s="137"/>
      <c r="T141" s="137"/>
      <c r="U141" s="137"/>
      <c r="V141" s="137"/>
      <c r="W141" s="137"/>
      <c r="X141" s="137"/>
    </row>
    <row r="142">
      <c r="A142" s="137"/>
      <c r="B142" s="137"/>
      <c r="C142" s="137"/>
      <c r="D142" s="148"/>
      <c r="E142" s="137"/>
      <c r="F142" s="148"/>
      <c r="G142" s="129"/>
      <c r="H142" s="149"/>
      <c r="I142" s="137"/>
      <c r="J142" s="137"/>
      <c r="K142" s="137"/>
      <c r="L142" s="137"/>
      <c r="M142" s="137"/>
      <c r="N142" s="137"/>
      <c r="O142" s="137"/>
      <c r="P142" s="137"/>
      <c r="Q142" s="137"/>
      <c r="R142" s="137"/>
      <c r="S142" s="137"/>
      <c r="T142" s="137"/>
      <c r="U142" s="137"/>
      <c r="V142" s="137"/>
      <c r="W142" s="137"/>
      <c r="X142" s="137"/>
    </row>
    <row r="143">
      <c r="A143" s="137"/>
      <c r="B143" s="137"/>
      <c r="C143" s="137"/>
      <c r="D143" s="148"/>
      <c r="E143" s="137"/>
      <c r="F143" s="148"/>
      <c r="G143" s="129"/>
      <c r="H143" s="149"/>
      <c r="I143" s="137"/>
      <c r="J143" s="137"/>
      <c r="K143" s="137"/>
      <c r="L143" s="137"/>
      <c r="M143" s="137"/>
      <c r="N143" s="137"/>
      <c r="O143" s="137"/>
      <c r="P143" s="137"/>
      <c r="Q143" s="137"/>
      <c r="R143" s="137"/>
      <c r="S143" s="137"/>
      <c r="T143" s="137"/>
      <c r="U143" s="137"/>
      <c r="V143" s="137"/>
      <c r="W143" s="137"/>
      <c r="X143" s="137"/>
    </row>
    <row r="144">
      <c r="A144" s="137"/>
      <c r="B144" s="137"/>
      <c r="C144" s="137"/>
      <c r="D144" s="148"/>
      <c r="E144" s="137"/>
      <c r="F144" s="148"/>
      <c r="G144" s="129"/>
      <c r="H144" s="149"/>
      <c r="I144" s="137"/>
      <c r="J144" s="137"/>
      <c r="K144" s="137"/>
      <c r="L144" s="137"/>
      <c r="M144" s="137"/>
      <c r="N144" s="137"/>
      <c r="O144" s="137"/>
      <c r="P144" s="137"/>
      <c r="Q144" s="137"/>
      <c r="R144" s="137"/>
      <c r="S144" s="137"/>
      <c r="T144" s="137"/>
      <c r="U144" s="137"/>
      <c r="V144" s="137"/>
      <c r="W144" s="137"/>
      <c r="X144" s="137"/>
    </row>
    <row r="145">
      <c r="A145" s="137"/>
      <c r="B145" s="137"/>
      <c r="C145" s="137"/>
      <c r="D145" s="148"/>
      <c r="E145" s="137"/>
      <c r="F145" s="148"/>
      <c r="G145" s="129"/>
      <c r="H145" s="149"/>
      <c r="I145" s="137"/>
      <c r="J145" s="137"/>
      <c r="K145" s="137"/>
      <c r="L145" s="137"/>
      <c r="M145" s="137"/>
      <c r="N145" s="137"/>
      <c r="O145" s="137"/>
      <c r="P145" s="137"/>
      <c r="Q145" s="137"/>
      <c r="R145" s="137"/>
      <c r="S145" s="137"/>
      <c r="T145" s="137"/>
      <c r="U145" s="137"/>
      <c r="V145" s="137"/>
      <c r="W145" s="137"/>
      <c r="X145" s="137"/>
    </row>
    <row r="146">
      <c r="A146" s="137"/>
      <c r="B146" s="137"/>
      <c r="C146" s="137"/>
      <c r="D146" s="148"/>
      <c r="E146" s="137"/>
      <c r="F146" s="148"/>
      <c r="G146" s="129"/>
      <c r="H146" s="149"/>
      <c r="I146" s="137"/>
      <c r="J146" s="137"/>
      <c r="K146" s="137"/>
      <c r="L146" s="137"/>
      <c r="M146" s="137"/>
      <c r="N146" s="137"/>
      <c r="O146" s="137"/>
      <c r="P146" s="137"/>
      <c r="Q146" s="137"/>
      <c r="R146" s="137"/>
      <c r="S146" s="137"/>
      <c r="T146" s="137"/>
      <c r="U146" s="137"/>
      <c r="V146" s="137"/>
      <c r="W146" s="137"/>
      <c r="X146" s="137"/>
    </row>
    <row r="147">
      <c r="A147" s="137"/>
      <c r="B147" s="137"/>
      <c r="C147" s="137"/>
      <c r="D147" s="148"/>
      <c r="E147" s="137"/>
      <c r="F147" s="148"/>
      <c r="G147" s="129"/>
      <c r="H147" s="149"/>
      <c r="I147" s="137"/>
      <c r="J147" s="137"/>
      <c r="K147" s="137"/>
      <c r="L147" s="137"/>
      <c r="M147" s="137"/>
      <c r="N147" s="137"/>
      <c r="O147" s="137"/>
      <c r="P147" s="137"/>
      <c r="Q147" s="137"/>
      <c r="R147" s="137"/>
      <c r="S147" s="137"/>
      <c r="T147" s="137"/>
      <c r="U147" s="137"/>
      <c r="V147" s="137"/>
      <c r="W147" s="137"/>
      <c r="X147" s="137"/>
    </row>
    <row r="148">
      <c r="A148" s="137"/>
      <c r="B148" s="137"/>
      <c r="C148" s="137"/>
      <c r="D148" s="148"/>
      <c r="E148" s="137"/>
      <c r="F148" s="148"/>
      <c r="G148" s="129"/>
      <c r="H148" s="149"/>
      <c r="I148" s="137"/>
      <c r="J148" s="137"/>
      <c r="K148" s="137"/>
      <c r="L148" s="137"/>
      <c r="M148" s="137"/>
      <c r="N148" s="137"/>
      <c r="O148" s="137"/>
      <c r="P148" s="137"/>
      <c r="Q148" s="137"/>
      <c r="R148" s="137"/>
      <c r="S148" s="137"/>
      <c r="T148" s="137"/>
      <c r="U148" s="137"/>
      <c r="V148" s="137"/>
      <c r="W148" s="137"/>
      <c r="X148" s="137"/>
    </row>
    <row r="149">
      <c r="A149" s="137"/>
      <c r="B149" s="137"/>
      <c r="C149" s="137"/>
      <c r="D149" s="148"/>
      <c r="E149" s="137"/>
      <c r="F149" s="148"/>
      <c r="G149" s="129"/>
      <c r="H149" s="149"/>
      <c r="I149" s="137"/>
      <c r="J149" s="137"/>
      <c r="K149" s="137"/>
      <c r="L149" s="137"/>
      <c r="M149" s="137"/>
      <c r="N149" s="137"/>
      <c r="O149" s="137"/>
      <c r="P149" s="137"/>
      <c r="Q149" s="137"/>
      <c r="R149" s="137"/>
      <c r="S149" s="137"/>
      <c r="T149" s="137"/>
      <c r="U149" s="137"/>
      <c r="V149" s="137"/>
      <c r="W149" s="137"/>
      <c r="X149" s="137"/>
    </row>
    <row r="150">
      <c r="A150" s="137"/>
      <c r="B150" s="137"/>
      <c r="C150" s="137"/>
      <c r="D150" s="148"/>
      <c r="E150" s="137"/>
      <c r="F150" s="148"/>
      <c r="G150" s="129"/>
      <c r="H150" s="149"/>
      <c r="I150" s="137"/>
      <c r="J150" s="137"/>
      <c r="K150" s="137"/>
      <c r="L150" s="137"/>
      <c r="M150" s="137"/>
      <c r="N150" s="137"/>
      <c r="O150" s="137"/>
      <c r="P150" s="137"/>
      <c r="Q150" s="137"/>
      <c r="R150" s="137"/>
      <c r="S150" s="137"/>
      <c r="T150" s="137"/>
      <c r="U150" s="137"/>
      <c r="V150" s="137"/>
      <c r="W150" s="137"/>
      <c r="X150" s="137"/>
    </row>
    <row r="151">
      <c r="A151" s="137"/>
      <c r="B151" s="137"/>
      <c r="C151" s="137"/>
      <c r="D151" s="148"/>
      <c r="E151" s="137"/>
      <c r="F151" s="148"/>
      <c r="G151" s="129"/>
      <c r="H151" s="149"/>
      <c r="I151" s="137"/>
      <c r="J151" s="137"/>
      <c r="K151" s="137"/>
      <c r="L151" s="137"/>
      <c r="M151" s="137"/>
      <c r="N151" s="137"/>
      <c r="O151" s="137"/>
      <c r="P151" s="137"/>
      <c r="Q151" s="137"/>
      <c r="R151" s="137"/>
      <c r="S151" s="137"/>
      <c r="T151" s="137"/>
      <c r="U151" s="137"/>
      <c r="V151" s="137"/>
      <c r="W151" s="137"/>
      <c r="X151" s="137"/>
    </row>
    <row r="152">
      <c r="A152" s="137"/>
      <c r="B152" s="137"/>
      <c r="C152" s="137"/>
      <c r="D152" s="148"/>
      <c r="E152" s="137"/>
      <c r="F152" s="148"/>
      <c r="G152" s="129"/>
      <c r="H152" s="149"/>
      <c r="I152" s="137"/>
      <c r="J152" s="137"/>
      <c r="K152" s="137"/>
      <c r="L152" s="137"/>
      <c r="M152" s="137"/>
      <c r="N152" s="137"/>
      <c r="O152" s="137"/>
      <c r="P152" s="137"/>
      <c r="Q152" s="137"/>
      <c r="R152" s="137"/>
      <c r="S152" s="137"/>
      <c r="T152" s="137"/>
      <c r="U152" s="137"/>
      <c r="V152" s="137"/>
      <c r="W152" s="137"/>
      <c r="X152" s="137"/>
    </row>
    <row r="153">
      <c r="A153" s="137"/>
      <c r="B153" s="137"/>
      <c r="C153" s="137"/>
      <c r="D153" s="148"/>
      <c r="E153" s="137"/>
      <c r="F153" s="148"/>
      <c r="G153" s="129"/>
      <c r="H153" s="149"/>
      <c r="I153" s="137"/>
      <c r="J153" s="137"/>
      <c r="K153" s="137"/>
      <c r="L153" s="137"/>
      <c r="M153" s="137"/>
      <c r="N153" s="137"/>
      <c r="O153" s="137"/>
      <c r="P153" s="137"/>
      <c r="Q153" s="137"/>
      <c r="R153" s="137"/>
      <c r="S153" s="137"/>
      <c r="T153" s="137"/>
      <c r="U153" s="137"/>
      <c r="V153" s="137"/>
      <c r="W153" s="137"/>
      <c r="X153" s="137"/>
    </row>
    <row r="154">
      <c r="A154" s="137"/>
      <c r="B154" s="137"/>
      <c r="C154" s="137"/>
      <c r="D154" s="148"/>
      <c r="E154" s="137"/>
      <c r="F154" s="148"/>
      <c r="G154" s="129"/>
      <c r="H154" s="149"/>
      <c r="I154" s="137"/>
      <c r="J154" s="137"/>
      <c r="K154" s="137"/>
      <c r="L154" s="137"/>
      <c r="M154" s="137"/>
      <c r="N154" s="137"/>
      <c r="O154" s="137"/>
      <c r="P154" s="137"/>
      <c r="Q154" s="137"/>
      <c r="R154" s="137"/>
      <c r="S154" s="137"/>
      <c r="T154" s="137"/>
      <c r="U154" s="137"/>
      <c r="V154" s="137"/>
      <c r="W154" s="137"/>
      <c r="X154" s="137"/>
    </row>
    <row r="155">
      <c r="A155" s="137"/>
      <c r="B155" s="137"/>
      <c r="C155" s="137"/>
      <c r="D155" s="148"/>
      <c r="E155" s="137"/>
      <c r="F155" s="148"/>
      <c r="G155" s="129"/>
      <c r="H155" s="149"/>
      <c r="I155" s="137"/>
      <c r="J155" s="137"/>
      <c r="K155" s="137"/>
      <c r="L155" s="137"/>
      <c r="M155" s="137"/>
      <c r="N155" s="137"/>
      <c r="O155" s="137"/>
      <c r="P155" s="137"/>
      <c r="Q155" s="137"/>
      <c r="R155" s="137"/>
      <c r="S155" s="137"/>
      <c r="T155" s="137"/>
      <c r="U155" s="137"/>
      <c r="V155" s="137"/>
      <c r="W155" s="137"/>
      <c r="X155" s="137"/>
    </row>
    <row r="156">
      <c r="A156" s="137"/>
      <c r="B156" s="137"/>
      <c r="C156" s="137"/>
      <c r="D156" s="148"/>
      <c r="E156" s="137"/>
      <c r="F156" s="148"/>
      <c r="G156" s="129"/>
      <c r="H156" s="149"/>
      <c r="I156" s="137"/>
      <c r="J156" s="137"/>
      <c r="K156" s="137"/>
      <c r="L156" s="137"/>
      <c r="M156" s="137"/>
      <c r="N156" s="137"/>
      <c r="O156" s="137"/>
      <c r="P156" s="137"/>
      <c r="Q156" s="137"/>
      <c r="R156" s="137"/>
      <c r="S156" s="137"/>
      <c r="T156" s="137"/>
      <c r="U156" s="137"/>
      <c r="V156" s="137"/>
      <c r="W156" s="137"/>
      <c r="X156" s="137"/>
    </row>
    <row r="157">
      <c r="A157" s="137"/>
      <c r="B157" s="137"/>
      <c r="C157" s="137"/>
      <c r="D157" s="148"/>
      <c r="E157" s="137"/>
      <c r="F157" s="148"/>
      <c r="G157" s="129"/>
      <c r="H157" s="149"/>
      <c r="I157" s="137"/>
      <c r="J157" s="137"/>
      <c r="K157" s="137"/>
      <c r="L157" s="137"/>
      <c r="M157" s="137"/>
      <c r="N157" s="137"/>
      <c r="O157" s="137"/>
      <c r="P157" s="137"/>
      <c r="Q157" s="137"/>
      <c r="R157" s="137"/>
      <c r="S157" s="137"/>
      <c r="T157" s="137"/>
      <c r="U157" s="137"/>
      <c r="V157" s="137"/>
      <c r="W157" s="137"/>
      <c r="X157" s="137"/>
    </row>
    <row r="158">
      <c r="A158" s="137"/>
      <c r="B158" s="137"/>
      <c r="C158" s="137"/>
      <c r="D158" s="148"/>
      <c r="E158" s="137"/>
      <c r="F158" s="148"/>
      <c r="G158" s="129"/>
      <c r="H158" s="149"/>
      <c r="I158" s="137"/>
      <c r="J158" s="137"/>
      <c r="K158" s="137"/>
      <c r="L158" s="137"/>
      <c r="M158" s="137"/>
      <c r="N158" s="137"/>
      <c r="O158" s="137"/>
      <c r="P158" s="137"/>
      <c r="Q158" s="137"/>
      <c r="R158" s="137"/>
      <c r="S158" s="137"/>
      <c r="T158" s="137"/>
      <c r="U158" s="137"/>
      <c r="V158" s="137"/>
      <c r="W158" s="137"/>
      <c r="X158" s="137"/>
    </row>
    <row r="159">
      <c r="A159" s="137"/>
      <c r="B159" s="137"/>
      <c r="C159" s="137"/>
      <c r="D159" s="148"/>
      <c r="E159" s="137"/>
      <c r="F159" s="148"/>
      <c r="G159" s="129"/>
      <c r="H159" s="149"/>
      <c r="I159" s="137"/>
      <c r="J159" s="137"/>
      <c r="K159" s="137"/>
      <c r="L159" s="137"/>
      <c r="M159" s="137"/>
      <c r="N159" s="137"/>
      <c r="O159" s="137"/>
      <c r="P159" s="137"/>
      <c r="Q159" s="137"/>
      <c r="R159" s="137"/>
      <c r="S159" s="137"/>
      <c r="T159" s="137"/>
      <c r="U159" s="137"/>
      <c r="V159" s="137"/>
      <c r="W159" s="137"/>
      <c r="X159" s="137"/>
    </row>
    <row r="160">
      <c r="A160" s="137"/>
      <c r="B160" s="137"/>
      <c r="C160" s="137"/>
      <c r="D160" s="148"/>
      <c r="E160" s="137"/>
      <c r="F160" s="148"/>
      <c r="G160" s="129"/>
      <c r="H160" s="149"/>
      <c r="I160" s="137"/>
      <c r="J160" s="137"/>
      <c r="K160" s="137"/>
      <c r="L160" s="137"/>
      <c r="M160" s="137"/>
      <c r="N160" s="137"/>
      <c r="O160" s="137"/>
      <c r="P160" s="137"/>
      <c r="Q160" s="137"/>
      <c r="R160" s="137"/>
      <c r="S160" s="137"/>
      <c r="T160" s="137"/>
      <c r="U160" s="137"/>
      <c r="V160" s="137"/>
      <c r="W160" s="137"/>
      <c r="X160" s="137"/>
    </row>
    <row r="161">
      <c r="A161" s="137"/>
      <c r="B161" s="137"/>
      <c r="C161" s="137"/>
      <c r="D161" s="148"/>
      <c r="E161" s="137"/>
      <c r="F161" s="148"/>
      <c r="G161" s="129"/>
      <c r="H161" s="149"/>
      <c r="I161" s="137"/>
      <c r="J161" s="137"/>
      <c r="K161" s="137"/>
      <c r="L161" s="137"/>
      <c r="M161" s="137"/>
      <c r="N161" s="137"/>
      <c r="O161" s="137"/>
      <c r="P161" s="137"/>
      <c r="Q161" s="137"/>
      <c r="R161" s="137"/>
      <c r="S161" s="137"/>
      <c r="T161" s="137"/>
      <c r="U161" s="137"/>
      <c r="V161" s="137"/>
      <c r="W161" s="137"/>
      <c r="X161" s="137"/>
    </row>
    <row r="162">
      <c r="A162" s="137"/>
      <c r="B162" s="137"/>
      <c r="C162" s="137"/>
      <c r="D162" s="148"/>
      <c r="E162" s="137"/>
      <c r="F162" s="148"/>
      <c r="G162" s="129"/>
      <c r="H162" s="149"/>
      <c r="I162" s="137"/>
      <c r="J162" s="137"/>
      <c r="K162" s="137"/>
      <c r="L162" s="137"/>
      <c r="M162" s="137"/>
      <c r="N162" s="137"/>
      <c r="O162" s="137"/>
      <c r="P162" s="137"/>
      <c r="Q162" s="137"/>
      <c r="R162" s="137"/>
      <c r="S162" s="137"/>
      <c r="T162" s="137"/>
      <c r="U162" s="137"/>
      <c r="V162" s="137"/>
      <c r="W162" s="137"/>
      <c r="X162" s="137"/>
    </row>
    <row r="163">
      <c r="A163" s="137"/>
      <c r="B163" s="137"/>
      <c r="C163" s="137"/>
      <c r="D163" s="148"/>
      <c r="E163" s="137"/>
      <c r="F163" s="148"/>
      <c r="G163" s="129"/>
      <c r="H163" s="149"/>
      <c r="I163" s="137"/>
      <c r="J163" s="137"/>
      <c r="K163" s="137"/>
      <c r="L163" s="137"/>
      <c r="M163" s="137"/>
      <c r="N163" s="137"/>
      <c r="O163" s="137"/>
      <c r="P163" s="137"/>
      <c r="Q163" s="137"/>
      <c r="R163" s="137"/>
      <c r="S163" s="137"/>
      <c r="T163" s="137"/>
      <c r="U163" s="137"/>
      <c r="V163" s="137"/>
      <c r="W163" s="137"/>
      <c r="X163" s="137"/>
    </row>
    <row r="164">
      <c r="A164" s="137"/>
      <c r="B164" s="137"/>
      <c r="C164" s="137"/>
      <c r="D164" s="148"/>
      <c r="E164" s="137"/>
      <c r="F164" s="148"/>
      <c r="G164" s="129"/>
      <c r="H164" s="149"/>
      <c r="I164" s="137"/>
      <c r="J164" s="137"/>
      <c r="K164" s="137"/>
      <c r="L164" s="137"/>
      <c r="M164" s="137"/>
      <c r="N164" s="137"/>
      <c r="O164" s="137"/>
      <c r="P164" s="137"/>
      <c r="Q164" s="137"/>
      <c r="R164" s="137"/>
      <c r="S164" s="137"/>
      <c r="T164" s="137"/>
      <c r="U164" s="137"/>
      <c r="V164" s="137"/>
      <c r="W164" s="137"/>
      <c r="X164" s="137"/>
    </row>
    <row r="165">
      <c r="A165" s="137"/>
      <c r="B165" s="137"/>
      <c r="C165" s="137"/>
      <c r="D165" s="148"/>
      <c r="E165" s="137"/>
      <c r="F165" s="148"/>
      <c r="G165" s="129"/>
      <c r="H165" s="149"/>
      <c r="I165" s="137"/>
      <c r="J165" s="137"/>
      <c r="K165" s="137"/>
      <c r="L165" s="137"/>
      <c r="M165" s="137"/>
      <c r="N165" s="137"/>
      <c r="O165" s="137"/>
      <c r="P165" s="137"/>
      <c r="Q165" s="137"/>
      <c r="R165" s="137"/>
      <c r="S165" s="137"/>
      <c r="T165" s="137"/>
      <c r="U165" s="137"/>
      <c r="V165" s="137"/>
      <c r="W165" s="137"/>
      <c r="X165" s="137"/>
    </row>
    <row r="166">
      <c r="A166" s="137"/>
      <c r="B166" s="137"/>
      <c r="C166" s="137"/>
      <c r="D166" s="148"/>
      <c r="E166" s="137"/>
      <c r="F166" s="148"/>
      <c r="G166" s="129"/>
      <c r="H166" s="149"/>
      <c r="I166" s="137"/>
      <c r="J166" s="137"/>
      <c r="K166" s="137"/>
      <c r="L166" s="137"/>
      <c r="M166" s="137"/>
      <c r="N166" s="137"/>
      <c r="O166" s="137"/>
      <c r="P166" s="137"/>
      <c r="Q166" s="137"/>
      <c r="R166" s="137"/>
      <c r="S166" s="137"/>
      <c r="T166" s="137"/>
      <c r="U166" s="137"/>
      <c r="V166" s="137"/>
      <c r="W166" s="137"/>
      <c r="X166" s="137"/>
    </row>
    <row r="167">
      <c r="A167" s="137"/>
      <c r="B167" s="137"/>
      <c r="C167" s="137"/>
      <c r="D167" s="148"/>
      <c r="E167" s="137"/>
      <c r="F167" s="148"/>
      <c r="G167" s="129"/>
      <c r="H167" s="149"/>
      <c r="I167" s="137"/>
      <c r="J167" s="137"/>
      <c r="K167" s="137"/>
      <c r="L167" s="137"/>
      <c r="M167" s="137"/>
      <c r="N167" s="137"/>
      <c r="O167" s="137"/>
      <c r="P167" s="137"/>
      <c r="Q167" s="137"/>
      <c r="R167" s="137"/>
      <c r="S167" s="137"/>
      <c r="T167" s="137"/>
      <c r="U167" s="137"/>
      <c r="V167" s="137"/>
      <c r="W167" s="137"/>
      <c r="X167" s="137"/>
    </row>
    <row r="168">
      <c r="A168" s="137"/>
      <c r="B168" s="137"/>
      <c r="C168" s="137"/>
      <c r="D168" s="148"/>
      <c r="E168" s="137"/>
      <c r="F168" s="148"/>
      <c r="G168" s="129"/>
      <c r="H168" s="149"/>
      <c r="I168" s="137"/>
      <c r="J168" s="137"/>
      <c r="K168" s="137"/>
      <c r="L168" s="137"/>
      <c r="M168" s="137"/>
      <c r="N168" s="137"/>
      <c r="O168" s="137"/>
      <c r="P168" s="137"/>
      <c r="Q168" s="137"/>
      <c r="R168" s="137"/>
      <c r="S168" s="137"/>
      <c r="T168" s="137"/>
      <c r="U168" s="137"/>
      <c r="V168" s="137"/>
      <c r="W168" s="137"/>
      <c r="X168" s="137"/>
    </row>
    <row r="169">
      <c r="A169" s="137"/>
      <c r="B169" s="137"/>
      <c r="C169" s="137"/>
      <c r="D169" s="148"/>
      <c r="E169" s="137"/>
      <c r="F169" s="148"/>
      <c r="G169" s="129"/>
      <c r="H169" s="149"/>
      <c r="I169" s="137"/>
      <c r="J169" s="137"/>
      <c r="K169" s="137"/>
      <c r="L169" s="137"/>
      <c r="M169" s="137"/>
      <c r="N169" s="137"/>
      <c r="O169" s="137"/>
      <c r="P169" s="137"/>
      <c r="Q169" s="137"/>
      <c r="R169" s="137"/>
      <c r="S169" s="137"/>
      <c r="T169" s="137"/>
      <c r="U169" s="137"/>
      <c r="V169" s="137"/>
      <c r="W169" s="137"/>
      <c r="X169" s="137"/>
    </row>
    <row r="170">
      <c r="A170" s="137"/>
      <c r="B170" s="137"/>
      <c r="C170" s="137"/>
      <c r="D170" s="148"/>
      <c r="E170" s="137"/>
      <c r="F170" s="148"/>
      <c r="G170" s="129"/>
      <c r="H170" s="149"/>
      <c r="I170" s="137"/>
      <c r="J170" s="137"/>
      <c r="K170" s="137"/>
      <c r="L170" s="137"/>
      <c r="M170" s="137"/>
      <c r="N170" s="137"/>
      <c r="O170" s="137"/>
      <c r="P170" s="137"/>
      <c r="Q170" s="137"/>
      <c r="R170" s="137"/>
      <c r="S170" s="137"/>
      <c r="T170" s="137"/>
      <c r="U170" s="137"/>
      <c r="V170" s="137"/>
      <c r="W170" s="137"/>
      <c r="X170" s="137"/>
    </row>
    <row r="171">
      <c r="A171" s="137"/>
      <c r="B171" s="137"/>
      <c r="C171" s="137"/>
      <c r="D171" s="148"/>
      <c r="E171" s="137"/>
      <c r="F171" s="148"/>
      <c r="G171" s="129"/>
      <c r="H171" s="149"/>
      <c r="I171" s="137"/>
      <c r="J171" s="137"/>
      <c r="K171" s="137"/>
      <c r="L171" s="137"/>
      <c r="M171" s="137"/>
      <c r="N171" s="137"/>
      <c r="O171" s="137"/>
      <c r="P171" s="137"/>
      <c r="Q171" s="137"/>
      <c r="R171" s="137"/>
      <c r="S171" s="137"/>
      <c r="T171" s="137"/>
      <c r="U171" s="137"/>
      <c r="V171" s="137"/>
      <c r="W171" s="137"/>
      <c r="X171" s="137"/>
    </row>
  </sheetData>
  <dataValidations count="4" disablePrompts="0">
    <dataValidation sqref="G10: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71" type="list" allowBlank="1" errorStyle="stop" imeMode="noControl" operator="between" showDropDown="0" showErrorMessage="0" showInputMessage="0">
      <formula1>'Списки'!$E$2:$E$1002</formula1>
    </dataValidation>
    <dataValidation sqref="K10:K171" type="list" allowBlank="1" errorStyle="stop" imeMode="noControl" operator="between" showDropDown="0" showErrorMessage="0" showInputMessage="0">
      <formula1>'Списки'!$A$2:$A$1002</formula1>
    </dataValidation>
  </dataValidations>
  <hyperlinks>
    <hyperlink r:id="rId1" ref="E10"/>
    <hyperlink r:id="rId2" location="heading=h.u0l7fnka1x8o" ref="F10"/>
    <hyperlink r:id="rId1" ref="E11"/>
    <hyperlink r:id="rId2" location="heading=h.u0l7fnka1x8o" ref="F11"/>
    <hyperlink r:id="rId1" ref="E12"/>
    <hyperlink r:id="rId2" location="heading=h.u0l7fnka1x8o" ref="F12"/>
    <hyperlink r:id="rId1" ref="E13"/>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3"/>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D00024-008F-404D-AF1D-000B007B0032}">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D4003C-007F-4696-B6B9-00A700730022}">
            <xm:f>1</xm:f>
            <x14:dxf>
              <font>
                <color indexed="65"/>
              </font>
              <fill>
                <patternFill patternType="solid">
                  <fgColor rgb="FF434343"/>
                  <bgColor rgb="FF434343"/>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1" operator="equal" id="{009F0088-005F-4804-82D4-000100B700AC}">
            <xm:f>0.5</xm:f>
            <x14:dxf>
              <font>
                <color indexed="65"/>
              </font>
              <fill>
                <patternFill patternType="solid">
                  <fgColor rgb="FF999999"/>
                  <bgColor rgb="FF999999"/>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0" operator="equal" id="{006000F3-0057-472D-8D7B-00C800A000F6}">
            <xm:f>0.2</xm:f>
            <x14:dxf>
              <font/>
              <fill>
                <patternFill patternType="solid">
                  <fgColor rgb="FFCCCCCC"/>
                  <bgColor rgb="FFCCCCCC"/>
                </patternFill>
              </fill>
              <border>
                <left style="none"/>
                <right style="none"/>
                <top style="none"/>
                <bottom style="none"/>
                <diagonal style="none"/>
              </border>
            </x14:dxf>
          </x14:cfRule>
          <xm:sqref>G10:G171</xm:sqref>
        </x14:conditionalFormatting>
        <x14:conditionalFormatting xmlns:xm="http://schemas.microsoft.com/office/excel/2006/main">
          <x14:cfRule type="containsText" priority="9" operator="containsText" text="ПД" id="{00B000F0-00A0-438E-BE04-007C00FE00D3}">
            <xm:f>NOT(ISERROR(SEARCH(("ПД"),(K3))))</xm:f>
            <x14:dxf>
              <font/>
              <fill>
                <patternFill patternType="solid">
                  <fgColor rgb="FFF9CB9C"/>
                  <bgColor rgb="FFF9CB9C"/>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8" operator="containsText" text="отменено" id="{00C3007E-00D4-4117-AD5B-009800970014}">
            <xm:f>NOT(ISERROR(SEARCH(("отменено"),(K3))))</xm:f>
            <x14:dxf>
              <font/>
              <fill>
                <patternFill patternType="solid">
                  <fgColor rgb="FFD9EAD3"/>
                  <bgColor rgb="FFD9EAD3"/>
                </patternFill>
              </fill>
              <border>
                <left style="none"/>
                <right style="none"/>
                <top style="none"/>
                <bottom style="none"/>
                <diagonal style="none"/>
              </border>
            </x14:dxf>
          </x14:cfRule>
          <xm:sqref>K3 K5:K171</xm:sqref>
        </x14:conditionalFormatting>
        <x14:conditionalFormatting xmlns:xm="http://schemas.microsoft.com/office/excel/2006/main">
          <x14:cfRule type="cellIs" priority="7" operator="equal" id="{00D5002F-00DD-43DE-87A3-0054007F008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6" operator="equal" id="{0022000B-00FD-4F4F-9B0F-000900F7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5" operator="equal" id="{003B0039-0033-4527-8068-00420087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4" operator="equal" id="{003200A5-0063-48A6-A839-00E500D100C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3" operator="equal" id="{00540096-00F1-43D6-BA8C-00C200F900E3}">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ontainsText" priority="2" operator="containsText" text="повторно" id="{0098005A-000A-4E9D-8807-00FF00A000E9}">
            <xm:f>NOT(ISERROR(SEARCH(("повторно"),(K3))))</xm:f>
            <x14:dxf>
              <font/>
              <fill>
                <patternFill patternType="solid">
                  <fgColor rgb="FFEA9999"/>
                  <bgColor rgb="FFEA9999"/>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1" operator="containsText" text="снято" id="{009A00F4-005B-43CF-9586-0022009C0091}">
            <xm:f>NOT(ISERROR(SEARCH(("снято"),(K3))))</xm:f>
            <x14:dxf>
              <font/>
              <fill>
                <patternFill patternType="solid">
                  <fgColor rgb="FF93C47D"/>
                  <bgColor rgb="FF93C47D"/>
                </patternFill>
              </fill>
              <border>
                <left style="none"/>
                <right style="none"/>
                <top style="none"/>
                <bottom style="none"/>
                <diagonal style="none"/>
              </border>
            </x14:dxf>
          </x14:cfRule>
          <xm:sqref>K3 K5:K171</xm:sqref>
        </x14:conditionalFormatting>
      </x14:conditionalFormattings>
    </ext>
  </extLst>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width="9.1300000000000008"/>
    <col customWidth="1" min="2" max="2" width="25.129999999999999"/>
    <col customWidth="1" min="3" max="3" width="11.25"/>
    <col customWidth="1" min="4" max="4" width="53.380000000000003"/>
    <col customWidth="1" min="5" max="5" width="36.75"/>
    <col collapsed="1" customWidth="1" min="6" max="6" width="21.379999999999999"/>
    <col customWidth="1" hidden="1" min="7" max="8" outlineLevel="1" width="14.130000000000001"/>
    <col customWidth="1" min="12" max="12" width="31.879999999999999"/>
    <col customWidth="1" min="14" max="14" width="25"/>
    <col customWidth="1" min="15" max="15" width="39.130000000000003"/>
    <col customWidth="1" min="16" max="16" width="16.379999999999999"/>
    <col customWidth="1" min="17" max="17" width="26.879999999999999"/>
    <col customWidth="1" min="18" max="18" width="22"/>
    <col customWidth="1" min="19" max="19" width="14.380000000000001"/>
    <col customWidth="1" min="20" max="20" width="26.879999999999999"/>
    <col customWidth="1" min="21" max="24" width="25.629999999999999"/>
  </cols>
  <sheetData>
    <row r="1" ht="60" collapsed="1">
      <c r="A1" s="118" t="s">
        <v>250</v>
      </c>
      <c r="B1" s="118" t="s">
        <v>251</v>
      </c>
      <c r="C1" s="118" t="s">
        <v>252</v>
      </c>
      <c r="D1" s="118" t="s">
        <v>253</v>
      </c>
      <c r="E1" s="118" t="s">
        <v>254</v>
      </c>
      <c r="F1" s="118" t="s">
        <v>255</v>
      </c>
      <c r="G1" s="119" t="s">
        <v>256</v>
      </c>
      <c r="H1" s="119" t="s">
        <v>257</v>
      </c>
      <c r="I1" s="119" t="s">
        <v>4</v>
      </c>
      <c r="J1" s="118" t="s">
        <v>258</v>
      </c>
      <c r="K1" s="118"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125"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t="31.5" hidden="1" outlineLevel="1">
      <c r="A3" s="131"/>
      <c r="B3" s="18" t="s">
        <v>266</v>
      </c>
      <c r="C3" s="18" t="s">
        <v>267</v>
      </c>
      <c r="D3" s="18" t="s">
        <v>34</v>
      </c>
      <c r="E3" s="18"/>
      <c r="F3" s="18"/>
      <c r="G3" s="129"/>
      <c r="H3" s="132">
        <f>COUNTIF($H10:$H171,"1 - Несоответствие продуктовым требованиям ПИК-Стандарт")</f>
        <v>0</v>
      </c>
      <c r="I3" s="132">
        <f>COUNTIF($H10:$H171,"2 - Несоответствие Бренд-листам ПИК")</f>
        <v>0</v>
      </c>
      <c r="J3" s="132">
        <f>COUNTIF($H10:$H171,"3 - Несоответствие Каталогу отделки")</f>
        <v>0</v>
      </c>
      <c r="K3" s="132">
        <f>COUNTIF($H10:$H171,"5 - Ошибка в применении СТМ")</f>
        <v>0</v>
      </c>
      <c r="L3" s="132">
        <f>COUNTIF($H10:$H171,"4 - Несоответствие Каталогу оборудования")</f>
        <v>0</v>
      </c>
      <c r="M3" s="132">
        <f>COUNTIF($H10:$H171,"6 - Ошибка в применении сборных ЛМ")</f>
        <v>0</v>
      </c>
      <c r="N3" s="132">
        <f>COUNTIF($H10:$H171,"7 - Ошибка в применении шкаф-пакетов")</f>
        <v>0</v>
      </c>
      <c r="O3" s="132">
        <f>COUNTIF($H10:$H171,"8 - Ошибка в применении шахт-пакетов")</f>
        <v>0</v>
      </c>
      <c r="P3" s="132">
        <f>COUNTIF($H10:$H171,"9 - Несоответствие типологическим требованиям ПИК-Стандарт")</f>
        <v>0</v>
      </c>
      <c r="Q3" s="132">
        <f>COUNTIF($H10:$H171,"10 - Несоответствие НТД РФ")</f>
        <v>0</v>
      </c>
      <c r="R3" s="132">
        <f>COUNTIF($H10:$H171,"11 - Несоответствие ИРД (кроме ТУ, СТУ), АПР, ПД")</f>
        <v>2</v>
      </c>
      <c r="S3" s="132">
        <f>COUNTIF($H10:$H171,"12 - Несоответствие требованиям ТУ, СТУ")</f>
        <v>3</v>
      </c>
      <c r="T3" s="132">
        <f>COUNTIF($H10:$H171,"13 - Ошибка в технических решениях")</f>
        <v>0</v>
      </c>
      <c r="U3" s="132">
        <f>COUNTIF($H10:$H171,"14 - Неувязка м/у собой комплектов РД")</f>
        <v>0</v>
      </c>
      <c r="V3" s="132">
        <f>COUNTIF($H10:$H171,"15 - Недостаточность информации влияющей на СМР")</f>
        <v>0</v>
      </c>
      <c r="W3" s="132">
        <f>COUNTIF($H10:$H171,"16 - Нерациональное решение")</f>
        <v>0</v>
      </c>
      <c r="X3" s="132">
        <f>COUNTIF($H10:$H171,"17 - Оформление")</f>
        <v>0</v>
      </c>
    </row>
    <row r="4" ht="38.25" hidden="1" outlineLevel="1">
      <c r="A4" s="125" t="s">
        <v>264</v>
      </c>
      <c r="B4" s="133">
        <v>13</v>
      </c>
      <c r="C4" s="133">
        <v>11</v>
      </c>
      <c r="D4" s="134">
        <f>C4/B4</f>
        <v>0.84615384615384615</v>
      </c>
      <c r="E4" s="235"/>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35"/>
      <c r="E5" s="657"/>
      <c r="G5" s="126" t="s">
        <v>53</v>
      </c>
      <c r="H5" s="136"/>
      <c r="I5" s="137"/>
      <c r="J5" s="138"/>
      <c r="K5" s="137"/>
      <c r="L5" s="138"/>
      <c r="M5" s="138"/>
      <c r="N5" s="137"/>
      <c r="O5" s="138"/>
      <c r="P5" s="138"/>
      <c r="Q5" s="137"/>
      <c r="R5" s="138"/>
      <c r="S5" s="138"/>
      <c r="T5" s="137"/>
      <c r="U5" s="137"/>
      <c r="V5" s="137"/>
      <c r="W5" s="137"/>
      <c r="X5" s="137"/>
    </row>
    <row r="6" ht="21" hidden="1" outlineLevel="1">
      <c r="A6" s="18">
        <v>0.20000000000000001</v>
      </c>
      <c r="B6" s="18">
        <v>0.5</v>
      </c>
      <c r="C6" s="18">
        <v>1</v>
      </c>
      <c r="D6" s="18" t="s">
        <v>38</v>
      </c>
      <c r="E6" s="18"/>
      <c r="F6" s="18" t="s">
        <v>268</v>
      </c>
      <c r="G6" s="139">
        <f>COUNTIFS(G10:G138,"0,2")</f>
        <v>0</v>
      </c>
      <c r="H6" s="136"/>
      <c r="I6" s="137"/>
      <c r="J6" s="138"/>
      <c r="K6" s="137"/>
      <c r="L6" s="138"/>
      <c r="M6" s="138"/>
      <c r="N6" s="137"/>
      <c r="O6" s="138"/>
      <c r="P6" s="138"/>
      <c r="Q6" s="137"/>
      <c r="R6" s="138"/>
      <c r="S6" s="138"/>
      <c r="T6" s="137"/>
      <c r="U6" s="137"/>
      <c r="V6" s="137"/>
      <c r="W6" s="137"/>
      <c r="X6" s="137"/>
    </row>
    <row r="7" ht="21" hidden="1" outlineLevel="1">
      <c r="A7" s="140">
        <f>G6*0.2/B4</f>
        <v>0</v>
      </c>
      <c r="B7" s="140">
        <f>G7*0.5/B4</f>
        <v>0</v>
      </c>
      <c r="C7" s="140">
        <f>G8*1/B4</f>
        <v>0</v>
      </c>
      <c r="D7" s="141" t="e">
        <f>(G6*A6+G7*B6+G8*C6)/SUM(G6:G8)</f>
        <v>#DIV/0!</v>
      </c>
      <c r="E7" s="241"/>
      <c r="F7" s="143" t="s">
        <v>269</v>
      </c>
      <c r="G7" s="139">
        <f>COUNTIFS(G10:G138,"0,5")</f>
        <v>0</v>
      </c>
      <c r="H7" s="136"/>
      <c r="I7" s="144"/>
      <c r="J7" s="144"/>
      <c r="K7" s="144"/>
      <c r="L7" s="144"/>
      <c r="M7" s="144"/>
      <c r="N7" s="144"/>
      <c r="O7" s="144"/>
      <c r="P7" s="144"/>
      <c r="Q7" s="144"/>
      <c r="R7" s="144"/>
      <c r="S7" s="144"/>
      <c r="T7" s="144"/>
      <c r="U7" s="144"/>
      <c r="V7" s="144"/>
      <c r="W7" s="144"/>
      <c r="X7" s="144"/>
    </row>
    <row r="8" ht="21" hidden="1" outlineLevel="1">
      <c r="A8" s="126" t="s">
        <v>53</v>
      </c>
      <c r="B8" s="126" t="s">
        <v>53</v>
      </c>
      <c r="C8" s="126" t="s">
        <v>53</v>
      </c>
      <c r="D8" s="126" t="s">
        <v>53</v>
      </c>
      <c r="E8" s="126"/>
      <c r="F8" s="18" t="s">
        <v>270</v>
      </c>
      <c r="G8" s="139">
        <f>COUNTIFS(G10:G138,"1")</f>
        <v>0</v>
      </c>
      <c r="H8" s="136"/>
      <c r="I8" s="137"/>
      <c r="J8" s="138"/>
      <c r="K8" s="137"/>
      <c r="L8" s="138"/>
      <c r="M8" s="138"/>
      <c r="N8" s="137"/>
      <c r="O8" s="138"/>
      <c r="P8" s="138"/>
      <c r="Q8" s="137"/>
      <c r="R8" s="138"/>
      <c r="S8" s="138"/>
      <c r="T8" s="137"/>
      <c r="U8" s="137"/>
      <c r="V8" s="137"/>
      <c r="W8" s="137"/>
      <c r="X8" s="137"/>
    </row>
    <row r="9">
      <c r="A9" s="145"/>
      <c r="B9" s="145"/>
      <c r="C9" s="145"/>
      <c r="D9" s="145"/>
      <c r="E9" s="145"/>
      <c r="F9" s="145"/>
      <c r="G9" s="145"/>
      <c r="H9" s="145"/>
      <c r="I9" s="146"/>
      <c r="J9" s="147"/>
      <c r="K9" s="146"/>
      <c r="L9" s="147"/>
      <c r="M9" s="147"/>
      <c r="N9" s="146"/>
      <c r="O9" s="147"/>
      <c r="P9" s="147"/>
      <c r="Q9" s="146"/>
      <c r="R9" s="147"/>
      <c r="S9" s="147"/>
      <c r="T9" s="146"/>
      <c r="U9" s="146"/>
      <c r="V9" s="146"/>
      <c r="W9" s="146"/>
      <c r="X9" s="146"/>
    </row>
    <row r="10" ht="42">
      <c r="A10" s="116">
        <v>1</v>
      </c>
      <c r="B10" s="658" t="s">
        <v>2148</v>
      </c>
      <c r="C10" s="116" t="s">
        <v>2149</v>
      </c>
      <c r="D10" s="238" t="s">
        <v>2150</v>
      </c>
      <c r="E10" s="116"/>
      <c r="F10" s="245" t="s">
        <v>2135</v>
      </c>
      <c r="G10" s="129">
        <v>0.20000000000000001</v>
      </c>
      <c r="H10" s="149" t="s">
        <v>24</v>
      </c>
      <c r="I10" s="116" t="s">
        <v>2136</v>
      </c>
      <c r="J10" s="287" t="s">
        <v>2151</v>
      </c>
      <c r="K10" s="116"/>
      <c r="L10" s="252"/>
      <c r="M10" s="240"/>
      <c r="N10" s="116"/>
      <c r="O10" s="240"/>
      <c r="P10" s="240"/>
      <c r="Q10" s="116"/>
      <c r="R10" s="240"/>
      <c r="S10" s="240"/>
      <c r="T10" s="116"/>
      <c r="U10" s="116"/>
      <c r="V10" s="116"/>
      <c r="W10" s="116"/>
      <c r="X10" s="116"/>
    </row>
    <row r="11" ht="42">
      <c r="A11" s="116">
        <v>2</v>
      </c>
      <c r="B11" s="658" t="s">
        <v>2148</v>
      </c>
      <c r="C11" s="116" t="s">
        <v>2149</v>
      </c>
      <c r="D11" s="238" t="s">
        <v>2152</v>
      </c>
      <c r="E11" s="116"/>
      <c r="F11" s="245" t="s">
        <v>2135</v>
      </c>
      <c r="G11" s="129">
        <v>0.20000000000000001</v>
      </c>
      <c r="H11" s="149" t="s">
        <v>24</v>
      </c>
      <c r="I11" s="116" t="s">
        <v>2136</v>
      </c>
      <c r="J11" s="287" t="s">
        <v>2151</v>
      </c>
      <c r="K11" s="116"/>
      <c r="L11" s="661"/>
      <c r="M11" s="240"/>
      <c r="N11" s="116"/>
      <c r="O11" s="116"/>
      <c r="P11" s="116"/>
      <c r="Q11" s="116"/>
      <c r="R11" s="116"/>
      <c r="S11" s="116"/>
      <c r="T11" s="116"/>
      <c r="U11" s="116"/>
      <c r="V11" s="116"/>
      <c r="W11" s="116"/>
      <c r="X11" s="116"/>
    </row>
    <row r="12" ht="42">
      <c r="A12" s="116">
        <v>3</v>
      </c>
      <c r="B12" s="658" t="s">
        <v>2148</v>
      </c>
      <c r="C12" s="116" t="s">
        <v>2153</v>
      </c>
      <c r="D12" s="238" t="s">
        <v>2154</v>
      </c>
      <c r="E12" s="116"/>
      <c r="F12" s="245" t="s">
        <v>2135</v>
      </c>
      <c r="G12" s="129">
        <v>0.20000000000000001</v>
      </c>
      <c r="H12" s="149" t="s">
        <v>24</v>
      </c>
      <c r="I12" s="116" t="s">
        <v>2136</v>
      </c>
      <c r="J12" s="287" t="s">
        <v>2151</v>
      </c>
      <c r="K12" s="116"/>
      <c r="L12" s="252"/>
      <c r="M12" s="240"/>
      <c r="N12" s="116"/>
      <c r="O12" s="116"/>
      <c r="P12" s="116"/>
      <c r="Q12" s="116"/>
      <c r="R12" s="116"/>
      <c r="S12" s="116"/>
      <c r="T12" s="116"/>
      <c r="U12" s="116"/>
      <c r="V12" s="116"/>
      <c r="W12" s="116"/>
      <c r="X12" s="116"/>
    </row>
    <row r="13" ht="51">
      <c r="A13" s="116">
        <v>4</v>
      </c>
      <c r="B13" s="658" t="s">
        <v>2148</v>
      </c>
      <c r="C13" s="116" t="s">
        <v>2155</v>
      </c>
      <c r="D13" s="238" t="s">
        <v>2156</v>
      </c>
      <c r="E13" s="116"/>
      <c r="F13" s="116" t="s">
        <v>2146</v>
      </c>
      <c r="G13" s="129">
        <v>0.20000000000000001</v>
      </c>
      <c r="H13" s="149" t="s">
        <v>23</v>
      </c>
      <c r="I13" s="116" t="s">
        <v>2136</v>
      </c>
      <c r="J13" s="287" t="s">
        <v>2151</v>
      </c>
      <c r="K13" s="116"/>
      <c r="L13" s="252"/>
      <c r="M13" s="240"/>
      <c r="N13" s="116"/>
      <c r="O13" s="116"/>
      <c r="P13" s="116"/>
      <c r="Q13" s="116"/>
      <c r="R13" s="116"/>
      <c r="S13" s="116"/>
      <c r="T13" s="116"/>
      <c r="U13" s="116"/>
      <c r="V13" s="116"/>
      <c r="W13" s="116"/>
      <c r="X13" s="116"/>
    </row>
    <row r="14" ht="51">
      <c r="A14" s="116">
        <v>5</v>
      </c>
      <c r="B14" s="658" t="s">
        <v>2148</v>
      </c>
      <c r="C14" s="116" t="s">
        <v>2157</v>
      </c>
      <c r="D14" s="238" t="s">
        <v>2158</v>
      </c>
      <c r="E14" s="116"/>
      <c r="F14" s="116" t="s">
        <v>2146</v>
      </c>
      <c r="G14" s="129">
        <v>0.20000000000000001</v>
      </c>
      <c r="H14" s="149" t="s">
        <v>23</v>
      </c>
      <c r="I14" s="116" t="s">
        <v>2136</v>
      </c>
      <c r="J14" s="287" t="s">
        <v>2151</v>
      </c>
      <c r="K14" s="660"/>
      <c r="L14" s="252"/>
      <c r="M14" s="240"/>
      <c r="N14" s="116"/>
      <c r="O14" s="116"/>
      <c r="P14" s="116"/>
      <c r="Q14" s="116"/>
      <c r="R14" s="116"/>
      <c r="S14" s="116"/>
      <c r="T14" s="116"/>
      <c r="U14" s="116"/>
      <c r="V14" s="116"/>
      <c r="W14" s="116"/>
      <c r="X14" s="116"/>
    </row>
    <row r="15" ht="25.5">
      <c r="A15" s="116"/>
      <c r="B15" s="658"/>
      <c r="C15" s="116"/>
      <c r="D15" s="663" t="s">
        <v>2147</v>
      </c>
      <c r="E15" s="116"/>
      <c r="F15" s="238"/>
      <c r="G15" s="129"/>
      <c r="H15" s="149"/>
      <c r="I15" s="116"/>
      <c r="J15" s="253"/>
      <c r="K15" s="116"/>
      <c r="L15" s="252"/>
      <c r="M15" s="240"/>
      <c r="N15" s="116"/>
      <c r="O15" s="116"/>
      <c r="P15" s="116"/>
      <c r="Q15" s="116"/>
      <c r="R15" s="116"/>
      <c r="S15" s="116"/>
      <c r="T15" s="116"/>
      <c r="U15" s="116"/>
      <c r="V15" s="116"/>
      <c r="W15" s="116"/>
      <c r="X15" s="116"/>
    </row>
    <row r="16">
      <c r="A16" s="116"/>
      <c r="B16" s="658"/>
      <c r="C16" s="287"/>
      <c r="D16" s="238"/>
      <c r="E16" s="116"/>
      <c r="F16" s="116"/>
      <c r="G16" s="129"/>
      <c r="H16" s="149"/>
      <c r="I16" s="116"/>
      <c r="J16" s="253"/>
      <c r="K16" s="116"/>
      <c r="L16" s="252"/>
      <c r="M16" s="240"/>
      <c r="N16" s="116"/>
      <c r="O16" s="116"/>
      <c r="P16" s="116"/>
      <c r="Q16" s="116"/>
      <c r="R16" s="116"/>
      <c r="S16" s="116"/>
      <c r="T16" s="116"/>
      <c r="U16" s="116"/>
      <c r="V16" s="116"/>
      <c r="W16" s="116"/>
      <c r="X16" s="116"/>
    </row>
    <row r="17">
      <c r="A17" s="116"/>
      <c r="B17" s="658"/>
      <c r="C17" s="287"/>
      <c r="D17" s="238"/>
      <c r="E17" s="116"/>
      <c r="F17" s="238"/>
      <c r="G17" s="129"/>
      <c r="H17" s="149"/>
      <c r="I17" s="116"/>
      <c r="J17" s="253"/>
      <c r="K17" s="116"/>
      <c r="L17" s="252"/>
      <c r="M17" s="240"/>
      <c r="N17" s="116"/>
      <c r="O17" s="116"/>
      <c r="P17" s="116"/>
      <c r="Q17" s="116"/>
      <c r="R17" s="116"/>
      <c r="S17" s="116"/>
      <c r="T17" s="116"/>
      <c r="U17" s="116"/>
      <c r="V17" s="116"/>
      <c r="W17" s="116"/>
      <c r="X17" s="116"/>
    </row>
    <row r="18">
      <c r="A18" s="116"/>
      <c r="B18" s="658"/>
      <c r="C18" s="116"/>
      <c r="D18" s="238"/>
      <c r="E18" s="116"/>
      <c r="F18" s="116"/>
      <c r="G18" s="129"/>
      <c r="H18" s="149"/>
      <c r="I18" s="116"/>
      <c r="J18" s="253"/>
      <c r="K18" s="116"/>
      <c r="L18" s="252"/>
      <c r="M18" s="240"/>
      <c r="N18" s="116"/>
      <c r="O18" s="116"/>
      <c r="P18" s="116"/>
      <c r="Q18" s="116"/>
      <c r="R18" s="116"/>
      <c r="S18" s="116"/>
      <c r="T18" s="116"/>
      <c r="U18" s="116"/>
      <c r="V18" s="116"/>
      <c r="W18" s="116"/>
      <c r="X18" s="116"/>
    </row>
    <row r="19">
      <c r="A19" s="116"/>
      <c r="B19" s="658"/>
      <c r="C19" s="662"/>
      <c r="D19" s="238"/>
      <c r="E19" s="116"/>
      <c r="F19" s="238"/>
      <c r="G19" s="129"/>
      <c r="H19" s="149"/>
      <c r="I19" s="116"/>
      <c r="J19" s="253"/>
      <c r="K19" s="116"/>
      <c r="L19" s="252"/>
      <c r="M19" s="240"/>
      <c r="N19" s="116"/>
      <c r="O19" s="116"/>
      <c r="P19" s="116"/>
      <c r="Q19" s="116"/>
      <c r="R19" s="116"/>
      <c r="S19" s="116"/>
      <c r="T19" s="116"/>
      <c r="U19" s="116"/>
      <c r="V19" s="116"/>
      <c r="W19" s="116"/>
      <c r="X19" s="116"/>
    </row>
    <row r="20">
      <c r="A20" s="116"/>
      <c r="B20" s="116"/>
      <c r="C20" s="116"/>
      <c r="D20" s="238"/>
      <c r="E20" s="116"/>
      <c r="F20" s="116"/>
      <c r="G20" s="129"/>
      <c r="H20" s="149"/>
      <c r="I20" s="116"/>
      <c r="J20" s="116"/>
      <c r="K20" s="116"/>
      <c r="L20" s="116"/>
      <c r="M20" s="116"/>
      <c r="N20" s="116"/>
      <c r="O20" s="116"/>
      <c r="P20" s="116"/>
      <c r="Q20" s="116"/>
      <c r="R20" s="116"/>
      <c r="S20" s="116"/>
      <c r="T20" s="116"/>
      <c r="U20" s="116"/>
      <c r="V20" s="116"/>
      <c r="W20" s="116"/>
      <c r="X20" s="116"/>
    </row>
    <row r="21">
      <c r="A21" s="116"/>
      <c r="B21" s="116"/>
      <c r="C21" s="116"/>
      <c r="D21" s="238"/>
      <c r="E21" s="116"/>
      <c r="F21" s="116"/>
      <c r="G21" s="129"/>
      <c r="H21" s="149"/>
      <c r="I21" s="116"/>
      <c r="J21" s="116"/>
      <c r="K21" s="116"/>
      <c r="L21" s="116"/>
      <c r="M21" s="116"/>
      <c r="N21" s="116"/>
      <c r="O21" s="116"/>
      <c r="P21" s="116"/>
      <c r="Q21" s="116"/>
      <c r="R21" s="116"/>
      <c r="S21" s="116"/>
      <c r="T21" s="116"/>
      <c r="U21" s="116"/>
      <c r="V21" s="116"/>
      <c r="W21" s="116"/>
      <c r="X21" s="116"/>
    </row>
    <row r="22">
      <c r="A22" s="116"/>
      <c r="B22" s="116"/>
      <c r="C22" s="116"/>
      <c r="D22" s="238"/>
      <c r="E22" s="116"/>
      <c r="F22" s="116"/>
      <c r="G22" s="129"/>
      <c r="H22" s="149"/>
      <c r="I22" s="116"/>
      <c r="J22" s="116"/>
      <c r="K22" s="116"/>
      <c r="L22" s="116"/>
      <c r="M22" s="116"/>
      <c r="N22" s="116"/>
      <c r="O22" s="116"/>
      <c r="P22" s="116"/>
      <c r="Q22" s="116"/>
      <c r="R22" s="116"/>
      <c r="S22" s="116"/>
      <c r="T22" s="116"/>
      <c r="U22" s="116"/>
      <c r="V22" s="116"/>
      <c r="W22" s="116"/>
      <c r="X22" s="116"/>
    </row>
    <row r="23">
      <c r="A23" s="116"/>
      <c r="B23" s="116"/>
      <c r="C23" s="116"/>
      <c r="D23" s="238"/>
      <c r="E23" s="116"/>
      <c r="F23" s="116"/>
      <c r="G23" s="129"/>
      <c r="H23" s="149"/>
      <c r="I23" s="116"/>
      <c r="J23" s="116"/>
      <c r="K23" s="116"/>
      <c r="L23" s="116"/>
      <c r="M23" s="116"/>
      <c r="N23" s="116"/>
      <c r="O23" s="116"/>
      <c r="P23" s="116"/>
      <c r="Q23" s="116"/>
      <c r="R23" s="116"/>
      <c r="S23" s="116"/>
      <c r="T23" s="116"/>
      <c r="U23" s="116"/>
      <c r="V23" s="116"/>
      <c r="W23" s="116"/>
      <c r="X23" s="116"/>
    </row>
    <row r="24">
      <c r="A24" s="116"/>
      <c r="B24" s="116"/>
      <c r="C24" s="116"/>
      <c r="D24" s="238"/>
      <c r="E24" s="116"/>
      <c r="F24" s="116"/>
      <c r="G24" s="129"/>
      <c r="H24" s="149"/>
      <c r="I24" s="116"/>
      <c r="J24" s="116"/>
      <c r="K24" s="116"/>
      <c r="L24" s="116"/>
      <c r="M24" s="116"/>
      <c r="N24" s="116"/>
      <c r="O24" s="116"/>
      <c r="P24" s="116"/>
      <c r="Q24" s="116"/>
      <c r="R24" s="116"/>
      <c r="S24" s="116"/>
      <c r="T24" s="116"/>
      <c r="U24" s="116"/>
      <c r="V24" s="116"/>
      <c r="W24" s="116"/>
      <c r="X24" s="116"/>
    </row>
    <row r="25">
      <c r="A25" s="137"/>
      <c r="B25" s="137"/>
      <c r="C25" s="137"/>
      <c r="D25" s="148"/>
      <c r="E25" s="137"/>
      <c r="F25" s="148"/>
      <c r="G25" s="129"/>
      <c r="H25" s="149"/>
      <c r="I25" s="137"/>
      <c r="J25" s="137"/>
      <c r="K25" s="137"/>
      <c r="L25" s="137"/>
      <c r="M25" s="137"/>
      <c r="N25" s="137"/>
      <c r="O25" s="137"/>
      <c r="P25" s="137"/>
      <c r="Q25" s="137"/>
      <c r="R25" s="137"/>
      <c r="S25" s="137"/>
      <c r="T25" s="137"/>
      <c r="U25" s="137"/>
      <c r="V25" s="137"/>
      <c r="W25" s="137"/>
      <c r="X25" s="137"/>
    </row>
    <row r="26">
      <c r="A26" s="137"/>
      <c r="B26" s="137"/>
      <c r="C26" s="137"/>
      <c r="D26" s="148"/>
      <c r="E26" s="137"/>
      <c r="F26" s="148"/>
      <c r="G26" s="129"/>
      <c r="H26" s="149"/>
      <c r="I26" s="137"/>
      <c r="J26" s="137"/>
      <c r="K26" s="137"/>
      <c r="L26" s="137"/>
      <c r="M26" s="137"/>
      <c r="N26" s="137"/>
      <c r="O26" s="137"/>
      <c r="P26" s="137"/>
      <c r="Q26" s="137"/>
      <c r="R26" s="137"/>
      <c r="S26" s="137"/>
      <c r="T26" s="137"/>
      <c r="U26" s="137"/>
      <c r="V26" s="137"/>
      <c r="W26" s="137"/>
      <c r="X26" s="137"/>
    </row>
    <row r="27">
      <c r="A27" s="137"/>
      <c r="B27" s="137"/>
      <c r="C27" s="137"/>
      <c r="D27" s="148"/>
      <c r="E27" s="137"/>
      <c r="F27" s="148"/>
      <c r="G27" s="129"/>
      <c r="H27" s="149"/>
      <c r="I27" s="137"/>
      <c r="J27" s="137"/>
      <c r="K27" s="137"/>
      <c r="L27" s="137"/>
      <c r="M27" s="137"/>
      <c r="N27" s="137"/>
      <c r="O27" s="137"/>
      <c r="P27" s="137"/>
      <c r="Q27" s="137"/>
      <c r="R27" s="137"/>
      <c r="S27" s="137"/>
      <c r="T27" s="137"/>
      <c r="U27" s="137"/>
      <c r="V27" s="137"/>
      <c r="W27" s="137"/>
      <c r="X27" s="137"/>
    </row>
    <row r="28">
      <c r="A28" s="137"/>
      <c r="B28" s="137"/>
      <c r="C28" s="137"/>
      <c r="D28" s="148"/>
      <c r="E28" s="137"/>
      <c r="F28" s="148"/>
      <c r="G28" s="129"/>
      <c r="H28" s="149"/>
      <c r="I28" s="137"/>
      <c r="J28" s="137"/>
      <c r="K28" s="137"/>
      <c r="L28" s="137"/>
      <c r="M28" s="150"/>
      <c r="N28" s="137"/>
      <c r="O28" s="137"/>
      <c r="P28" s="137"/>
      <c r="Q28" s="137"/>
      <c r="R28" s="137"/>
      <c r="S28" s="137"/>
      <c r="T28" s="137"/>
      <c r="U28" s="137"/>
      <c r="V28" s="137"/>
      <c r="W28" s="137"/>
      <c r="X28" s="137"/>
    </row>
    <row r="29">
      <c r="A29" s="137"/>
      <c r="B29" s="137"/>
      <c r="C29" s="137"/>
      <c r="D29" s="148"/>
      <c r="E29" s="137"/>
      <c r="F29" s="148"/>
      <c r="G29" s="129"/>
      <c r="H29" s="149"/>
      <c r="I29" s="137"/>
      <c r="J29" s="137"/>
      <c r="K29" s="137"/>
      <c r="L29" s="137"/>
      <c r="M29" s="137"/>
      <c r="N29" s="137"/>
      <c r="O29" s="137"/>
      <c r="P29" s="137"/>
      <c r="Q29" s="137"/>
      <c r="R29" s="137"/>
      <c r="S29" s="137"/>
      <c r="T29" s="137"/>
      <c r="U29" s="137"/>
      <c r="V29" s="137"/>
      <c r="W29" s="137"/>
      <c r="X29" s="137"/>
    </row>
    <row r="30">
      <c r="A30" s="137"/>
      <c r="B30" s="137"/>
      <c r="C30" s="137"/>
      <c r="D30" s="148"/>
      <c r="E30" s="137"/>
      <c r="F30" s="148"/>
      <c r="G30" s="129"/>
      <c r="H30" s="149"/>
      <c r="I30" s="137"/>
      <c r="J30" s="137"/>
      <c r="K30" s="137"/>
      <c r="L30" s="137"/>
      <c r="M30" s="137"/>
      <c r="N30" s="137"/>
      <c r="O30" s="137"/>
      <c r="P30" s="137"/>
      <c r="Q30" s="137"/>
      <c r="R30" s="137"/>
      <c r="S30" s="137"/>
      <c r="T30" s="137"/>
      <c r="U30" s="137"/>
      <c r="V30" s="137"/>
      <c r="W30" s="137"/>
      <c r="X30" s="137"/>
    </row>
    <row r="31">
      <c r="A31" s="137"/>
      <c r="B31" s="137"/>
      <c r="C31" s="137"/>
      <c r="D31" s="148"/>
      <c r="E31" s="137"/>
      <c r="F31" s="148"/>
      <c r="G31" s="129"/>
      <c r="H31" s="149"/>
      <c r="I31" s="137"/>
      <c r="J31" s="137"/>
      <c r="K31" s="137"/>
      <c r="L31" s="137"/>
      <c r="M31" s="137"/>
      <c r="N31" s="137"/>
      <c r="O31" s="137"/>
      <c r="P31" s="137"/>
      <c r="Q31" s="137"/>
      <c r="R31" s="137"/>
      <c r="S31" s="137"/>
      <c r="T31" s="137"/>
      <c r="U31" s="137"/>
      <c r="V31" s="137"/>
      <c r="W31" s="137"/>
      <c r="X31" s="137"/>
    </row>
    <row r="32">
      <c r="A32" s="137"/>
      <c r="B32" s="137"/>
      <c r="C32" s="137"/>
      <c r="D32" s="148"/>
      <c r="E32" s="137"/>
      <c r="F32" s="148"/>
      <c r="G32" s="129"/>
      <c r="H32" s="149"/>
      <c r="I32" s="137"/>
      <c r="J32" s="137"/>
      <c r="K32" s="137"/>
      <c r="L32" s="137"/>
      <c r="M32" s="137"/>
      <c r="N32" s="137"/>
      <c r="O32" s="137"/>
      <c r="P32" s="137"/>
      <c r="Q32" s="137"/>
      <c r="R32" s="137"/>
      <c r="S32" s="137"/>
      <c r="T32" s="137"/>
      <c r="U32" s="137"/>
      <c r="V32" s="137"/>
      <c r="W32" s="137"/>
      <c r="X32" s="137"/>
    </row>
    <row r="33">
      <c r="A33" s="137"/>
      <c r="B33" s="137"/>
      <c r="C33" s="137"/>
      <c r="D33" s="148"/>
      <c r="E33" s="137"/>
      <c r="F33" s="148"/>
      <c r="G33" s="129"/>
      <c r="H33" s="149"/>
      <c r="I33" s="137"/>
      <c r="J33" s="137"/>
      <c r="K33" s="137"/>
      <c r="L33" s="137"/>
      <c r="M33" s="137"/>
      <c r="N33" s="137"/>
      <c r="O33" s="137"/>
      <c r="P33" s="137"/>
      <c r="Q33" s="137"/>
      <c r="R33" s="137"/>
      <c r="S33" s="137"/>
      <c r="T33" s="137"/>
      <c r="U33" s="137"/>
      <c r="V33" s="137"/>
      <c r="W33" s="137"/>
      <c r="X33" s="137"/>
    </row>
    <row r="34">
      <c r="A34" s="137"/>
      <c r="B34" s="137"/>
      <c r="C34" s="137"/>
      <c r="D34" s="148"/>
      <c r="E34" s="137"/>
      <c r="F34" s="148"/>
      <c r="G34" s="129"/>
      <c r="H34" s="149"/>
      <c r="I34" s="137"/>
      <c r="J34" s="137"/>
      <c r="K34" s="137"/>
      <c r="L34" s="137"/>
      <c r="M34" s="137"/>
      <c r="N34" s="137"/>
      <c r="O34" s="137"/>
      <c r="P34" s="137"/>
      <c r="Q34" s="137"/>
      <c r="R34" s="137"/>
      <c r="S34" s="137"/>
      <c r="T34" s="137"/>
      <c r="U34" s="137"/>
      <c r="V34" s="137"/>
      <c r="W34" s="137"/>
      <c r="X34" s="137"/>
    </row>
    <row r="35">
      <c r="A35" s="137"/>
      <c r="B35" s="137"/>
      <c r="C35" s="137"/>
      <c r="D35" s="148"/>
      <c r="E35" s="137"/>
      <c r="F35" s="148"/>
      <c r="G35" s="129"/>
      <c r="H35" s="149"/>
      <c r="I35" s="137"/>
      <c r="J35" s="137"/>
      <c r="K35" s="137"/>
      <c r="L35" s="137"/>
      <c r="M35" s="137"/>
      <c r="N35" s="137"/>
      <c r="O35" s="137"/>
      <c r="P35" s="137"/>
      <c r="Q35" s="137"/>
      <c r="R35" s="137"/>
      <c r="S35" s="137"/>
      <c r="T35" s="137"/>
      <c r="U35" s="137"/>
      <c r="V35" s="137"/>
      <c r="W35" s="137"/>
      <c r="X35" s="137"/>
    </row>
    <row r="36">
      <c r="A36" s="137"/>
      <c r="B36" s="137"/>
      <c r="C36" s="137"/>
      <c r="D36" s="148"/>
      <c r="E36" s="137"/>
      <c r="F36" s="148"/>
      <c r="G36" s="129"/>
      <c r="H36" s="149"/>
      <c r="I36" s="137"/>
      <c r="J36" s="137"/>
      <c r="K36" s="137"/>
      <c r="L36" s="137"/>
      <c r="M36" s="137"/>
      <c r="N36" s="137"/>
      <c r="O36" s="137"/>
      <c r="P36" s="137"/>
      <c r="Q36" s="137"/>
      <c r="R36" s="137"/>
      <c r="S36" s="137"/>
      <c r="T36" s="137"/>
      <c r="U36" s="137"/>
      <c r="V36" s="137"/>
      <c r="W36" s="137"/>
      <c r="X36" s="137"/>
    </row>
    <row r="37">
      <c r="A37" s="137"/>
      <c r="B37" s="137"/>
      <c r="C37" s="137"/>
      <c r="D37" s="148"/>
      <c r="E37" s="137"/>
      <c r="F37" s="148"/>
      <c r="G37" s="129"/>
      <c r="H37" s="149"/>
      <c r="I37" s="137"/>
      <c r="J37" s="137"/>
      <c r="K37" s="137"/>
      <c r="L37" s="137"/>
      <c r="M37" s="137"/>
      <c r="N37" s="137"/>
      <c r="O37" s="137"/>
      <c r="P37" s="137"/>
      <c r="Q37" s="137"/>
      <c r="R37" s="137"/>
      <c r="S37" s="137"/>
      <c r="T37" s="137"/>
      <c r="U37" s="137"/>
      <c r="V37" s="137"/>
      <c r="W37" s="137"/>
      <c r="X37" s="137"/>
    </row>
    <row r="38">
      <c r="A38" s="137"/>
      <c r="B38" s="137"/>
      <c r="C38" s="137"/>
      <c r="D38" s="148"/>
      <c r="E38" s="137"/>
      <c r="F38" s="148"/>
      <c r="G38" s="129"/>
      <c r="H38" s="149"/>
      <c r="I38" s="137"/>
      <c r="J38" s="137"/>
      <c r="K38" s="137"/>
      <c r="L38" s="137"/>
      <c r="M38" s="137"/>
      <c r="N38" s="137"/>
      <c r="O38" s="137"/>
      <c r="P38" s="137"/>
      <c r="Q38" s="137"/>
      <c r="R38" s="137"/>
      <c r="S38" s="137"/>
      <c r="T38" s="137"/>
      <c r="U38" s="137"/>
      <c r="V38" s="137"/>
      <c r="W38" s="137"/>
      <c r="X38" s="137"/>
    </row>
    <row r="39">
      <c r="A39" s="137"/>
      <c r="B39" s="137"/>
      <c r="C39" s="137"/>
      <c r="D39" s="148"/>
      <c r="E39" s="137"/>
      <c r="F39" s="148"/>
      <c r="G39" s="129"/>
      <c r="H39" s="149"/>
      <c r="I39" s="137"/>
      <c r="J39" s="137"/>
      <c r="K39" s="137"/>
      <c r="L39" s="137"/>
      <c r="M39" s="137"/>
      <c r="N39" s="137"/>
      <c r="O39" s="137"/>
      <c r="P39" s="137"/>
      <c r="Q39" s="137"/>
      <c r="R39" s="137"/>
      <c r="S39" s="137"/>
      <c r="T39" s="137"/>
      <c r="U39" s="137"/>
      <c r="V39" s="137"/>
      <c r="W39" s="137"/>
      <c r="X39" s="137"/>
    </row>
    <row r="40">
      <c r="A40" s="137"/>
      <c r="B40" s="137"/>
      <c r="C40" s="137"/>
      <c r="D40" s="148"/>
      <c r="E40" s="137"/>
      <c r="F40" s="148"/>
      <c r="G40" s="129"/>
      <c r="H40" s="149"/>
      <c r="I40" s="137"/>
      <c r="J40" s="137"/>
      <c r="K40" s="137"/>
      <c r="L40" s="137"/>
      <c r="M40" s="137"/>
      <c r="N40" s="137"/>
      <c r="O40" s="137"/>
      <c r="P40" s="137"/>
      <c r="Q40" s="137"/>
      <c r="R40" s="137"/>
      <c r="S40" s="137"/>
      <c r="T40" s="137"/>
      <c r="U40" s="137"/>
      <c r="V40" s="137"/>
      <c r="W40" s="137"/>
      <c r="X40" s="137"/>
    </row>
    <row r="41">
      <c r="A41" s="137"/>
      <c r="B41" s="137"/>
      <c r="C41" s="137"/>
      <c r="D41" s="148"/>
      <c r="E41" s="137"/>
      <c r="F41" s="148"/>
      <c r="G41" s="129"/>
      <c r="H41" s="149"/>
      <c r="I41" s="137"/>
      <c r="J41" s="137"/>
      <c r="K41" s="137"/>
      <c r="L41" s="137"/>
      <c r="M41" s="137"/>
      <c r="N41" s="137"/>
      <c r="O41" s="137"/>
      <c r="P41" s="137"/>
      <c r="Q41" s="137"/>
      <c r="R41" s="137"/>
      <c r="S41" s="137"/>
      <c r="T41" s="137"/>
      <c r="U41" s="137"/>
      <c r="V41" s="137"/>
      <c r="W41" s="137"/>
      <c r="X41" s="137"/>
    </row>
    <row r="42">
      <c r="A42" s="137"/>
      <c r="B42" s="137"/>
      <c r="C42" s="137"/>
      <c r="D42" s="148"/>
      <c r="E42" s="137"/>
      <c r="F42" s="148"/>
      <c r="G42" s="129"/>
      <c r="H42" s="149"/>
      <c r="I42" s="137"/>
      <c r="J42" s="137"/>
      <c r="K42" s="137"/>
      <c r="L42" s="137"/>
      <c r="M42" s="137"/>
      <c r="N42" s="137"/>
      <c r="O42" s="137"/>
      <c r="P42" s="137"/>
      <c r="Q42" s="137"/>
      <c r="R42" s="137"/>
      <c r="S42" s="137"/>
      <c r="T42" s="137"/>
      <c r="U42" s="137"/>
      <c r="V42" s="137"/>
      <c r="W42" s="137"/>
      <c r="X42" s="137"/>
    </row>
    <row r="43">
      <c r="A43" s="137"/>
      <c r="B43" s="137"/>
      <c r="C43" s="137"/>
      <c r="D43" s="148"/>
      <c r="E43" s="137"/>
      <c r="F43" s="148"/>
      <c r="G43" s="129"/>
      <c r="H43" s="149"/>
      <c r="I43" s="137"/>
      <c r="J43" s="137"/>
      <c r="K43" s="137"/>
      <c r="L43" s="137"/>
      <c r="M43" s="137"/>
      <c r="N43" s="137"/>
      <c r="O43" s="137"/>
      <c r="P43" s="137"/>
      <c r="Q43" s="137"/>
      <c r="R43" s="137"/>
      <c r="S43" s="137"/>
      <c r="T43" s="137"/>
      <c r="U43" s="137"/>
      <c r="V43" s="137"/>
      <c r="W43" s="137"/>
      <c r="X43" s="137"/>
    </row>
    <row r="44">
      <c r="A44" s="137"/>
      <c r="B44" s="137"/>
      <c r="C44" s="137"/>
      <c r="D44" s="148"/>
      <c r="E44" s="137"/>
      <c r="F44" s="148"/>
      <c r="G44" s="129"/>
      <c r="H44" s="149"/>
      <c r="I44" s="137"/>
      <c r="J44" s="137"/>
      <c r="K44" s="137"/>
      <c r="L44" s="137"/>
      <c r="M44" s="137"/>
      <c r="N44" s="137"/>
      <c r="O44" s="137"/>
      <c r="P44" s="137"/>
      <c r="Q44" s="137"/>
      <c r="R44" s="137"/>
      <c r="S44" s="137"/>
      <c r="T44" s="137"/>
      <c r="U44" s="137"/>
      <c r="V44" s="137"/>
      <c r="W44" s="137"/>
      <c r="X44" s="137"/>
    </row>
    <row r="45">
      <c r="A45" s="137"/>
      <c r="B45" s="137"/>
      <c r="C45" s="137"/>
      <c r="D45" s="148"/>
      <c r="E45" s="137"/>
      <c r="F45" s="148"/>
      <c r="G45" s="129"/>
      <c r="H45" s="149"/>
      <c r="I45" s="137"/>
      <c r="J45" s="137"/>
      <c r="K45" s="137"/>
      <c r="L45" s="137"/>
      <c r="M45" s="137"/>
      <c r="N45" s="137"/>
      <c r="O45" s="137"/>
      <c r="P45" s="137"/>
      <c r="Q45" s="137"/>
      <c r="R45" s="137"/>
      <c r="S45" s="137"/>
      <c r="T45" s="137"/>
      <c r="U45" s="137"/>
      <c r="V45" s="137"/>
      <c r="W45" s="137"/>
      <c r="X45" s="137"/>
    </row>
    <row r="46">
      <c r="A46" s="137"/>
      <c r="B46" s="137"/>
      <c r="C46" s="137"/>
      <c r="D46" s="148"/>
      <c r="E46" s="137"/>
      <c r="F46" s="148"/>
      <c r="G46" s="129"/>
      <c r="H46" s="149"/>
      <c r="I46" s="137"/>
      <c r="J46" s="137"/>
      <c r="K46" s="137"/>
      <c r="L46" s="137"/>
      <c r="M46" s="137"/>
      <c r="N46" s="137"/>
      <c r="O46" s="137"/>
      <c r="P46" s="137"/>
      <c r="Q46" s="137"/>
      <c r="R46" s="137"/>
      <c r="S46" s="137"/>
      <c r="T46" s="137"/>
      <c r="U46" s="137"/>
      <c r="V46" s="137"/>
      <c r="W46" s="137"/>
      <c r="X46" s="137"/>
    </row>
    <row r="47">
      <c r="A47" s="137"/>
      <c r="B47" s="137"/>
      <c r="C47" s="137"/>
      <c r="D47" s="148"/>
      <c r="E47" s="137"/>
      <c r="F47" s="148"/>
      <c r="G47" s="129"/>
      <c r="H47" s="149"/>
      <c r="I47" s="137"/>
      <c r="J47" s="137"/>
      <c r="K47" s="137"/>
      <c r="L47" s="137"/>
      <c r="M47" s="137"/>
      <c r="N47" s="137"/>
      <c r="O47" s="137"/>
      <c r="P47" s="137"/>
      <c r="Q47" s="137"/>
      <c r="R47" s="137"/>
      <c r="S47" s="137"/>
      <c r="T47" s="137"/>
      <c r="U47" s="137"/>
      <c r="V47" s="137"/>
      <c r="W47" s="137"/>
      <c r="X47" s="137"/>
    </row>
    <row r="48">
      <c r="A48" s="137"/>
      <c r="B48" s="137"/>
      <c r="C48" s="137"/>
      <c r="D48" s="148"/>
      <c r="E48" s="137"/>
      <c r="F48" s="148"/>
      <c r="G48" s="129"/>
      <c r="H48" s="149"/>
      <c r="I48" s="137"/>
      <c r="J48" s="137"/>
      <c r="K48" s="137"/>
      <c r="L48" s="137"/>
      <c r="M48" s="137"/>
      <c r="N48" s="137"/>
      <c r="O48" s="137"/>
      <c r="P48" s="137"/>
      <c r="Q48" s="137"/>
      <c r="R48" s="137"/>
      <c r="S48" s="137"/>
      <c r="T48" s="137"/>
      <c r="U48" s="137"/>
      <c r="V48" s="137"/>
      <c r="W48" s="137"/>
      <c r="X48" s="137"/>
    </row>
    <row r="49">
      <c r="A49" s="137"/>
      <c r="B49" s="137"/>
      <c r="C49" s="137"/>
      <c r="D49" s="148"/>
      <c r="E49" s="137"/>
      <c r="F49" s="148"/>
      <c r="G49" s="129"/>
      <c r="H49" s="149"/>
      <c r="I49" s="137"/>
      <c r="J49" s="137"/>
      <c r="K49" s="137"/>
      <c r="L49" s="137"/>
      <c r="M49" s="137"/>
      <c r="N49" s="137"/>
      <c r="O49" s="137"/>
      <c r="P49" s="137"/>
      <c r="Q49" s="137"/>
      <c r="R49" s="137"/>
      <c r="S49" s="137"/>
      <c r="T49" s="137"/>
      <c r="U49" s="137"/>
      <c r="V49" s="137"/>
      <c r="W49" s="137"/>
      <c r="X49" s="137"/>
    </row>
    <row r="50">
      <c r="A50" s="137"/>
      <c r="B50" s="137"/>
      <c r="C50" s="137"/>
      <c r="D50" s="148"/>
      <c r="E50" s="137"/>
      <c r="F50" s="148"/>
      <c r="G50" s="129"/>
      <c r="H50" s="149"/>
      <c r="I50" s="137"/>
      <c r="J50" s="137"/>
      <c r="K50" s="137"/>
      <c r="L50" s="137"/>
      <c r="M50" s="137"/>
      <c r="N50" s="137"/>
      <c r="O50" s="137"/>
      <c r="P50" s="137"/>
      <c r="Q50" s="137"/>
      <c r="R50" s="137"/>
      <c r="S50" s="137"/>
      <c r="T50" s="137"/>
      <c r="U50" s="137"/>
      <c r="V50" s="137"/>
      <c r="W50" s="137"/>
      <c r="X50" s="137"/>
    </row>
    <row r="51">
      <c r="A51" s="137"/>
      <c r="B51" s="137"/>
      <c r="C51" s="137"/>
      <c r="D51" s="148"/>
      <c r="E51" s="137"/>
      <c r="F51" s="148"/>
      <c r="G51" s="129"/>
      <c r="H51" s="149"/>
      <c r="I51" s="137"/>
      <c r="J51" s="137"/>
      <c r="K51" s="137"/>
      <c r="L51" s="137"/>
      <c r="M51" s="137"/>
      <c r="N51" s="137"/>
      <c r="O51" s="137"/>
      <c r="P51" s="137"/>
      <c r="Q51" s="137"/>
      <c r="R51" s="137"/>
      <c r="S51" s="137"/>
      <c r="T51" s="137"/>
      <c r="U51" s="137"/>
      <c r="V51" s="137"/>
      <c r="W51" s="137"/>
      <c r="X51" s="137"/>
    </row>
    <row r="52">
      <c r="A52" s="137"/>
      <c r="B52" s="137"/>
      <c r="C52" s="137"/>
      <c r="D52" s="148"/>
      <c r="E52" s="137"/>
      <c r="F52" s="148"/>
      <c r="G52" s="129"/>
      <c r="H52" s="149"/>
      <c r="I52" s="137"/>
      <c r="J52" s="137"/>
      <c r="K52" s="137"/>
      <c r="L52" s="137"/>
      <c r="M52" s="137"/>
      <c r="N52" s="137"/>
      <c r="O52" s="137"/>
      <c r="P52" s="137"/>
      <c r="Q52" s="137"/>
      <c r="R52" s="137"/>
      <c r="S52" s="137"/>
      <c r="T52" s="137"/>
      <c r="U52" s="137"/>
      <c r="V52" s="137"/>
      <c r="W52" s="137"/>
      <c r="X52" s="137"/>
    </row>
    <row r="53">
      <c r="A53" s="137"/>
      <c r="B53" s="137"/>
      <c r="C53" s="137"/>
      <c r="D53" s="148"/>
      <c r="E53" s="137"/>
      <c r="F53" s="148"/>
      <c r="G53" s="129"/>
      <c r="H53" s="149"/>
      <c r="I53" s="137"/>
      <c r="J53" s="137"/>
      <c r="K53" s="137"/>
      <c r="L53" s="137"/>
      <c r="M53" s="137"/>
      <c r="N53" s="137"/>
      <c r="O53" s="137"/>
      <c r="P53" s="137"/>
      <c r="Q53" s="137"/>
      <c r="R53" s="137"/>
      <c r="S53" s="137"/>
      <c r="T53" s="137"/>
      <c r="U53" s="137"/>
      <c r="V53" s="137"/>
      <c r="W53" s="137"/>
      <c r="X53" s="137"/>
    </row>
    <row r="54">
      <c r="A54" s="137"/>
      <c r="B54" s="137"/>
      <c r="C54" s="137"/>
      <c r="D54" s="148"/>
      <c r="E54" s="137"/>
      <c r="F54" s="148"/>
      <c r="G54" s="129"/>
      <c r="H54" s="149"/>
      <c r="I54" s="137"/>
      <c r="J54" s="137"/>
      <c r="K54" s="137"/>
      <c r="L54" s="137"/>
      <c r="M54" s="137"/>
      <c r="N54" s="137"/>
      <c r="O54" s="137"/>
      <c r="P54" s="137"/>
      <c r="Q54" s="137"/>
      <c r="R54" s="137"/>
      <c r="S54" s="137"/>
      <c r="T54" s="137"/>
      <c r="U54" s="137"/>
      <c r="V54" s="137"/>
      <c r="W54" s="137"/>
      <c r="X54" s="137"/>
    </row>
    <row r="55">
      <c r="A55" s="137"/>
      <c r="B55" s="137"/>
      <c r="C55" s="137"/>
      <c r="D55" s="148"/>
      <c r="E55" s="137"/>
      <c r="F55" s="148"/>
      <c r="G55" s="129"/>
      <c r="H55" s="149"/>
      <c r="I55" s="137"/>
      <c r="J55" s="137"/>
      <c r="K55" s="137"/>
      <c r="L55" s="137"/>
      <c r="M55" s="137"/>
      <c r="N55" s="137"/>
      <c r="O55" s="137"/>
      <c r="P55" s="137"/>
      <c r="Q55" s="137"/>
      <c r="R55" s="137"/>
      <c r="S55" s="137"/>
      <c r="T55" s="137"/>
      <c r="U55" s="137"/>
      <c r="V55" s="137"/>
      <c r="W55" s="137"/>
      <c r="X55" s="137"/>
    </row>
    <row r="56">
      <c r="A56" s="137"/>
      <c r="B56" s="137"/>
      <c r="C56" s="137"/>
      <c r="D56" s="148"/>
      <c r="E56" s="137"/>
      <c r="F56" s="148"/>
      <c r="G56" s="129"/>
      <c r="H56" s="149"/>
      <c r="I56" s="137"/>
      <c r="J56" s="137"/>
      <c r="K56" s="137"/>
      <c r="L56" s="137"/>
      <c r="M56" s="137"/>
      <c r="N56" s="137"/>
      <c r="O56" s="137"/>
      <c r="P56" s="137"/>
      <c r="Q56" s="137"/>
      <c r="R56" s="137"/>
      <c r="S56" s="137"/>
      <c r="T56" s="137"/>
      <c r="U56" s="137"/>
      <c r="V56" s="137"/>
      <c r="W56" s="137"/>
      <c r="X56" s="137"/>
    </row>
    <row r="57">
      <c r="A57" s="137"/>
      <c r="B57" s="137"/>
      <c r="C57" s="137"/>
      <c r="D57" s="148"/>
      <c r="E57" s="137"/>
      <c r="F57" s="148"/>
      <c r="G57" s="129"/>
      <c r="H57" s="149"/>
      <c r="I57" s="137"/>
      <c r="J57" s="137"/>
      <c r="K57" s="137"/>
      <c r="L57" s="137"/>
      <c r="M57" s="137"/>
      <c r="N57" s="137"/>
      <c r="O57" s="137"/>
      <c r="P57" s="137"/>
      <c r="Q57" s="137"/>
      <c r="R57" s="137"/>
      <c r="S57" s="137"/>
      <c r="T57" s="137"/>
      <c r="U57" s="137"/>
      <c r="V57" s="137"/>
      <c r="W57" s="137"/>
      <c r="X57" s="137"/>
    </row>
    <row r="58">
      <c r="A58" s="137"/>
      <c r="B58" s="137"/>
      <c r="C58" s="137"/>
      <c r="D58" s="148"/>
      <c r="E58" s="137"/>
      <c r="F58" s="148"/>
      <c r="G58" s="129"/>
      <c r="H58" s="149"/>
      <c r="I58" s="137"/>
      <c r="J58" s="137"/>
      <c r="K58" s="137"/>
      <c r="L58" s="137"/>
      <c r="M58" s="137"/>
      <c r="N58" s="137"/>
      <c r="O58" s="137"/>
      <c r="P58" s="137"/>
      <c r="Q58" s="137"/>
      <c r="R58" s="137"/>
      <c r="S58" s="137"/>
      <c r="T58" s="137"/>
      <c r="U58" s="137"/>
      <c r="V58" s="137"/>
      <c r="W58" s="137"/>
      <c r="X58" s="137"/>
    </row>
    <row r="59">
      <c r="A59" s="137"/>
      <c r="B59" s="137"/>
      <c r="C59" s="137"/>
      <c r="D59" s="148"/>
      <c r="E59" s="137"/>
      <c r="F59" s="148"/>
      <c r="G59" s="129"/>
      <c r="H59" s="149"/>
      <c r="I59" s="137"/>
      <c r="J59" s="137"/>
      <c r="K59" s="137"/>
      <c r="L59" s="137"/>
      <c r="M59" s="137"/>
      <c r="N59" s="137"/>
      <c r="O59" s="137"/>
      <c r="P59" s="137"/>
      <c r="Q59" s="137"/>
      <c r="R59" s="137"/>
      <c r="S59" s="137"/>
      <c r="T59" s="137"/>
      <c r="U59" s="137"/>
      <c r="V59" s="137"/>
      <c r="W59" s="137"/>
      <c r="X59" s="137"/>
    </row>
    <row r="60">
      <c r="A60" s="137"/>
      <c r="B60" s="137"/>
      <c r="C60" s="137"/>
      <c r="D60" s="148"/>
      <c r="E60" s="137"/>
      <c r="F60" s="148"/>
      <c r="G60" s="129"/>
      <c r="H60" s="149"/>
      <c r="I60" s="137"/>
      <c r="J60" s="137"/>
      <c r="K60" s="137"/>
      <c r="L60" s="137"/>
      <c r="M60" s="137"/>
      <c r="N60" s="137"/>
      <c r="O60" s="137"/>
      <c r="P60" s="137"/>
      <c r="Q60" s="137"/>
      <c r="R60" s="137"/>
      <c r="S60" s="137"/>
      <c r="T60" s="137"/>
      <c r="U60" s="137"/>
      <c r="V60" s="137"/>
      <c r="W60" s="137"/>
      <c r="X60" s="137"/>
    </row>
    <row r="61">
      <c r="A61" s="137"/>
      <c r="B61" s="137"/>
      <c r="C61" s="137"/>
      <c r="D61" s="148"/>
      <c r="E61" s="137"/>
      <c r="F61" s="148"/>
      <c r="G61" s="129"/>
      <c r="H61" s="149"/>
      <c r="I61" s="137"/>
      <c r="J61" s="137"/>
      <c r="K61" s="137"/>
      <c r="L61" s="137"/>
      <c r="M61" s="137"/>
      <c r="N61" s="137"/>
      <c r="O61" s="137"/>
      <c r="P61" s="137"/>
      <c r="Q61" s="137"/>
      <c r="R61" s="137"/>
      <c r="S61" s="137"/>
      <c r="T61" s="137"/>
      <c r="U61" s="137"/>
      <c r="V61" s="137"/>
      <c r="W61" s="137"/>
      <c r="X61" s="137"/>
    </row>
    <row r="62">
      <c r="A62" s="137"/>
      <c r="B62" s="137"/>
      <c r="C62" s="137"/>
      <c r="D62" s="148"/>
      <c r="E62" s="137"/>
      <c r="F62" s="148"/>
      <c r="G62" s="129"/>
      <c r="H62" s="149"/>
      <c r="I62" s="137"/>
      <c r="J62" s="137"/>
      <c r="K62" s="137"/>
      <c r="L62" s="137"/>
      <c r="M62" s="137"/>
      <c r="N62" s="137"/>
      <c r="O62" s="137"/>
      <c r="P62" s="137"/>
      <c r="Q62" s="137"/>
      <c r="R62" s="137"/>
      <c r="S62" s="137"/>
      <c r="T62" s="137"/>
      <c r="U62" s="137"/>
      <c r="V62" s="137"/>
      <c r="W62" s="137"/>
      <c r="X62" s="137"/>
    </row>
    <row r="63">
      <c r="A63" s="137"/>
      <c r="B63" s="137"/>
      <c r="C63" s="137"/>
      <c r="D63" s="148"/>
      <c r="E63" s="137"/>
      <c r="F63" s="148"/>
      <c r="G63" s="129"/>
      <c r="H63" s="149"/>
      <c r="I63" s="137"/>
      <c r="J63" s="137"/>
      <c r="K63" s="137"/>
      <c r="L63" s="137"/>
      <c r="M63" s="137"/>
      <c r="N63" s="137"/>
      <c r="O63" s="137"/>
      <c r="P63" s="137"/>
      <c r="Q63" s="137"/>
      <c r="R63" s="137"/>
      <c r="S63" s="137"/>
      <c r="T63" s="137"/>
      <c r="U63" s="137"/>
      <c r="V63" s="137"/>
      <c r="W63" s="137"/>
      <c r="X63" s="137"/>
    </row>
    <row r="64">
      <c r="A64" s="137"/>
      <c r="B64" s="137"/>
      <c r="C64" s="137"/>
      <c r="D64" s="148"/>
      <c r="E64" s="137"/>
      <c r="F64" s="148"/>
      <c r="G64" s="129"/>
      <c r="H64" s="149"/>
      <c r="I64" s="137"/>
      <c r="J64" s="137"/>
      <c r="K64" s="137"/>
      <c r="L64" s="137"/>
      <c r="M64" s="137"/>
      <c r="N64" s="137"/>
      <c r="O64" s="137"/>
      <c r="P64" s="137"/>
      <c r="Q64" s="137"/>
      <c r="R64" s="137"/>
      <c r="S64" s="137"/>
      <c r="T64" s="137"/>
      <c r="U64" s="137"/>
      <c r="V64" s="137"/>
      <c r="W64" s="137"/>
      <c r="X64" s="137"/>
    </row>
    <row r="65">
      <c r="A65" s="137"/>
      <c r="B65" s="137"/>
      <c r="C65" s="137"/>
      <c r="D65" s="148"/>
      <c r="E65" s="137"/>
      <c r="F65" s="148"/>
      <c r="G65" s="129"/>
      <c r="H65" s="149"/>
      <c r="I65" s="137"/>
      <c r="J65" s="137"/>
      <c r="K65" s="137"/>
      <c r="L65" s="137"/>
      <c r="M65" s="137"/>
      <c r="N65" s="137"/>
      <c r="O65" s="137"/>
      <c r="P65" s="137"/>
      <c r="Q65" s="137"/>
      <c r="R65" s="137"/>
      <c r="S65" s="137"/>
      <c r="T65" s="137"/>
      <c r="U65" s="137"/>
      <c r="V65" s="137"/>
      <c r="W65" s="137"/>
      <c r="X65" s="137"/>
    </row>
    <row r="66">
      <c r="A66" s="137"/>
      <c r="B66" s="137"/>
      <c r="C66" s="137"/>
      <c r="D66" s="148"/>
      <c r="E66" s="137"/>
      <c r="F66" s="148"/>
      <c r="G66" s="129"/>
      <c r="H66" s="149"/>
      <c r="I66" s="137"/>
      <c r="J66" s="137"/>
      <c r="K66" s="137"/>
      <c r="L66" s="137"/>
      <c r="M66" s="137"/>
      <c r="N66" s="137"/>
      <c r="O66" s="137"/>
      <c r="P66" s="137"/>
      <c r="Q66" s="137"/>
      <c r="R66" s="137"/>
      <c r="S66" s="137"/>
      <c r="T66" s="137"/>
      <c r="U66" s="137"/>
      <c r="V66" s="137"/>
      <c r="W66" s="137"/>
      <c r="X66" s="137"/>
    </row>
    <row r="67">
      <c r="A67" s="137"/>
      <c r="B67" s="137"/>
      <c r="C67" s="137"/>
      <c r="D67" s="148"/>
      <c r="E67" s="137"/>
      <c r="F67" s="148"/>
      <c r="G67" s="129"/>
      <c r="H67" s="149"/>
      <c r="I67" s="137"/>
      <c r="J67" s="137"/>
      <c r="K67" s="137"/>
      <c r="L67" s="137"/>
      <c r="M67" s="137"/>
      <c r="N67" s="137"/>
      <c r="O67" s="137"/>
      <c r="P67" s="137"/>
      <c r="Q67" s="137"/>
      <c r="R67" s="137"/>
      <c r="S67" s="137"/>
      <c r="T67" s="137"/>
      <c r="U67" s="137"/>
      <c r="V67" s="137"/>
      <c r="W67" s="137"/>
      <c r="X67" s="137"/>
    </row>
    <row r="68">
      <c r="A68" s="137"/>
      <c r="B68" s="137"/>
      <c r="C68" s="137"/>
      <c r="D68" s="148"/>
      <c r="E68" s="137"/>
      <c r="F68" s="148"/>
      <c r="G68" s="129"/>
      <c r="H68" s="149"/>
      <c r="I68" s="137"/>
      <c r="J68" s="137"/>
      <c r="K68" s="137"/>
      <c r="L68" s="137"/>
      <c r="M68" s="137"/>
      <c r="N68" s="137"/>
      <c r="O68" s="137"/>
      <c r="P68" s="137"/>
      <c r="Q68" s="137"/>
      <c r="R68" s="137"/>
      <c r="S68" s="137"/>
      <c r="T68" s="137"/>
      <c r="U68" s="137"/>
      <c r="V68" s="137"/>
      <c r="W68" s="137"/>
      <c r="X68" s="137"/>
    </row>
    <row r="69">
      <c r="A69" s="137"/>
      <c r="B69" s="137"/>
      <c r="C69" s="137"/>
      <c r="D69" s="148"/>
      <c r="E69" s="137"/>
      <c r="F69" s="148"/>
      <c r="G69" s="129"/>
      <c r="H69" s="149"/>
      <c r="I69" s="137"/>
      <c r="J69" s="137"/>
      <c r="K69" s="137"/>
      <c r="L69" s="137"/>
      <c r="M69" s="137"/>
      <c r="N69" s="137"/>
      <c r="O69" s="137"/>
      <c r="P69" s="137"/>
      <c r="Q69" s="137"/>
      <c r="R69" s="137"/>
      <c r="S69" s="137"/>
      <c r="T69" s="137"/>
      <c r="U69" s="137"/>
      <c r="V69" s="137"/>
      <c r="W69" s="137"/>
      <c r="X69" s="137"/>
    </row>
    <row r="70">
      <c r="A70" s="137"/>
      <c r="B70" s="137"/>
      <c r="C70" s="137"/>
      <c r="D70" s="148"/>
      <c r="E70" s="137"/>
      <c r="F70" s="148"/>
      <c r="G70" s="129"/>
      <c r="H70" s="149"/>
      <c r="I70" s="137"/>
      <c r="J70" s="137"/>
      <c r="K70" s="137"/>
      <c r="L70" s="137"/>
      <c r="M70" s="137"/>
      <c r="N70" s="137"/>
      <c r="O70" s="137"/>
      <c r="P70" s="137"/>
      <c r="Q70" s="137"/>
      <c r="R70" s="137"/>
      <c r="S70" s="137"/>
      <c r="T70" s="137"/>
      <c r="U70" s="137"/>
      <c r="V70" s="137"/>
      <c r="W70" s="137"/>
      <c r="X70" s="137"/>
    </row>
    <row r="71">
      <c r="A71" s="137"/>
      <c r="B71" s="137"/>
      <c r="C71" s="137"/>
      <c r="D71" s="148"/>
      <c r="E71" s="137"/>
      <c r="F71" s="148"/>
      <c r="G71" s="129"/>
      <c r="H71" s="149"/>
      <c r="I71" s="137"/>
      <c r="J71" s="137"/>
      <c r="K71" s="137"/>
      <c r="L71" s="137"/>
      <c r="M71" s="137"/>
      <c r="N71" s="137"/>
      <c r="O71" s="137"/>
      <c r="P71" s="137"/>
      <c r="Q71" s="137"/>
      <c r="R71" s="137"/>
      <c r="S71" s="137"/>
      <c r="T71" s="137"/>
      <c r="U71" s="137"/>
      <c r="V71" s="137"/>
      <c r="W71" s="137"/>
      <c r="X71" s="137"/>
    </row>
    <row r="72">
      <c r="A72" s="137"/>
      <c r="B72" s="137"/>
      <c r="C72" s="137"/>
      <c r="D72" s="148"/>
      <c r="E72" s="137"/>
      <c r="F72" s="148"/>
      <c r="G72" s="129"/>
      <c r="H72" s="149"/>
      <c r="I72" s="137"/>
      <c r="J72" s="137"/>
      <c r="K72" s="137"/>
      <c r="L72" s="137"/>
      <c r="M72" s="137"/>
      <c r="N72" s="137"/>
      <c r="O72" s="137"/>
      <c r="P72" s="137"/>
      <c r="Q72" s="137"/>
      <c r="R72" s="137"/>
      <c r="S72" s="137"/>
      <c r="T72" s="137"/>
      <c r="U72" s="137"/>
      <c r="V72" s="137"/>
      <c r="W72" s="137"/>
      <c r="X72" s="137"/>
    </row>
    <row r="73">
      <c r="A73" s="137"/>
      <c r="B73" s="137"/>
      <c r="C73" s="137"/>
      <c r="D73" s="148"/>
      <c r="E73" s="137"/>
      <c r="F73" s="148"/>
      <c r="G73" s="129"/>
      <c r="H73" s="149"/>
      <c r="I73" s="137"/>
      <c r="J73" s="137"/>
      <c r="K73" s="137"/>
      <c r="L73" s="137"/>
      <c r="M73" s="137"/>
      <c r="N73" s="137"/>
      <c r="O73" s="137"/>
      <c r="P73" s="137"/>
      <c r="Q73" s="137"/>
      <c r="R73" s="137"/>
      <c r="S73" s="137"/>
      <c r="T73" s="137"/>
      <c r="U73" s="137"/>
      <c r="V73" s="137"/>
      <c r="W73" s="137"/>
      <c r="X73" s="137"/>
    </row>
    <row r="74">
      <c r="A74" s="137"/>
      <c r="B74" s="137"/>
      <c r="C74" s="137"/>
      <c r="D74" s="148"/>
      <c r="E74" s="137"/>
      <c r="F74" s="148"/>
      <c r="G74" s="129"/>
      <c r="H74" s="149"/>
      <c r="I74" s="137"/>
      <c r="J74" s="137"/>
      <c r="K74" s="137"/>
      <c r="L74" s="137"/>
      <c r="M74" s="137"/>
      <c r="N74" s="137"/>
      <c r="O74" s="137"/>
      <c r="P74" s="137"/>
      <c r="Q74" s="137"/>
      <c r="R74" s="137"/>
      <c r="S74" s="137"/>
      <c r="T74" s="137"/>
      <c r="U74" s="137"/>
      <c r="V74" s="137"/>
      <c r="W74" s="137"/>
      <c r="X74" s="137"/>
    </row>
    <row r="75">
      <c r="A75" s="137"/>
      <c r="B75" s="137"/>
      <c r="C75" s="137"/>
      <c r="D75" s="148"/>
      <c r="E75" s="137"/>
      <c r="F75" s="148"/>
      <c r="G75" s="129"/>
      <c r="H75" s="149"/>
      <c r="I75" s="137"/>
      <c r="J75" s="137"/>
      <c r="K75" s="137"/>
      <c r="L75" s="137"/>
      <c r="M75" s="137"/>
      <c r="N75" s="137"/>
      <c r="O75" s="137"/>
      <c r="P75" s="137"/>
      <c r="Q75" s="137"/>
      <c r="R75" s="137"/>
      <c r="S75" s="137"/>
      <c r="T75" s="137"/>
      <c r="U75" s="137"/>
      <c r="V75" s="137"/>
      <c r="W75" s="137"/>
      <c r="X75" s="137"/>
    </row>
    <row r="76">
      <c r="A76" s="137"/>
      <c r="B76" s="137"/>
      <c r="C76" s="137"/>
      <c r="D76" s="148"/>
      <c r="E76" s="137"/>
      <c r="F76" s="148"/>
      <c r="G76" s="129"/>
      <c r="H76" s="149"/>
      <c r="I76" s="137"/>
      <c r="J76" s="137"/>
      <c r="K76" s="137"/>
      <c r="L76" s="137"/>
      <c r="M76" s="137"/>
      <c r="N76" s="137"/>
      <c r="O76" s="137"/>
      <c r="P76" s="137"/>
      <c r="Q76" s="137"/>
      <c r="R76" s="137"/>
      <c r="S76" s="137"/>
      <c r="T76" s="137"/>
      <c r="U76" s="137"/>
      <c r="V76" s="137"/>
      <c r="W76" s="137"/>
      <c r="X76" s="137"/>
    </row>
    <row r="77">
      <c r="A77" s="137"/>
      <c r="B77" s="137"/>
      <c r="C77" s="137"/>
      <c r="D77" s="148"/>
      <c r="E77" s="137"/>
      <c r="F77" s="148"/>
      <c r="G77" s="129"/>
      <c r="H77" s="149"/>
      <c r="I77" s="137"/>
      <c r="J77" s="137"/>
      <c r="K77" s="137"/>
      <c r="L77" s="137"/>
      <c r="M77" s="137"/>
      <c r="N77" s="137"/>
      <c r="O77" s="137"/>
      <c r="P77" s="137"/>
      <c r="Q77" s="137"/>
      <c r="R77" s="137"/>
      <c r="S77" s="137"/>
      <c r="T77" s="137"/>
      <c r="U77" s="137"/>
      <c r="V77" s="137"/>
      <c r="W77" s="137"/>
      <c r="X77" s="137"/>
    </row>
    <row r="78">
      <c r="A78" s="137"/>
      <c r="B78" s="137"/>
      <c r="C78" s="137"/>
      <c r="D78" s="148"/>
      <c r="E78" s="137"/>
      <c r="F78" s="148"/>
      <c r="G78" s="129"/>
      <c r="H78" s="149"/>
      <c r="I78" s="137"/>
      <c r="J78" s="137"/>
      <c r="K78" s="137"/>
      <c r="L78" s="137"/>
      <c r="M78" s="137"/>
      <c r="N78" s="137"/>
      <c r="O78" s="137"/>
      <c r="P78" s="137"/>
      <c r="Q78" s="137"/>
      <c r="R78" s="137"/>
      <c r="S78" s="137"/>
      <c r="T78" s="137"/>
      <c r="U78" s="137"/>
      <c r="V78" s="137"/>
      <c r="W78" s="137"/>
      <c r="X78" s="137"/>
    </row>
    <row r="79">
      <c r="A79" s="137"/>
      <c r="B79" s="137"/>
      <c r="C79" s="137"/>
      <c r="D79" s="148"/>
      <c r="E79" s="137"/>
      <c r="F79" s="148"/>
      <c r="G79" s="129"/>
      <c r="H79" s="149"/>
      <c r="I79" s="137"/>
      <c r="J79" s="137"/>
      <c r="K79" s="137"/>
      <c r="L79" s="137"/>
      <c r="M79" s="137"/>
      <c r="N79" s="137"/>
      <c r="O79" s="137"/>
      <c r="P79" s="137"/>
      <c r="Q79" s="137"/>
      <c r="R79" s="137"/>
      <c r="S79" s="137"/>
      <c r="T79" s="137"/>
      <c r="U79" s="137"/>
      <c r="V79" s="137"/>
      <c r="W79" s="137"/>
      <c r="X79" s="137"/>
    </row>
    <row r="80">
      <c r="A80" s="137"/>
      <c r="B80" s="137"/>
      <c r="C80" s="137"/>
      <c r="D80" s="148"/>
      <c r="E80" s="137"/>
      <c r="F80" s="148"/>
      <c r="G80" s="129"/>
      <c r="H80" s="149"/>
      <c r="I80" s="137"/>
      <c r="J80" s="137"/>
      <c r="K80" s="137"/>
      <c r="L80" s="137"/>
      <c r="M80" s="137"/>
      <c r="N80" s="137"/>
      <c r="O80" s="137"/>
      <c r="P80" s="137"/>
      <c r="Q80" s="137"/>
      <c r="R80" s="137"/>
      <c r="S80" s="137"/>
      <c r="T80" s="137"/>
      <c r="U80" s="137"/>
      <c r="V80" s="137"/>
      <c r="W80" s="137"/>
      <c r="X80" s="137"/>
    </row>
    <row r="81">
      <c r="A81" s="137"/>
      <c r="B81" s="137"/>
      <c r="C81" s="137"/>
      <c r="D81" s="148"/>
      <c r="E81" s="137"/>
      <c r="F81" s="148"/>
      <c r="G81" s="129"/>
      <c r="H81" s="149"/>
      <c r="I81" s="137"/>
      <c r="J81" s="137"/>
      <c r="K81" s="137"/>
      <c r="L81" s="137"/>
      <c r="M81" s="137"/>
      <c r="N81" s="137"/>
      <c r="O81" s="137"/>
      <c r="P81" s="137"/>
      <c r="Q81" s="137"/>
      <c r="R81" s="137"/>
      <c r="S81" s="137"/>
      <c r="T81" s="137"/>
      <c r="U81" s="137"/>
      <c r="V81" s="137"/>
      <c r="W81" s="137"/>
      <c r="X81" s="137"/>
    </row>
    <row r="82">
      <c r="A82" s="137"/>
      <c r="B82" s="137"/>
      <c r="C82" s="137"/>
      <c r="D82" s="148"/>
      <c r="E82" s="137"/>
      <c r="F82" s="148"/>
      <c r="G82" s="129"/>
      <c r="H82" s="149"/>
      <c r="I82" s="137"/>
      <c r="J82" s="137"/>
      <c r="K82" s="137"/>
      <c r="L82" s="137"/>
      <c r="M82" s="137"/>
      <c r="N82" s="137"/>
      <c r="O82" s="137"/>
      <c r="P82" s="137"/>
      <c r="Q82" s="137"/>
      <c r="R82" s="137"/>
      <c r="S82" s="137"/>
      <c r="T82" s="137"/>
      <c r="U82" s="137"/>
      <c r="V82" s="137"/>
      <c r="W82" s="137"/>
      <c r="X82" s="137"/>
    </row>
    <row r="83">
      <c r="A83" s="137"/>
      <c r="B83" s="137"/>
      <c r="C83" s="137"/>
      <c r="D83" s="148"/>
      <c r="E83" s="137"/>
      <c r="F83" s="148"/>
      <c r="G83" s="129"/>
      <c r="H83" s="149"/>
      <c r="I83" s="137"/>
      <c r="J83" s="137"/>
      <c r="K83" s="137"/>
      <c r="L83" s="137"/>
      <c r="M83" s="137"/>
      <c r="N83" s="137"/>
      <c r="O83" s="137"/>
      <c r="P83" s="137"/>
      <c r="Q83" s="137"/>
      <c r="R83" s="137"/>
      <c r="S83" s="137"/>
      <c r="T83" s="137"/>
      <c r="U83" s="137"/>
      <c r="V83" s="137"/>
      <c r="W83" s="137"/>
      <c r="X83" s="137"/>
    </row>
    <row r="84">
      <c r="A84" s="137"/>
      <c r="B84" s="137"/>
      <c r="C84" s="137"/>
      <c r="D84" s="148"/>
      <c r="E84" s="137"/>
      <c r="F84" s="148"/>
      <c r="G84" s="129"/>
      <c r="H84" s="149"/>
      <c r="I84" s="137"/>
      <c r="J84" s="137"/>
      <c r="K84" s="137"/>
      <c r="L84" s="137"/>
      <c r="M84" s="137"/>
      <c r="N84" s="137"/>
      <c r="O84" s="137"/>
      <c r="P84" s="137"/>
      <c r="Q84" s="137"/>
      <c r="R84" s="137"/>
      <c r="S84" s="137"/>
      <c r="T84" s="137"/>
      <c r="U84" s="137"/>
      <c r="V84" s="137"/>
      <c r="W84" s="137"/>
      <c r="X84" s="137"/>
    </row>
    <row r="85">
      <c r="A85" s="137"/>
      <c r="B85" s="137"/>
      <c r="C85" s="137"/>
      <c r="D85" s="148"/>
      <c r="E85" s="137"/>
      <c r="F85" s="148"/>
      <c r="G85" s="129"/>
      <c r="H85" s="149"/>
      <c r="I85" s="137"/>
      <c r="J85" s="137"/>
      <c r="K85" s="137"/>
      <c r="L85" s="137"/>
      <c r="M85" s="137"/>
      <c r="N85" s="137"/>
      <c r="O85" s="137"/>
      <c r="P85" s="137"/>
      <c r="Q85" s="137"/>
      <c r="R85" s="137"/>
      <c r="S85" s="137"/>
      <c r="T85" s="137"/>
      <c r="U85" s="137"/>
      <c r="V85" s="137"/>
      <c r="W85" s="137"/>
      <c r="X85" s="137"/>
    </row>
    <row r="86">
      <c r="A86" s="137"/>
      <c r="B86" s="137"/>
      <c r="C86" s="137"/>
      <c r="D86" s="148"/>
      <c r="E86" s="137"/>
      <c r="F86" s="148"/>
      <c r="G86" s="129"/>
      <c r="H86" s="149"/>
      <c r="I86" s="137"/>
      <c r="J86" s="137"/>
      <c r="K86" s="137"/>
      <c r="L86" s="137"/>
      <c r="M86" s="137"/>
      <c r="N86" s="137"/>
      <c r="O86" s="137"/>
      <c r="P86" s="137"/>
      <c r="Q86" s="137"/>
      <c r="R86" s="137"/>
      <c r="S86" s="137"/>
      <c r="T86" s="137"/>
      <c r="U86" s="137"/>
      <c r="V86" s="137"/>
      <c r="W86" s="137"/>
      <c r="X86" s="137"/>
    </row>
    <row r="87">
      <c r="A87" s="137"/>
      <c r="B87" s="137"/>
      <c r="C87" s="137"/>
      <c r="D87" s="148"/>
      <c r="E87" s="137"/>
      <c r="F87" s="148"/>
      <c r="G87" s="129"/>
      <c r="H87" s="149"/>
      <c r="I87" s="137"/>
      <c r="J87" s="137"/>
      <c r="K87" s="137"/>
      <c r="L87" s="137"/>
      <c r="M87" s="137"/>
      <c r="N87" s="137"/>
      <c r="O87" s="137"/>
      <c r="P87" s="137"/>
      <c r="Q87" s="137"/>
      <c r="R87" s="137"/>
      <c r="S87" s="137"/>
      <c r="T87" s="137"/>
      <c r="U87" s="137"/>
      <c r="V87" s="137"/>
      <c r="W87" s="137"/>
      <c r="X87" s="137"/>
    </row>
    <row r="88">
      <c r="A88" s="137"/>
      <c r="B88" s="137"/>
      <c r="C88" s="137"/>
      <c r="D88" s="148"/>
      <c r="E88" s="137"/>
      <c r="F88" s="148"/>
      <c r="G88" s="129"/>
      <c r="H88" s="149"/>
      <c r="I88" s="137"/>
      <c r="J88" s="137"/>
      <c r="K88" s="137"/>
      <c r="L88" s="137"/>
      <c r="M88" s="137"/>
      <c r="N88" s="137"/>
      <c r="O88" s="137"/>
      <c r="P88" s="137"/>
      <c r="Q88" s="137"/>
      <c r="R88" s="137"/>
      <c r="S88" s="137"/>
      <c r="T88" s="137"/>
      <c r="U88" s="137"/>
      <c r="V88" s="137"/>
      <c r="W88" s="137"/>
      <c r="X88" s="137"/>
    </row>
    <row r="89">
      <c r="A89" s="137"/>
      <c r="B89" s="137"/>
      <c r="C89" s="137"/>
      <c r="D89" s="148"/>
      <c r="E89" s="137"/>
      <c r="F89" s="148"/>
      <c r="G89" s="129"/>
      <c r="H89" s="149"/>
      <c r="I89" s="137"/>
      <c r="J89" s="137"/>
      <c r="K89" s="137"/>
      <c r="L89" s="137"/>
      <c r="M89" s="137"/>
      <c r="N89" s="137"/>
      <c r="O89" s="137"/>
      <c r="P89" s="137"/>
      <c r="Q89" s="137"/>
      <c r="R89" s="137"/>
      <c r="S89" s="137"/>
      <c r="T89" s="137"/>
      <c r="U89" s="137"/>
      <c r="V89" s="137"/>
      <c r="W89" s="137"/>
      <c r="X89" s="137"/>
    </row>
    <row r="90">
      <c r="A90" s="137"/>
      <c r="B90" s="137"/>
      <c r="C90" s="137"/>
      <c r="D90" s="148"/>
      <c r="E90" s="137"/>
      <c r="F90" s="148"/>
      <c r="G90" s="129"/>
      <c r="H90" s="149"/>
      <c r="I90" s="137"/>
      <c r="J90" s="137"/>
      <c r="K90" s="137"/>
      <c r="L90" s="137"/>
      <c r="M90" s="137"/>
      <c r="N90" s="137"/>
      <c r="O90" s="137"/>
      <c r="P90" s="137"/>
      <c r="Q90" s="137"/>
      <c r="R90" s="137"/>
      <c r="S90" s="137"/>
      <c r="T90" s="137"/>
      <c r="U90" s="137"/>
      <c r="V90" s="137"/>
      <c r="W90" s="137"/>
      <c r="X90" s="137"/>
    </row>
    <row r="91">
      <c r="A91" s="137"/>
      <c r="B91" s="137"/>
      <c r="C91" s="137"/>
      <c r="D91" s="148"/>
      <c r="E91" s="137"/>
      <c r="F91" s="148"/>
      <c r="G91" s="129"/>
      <c r="H91" s="149"/>
      <c r="I91" s="137"/>
      <c r="J91" s="137"/>
      <c r="K91" s="137"/>
      <c r="L91" s="137"/>
      <c r="M91" s="137"/>
      <c r="N91" s="137"/>
      <c r="O91" s="137"/>
      <c r="P91" s="137"/>
      <c r="Q91" s="137"/>
      <c r="R91" s="137"/>
      <c r="S91" s="137"/>
      <c r="T91" s="137"/>
      <c r="U91" s="137"/>
      <c r="V91" s="137"/>
      <c r="W91" s="137"/>
      <c r="X91" s="137"/>
    </row>
    <row r="92">
      <c r="A92" s="137"/>
      <c r="B92" s="137"/>
      <c r="C92" s="137"/>
      <c r="D92" s="148"/>
      <c r="E92" s="137"/>
      <c r="F92" s="148"/>
      <c r="G92" s="129"/>
      <c r="H92" s="149"/>
      <c r="I92" s="137"/>
      <c r="J92" s="137"/>
      <c r="K92" s="137"/>
      <c r="L92" s="137"/>
      <c r="M92" s="137"/>
      <c r="N92" s="137"/>
      <c r="O92" s="137"/>
      <c r="P92" s="137"/>
      <c r="Q92" s="137"/>
      <c r="R92" s="137"/>
      <c r="S92" s="137"/>
      <c r="T92" s="137"/>
      <c r="U92" s="137"/>
      <c r="V92" s="137"/>
      <c r="W92" s="137"/>
      <c r="X92" s="137"/>
    </row>
    <row r="93">
      <c r="A93" s="137"/>
      <c r="B93" s="137"/>
      <c r="C93" s="137"/>
      <c r="D93" s="148"/>
      <c r="E93" s="137"/>
      <c r="F93" s="148"/>
      <c r="G93" s="129"/>
      <c r="H93" s="149"/>
      <c r="I93" s="137"/>
      <c r="J93" s="137"/>
      <c r="K93" s="137"/>
      <c r="L93" s="137"/>
      <c r="M93" s="137"/>
      <c r="N93" s="137"/>
      <c r="O93" s="137"/>
      <c r="P93" s="137"/>
      <c r="Q93" s="137"/>
      <c r="R93" s="137"/>
      <c r="S93" s="137"/>
      <c r="T93" s="137"/>
      <c r="U93" s="137"/>
      <c r="V93" s="137"/>
      <c r="W93" s="137"/>
      <c r="X93" s="137"/>
    </row>
    <row r="94">
      <c r="A94" s="137"/>
      <c r="B94" s="137"/>
      <c r="C94" s="137"/>
      <c r="D94" s="148"/>
      <c r="E94" s="137"/>
      <c r="F94" s="148"/>
      <c r="G94" s="129"/>
      <c r="H94" s="149"/>
      <c r="I94" s="137"/>
      <c r="J94" s="137"/>
      <c r="K94" s="137"/>
      <c r="L94" s="137"/>
      <c r="M94" s="137"/>
      <c r="N94" s="137"/>
      <c r="O94" s="137"/>
      <c r="P94" s="137"/>
      <c r="Q94" s="137"/>
      <c r="R94" s="137"/>
      <c r="S94" s="137"/>
      <c r="T94" s="137"/>
      <c r="U94" s="137"/>
      <c r="V94" s="137"/>
      <c r="W94" s="137"/>
      <c r="X94" s="137"/>
    </row>
    <row r="95">
      <c r="A95" s="137"/>
      <c r="B95" s="137"/>
      <c r="C95" s="137"/>
      <c r="D95" s="148"/>
      <c r="E95" s="137"/>
      <c r="F95" s="148"/>
      <c r="G95" s="129"/>
      <c r="H95" s="149"/>
      <c r="I95" s="137"/>
      <c r="J95" s="137"/>
      <c r="K95" s="137"/>
      <c r="L95" s="137"/>
      <c r="M95" s="137"/>
      <c r="N95" s="137"/>
      <c r="O95" s="137"/>
      <c r="P95" s="137"/>
      <c r="Q95" s="137"/>
      <c r="R95" s="137"/>
      <c r="S95" s="137"/>
      <c r="T95" s="137"/>
      <c r="U95" s="137"/>
      <c r="V95" s="137"/>
      <c r="W95" s="137"/>
      <c r="X95" s="137"/>
    </row>
    <row r="96">
      <c r="A96" s="137"/>
      <c r="B96" s="137"/>
      <c r="C96" s="137"/>
      <c r="D96" s="148"/>
      <c r="E96" s="137"/>
      <c r="F96" s="148"/>
      <c r="G96" s="129"/>
      <c r="H96" s="149"/>
      <c r="I96" s="137"/>
      <c r="J96" s="137"/>
      <c r="K96" s="137"/>
      <c r="L96" s="137"/>
      <c r="M96" s="137"/>
      <c r="N96" s="137"/>
      <c r="O96" s="137"/>
      <c r="P96" s="137"/>
      <c r="Q96" s="137"/>
      <c r="R96" s="137"/>
      <c r="S96" s="137"/>
      <c r="T96" s="137"/>
      <c r="U96" s="137"/>
      <c r="V96" s="137"/>
      <c r="W96" s="137"/>
      <c r="X96" s="137"/>
    </row>
    <row r="97">
      <c r="A97" s="137"/>
      <c r="B97" s="137"/>
      <c r="C97" s="137"/>
      <c r="D97" s="148"/>
      <c r="E97" s="137"/>
      <c r="F97" s="148"/>
      <c r="G97" s="129"/>
      <c r="H97" s="149"/>
      <c r="I97" s="137"/>
      <c r="J97" s="137"/>
      <c r="K97" s="137"/>
      <c r="L97" s="137"/>
      <c r="M97" s="137"/>
      <c r="N97" s="137"/>
      <c r="O97" s="137"/>
      <c r="P97" s="137"/>
      <c r="Q97" s="137"/>
      <c r="R97" s="137"/>
      <c r="S97" s="137"/>
      <c r="T97" s="137"/>
      <c r="U97" s="137"/>
      <c r="V97" s="137"/>
      <c r="W97" s="137"/>
      <c r="X97" s="137"/>
    </row>
    <row r="98">
      <c r="A98" s="137"/>
      <c r="B98" s="137"/>
      <c r="C98" s="137"/>
      <c r="D98" s="148"/>
      <c r="E98" s="137"/>
      <c r="F98" s="148"/>
      <c r="G98" s="129"/>
      <c r="H98" s="149"/>
      <c r="I98" s="137"/>
      <c r="J98" s="137"/>
      <c r="K98" s="137"/>
      <c r="L98" s="137"/>
      <c r="M98" s="137"/>
      <c r="N98" s="137"/>
      <c r="O98" s="137"/>
      <c r="P98" s="137"/>
      <c r="Q98" s="137"/>
      <c r="R98" s="137"/>
      <c r="S98" s="137"/>
      <c r="T98" s="137"/>
      <c r="U98" s="137"/>
      <c r="V98" s="137"/>
      <c r="W98" s="137"/>
      <c r="X98" s="137"/>
    </row>
    <row r="99">
      <c r="A99" s="137"/>
      <c r="B99" s="137"/>
      <c r="C99" s="137"/>
      <c r="D99" s="148"/>
      <c r="E99" s="137"/>
      <c r="F99" s="148"/>
      <c r="G99" s="129"/>
      <c r="H99" s="149"/>
      <c r="I99" s="137"/>
      <c r="J99" s="137"/>
      <c r="K99" s="137"/>
      <c r="L99" s="137"/>
      <c r="M99" s="137"/>
      <c r="N99" s="137"/>
      <c r="O99" s="137"/>
      <c r="P99" s="137"/>
      <c r="Q99" s="137"/>
      <c r="R99" s="137"/>
      <c r="S99" s="137"/>
      <c r="T99" s="137"/>
      <c r="U99" s="137"/>
      <c r="V99" s="137"/>
      <c r="W99" s="137"/>
      <c r="X99" s="137"/>
    </row>
    <row r="100">
      <c r="A100" s="137"/>
      <c r="B100" s="137"/>
      <c r="C100" s="137"/>
      <c r="D100" s="148"/>
      <c r="E100" s="137"/>
      <c r="F100" s="148"/>
      <c r="G100" s="129"/>
      <c r="H100" s="149"/>
      <c r="I100" s="137"/>
      <c r="J100" s="137"/>
      <c r="K100" s="137"/>
      <c r="L100" s="137"/>
      <c r="M100" s="137"/>
      <c r="N100" s="137"/>
      <c r="O100" s="137"/>
      <c r="P100" s="137"/>
      <c r="Q100" s="137"/>
      <c r="R100" s="137"/>
      <c r="S100" s="137"/>
      <c r="T100" s="137"/>
      <c r="U100" s="137"/>
      <c r="V100" s="137"/>
      <c r="W100" s="137"/>
      <c r="X100" s="137"/>
    </row>
    <row r="101">
      <c r="A101" s="137"/>
      <c r="B101" s="137"/>
      <c r="C101" s="137"/>
      <c r="D101" s="148"/>
      <c r="E101" s="137"/>
      <c r="F101" s="148"/>
      <c r="G101" s="129"/>
      <c r="H101" s="149"/>
      <c r="I101" s="137"/>
      <c r="J101" s="137"/>
      <c r="K101" s="137"/>
      <c r="L101" s="137"/>
      <c r="M101" s="137"/>
      <c r="N101" s="137"/>
      <c r="O101" s="137"/>
      <c r="P101" s="137"/>
      <c r="Q101" s="137"/>
      <c r="R101" s="137"/>
      <c r="S101" s="137"/>
      <c r="T101" s="137"/>
      <c r="U101" s="137"/>
      <c r="V101" s="137"/>
      <c r="W101" s="137"/>
      <c r="X101" s="137"/>
    </row>
    <row r="102">
      <c r="A102" s="137"/>
      <c r="B102" s="137"/>
      <c r="C102" s="137"/>
      <c r="D102" s="148"/>
      <c r="E102" s="137"/>
      <c r="F102" s="148"/>
      <c r="G102" s="129"/>
      <c r="H102" s="149"/>
      <c r="I102" s="137"/>
      <c r="J102" s="137"/>
      <c r="K102" s="137"/>
      <c r="L102" s="137"/>
      <c r="M102" s="137"/>
      <c r="N102" s="137"/>
      <c r="O102" s="137"/>
      <c r="P102" s="137"/>
      <c r="Q102" s="137"/>
      <c r="R102" s="137"/>
      <c r="S102" s="137"/>
      <c r="T102" s="137"/>
      <c r="U102" s="137"/>
      <c r="V102" s="137"/>
      <c r="W102" s="137"/>
      <c r="X102" s="137"/>
    </row>
    <row r="103">
      <c r="A103" s="137"/>
      <c r="B103" s="137"/>
      <c r="C103" s="137"/>
      <c r="D103" s="148"/>
      <c r="E103" s="137"/>
      <c r="F103" s="148"/>
      <c r="G103" s="129"/>
      <c r="H103" s="149"/>
      <c r="I103" s="137"/>
      <c r="J103" s="137"/>
      <c r="K103" s="137"/>
      <c r="L103" s="137"/>
      <c r="M103" s="137"/>
      <c r="N103" s="137"/>
      <c r="O103" s="137"/>
      <c r="P103" s="137"/>
      <c r="Q103" s="137"/>
      <c r="R103" s="137"/>
      <c r="S103" s="137"/>
      <c r="T103" s="137"/>
      <c r="U103" s="137"/>
      <c r="V103" s="137"/>
      <c r="W103" s="137"/>
      <c r="X103" s="137"/>
    </row>
    <row r="104">
      <c r="A104" s="137"/>
      <c r="B104" s="137"/>
      <c r="C104" s="137"/>
      <c r="D104" s="148"/>
      <c r="E104" s="137"/>
      <c r="F104" s="148"/>
      <c r="G104" s="129"/>
      <c r="H104" s="149"/>
      <c r="I104" s="137"/>
      <c r="J104" s="137"/>
      <c r="K104" s="137"/>
      <c r="L104" s="137"/>
      <c r="M104" s="137"/>
      <c r="N104" s="137"/>
      <c r="O104" s="137"/>
      <c r="P104" s="137"/>
      <c r="Q104" s="137"/>
      <c r="R104" s="137"/>
      <c r="S104" s="137"/>
      <c r="T104" s="137"/>
      <c r="U104" s="137"/>
      <c r="V104" s="137"/>
      <c r="W104" s="137"/>
      <c r="X104" s="137"/>
    </row>
    <row r="105">
      <c r="A105" s="137"/>
      <c r="B105" s="137"/>
      <c r="C105" s="137"/>
      <c r="D105" s="148"/>
      <c r="E105" s="137"/>
      <c r="F105" s="148"/>
      <c r="G105" s="129"/>
      <c r="H105" s="149"/>
      <c r="I105" s="137"/>
      <c r="J105" s="137"/>
      <c r="K105" s="137"/>
      <c r="L105" s="137"/>
      <c r="M105" s="137"/>
      <c r="N105" s="137"/>
      <c r="O105" s="137"/>
      <c r="P105" s="137"/>
      <c r="Q105" s="137"/>
      <c r="R105" s="137"/>
      <c r="S105" s="137"/>
      <c r="T105" s="137"/>
      <c r="U105" s="137"/>
      <c r="V105" s="137"/>
      <c r="W105" s="137"/>
      <c r="X105" s="137"/>
    </row>
    <row r="106">
      <c r="A106" s="137"/>
      <c r="B106" s="137"/>
      <c r="C106" s="137"/>
      <c r="D106" s="148"/>
      <c r="E106" s="137"/>
      <c r="F106" s="148"/>
      <c r="G106" s="129"/>
      <c r="H106" s="149"/>
      <c r="I106" s="137"/>
      <c r="J106" s="137"/>
      <c r="K106" s="137"/>
      <c r="L106" s="137"/>
      <c r="M106" s="137"/>
      <c r="N106" s="137"/>
      <c r="O106" s="137"/>
      <c r="P106" s="137"/>
      <c r="Q106" s="137"/>
      <c r="R106" s="137"/>
      <c r="S106" s="137"/>
      <c r="T106" s="137"/>
      <c r="U106" s="137"/>
      <c r="V106" s="137"/>
      <c r="W106" s="137"/>
      <c r="X106" s="137"/>
    </row>
    <row r="107">
      <c r="A107" s="137"/>
      <c r="B107" s="137"/>
      <c r="C107" s="137"/>
      <c r="D107" s="148"/>
      <c r="E107" s="137"/>
      <c r="F107" s="148"/>
      <c r="G107" s="129"/>
      <c r="H107" s="149"/>
      <c r="I107" s="137"/>
      <c r="J107" s="137"/>
      <c r="K107" s="137"/>
      <c r="L107" s="137"/>
      <c r="M107" s="137"/>
      <c r="N107" s="137"/>
      <c r="O107" s="137"/>
      <c r="P107" s="137"/>
      <c r="Q107" s="137"/>
      <c r="R107" s="137"/>
      <c r="S107" s="137"/>
      <c r="T107" s="137"/>
      <c r="U107" s="137"/>
      <c r="V107" s="137"/>
      <c r="W107" s="137"/>
      <c r="X107" s="137"/>
    </row>
    <row r="108">
      <c r="A108" s="137"/>
      <c r="B108" s="137"/>
      <c r="C108" s="137"/>
      <c r="D108" s="148"/>
      <c r="E108" s="137"/>
      <c r="F108" s="148"/>
      <c r="G108" s="129"/>
      <c r="H108" s="149"/>
      <c r="I108" s="137"/>
      <c r="J108" s="137"/>
      <c r="K108" s="137"/>
      <c r="L108" s="137"/>
      <c r="M108" s="137"/>
      <c r="N108" s="137"/>
      <c r="O108" s="137"/>
      <c r="P108" s="137"/>
      <c r="Q108" s="137"/>
      <c r="R108" s="137"/>
      <c r="S108" s="137"/>
      <c r="T108" s="137"/>
      <c r="U108" s="137"/>
      <c r="V108" s="137"/>
      <c r="W108" s="137"/>
      <c r="X108" s="137"/>
    </row>
    <row r="109">
      <c r="A109" s="137"/>
      <c r="B109" s="137"/>
      <c r="C109" s="137"/>
      <c r="D109" s="148"/>
      <c r="E109" s="137"/>
      <c r="F109" s="148"/>
      <c r="G109" s="129"/>
      <c r="H109" s="149"/>
      <c r="I109" s="137"/>
      <c r="J109" s="137"/>
      <c r="K109" s="137"/>
      <c r="L109" s="137"/>
      <c r="M109" s="137"/>
      <c r="N109" s="137"/>
      <c r="O109" s="137"/>
      <c r="P109" s="137"/>
      <c r="Q109" s="137"/>
      <c r="R109" s="137"/>
      <c r="S109" s="137"/>
      <c r="T109" s="137"/>
      <c r="U109" s="137"/>
      <c r="V109" s="137"/>
      <c r="W109" s="137"/>
      <c r="X109" s="137"/>
    </row>
    <row r="110">
      <c r="A110" s="137"/>
      <c r="B110" s="137"/>
      <c r="C110" s="137"/>
      <c r="D110" s="148"/>
      <c r="E110" s="137"/>
      <c r="F110" s="148"/>
      <c r="G110" s="129"/>
      <c r="H110" s="149"/>
      <c r="I110" s="137"/>
      <c r="J110" s="137"/>
      <c r="K110" s="137"/>
      <c r="L110" s="137"/>
      <c r="M110" s="137"/>
      <c r="N110" s="137"/>
      <c r="O110" s="137"/>
      <c r="P110" s="137"/>
      <c r="Q110" s="137"/>
      <c r="R110" s="137"/>
      <c r="S110" s="137"/>
      <c r="T110" s="137"/>
      <c r="U110" s="137"/>
      <c r="V110" s="137"/>
      <c r="W110" s="137"/>
      <c r="X110" s="137"/>
    </row>
    <row r="111">
      <c r="A111" s="137"/>
      <c r="B111" s="137"/>
      <c r="C111" s="137"/>
      <c r="D111" s="148"/>
      <c r="E111" s="137"/>
      <c r="F111" s="148"/>
      <c r="G111" s="129"/>
      <c r="H111" s="149"/>
      <c r="I111" s="137"/>
      <c r="J111" s="137"/>
      <c r="K111" s="137"/>
      <c r="L111" s="137"/>
      <c r="M111" s="137"/>
      <c r="N111" s="137"/>
      <c r="O111" s="137"/>
      <c r="P111" s="137"/>
      <c r="Q111" s="137"/>
      <c r="R111" s="137"/>
      <c r="S111" s="137"/>
      <c r="T111" s="137"/>
      <c r="U111" s="137"/>
      <c r="V111" s="137"/>
      <c r="W111" s="137"/>
      <c r="X111" s="137"/>
    </row>
    <row r="112">
      <c r="A112" s="137"/>
      <c r="B112" s="137"/>
      <c r="C112" s="137"/>
      <c r="D112" s="148"/>
      <c r="E112" s="137"/>
      <c r="F112" s="148"/>
      <c r="G112" s="129"/>
      <c r="H112" s="149"/>
      <c r="I112" s="137"/>
      <c r="J112" s="137"/>
      <c r="K112" s="137"/>
      <c r="L112" s="137"/>
      <c r="M112" s="137"/>
      <c r="N112" s="137"/>
      <c r="O112" s="137"/>
      <c r="P112" s="137"/>
      <c r="Q112" s="137"/>
      <c r="R112" s="137"/>
      <c r="S112" s="137"/>
      <c r="T112" s="137"/>
      <c r="U112" s="137"/>
      <c r="V112" s="137"/>
      <c r="W112" s="137"/>
      <c r="X112" s="137"/>
    </row>
    <row r="113">
      <c r="A113" s="137"/>
      <c r="B113" s="137"/>
      <c r="C113" s="137"/>
      <c r="D113" s="148"/>
      <c r="E113" s="137"/>
      <c r="F113" s="148"/>
      <c r="G113" s="129"/>
      <c r="H113" s="149"/>
      <c r="I113" s="137"/>
      <c r="J113" s="137"/>
      <c r="K113" s="137"/>
      <c r="L113" s="137"/>
      <c r="M113" s="137"/>
      <c r="N113" s="137"/>
      <c r="O113" s="137"/>
      <c r="P113" s="137"/>
      <c r="Q113" s="137"/>
      <c r="R113" s="137"/>
      <c r="S113" s="137"/>
      <c r="T113" s="137"/>
      <c r="U113" s="137"/>
      <c r="V113" s="137"/>
      <c r="W113" s="137"/>
      <c r="X113" s="137"/>
    </row>
    <row r="114">
      <c r="A114" s="137"/>
      <c r="B114" s="137"/>
      <c r="C114" s="137"/>
      <c r="D114" s="148"/>
      <c r="E114" s="137"/>
      <c r="F114" s="148"/>
      <c r="G114" s="129"/>
      <c r="H114" s="149"/>
      <c r="I114" s="137"/>
      <c r="J114" s="137"/>
      <c r="K114" s="137"/>
      <c r="L114" s="137"/>
      <c r="M114" s="137"/>
      <c r="N114" s="137"/>
      <c r="O114" s="137"/>
      <c r="P114" s="137"/>
      <c r="Q114" s="137"/>
      <c r="R114" s="137"/>
      <c r="S114" s="137"/>
      <c r="T114" s="137"/>
      <c r="U114" s="137"/>
      <c r="V114" s="137"/>
      <c r="W114" s="137"/>
      <c r="X114" s="137"/>
    </row>
    <row r="115">
      <c r="A115" s="137"/>
      <c r="B115" s="137"/>
      <c r="C115" s="137"/>
      <c r="D115" s="148"/>
      <c r="E115" s="137"/>
      <c r="F115" s="148"/>
      <c r="G115" s="129"/>
      <c r="H115" s="149"/>
      <c r="I115" s="137"/>
      <c r="J115" s="137"/>
      <c r="K115" s="137"/>
      <c r="L115" s="137"/>
      <c r="M115" s="137"/>
      <c r="N115" s="137"/>
      <c r="O115" s="137"/>
      <c r="P115" s="137"/>
      <c r="Q115" s="137"/>
      <c r="R115" s="137"/>
      <c r="S115" s="137"/>
      <c r="T115" s="137"/>
      <c r="U115" s="137"/>
      <c r="V115" s="137"/>
      <c r="W115" s="137"/>
      <c r="X115" s="137"/>
    </row>
    <row r="116">
      <c r="A116" s="137"/>
      <c r="B116" s="137"/>
      <c r="C116" s="137"/>
      <c r="D116" s="148"/>
      <c r="E116" s="137"/>
      <c r="F116" s="148"/>
      <c r="G116" s="129"/>
      <c r="H116" s="149"/>
      <c r="I116" s="137"/>
      <c r="J116" s="137"/>
      <c r="K116" s="137"/>
      <c r="L116" s="137"/>
      <c r="M116" s="137"/>
      <c r="N116" s="137"/>
      <c r="O116" s="137"/>
      <c r="P116" s="137"/>
      <c r="Q116" s="137"/>
      <c r="R116" s="137"/>
      <c r="S116" s="137"/>
      <c r="T116" s="137"/>
      <c r="U116" s="137"/>
      <c r="V116" s="137"/>
      <c r="W116" s="137"/>
      <c r="X116" s="137"/>
    </row>
    <row r="117">
      <c r="A117" s="137"/>
      <c r="B117" s="137"/>
      <c r="C117" s="137"/>
      <c r="D117" s="148"/>
      <c r="E117" s="137"/>
      <c r="F117" s="148"/>
      <c r="G117" s="129"/>
      <c r="H117" s="149"/>
      <c r="I117" s="137"/>
      <c r="J117" s="137"/>
      <c r="K117" s="137"/>
      <c r="L117" s="137"/>
      <c r="M117" s="137"/>
      <c r="N117" s="137"/>
      <c r="O117" s="137"/>
      <c r="P117" s="137"/>
      <c r="Q117" s="137"/>
      <c r="R117" s="137"/>
      <c r="S117" s="137"/>
      <c r="T117" s="137"/>
      <c r="U117" s="137"/>
      <c r="V117" s="137"/>
      <c r="W117" s="137"/>
      <c r="X117" s="137"/>
    </row>
    <row r="118">
      <c r="A118" s="137"/>
      <c r="B118" s="137"/>
      <c r="C118" s="137"/>
      <c r="D118" s="148"/>
      <c r="E118" s="137"/>
      <c r="F118" s="148"/>
      <c r="G118" s="129"/>
      <c r="H118" s="149"/>
      <c r="I118" s="137"/>
      <c r="J118" s="137"/>
      <c r="K118" s="137"/>
      <c r="L118" s="137"/>
      <c r="M118" s="137"/>
      <c r="N118" s="137"/>
      <c r="O118" s="137"/>
      <c r="P118" s="137"/>
      <c r="Q118" s="137"/>
      <c r="R118" s="137"/>
      <c r="S118" s="137"/>
      <c r="T118" s="137"/>
      <c r="U118" s="137"/>
      <c r="V118" s="137"/>
      <c r="W118" s="137"/>
      <c r="X118" s="137"/>
    </row>
    <row r="119">
      <c r="A119" s="137"/>
      <c r="B119" s="137"/>
      <c r="C119" s="137"/>
      <c r="D119" s="148"/>
      <c r="E119" s="137"/>
      <c r="F119" s="148"/>
      <c r="G119" s="129"/>
      <c r="H119" s="149"/>
      <c r="I119" s="137"/>
      <c r="J119" s="137"/>
      <c r="K119" s="137"/>
      <c r="L119" s="137"/>
      <c r="M119" s="137"/>
      <c r="N119" s="137"/>
      <c r="O119" s="137"/>
      <c r="P119" s="137"/>
      <c r="Q119" s="137"/>
      <c r="R119" s="137"/>
      <c r="S119" s="137"/>
      <c r="T119" s="137"/>
      <c r="U119" s="137"/>
      <c r="V119" s="137"/>
      <c r="W119" s="137"/>
      <c r="X119" s="137"/>
    </row>
    <row r="120">
      <c r="A120" s="137"/>
      <c r="B120" s="137"/>
      <c r="C120" s="137"/>
      <c r="D120" s="148"/>
      <c r="E120" s="137"/>
      <c r="F120" s="148"/>
      <c r="G120" s="129"/>
      <c r="H120" s="149"/>
      <c r="I120" s="137"/>
      <c r="J120" s="137"/>
      <c r="K120" s="137"/>
      <c r="L120" s="137"/>
      <c r="M120" s="137"/>
      <c r="N120" s="137"/>
      <c r="O120" s="137"/>
      <c r="P120" s="137"/>
      <c r="Q120" s="137"/>
      <c r="R120" s="137"/>
      <c r="S120" s="137"/>
      <c r="T120" s="137"/>
      <c r="U120" s="137"/>
      <c r="V120" s="137"/>
      <c r="W120" s="137"/>
      <c r="X120" s="137"/>
    </row>
    <row r="121">
      <c r="A121" s="137"/>
      <c r="B121" s="137"/>
      <c r="C121" s="137"/>
      <c r="D121" s="148"/>
      <c r="E121" s="137"/>
      <c r="F121" s="148"/>
      <c r="G121" s="129"/>
      <c r="H121" s="149"/>
      <c r="I121" s="137"/>
      <c r="J121" s="137"/>
      <c r="K121" s="137"/>
      <c r="L121" s="137"/>
      <c r="M121" s="137"/>
      <c r="N121" s="137"/>
      <c r="O121" s="137"/>
      <c r="P121" s="137"/>
      <c r="Q121" s="137"/>
      <c r="R121" s="137"/>
      <c r="S121" s="137"/>
      <c r="T121" s="137"/>
      <c r="U121" s="137"/>
      <c r="V121" s="137"/>
      <c r="W121" s="137"/>
      <c r="X121" s="137"/>
    </row>
    <row r="122">
      <c r="A122" s="137"/>
      <c r="B122" s="137"/>
      <c r="C122" s="137"/>
      <c r="D122" s="148"/>
      <c r="E122" s="137"/>
      <c r="F122" s="148"/>
      <c r="G122" s="129"/>
      <c r="H122" s="149"/>
      <c r="I122" s="137"/>
      <c r="J122" s="137"/>
      <c r="K122" s="137"/>
      <c r="L122" s="137"/>
      <c r="M122" s="137"/>
      <c r="N122" s="137"/>
      <c r="O122" s="137"/>
      <c r="P122" s="137"/>
      <c r="Q122" s="137"/>
      <c r="R122" s="137"/>
      <c r="S122" s="137"/>
      <c r="T122" s="137"/>
      <c r="U122" s="137"/>
      <c r="V122" s="137"/>
      <c r="W122" s="137"/>
      <c r="X122" s="137"/>
    </row>
    <row r="123">
      <c r="A123" s="137"/>
      <c r="B123" s="137"/>
      <c r="C123" s="137"/>
      <c r="D123" s="148"/>
      <c r="E123" s="137"/>
      <c r="F123" s="148"/>
      <c r="G123" s="129"/>
      <c r="H123" s="149"/>
      <c r="I123" s="137"/>
      <c r="J123" s="137"/>
      <c r="K123" s="137"/>
      <c r="L123" s="137"/>
      <c r="M123" s="137"/>
      <c r="N123" s="137"/>
      <c r="O123" s="137"/>
      <c r="P123" s="137"/>
      <c r="Q123" s="137"/>
      <c r="R123" s="137"/>
      <c r="S123" s="137"/>
      <c r="T123" s="137"/>
      <c r="U123" s="137"/>
      <c r="V123" s="137"/>
      <c r="W123" s="137"/>
      <c r="X123" s="137"/>
    </row>
    <row r="124">
      <c r="A124" s="137"/>
      <c r="B124" s="137"/>
      <c r="C124" s="137"/>
      <c r="D124" s="148"/>
      <c r="E124" s="137"/>
      <c r="F124" s="148"/>
      <c r="G124" s="129"/>
      <c r="H124" s="149"/>
      <c r="I124" s="137"/>
      <c r="J124" s="137"/>
      <c r="K124" s="137"/>
      <c r="L124" s="137"/>
      <c r="M124" s="137"/>
      <c r="N124" s="137"/>
      <c r="O124" s="137"/>
      <c r="P124" s="137"/>
      <c r="Q124" s="137"/>
      <c r="R124" s="137"/>
      <c r="S124" s="137"/>
      <c r="T124" s="137"/>
      <c r="U124" s="137"/>
      <c r="V124" s="137"/>
      <c r="W124" s="137"/>
      <c r="X124" s="137"/>
    </row>
    <row r="125">
      <c r="A125" s="137"/>
      <c r="B125" s="137"/>
      <c r="C125" s="137"/>
      <c r="D125" s="148"/>
      <c r="E125" s="137"/>
      <c r="F125" s="148"/>
      <c r="G125" s="129"/>
      <c r="H125" s="149"/>
      <c r="I125" s="137"/>
      <c r="J125" s="137"/>
      <c r="K125" s="137"/>
      <c r="L125" s="137"/>
      <c r="M125" s="137"/>
      <c r="N125" s="137"/>
      <c r="O125" s="137"/>
      <c r="P125" s="137"/>
      <c r="Q125" s="137"/>
      <c r="R125" s="137"/>
      <c r="S125" s="137"/>
      <c r="T125" s="137"/>
      <c r="U125" s="137"/>
      <c r="V125" s="137"/>
      <c r="W125" s="137"/>
      <c r="X125" s="137"/>
    </row>
    <row r="126">
      <c r="A126" s="137"/>
      <c r="B126" s="137"/>
      <c r="C126" s="137"/>
      <c r="D126" s="148"/>
      <c r="E126" s="137"/>
      <c r="F126" s="148"/>
      <c r="G126" s="129"/>
      <c r="H126" s="149"/>
      <c r="I126" s="137"/>
      <c r="J126" s="137"/>
      <c r="K126" s="137"/>
      <c r="L126" s="137"/>
      <c r="M126" s="137"/>
      <c r="N126" s="137"/>
      <c r="O126" s="137"/>
      <c r="P126" s="137"/>
      <c r="Q126" s="137"/>
      <c r="R126" s="137"/>
      <c r="S126" s="137"/>
      <c r="T126" s="137"/>
      <c r="U126" s="137"/>
      <c r="V126" s="137"/>
      <c r="W126" s="137"/>
      <c r="X126" s="137"/>
    </row>
    <row r="127">
      <c r="A127" s="137"/>
      <c r="B127" s="137"/>
      <c r="C127" s="137"/>
      <c r="D127" s="148"/>
      <c r="E127" s="137"/>
      <c r="F127" s="148"/>
      <c r="G127" s="129"/>
      <c r="H127" s="149"/>
      <c r="I127" s="137"/>
      <c r="J127" s="137"/>
      <c r="K127" s="137"/>
      <c r="L127" s="137"/>
      <c r="M127" s="137"/>
      <c r="N127" s="137"/>
      <c r="O127" s="137"/>
      <c r="P127" s="137"/>
      <c r="Q127" s="137"/>
      <c r="R127" s="137"/>
      <c r="S127" s="137"/>
      <c r="T127" s="137"/>
      <c r="U127" s="137"/>
      <c r="V127" s="137"/>
      <c r="W127" s="137"/>
      <c r="X127" s="137"/>
    </row>
    <row r="128">
      <c r="A128" s="137"/>
      <c r="B128" s="137"/>
      <c r="C128" s="137"/>
      <c r="D128" s="148"/>
      <c r="E128" s="137"/>
      <c r="F128" s="148"/>
      <c r="G128" s="129"/>
      <c r="H128" s="149"/>
      <c r="I128" s="137"/>
      <c r="J128" s="137"/>
      <c r="K128" s="137"/>
      <c r="L128" s="137"/>
      <c r="M128" s="137"/>
      <c r="N128" s="137"/>
      <c r="O128" s="137"/>
      <c r="P128" s="137"/>
      <c r="Q128" s="137"/>
      <c r="R128" s="137"/>
      <c r="S128" s="137"/>
      <c r="T128" s="137"/>
      <c r="U128" s="137"/>
      <c r="V128" s="137"/>
      <c r="W128" s="137"/>
      <c r="X128" s="137"/>
    </row>
    <row r="129">
      <c r="A129" s="137"/>
      <c r="B129" s="137"/>
      <c r="C129" s="137"/>
      <c r="D129" s="148"/>
      <c r="E129" s="137"/>
      <c r="F129" s="148"/>
      <c r="G129" s="129"/>
      <c r="H129" s="149"/>
      <c r="I129" s="137"/>
      <c r="J129" s="137"/>
      <c r="K129" s="137"/>
      <c r="L129" s="137"/>
      <c r="M129" s="137"/>
      <c r="N129" s="137"/>
      <c r="O129" s="137"/>
      <c r="P129" s="137"/>
      <c r="Q129" s="137"/>
      <c r="R129" s="137"/>
      <c r="S129" s="137"/>
      <c r="T129" s="137"/>
      <c r="U129" s="137"/>
      <c r="V129" s="137"/>
      <c r="W129" s="137"/>
      <c r="X129" s="137"/>
    </row>
    <row r="130">
      <c r="A130" s="137"/>
      <c r="B130" s="137"/>
      <c r="C130" s="137"/>
      <c r="D130" s="148"/>
      <c r="E130" s="137"/>
      <c r="F130" s="148"/>
      <c r="G130" s="129"/>
      <c r="H130" s="149"/>
      <c r="I130" s="137"/>
      <c r="J130" s="137"/>
      <c r="K130" s="137"/>
      <c r="L130" s="137"/>
      <c r="M130" s="137"/>
      <c r="N130" s="137"/>
      <c r="O130" s="137"/>
      <c r="P130" s="137"/>
      <c r="Q130" s="137"/>
      <c r="R130" s="137"/>
      <c r="S130" s="137"/>
      <c r="T130" s="137"/>
      <c r="U130" s="137"/>
      <c r="V130" s="137"/>
      <c r="W130" s="137"/>
      <c r="X130" s="137"/>
    </row>
    <row r="131">
      <c r="A131" s="137"/>
      <c r="B131" s="137"/>
      <c r="C131" s="137"/>
      <c r="D131" s="148"/>
      <c r="E131" s="137"/>
      <c r="F131" s="148"/>
      <c r="G131" s="129"/>
      <c r="H131" s="149"/>
      <c r="I131" s="137"/>
      <c r="J131" s="137"/>
      <c r="K131" s="137"/>
      <c r="L131" s="137"/>
      <c r="M131" s="137"/>
      <c r="N131" s="137"/>
      <c r="O131" s="137"/>
      <c r="P131" s="137"/>
      <c r="Q131" s="137"/>
      <c r="R131" s="137"/>
      <c r="S131" s="137"/>
      <c r="T131" s="137"/>
      <c r="U131" s="137"/>
      <c r="V131" s="137"/>
      <c r="W131" s="137"/>
      <c r="X131" s="137"/>
    </row>
    <row r="132">
      <c r="A132" s="137"/>
      <c r="B132" s="137"/>
      <c r="C132" s="137"/>
      <c r="D132" s="148"/>
      <c r="E132" s="137"/>
      <c r="F132" s="148"/>
      <c r="G132" s="129"/>
      <c r="H132" s="149"/>
      <c r="I132" s="137"/>
      <c r="J132" s="137"/>
      <c r="K132" s="137"/>
      <c r="L132" s="137"/>
      <c r="M132" s="137"/>
      <c r="N132" s="137"/>
      <c r="O132" s="137"/>
      <c r="P132" s="137"/>
      <c r="Q132" s="137"/>
      <c r="R132" s="137"/>
      <c r="S132" s="137"/>
      <c r="T132" s="137"/>
      <c r="U132" s="137"/>
      <c r="V132" s="137"/>
      <c r="W132" s="137"/>
      <c r="X132" s="137"/>
    </row>
    <row r="133">
      <c r="A133" s="137"/>
      <c r="B133" s="137"/>
      <c r="C133" s="137"/>
      <c r="D133" s="148"/>
      <c r="E133" s="137"/>
      <c r="F133" s="148"/>
      <c r="G133" s="129"/>
      <c r="H133" s="149"/>
      <c r="I133" s="137"/>
      <c r="J133" s="137"/>
      <c r="K133" s="137"/>
      <c r="L133" s="137"/>
      <c r="M133" s="137"/>
      <c r="N133" s="137"/>
      <c r="O133" s="137"/>
      <c r="P133" s="137"/>
      <c r="Q133" s="137"/>
      <c r="R133" s="137"/>
      <c r="S133" s="137"/>
      <c r="T133" s="137"/>
      <c r="U133" s="137"/>
      <c r="V133" s="137"/>
      <c r="W133" s="137"/>
      <c r="X133" s="137"/>
    </row>
    <row r="134">
      <c r="A134" s="137"/>
      <c r="B134" s="137"/>
      <c r="C134" s="137"/>
      <c r="D134" s="148"/>
      <c r="E134" s="137"/>
      <c r="F134" s="148"/>
      <c r="G134" s="129"/>
      <c r="H134" s="149"/>
      <c r="I134" s="137"/>
      <c r="J134" s="137"/>
      <c r="K134" s="137"/>
      <c r="L134" s="137"/>
      <c r="M134" s="137"/>
      <c r="N134" s="137"/>
      <c r="O134" s="137"/>
      <c r="P134" s="137"/>
      <c r="Q134" s="137"/>
      <c r="R134" s="137"/>
      <c r="S134" s="137"/>
      <c r="T134" s="137"/>
      <c r="U134" s="137"/>
      <c r="V134" s="137"/>
      <c r="W134" s="137"/>
      <c r="X134" s="137"/>
    </row>
    <row r="135">
      <c r="A135" s="137"/>
      <c r="B135" s="137"/>
      <c r="C135" s="137"/>
      <c r="D135" s="148"/>
      <c r="E135" s="137"/>
      <c r="F135" s="148"/>
      <c r="G135" s="129"/>
      <c r="H135" s="149"/>
      <c r="I135" s="137"/>
      <c r="J135" s="137"/>
      <c r="K135" s="137"/>
      <c r="L135" s="137"/>
      <c r="M135" s="137"/>
      <c r="N135" s="137"/>
      <c r="O135" s="137"/>
      <c r="P135" s="137"/>
      <c r="Q135" s="137"/>
      <c r="R135" s="137"/>
      <c r="S135" s="137"/>
      <c r="T135" s="137"/>
      <c r="U135" s="137"/>
      <c r="V135" s="137"/>
      <c r="W135" s="137"/>
      <c r="X135" s="137"/>
    </row>
    <row r="136">
      <c r="A136" s="137"/>
      <c r="B136" s="137"/>
      <c r="C136" s="137"/>
      <c r="D136" s="148"/>
      <c r="E136" s="137"/>
      <c r="F136" s="148"/>
      <c r="G136" s="129"/>
      <c r="H136" s="149"/>
      <c r="I136" s="137"/>
      <c r="J136" s="137"/>
      <c r="K136" s="137"/>
      <c r="L136" s="137"/>
      <c r="M136" s="137"/>
      <c r="N136" s="137"/>
      <c r="O136" s="137"/>
      <c r="P136" s="137"/>
      <c r="Q136" s="137"/>
      <c r="R136" s="137"/>
      <c r="S136" s="137"/>
      <c r="T136" s="137"/>
      <c r="U136" s="137"/>
      <c r="V136" s="137"/>
      <c r="W136" s="137"/>
      <c r="X136" s="137"/>
    </row>
    <row r="137">
      <c r="A137" s="137"/>
      <c r="B137" s="137"/>
      <c r="C137" s="137"/>
      <c r="D137" s="148"/>
      <c r="E137" s="137"/>
      <c r="F137" s="148"/>
      <c r="G137" s="129"/>
      <c r="H137" s="149"/>
      <c r="I137" s="137"/>
      <c r="J137" s="137"/>
      <c r="K137" s="137"/>
      <c r="L137" s="137"/>
      <c r="M137" s="137"/>
      <c r="N137" s="137"/>
      <c r="O137" s="137"/>
      <c r="P137" s="137"/>
      <c r="Q137" s="137"/>
      <c r="R137" s="137"/>
      <c r="S137" s="137"/>
      <c r="T137" s="137"/>
      <c r="U137" s="137"/>
      <c r="V137" s="137"/>
      <c r="W137" s="137"/>
      <c r="X137" s="137"/>
    </row>
    <row r="138">
      <c r="A138" s="137"/>
      <c r="B138" s="137"/>
      <c r="C138" s="137"/>
      <c r="D138" s="148"/>
      <c r="E138" s="137"/>
      <c r="F138" s="148"/>
      <c r="G138" s="129"/>
      <c r="H138" s="149"/>
      <c r="I138" s="137"/>
      <c r="J138" s="137"/>
      <c r="K138" s="137"/>
      <c r="L138" s="137"/>
      <c r="M138" s="137"/>
      <c r="N138" s="137"/>
      <c r="O138" s="137"/>
      <c r="P138" s="137"/>
      <c r="Q138" s="137"/>
      <c r="R138" s="137"/>
      <c r="S138" s="137"/>
      <c r="T138" s="137"/>
      <c r="U138" s="137"/>
      <c r="V138" s="137"/>
      <c r="W138" s="137"/>
      <c r="X138" s="137"/>
    </row>
    <row r="139">
      <c r="A139" s="137"/>
      <c r="B139" s="137"/>
      <c r="C139" s="137"/>
      <c r="D139" s="148"/>
      <c r="E139" s="137"/>
      <c r="F139" s="148"/>
      <c r="G139" s="129"/>
      <c r="H139" s="149"/>
      <c r="I139" s="137"/>
      <c r="J139" s="137"/>
      <c r="K139" s="137"/>
      <c r="L139" s="137"/>
      <c r="M139" s="137"/>
      <c r="N139" s="137"/>
      <c r="O139" s="137"/>
      <c r="P139" s="137"/>
      <c r="Q139" s="137"/>
      <c r="R139" s="137"/>
      <c r="S139" s="137"/>
      <c r="T139" s="137"/>
      <c r="U139" s="137"/>
      <c r="V139" s="137"/>
      <c r="W139" s="137"/>
      <c r="X139" s="137"/>
    </row>
    <row r="140">
      <c r="A140" s="137"/>
      <c r="B140" s="137"/>
      <c r="C140" s="137"/>
      <c r="D140" s="148"/>
      <c r="E140" s="137"/>
      <c r="F140" s="148"/>
      <c r="G140" s="129"/>
      <c r="H140" s="149"/>
      <c r="I140" s="137"/>
      <c r="J140" s="137"/>
      <c r="K140" s="137"/>
      <c r="L140" s="137"/>
      <c r="M140" s="137"/>
      <c r="N140" s="137"/>
      <c r="O140" s="137"/>
      <c r="P140" s="137"/>
      <c r="Q140" s="137"/>
      <c r="R140" s="137"/>
      <c r="S140" s="137"/>
      <c r="T140" s="137"/>
      <c r="U140" s="137"/>
      <c r="V140" s="137"/>
      <c r="W140" s="137"/>
      <c r="X140" s="137"/>
    </row>
    <row r="141">
      <c r="A141" s="137"/>
      <c r="B141" s="137"/>
      <c r="C141" s="137"/>
      <c r="D141" s="148"/>
      <c r="E141" s="137"/>
      <c r="F141" s="148"/>
      <c r="G141" s="129"/>
      <c r="H141" s="149"/>
      <c r="I141" s="137"/>
      <c r="J141" s="137"/>
      <c r="K141" s="137"/>
      <c r="L141" s="137"/>
      <c r="M141" s="137"/>
      <c r="N141" s="137"/>
      <c r="O141" s="137"/>
      <c r="P141" s="137"/>
      <c r="Q141" s="137"/>
      <c r="R141" s="137"/>
      <c r="S141" s="137"/>
      <c r="T141" s="137"/>
      <c r="U141" s="137"/>
      <c r="V141" s="137"/>
      <c r="W141" s="137"/>
      <c r="X141" s="137"/>
    </row>
    <row r="142">
      <c r="A142" s="137"/>
      <c r="B142" s="137"/>
      <c r="C142" s="137"/>
      <c r="D142" s="148"/>
      <c r="E142" s="137"/>
      <c r="F142" s="148"/>
      <c r="G142" s="129"/>
      <c r="H142" s="149"/>
      <c r="I142" s="137"/>
      <c r="J142" s="137"/>
      <c r="K142" s="137"/>
      <c r="L142" s="137"/>
      <c r="M142" s="137"/>
      <c r="N142" s="137"/>
      <c r="O142" s="137"/>
      <c r="P142" s="137"/>
      <c r="Q142" s="137"/>
      <c r="R142" s="137"/>
      <c r="S142" s="137"/>
      <c r="T142" s="137"/>
      <c r="U142" s="137"/>
      <c r="V142" s="137"/>
      <c r="W142" s="137"/>
      <c r="X142" s="137"/>
    </row>
    <row r="143">
      <c r="A143" s="137"/>
      <c r="B143" s="137"/>
      <c r="C143" s="137"/>
      <c r="D143" s="148"/>
      <c r="E143" s="137"/>
      <c r="F143" s="148"/>
      <c r="G143" s="129"/>
      <c r="H143" s="149"/>
      <c r="I143" s="137"/>
      <c r="J143" s="137"/>
      <c r="K143" s="137"/>
      <c r="L143" s="137"/>
      <c r="M143" s="137"/>
      <c r="N143" s="137"/>
      <c r="O143" s="137"/>
      <c r="P143" s="137"/>
      <c r="Q143" s="137"/>
      <c r="R143" s="137"/>
      <c r="S143" s="137"/>
      <c r="T143" s="137"/>
      <c r="U143" s="137"/>
      <c r="V143" s="137"/>
      <c r="W143" s="137"/>
      <c r="X143" s="137"/>
    </row>
    <row r="144">
      <c r="A144" s="137"/>
      <c r="B144" s="137"/>
      <c r="C144" s="137"/>
      <c r="D144" s="148"/>
      <c r="E144" s="137"/>
      <c r="F144" s="148"/>
      <c r="G144" s="129"/>
      <c r="H144" s="149"/>
      <c r="I144" s="137"/>
      <c r="J144" s="137"/>
      <c r="K144" s="137"/>
      <c r="L144" s="137"/>
      <c r="M144" s="137"/>
      <c r="N144" s="137"/>
      <c r="O144" s="137"/>
      <c r="P144" s="137"/>
      <c r="Q144" s="137"/>
      <c r="R144" s="137"/>
      <c r="S144" s="137"/>
      <c r="T144" s="137"/>
      <c r="U144" s="137"/>
      <c r="V144" s="137"/>
      <c r="W144" s="137"/>
      <c r="X144" s="137"/>
    </row>
    <row r="145">
      <c r="A145" s="137"/>
      <c r="B145" s="137"/>
      <c r="C145" s="137"/>
      <c r="D145" s="148"/>
      <c r="E145" s="137"/>
      <c r="F145" s="148"/>
      <c r="G145" s="129"/>
      <c r="H145" s="149"/>
      <c r="I145" s="137"/>
      <c r="J145" s="137"/>
      <c r="K145" s="137"/>
      <c r="L145" s="137"/>
      <c r="M145" s="137"/>
      <c r="N145" s="137"/>
      <c r="O145" s="137"/>
      <c r="P145" s="137"/>
      <c r="Q145" s="137"/>
      <c r="R145" s="137"/>
      <c r="S145" s="137"/>
      <c r="T145" s="137"/>
      <c r="U145" s="137"/>
      <c r="V145" s="137"/>
      <c r="W145" s="137"/>
      <c r="X145" s="137"/>
    </row>
    <row r="146">
      <c r="A146" s="137"/>
      <c r="B146" s="137"/>
      <c r="C146" s="137"/>
      <c r="D146" s="148"/>
      <c r="E146" s="137"/>
      <c r="F146" s="148"/>
      <c r="G146" s="129"/>
      <c r="H146" s="149"/>
      <c r="I146" s="137"/>
      <c r="J146" s="137"/>
      <c r="K146" s="137"/>
      <c r="L146" s="137"/>
      <c r="M146" s="137"/>
      <c r="N146" s="137"/>
      <c r="O146" s="137"/>
      <c r="P146" s="137"/>
      <c r="Q146" s="137"/>
      <c r="R146" s="137"/>
      <c r="S146" s="137"/>
      <c r="T146" s="137"/>
      <c r="U146" s="137"/>
      <c r="V146" s="137"/>
      <c r="W146" s="137"/>
      <c r="X146" s="137"/>
    </row>
    <row r="147">
      <c r="A147" s="137"/>
      <c r="B147" s="137"/>
      <c r="C147" s="137"/>
      <c r="D147" s="148"/>
      <c r="E147" s="137"/>
      <c r="F147" s="148"/>
      <c r="G147" s="129"/>
      <c r="H147" s="149"/>
      <c r="I147" s="137"/>
      <c r="J147" s="137"/>
      <c r="K147" s="137"/>
      <c r="L147" s="137"/>
      <c r="M147" s="137"/>
      <c r="N147" s="137"/>
      <c r="O147" s="137"/>
      <c r="P147" s="137"/>
      <c r="Q147" s="137"/>
      <c r="R147" s="137"/>
      <c r="S147" s="137"/>
      <c r="T147" s="137"/>
      <c r="U147" s="137"/>
      <c r="V147" s="137"/>
      <c r="W147" s="137"/>
      <c r="X147" s="137"/>
    </row>
    <row r="148">
      <c r="A148" s="137"/>
      <c r="B148" s="137"/>
      <c r="C148" s="137"/>
      <c r="D148" s="148"/>
      <c r="E148" s="137"/>
      <c r="F148" s="148"/>
      <c r="G148" s="129"/>
      <c r="H148" s="149"/>
      <c r="I148" s="137"/>
      <c r="J148" s="137"/>
      <c r="K148" s="137"/>
      <c r="L148" s="137"/>
      <c r="M148" s="137"/>
      <c r="N148" s="137"/>
      <c r="O148" s="137"/>
      <c r="P148" s="137"/>
      <c r="Q148" s="137"/>
      <c r="R148" s="137"/>
      <c r="S148" s="137"/>
      <c r="T148" s="137"/>
      <c r="U148" s="137"/>
      <c r="V148" s="137"/>
      <c r="W148" s="137"/>
      <c r="X148" s="137"/>
    </row>
    <row r="149">
      <c r="A149" s="137"/>
      <c r="B149" s="137"/>
      <c r="C149" s="137"/>
      <c r="D149" s="148"/>
      <c r="E149" s="137"/>
      <c r="F149" s="148"/>
      <c r="G149" s="129"/>
      <c r="H149" s="149"/>
      <c r="I149" s="137"/>
      <c r="J149" s="137"/>
      <c r="K149" s="137"/>
      <c r="L149" s="137"/>
      <c r="M149" s="137"/>
      <c r="N149" s="137"/>
      <c r="O149" s="137"/>
      <c r="P149" s="137"/>
      <c r="Q149" s="137"/>
      <c r="R149" s="137"/>
      <c r="S149" s="137"/>
      <c r="T149" s="137"/>
      <c r="U149" s="137"/>
      <c r="V149" s="137"/>
      <c r="W149" s="137"/>
      <c r="X149" s="137"/>
    </row>
    <row r="150">
      <c r="A150" s="137"/>
      <c r="B150" s="137"/>
      <c r="C150" s="137"/>
      <c r="D150" s="148"/>
      <c r="E150" s="137"/>
      <c r="F150" s="148"/>
      <c r="G150" s="129"/>
      <c r="H150" s="149"/>
      <c r="I150" s="137"/>
      <c r="J150" s="137"/>
      <c r="K150" s="137"/>
      <c r="L150" s="137"/>
      <c r="M150" s="137"/>
      <c r="N150" s="137"/>
      <c r="O150" s="137"/>
      <c r="P150" s="137"/>
      <c r="Q150" s="137"/>
      <c r="R150" s="137"/>
      <c r="S150" s="137"/>
      <c r="T150" s="137"/>
      <c r="U150" s="137"/>
      <c r="V150" s="137"/>
      <c r="W150" s="137"/>
      <c r="X150" s="137"/>
    </row>
    <row r="151">
      <c r="A151" s="137"/>
      <c r="B151" s="137"/>
      <c r="C151" s="137"/>
      <c r="D151" s="148"/>
      <c r="E151" s="137"/>
      <c r="F151" s="148"/>
      <c r="G151" s="129"/>
      <c r="H151" s="149"/>
      <c r="I151" s="137"/>
      <c r="J151" s="137"/>
      <c r="K151" s="137"/>
      <c r="L151" s="137"/>
      <c r="M151" s="137"/>
      <c r="N151" s="137"/>
      <c r="O151" s="137"/>
      <c r="P151" s="137"/>
      <c r="Q151" s="137"/>
      <c r="R151" s="137"/>
      <c r="S151" s="137"/>
      <c r="T151" s="137"/>
      <c r="U151" s="137"/>
      <c r="V151" s="137"/>
      <c r="W151" s="137"/>
      <c r="X151" s="137"/>
    </row>
    <row r="152">
      <c r="A152" s="137"/>
      <c r="B152" s="137"/>
      <c r="C152" s="137"/>
      <c r="D152" s="148"/>
      <c r="E152" s="137"/>
      <c r="F152" s="148"/>
      <c r="G152" s="129"/>
      <c r="H152" s="149"/>
      <c r="I152" s="137"/>
      <c r="J152" s="137"/>
      <c r="K152" s="137"/>
      <c r="L152" s="137"/>
      <c r="M152" s="137"/>
      <c r="N152" s="137"/>
      <c r="O152" s="137"/>
      <c r="P152" s="137"/>
      <c r="Q152" s="137"/>
      <c r="R152" s="137"/>
      <c r="S152" s="137"/>
      <c r="T152" s="137"/>
      <c r="U152" s="137"/>
      <c r="V152" s="137"/>
      <c r="W152" s="137"/>
      <c r="X152" s="137"/>
    </row>
    <row r="153">
      <c r="A153" s="137"/>
      <c r="B153" s="137"/>
      <c r="C153" s="137"/>
      <c r="D153" s="148"/>
      <c r="E153" s="137"/>
      <c r="F153" s="148"/>
      <c r="G153" s="129"/>
      <c r="H153" s="149"/>
      <c r="I153" s="137"/>
      <c r="J153" s="137"/>
      <c r="K153" s="137"/>
      <c r="L153" s="137"/>
      <c r="M153" s="137"/>
      <c r="N153" s="137"/>
      <c r="O153" s="137"/>
      <c r="P153" s="137"/>
      <c r="Q153" s="137"/>
      <c r="R153" s="137"/>
      <c r="S153" s="137"/>
      <c r="T153" s="137"/>
      <c r="U153" s="137"/>
      <c r="V153" s="137"/>
      <c r="W153" s="137"/>
      <c r="X153" s="137"/>
    </row>
    <row r="154">
      <c r="A154" s="137"/>
      <c r="B154" s="137"/>
      <c r="C154" s="137"/>
      <c r="D154" s="148"/>
      <c r="E154" s="137"/>
      <c r="F154" s="148"/>
      <c r="G154" s="129"/>
      <c r="H154" s="149"/>
      <c r="I154" s="137"/>
      <c r="J154" s="137"/>
      <c r="K154" s="137"/>
      <c r="L154" s="137"/>
      <c r="M154" s="137"/>
      <c r="N154" s="137"/>
      <c r="O154" s="137"/>
      <c r="P154" s="137"/>
      <c r="Q154" s="137"/>
      <c r="R154" s="137"/>
      <c r="S154" s="137"/>
      <c r="T154" s="137"/>
      <c r="U154" s="137"/>
      <c r="V154" s="137"/>
      <c r="W154" s="137"/>
      <c r="X154" s="137"/>
    </row>
    <row r="155">
      <c r="A155" s="137"/>
      <c r="B155" s="137"/>
      <c r="C155" s="137"/>
      <c r="D155" s="148"/>
      <c r="E155" s="137"/>
      <c r="F155" s="148"/>
      <c r="G155" s="129"/>
      <c r="H155" s="149"/>
      <c r="I155" s="137"/>
      <c r="J155" s="137"/>
      <c r="K155" s="137"/>
      <c r="L155" s="137"/>
      <c r="M155" s="137"/>
      <c r="N155" s="137"/>
      <c r="O155" s="137"/>
      <c r="P155" s="137"/>
      <c r="Q155" s="137"/>
      <c r="R155" s="137"/>
      <c r="S155" s="137"/>
      <c r="T155" s="137"/>
      <c r="U155" s="137"/>
      <c r="V155" s="137"/>
      <c r="W155" s="137"/>
      <c r="X155" s="137"/>
    </row>
    <row r="156">
      <c r="A156" s="137"/>
      <c r="B156" s="137"/>
      <c r="C156" s="137"/>
      <c r="D156" s="148"/>
      <c r="E156" s="137"/>
      <c r="F156" s="148"/>
      <c r="G156" s="129"/>
      <c r="H156" s="149"/>
      <c r="I156" s="137"/>
      <c r="J156" s="137"/>
      <c r="K156" s="137"/>
      <c r="L156" s="137"/>
      <c r="M156" s="137"/>
      <c r="N156" s="137"/>
      <c r="O156" s="137"/>
      <c r="P156" s="137"/>
      <c r="Q156" s="137"/>
      <c r="R156" s="137"/>
      <c r="S156" s="137"/>
      <c r="T156" s="137"/>
      <c r="U156" s="137"/>
      <c r="V156" s="137"/>
      <c r="W156" s="137"/>
      <c r="X156" s="137"/>
    </row>
    <row r="157">
      <c r="A157" s="137"/>
      <c r="B157" s="137"/>
      <c r="C157" s="137"/>
      <c r="D157" s="148"/>
      <c r="E157" s="137"/>
      <c r="F157" s="148"/>
      <c r="G157" s="129"/>
      <c r="H157" s="149"/>
      <c r="I157" s="137"/>
      <c r="J157" s="137"/>
      <c r="K157" s="137"/>
      <c r="L157" s="137"/>
      <c r="M157" s="137"/>
      <c r="N157" s="137"/>
      <c r="O157" s="137"/>
      <c r="P157" s="137"/>
      <c r="Q157" s="137"/>
      <c r="R157" s="137"/>
      <c r="S157" s="137"/>
      <c r="T157" s="137"/>
      <c r="U157" s="137"/>
      <c r="V157" s="137"/>
      <c r="W157" s="137"/>
      <c r="X157" s="137"/>
    </row>
    <row r="158">
      <c r="A158" s="137"/>
      <c r="B158" s="137"/>
      <c r="C158" s="137"/>
      <c r="D158" s="148"/>
      <c r="E158" s="137"/>
      <c r="F158" s="148"/>
      <c r="G158" s="129"/>
      <c r="H158" s="149"/>
      <c r="I158" s="137"/>
      <c r="J158" s="137"/>
      <c r="K158" s="137"/>
      <c r="L158" s="137"/>
      <c r="M158" s="137"/>
      <c r="N158" s="137"/>
      <c r="O158" s="137"/>
      <c r="P158" s="137"/>
      <c r="Q158" s="137"/>
      <c r="R158" s="137"/>
      <c r="S158" s="137"/>
      <c r="T158" s="137"/>
      <c r="U158" s="137"/>
      <c r="V158" s="137"/>
      <c r="W158" s="137"/>
      <c r="X158" s="137"/>
    </row>
    <row r="159">
      <c r="A159" s="137"/>
      <c r="B159" s="137"/>
      <c r="C159" s="137"/>
      <c r="D159" s="148"/>
      <c r="E159" s="137"/>
      <c r="F159" s="148"/>
      <c r="G159" s="129"/>
      <c r="H159" s="149"/>
      <c r="I159" s="137"/>
      <c r="J159" s="137"/>
      <c r="K159" s="137"/>
      <c r="L159" s="137"/>
      <c r="M159" s="137"/>
      <c r="N159" s="137"/>
      <c r="O159" s="137"/>
      <c r="P159" s="137"/>
      <c r="Q159" s="137"/>
      <c r="R159" s="137"/>
      <c r="S159" s="137"/>
      <c r="T159" s="137"/>
      <c r="U159" s="137"/>
      <c r="V159" s="137"/>
      <c r="W159" s="137"/>
      <c r="X159" s="137"/>
    </row>
    <row r="160">
      <c r="A160" s="137"/>
      <c r="B160" s="137"/>
      <c r="C160" s="137"/>
      <c r="D160" s="148"/>
      <c r="E160" s="137"/>
      <c r="F160" s="148"/>
      <c r="G160" s="129"/>
      <c r="H160" s="149"/>
      <c r="I160" s="137"/>
      <c r="J160" s="137"/>
      <c r="K160" s="137"/>
      <c r="L160" s="137"/>
      <c r="M160" s="137"/>
      <c r="N160" s="137"/>
      <c r="O160" s="137"/>
      <c r="P160" s="137"/>
      <c r="Q160" s="137"/>
      <c r="R160" s="137"/>
      <c r="S160" s="137"/>
      <c r="T160" s="137"/>
      <c r="U160" s="137"/>
      <c r="V160" s="137"/>
      <c r="W160" s="137"/>
      <c r="X160" s="137"/>
    </row>
    <row r="161">
      <c r="A161" s="137"/>
      <c r="B161" s="137"/>
      <c r="C161" s="137"/>
      <c r="D161" s="148"/>
      <c r="E161" s="137"/>
      <c r="F161" s="148"/>
      <c r="G161" s="129"/>
      <c r="H161" s="149"/>
      <c r="I161" s="137"/>
      <c r="J161" s="137"/>
      <c r="K161" s="137"/>
      <c r="L161" s="137"/>
      <c r="M161" s="137"/>
      <c r="N161" s="137"/>
      <c r="O161" s="137"/>
      <c r="P161" s="137"/>
      <c r="Q161" s="137"/>
      <c r="R161" s="137"/>
      <c r="S161" s="137"/>
      <c r="T161" s="137"/>
      <c r="U161" s="137"/>
      <c r="V161" s="137"/>
      <c r="W161" s="137"/>
      <c r="X161" s="137"/>
    </row>
    <row r="162">
      <c r="A162" s="137"/>
      <c r="B162" s="137"/>
      <c r="C162" s="137"/>
      <c r="D162" s="148"/>
      <c r="E162" s="137"/>
      <c r="F162" s="148"/>
      <c r="G162" s="129"/>
      <c r="H162" s="149"/>
      <c r="I162" s="137"/>
      <c r="J162" s="137"/>
      <c r="K162" s="137"/>
      <c r="L162" s="137"/>
      <c r="M162" s="137"/>
      <c r="N162" s="137"/>
      <c r="O162" s="137"/>
      <c r="P162" s="137"/>
      <c r="Q162" s="137"/>
      <c r="R162" s="137"/>
      <c r="S162" s="137"/>
      <c r="T162" s="137"/>
      <c r="U162" s="137"/>
      <c r="V162" s="137"/>
      <c r="W162" s="137"/>
      <c r="X162" s="137"/>
    </row>
    <row r="163">
      <c r="A163" s="137"/>
      <c r="B163" s="137"/>
      <c r="C163" s="137"/>
      <c r="D163" s="148"/>
      <c r="E163" s="137"/>
      <c r="F163" s="148"/>
      <c r="G163" s="129"/>
      <c r="H163" s="149"/>
      <c r="I163" s="137"/>
      <c r="J163" s="137"/>
      <c r="K163" s="137"/>
      <c r="L163" s="137"/>
      <c r="M163" s="137"/>
      <c r="N163" s="137"/>
      <c r="O163" s="137"/>
      <c r="P163" s="137"/>
      <c r="Q163" s="137"/>
      <c r="R163" s="137"/>
      <c r="S163" s="137"/>
      <c r="T163" s="137"/>
      <c r="U163" s="137"/>
      <c r="V163" s="137"/>
      <c r="W163" s="137"/>
      <c r="X163" s="137"/>
    </row>
    <row r="164">
      <c r="A164" s="137"/>
      <c r="B164" s="137"/>
      <c r="C164" s="137"/>
      <c r="D164" s="148"/>
      <c r="E164" s="137"/>
      <c r="F164" s="148"/>
      <c r="G164" s="129"/>
      <c r="H164" s="149"/>
      <c r="I164" s="137"/>
      <c r="J164" s="137"/>
      <c r="K164" s="137"/>
      <c r="L164" s="137"/>
      <c r="M164" s="137"/>
      <c r="N164" s="137"/>
      <c r="O164" s="137"/>
      <c r="P164" s="137"/>
      <c r="Q164" s="137"/>
      <c r="R164" s="137"/>
      <c r="S164" s="137"/>
      <c r="T164" s="137"/>
      <c r="U164" s="137"/>
      <c r="V164" s="137"/>
      <c r="W164" s="137"/>
      <c r="X164" s="137"/>
    </row>
    <row r="165">
      <c r="A165" s="137"/>
      <c r="B165" s="137"/>
      <c r="C165" s="137"/>
      <c r="D165" s="148"/>
      <c r="E165" s="137"/>
      <c r="F165" s="148"/>
      <c r="G165" s="129"/>
      <c r="H165" s="149"/>
      <c r="I165" s="137"/>
      <c r="J165" s="137"/>
      <c r="K165" s="137"/>
      <c r="L165" s="137"/>
      <c r="M165" s="137"/>
      <c r="N165" s="137"/>
      <c r="O165" s="137"/>
      <c r="P165" s="137"/>
      <c r="Q165" s="137"/>
      <c r="R165" s="137"/>
      <c r="S165" s="137"/>
      <c r="T165" s="137"/>
      <c r="U165" s="137"/>
      <c r="V165" s="137"/>
      <c r="W165" s="137"/>
      <c r="X165" s="137"/>
    </row>
    <row r="166">
      <c r="A166" s="137"/>
      <c r="B166" s="137"/>
      <c r="C166" s="137"/>
      <c r="D166" s="148"/>
      <c r="E166" s="137"/>
      <c r="F166" s="148"/>
      <c r="G166" s="129"/>
      <c r="H166" s="149"/>
      <c r="I166" s="137"/>
      <c r="J166" s="137"/>
      <c r="K166" s="137"/>
      <c r="L166" s="137"/>
      <c r="M166" s="137"/>
      <c r="N166" s="137"/>
      <c r="O166" s="137"/>
      <c r="P166" s="137"/>
      <c r="Q166" s="137"/>
      <c r="R166" s="137"/>
      <c r="S166" s="137"/>
      <c r="T166" s="137"/>
      <c r="U166" s="137"/>
      <c r="V166" s="137"/>
      <c r="W166" s="137"/>
      <c r="X166" s="137"/>
    </row>
    <row r="167">
      <c r="A167" s="137"/>
      <c r="B167" s="137"/>
      <c r="C167" s="137"/>
      <c r="D167" s="148"/>
      <c r="E167" s="137"/>
      <c r="F167" s="148"/>
      <c r="G167" s="129"/>
      <c r="H167" s="149"/>
      <c r="I167" s="137"/>
      <c r="J167" s="137"/>
      <c r="K167" s="137"/>
      <c r="L167" s="137"/>
      <c r="M167" s="137"/>
      <c r="N167" s="137"/>
      <c r="O167" s="137"/>
      <c r="P167" s="137"/>
      <c r="Q167" s="137"/>
      <c r="R167" s="137"/>
      <c r="S167" s="137"/>
      <c r="T167" s="137"/>
      <c r="U167" s="137"/>
      <c r="V167" s="137"/>
      <c r="W167" s="137"/>
      <c r="X167" s="137"/>
    </row>
    <row r="168">
      <c r="A168" s="137"/>
      <c r="B168" s="137"/>
      <c r="C168" s="137"/>
      <c r="D168" s="148"/>
      <c r="E168" s="137"/>
      <c r="F168" s="148"/>
      <c r="G168" s="129"/>
      <c r="H168" s="149"/>
      <c r="I168" s="137"/>
      <c r="J168" s="137"/>
      <c r="K168" s="137"/>
      <c r="L168" s="137"/>
      <c r="M168" s="137"/>
      <c r="N168" s="137"/>
      <c r="O168" s="137"/>
      <c r="P168" s="137"/>
      <c r="Q168" s="137"/>
      <c r="R168" s="137"/>
      <c r="S168" s="137"/>
      <c r="T168" s="137"/>
      <c r="U168" s="137"/>
      <c r="V168" s="137"/>
      <c r="W168" s="137"/>
      <c r="X168" s="137"/>
    </row>
    <row r="169">
      <c r="A169" s="137"/>
      <c r="B169" s="137"/>
      <c r="C169" s="137"/>
      <c r="D169" s="148"/>
      <c r="E169" s="137"/>
      <c r="F169" s="148"/>
      <c r="G169" s="129"/>
      <c r="H169" s="149"/>
      <c r="I169" s="137"/>
      <c r="J169" s="137"/>
      <c r="K169" s="137"/>
      <c r="L169" s="137"/>
      <c r="M169" s="137"/>
      <c r="N169" s="137"/>
      <c r="O169" s="137"/>
      <c r="P169" s="137"/>
      <c r="Q169" s="137"/>
      <c r="R169" s="137"/>
      <c r="S169" s="137"/>
      <c r="T169" s="137"/>
      <c r="U169" s="137"/>
      <c r="V169" s="137"/>
      <c r="W169" s="137"/>
      <c r="X169" s="137"/>
    </row>
    <row r="170">
      <c r="A170" s="137"/>
      <c r="B170" s="137"/>
      <c r="C170" s="137"/>
      <c r="D170" s="148"/>
      <c r="E170" s="137"/>
      <c r="F170" s="148"/>
      <c r="G170" s="129"/>
      <c r="H170" s="149"/>
      <c r="I170" s="137"/>
      <c r="J170" s="137"/>
      <c r="K170" s="137"/>
      <c r="L170" s="137"/>
      <c r="M170" s="137"/>
      <c r="N170" s="137"/>
      <c r="O170" s="137"/>
      <c r="P170" s="137"/>
      <c r="Q170" s="137"/>
      <c r="R170" s="137"/>
      <c r="S170" s="137"/>
      <c r="T170" s="137"/>
      <c r="U170" s="137"/>
      <c r="V170" s="137"/>
      <c r="W170" s="137"/>
      <c r="X170" s="137"/>
    </row>
    <row r="171">
      <c r="A171" s="137"/>
      <c r="B171" s="137"/>
      <c r="C171" s="137"/>
      <c r="D171" s="148"/>
      <c r="E171" s="137"/>
      <c r="F171" s="148"/>
      <c r="G171" s="129"/>
      <c r="H171" s="149"/>
      <c r="I171" s="137"/>
      <c r="J171" s="137"/>
      <c r="K171" s="137"/>
      <c r="L171" s="137"/>
      <c r="M171" s="137"/>
      <c r="N171" s="137"/>
      <c r="O171" s="137"/>
      <c r="P171" s="137"/>
      <c r="Q171" s="137"/>
      <c r="R171" s="137"/>
      <c r="S171" s="137"/>
      <c r="T171" s="137"/>
      <c r="U171" s="137"/>
      <c r="V171" s="137"/>
      <c r="W171" s="137"/>
      <c r="X171" s="137"/>
    </row>
  </sheetData>
  <dataValidations count="4" disablePrompts="0">
    <dataValidation sqref="G10: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71" type="list" allowBlank="1" errorStyle="stop" imeMode="noControl" operator="between" showDropDown="0" showErrorMessage="0" showInputMessage="0">
      <formula1>'Списки'!$E$2:$E$1002</formula1>
    </dataValidation>
    <dataValidation sqref="K10:K171" type="list" allowBlank="1" errorStyle="stop" imeMode="noControl" operator="between" showDropDown="0" showErrorMessage="0" showInputMessage="0">
      <formula1>'Списки'!$A$2:$A$1002</formula1>
    </dataValidation>
  </dataValidations>
  <hyperlinks>
    <hyperlink r:id="rId1" location="heading=h.u0l7fnka1x8o" ref="F10"/>
    <hyperlink r:id="rId1" location="heading=h.u0l7fnka1x8o" ref="F11"/>
    <hyperlink r:id="rId1" location="heading=h.u0l7fnka1x8o" ref="F12"/>
  </hyperlink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200005-0020-463D-8AAC-007B00D9002D}">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A10044-0078-4FB8-8714-00E100C7001A}">
            <xm:f>1</xm:f>
            <x14:dxf>
              <font>
                <color indexed="65"/>
              </font>
              <fill>
                <patternFill patternType="solid">
                  <fgColor rgb="FF434343"/>
                  <bgColor rgb="FF434343"/>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1" operator="equal" id="{00DE004D-0033-4A4D-A2AE-00D900430018}">
            <xm:f>0.5</xm:f>
            <x14:dxf>
              <font>
                <color indexed="65"/>
              </font>
              <fill>
                <patternFill patternType="solid">
                  <fgColor rgb="FF999999"/>
                  <bgColor rgb="FF999999"/>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0" operator="equal" id="{00F80039-008B-4CCB-BC4D-0097006F00D0}">
            <xm:f>0.2</xm:f>
            <x14:dxf>
              <font/>
              <fill>
                <patternFill patternType="solid">
                  <fgColor rgb="FFCCCCCC"/>
                  <bgColor rgb="FFCCCCCC"/>
                </patternFill>
              </fill>
              <border>
                <left style="none"/>
                <right style="none"/>
                <top style="none"/>
                <bottom style="none"/>
                <diagonal style="none"/>
              </border>
            </x14:dxf>
          </x14:cfRule>
          <xm:sqref>G10:G171</xm:sqref>
        </x14:conditionalFormatting>
        <x14:conditionalFormatting xmlns:xm="http://schemas.microsoft.com/office/excel/2006/main">
          <x14:cfRule type="containsText" priority="9" operator="containsText" text="ПД" id="{00EF00C1-00D0-48D5-B1FF-00CB00B50064}">
            <xm:f>NOT(ISERROR(SEARCH(("ПД"),(K3))))</xm:f>
            <x14:dxf>
              <font/>
              <fill>
                <patternFill patternType="solid">
                  <fgColor rgb="FFF9CB9C"/>
                  <bgColor rgb="FFF9CB9C"/>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8" operator="containsText" text="отменено" id="{003300F1-0024-421B-960F-00E000A30097}">
            <xm:f>NOT(ISERROR(SEARCH(("отменено"),(K3))))</xm:f>
            <x14:dxf>
              <font/>
              <fill>
                <patternFill patternType="solid">
                  <fgColor rgb="FFD9EAD3"/>
                  <bgColor rgb="FFD9EAD3"/>
                </patternFill>
              </fill>
              <border>
                <left style="none"/>
                <right style="none"/>
                <top style="none"/>
                <bottom style="none"/>
                <diagonal style="none"/>
              </border>
            </x14:dxf>
          </x14:cfRule>
          <xm:sqref>K3 K5:K171</xm:sqref>
        </x14:conditionalFormatting>
        <x14:conditionalFormatting xmlns:xm="http://schemas.microsoft.com/office/excel/2006/main">
          <x14:cfRule type="cellIs" priority="7" operator="equal" id="{00CE0094-0035-47FE-81AC-00E800CA006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6" operator="equal" id="{001A0068-00A7-41B6-A0F3-006D002B00A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5" operator="equal" id="{009A0021-007D-4503-BFA8-00BC0033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4" operator="equal" id="{008D006E-00DA-4025-8F32-00E90001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3" operator="equal" id="{00310071-00D7-428C-91C7-0043005600A5}">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ontainsText" priority="2" operator="containsText" text="повторно" id="{00E100D2-0009-4185-A933-00A100DE0002}">
            <xm:f>NOT(ISERROR(SEARCH(("повторно"),(K3))))</xm:f>
            <x14:dxf>
              <font/>
              <fill>
                <patternFill patternType="solid">
                  <fgColor rgb="FFEA9999"/>
                  <bgColor rgb="FFEA9999"/>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1" operator="containsText" text="снято" id="{002C00D9-0034-470C-A986-0013008E003C}">
            <xm:f>NOT(ISERROR(SEARCH(("снято"),(K3))))</xm:f>
            <x14:dxf>
              <font/>
              <fill>
                <patternFill patternType="solid">
                  <fgColor rgb="FF93C47D"/>
                  <bgColor rgb="FF93C47D"/>
                </patternFill>
              </fill>
              <border>
                <left style="none"/>
                <right style="none"/>
                <top style="none"/>
                <bottom style="none"/>
                <diagonal style="none"/>
              </border>
            </x14:dxf>
          </x14:cfRule>
          <xm:sqref>K3 K5:K171</xm:sqref>
        </x14:conditionalFormatting>
      </x14:conditionalFormatting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8.629999999999999"/>
    <col customWidth="1" min="3" max="3" style="225" width="9.8800000000000008"/>
    <col customWidth="1" min="4" max="4" style="225" width="61.630000000000003"/>
    <col customWidth="1" min="5" max="5" style="225" width="34.130000000000003"/>
    <col collapsed="1" customWidth="1" min="6" max="6" style="225" width="21.379999999999999"/>
    <col customWidth="1" hidden="1" min="7" max="7" outlineLevel="1" style="225" width="11.75"/>
    <col customWidth="1" hidden="1" min="8" max="8" outlineLevel="1" style="225" width="17.75"/>
    <col customWidth="1" min="9" max="9" style="225" width="14.00390625"/>
    <col customWidth="1" min="10" max="10" style="225" width="10.7109375"/>
    <col customWidth="1" min="11" max="11" style="225" width="10.75"/>
    <col customWidth="1" min="12" max="12" style="472" width="31.879999999999999"/>
    <col min="13" max="13" style="473" width="12.630000000000001"/>
    <col customWidth="1" min="14" max="14" style="664" width="45.8515625"/>
    <col customWidth="1" min="15" max="15" style="472" width="39.130000000000003"/>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hidden="1" min="25" max="28" width="0"/>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5"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161" t="s">
        <v>264</v>
      </c>
      <c r="D2" s="163" t="s">
        <v>53</v>
      </c>
      <c r="E2" s="163"/>
      <c r="F2" s="622"/>
      <c r="G2" s="451"/>
      <c r="H2" s="165" t="s">
        <v>265</v>
      </c>
      <c r="I2" s="165" t="s">
        <v>12</v>
      </c>
      <c r="J2" s="165" t="s">
        <v>13</v>
      </c>
      <c r="K2" s="165" t="s">
        <v>15</v>
      </c>
      <c r="L2" s="166"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168" t="s">
        <v>267</v>
      </c>
      <c r="D3" s="168" t="s">
        <v>34</v>
      </c>
      <c r="E3" s="168"/>
      <c r="F3" s="168"/>
      <c r="G3" s="451"/>
      <c r="H3" s="624">
        <f>COUNTIF($H10:$H56,"1 - Несоответствие продуктовым требованиям ПИК-Стандарт")</f>
        <v>10</v>
      </c>
      <c r="I3" s="624">
        <f>COUNTIF($H10:$H56,"2 - Несоответствие Бренд-листам ПИК")</f>
        <v>0</v>
      </c>
      <c r="J3" s="624">
        <f>COUNTIF($H10:$H56,"3 - Несоответствие Каталогу отделки")</f>
        <v>0</v>
      </c>
      <c r="K3" s="624">
        <f>COUNTIF($H10:$H56,"5 - Ошибка в применении СТМ")</f>
        <v>0</v>
      </c>
      <c r="L3" s="666">
        <f>COUNTIF($H10:$H56,"4 - Несоответствие Каталогу оборудования")</f>
        <v>0</v>
      </c>
      <c r="M3" s="624">
        <f>COUNTIF($H10:$H56,"6 - Ошибка в применении сборных ЛМ")</f>
        <v>0</v>
      </c>
      <c r="N3" s="624">
        <f>COUNTIF($H10:$H56,"7 - Ошибка в применении шкаф-пакетов")</f>
        <v>0</v>
      </c>
      <c r="O3" s="666">
        <f>COUNTIF($H10:$H56,"8 - Ошибка в применении шахт-пакетов")</f>
        <v>0</v>
      </c>
      <c r="P3" s="624">
        <f>COUNTIF($H10:$H56,"9 - Несоответствие типологическим требованиям ПИК-Стандарт")</f>
        <v>0</v>
      </c>
      <c r="Q3" s="624">
        <f>COUNTIF($H10:$H56,"10 - Несоответствие НТД РФ")</f>
        <v>0</v>
      </c>
      <c r="R3" s="624">
        <f>COUNTIF($H10:$H56,"11 - Несоответствие ИРД (кроме ТУ, СТУ), АПР, ПД")</f>
        <v>0</v>
      </c>
      <c r="S3" s="624">
        <f>COUNTIF($H10:$H56,"12 - Несоответствие требованиям ТУ, СТУ")</f>
        <v>0</v>
      </c>
      <c r="T3" s="624">
        <f>COUNTIF($H10:$H56,"13 - Ошибка в технических решениях")</f>
        <v>0</v>
      </c>
      <c r="U3" s="624">
        <f>COUNTIF($H10:$H56,"14 - Неувязка м/у собой комплектов РД")</f>
        <v>0</v>
      </c>
      <c r="V3" s="624">
        <f>COUNTIF($H10:$H56,"15 - Недостаточность информации влияющей на СМР")</f>
        <v>12</v>
      </c>
      <c r="W3" s="624">
        <f>COUNTIF($H10:$H56,"16 - Нерациональное решение")</f>
        <v>0</v>
      </c>
      <c r="X3" s="624">
        <f>COUNTIF($H10:$H56,"17 - Оформление")</f>
        <v>1</v>
      </c>
    </row>
    <row r="4" ht="25.5" hidden="1" outlineLevel="1">
      <c r="A4" s="161" t="s">
        <v>264</v>
      </c>
      <c r="B4" s="625">
        <v>6</v>
      </c>
      <c r="C4" s="625">
        <v>6</v>
      </c>
      <c r="D4" s="626">
        <f>C4/B4</f>
        <v>1</v>
      </c>
      <c r="E4" s="626"/>
      <c r="F4" s="667"/>
      <c r="G4" s="451"/>
      <c r="H4" s="163" t="s">
        <v>53</v>
      </c>
      <c r="I4" s="163" t="s">
        <v>53</v>
      </c>
      <c r="J4" s="163" t="s">
        <v>53</v>
      </c>
      <c r="K4" s="163" t="s">
        <v>53</v>
      </c>
      <c r="L4" s="177"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67"/>
      <c r="D5" s="668"/>
      <c r="E5" s="668"/>
      <c r="F5" s="667"/>
      <c r="G5" s="163" t="s">
        <v>53</v>
      </c>
      <c r="H5" s="669"/>
      <c r="I5" s="448"/>
      <c r="J5" s="453"/>
      <c r="K5" s="448"/>
      <c r="L5" s="570"/>
      <c r="M5" s="453"/>
      <c r="N5" s="448"/>
      <c r="O5" s="670"/>
      <c r="P5" s="632"/>
      <c r="Q5" s="631"/>
      <c r="R5" s="632"/>
      <c r="S5" s="632"/>
      <c r="T5" s="631"/>
      <c r="U5" s="631"/>
      <c r="V5" s="631"/>
      <c r="W5" s="631"/>
      <c r="X5" s="631"/>
    </row>
    <row r="6" ht="21" hidden="1" outlineLevel="1">
      <c r="A6" s="168">
        <v>0.20000000000000001</v>
      </c>
      <c r="B6" s="168">
        <v>0.5</v>
      </c>
      <c r="C6" s="168">
        <v>1</v>
      </c>
      <c r="D6" s="168" t="s">
        <v>38</v>
      </c>
      <c r="E6" s="168"/>
      <c r="F6" s="168" t="s">
        <v>268</v>
      </c>
      <c r="G6" s="633">
        <f>COUNTIFS(G10:G56,"0,2")</f>
        <v>1</v>
      </c>
      <c r="H6" s="669"/>
      <c r="I6" s="448"/>
      <c r="J6" s="453"/>
      <c r="K6" s="448"/>
      <c r="L6" s="570"/>
      <c r="M6" s="453"/>
      <c r="N6" s="448"/>
      <c r="O6" s="670"/>
      <c r="P6" s="632"/>
      <c r="Q6" s="631"/>
      <c r="R6" s="632"/>
      <c r="S6" s="632"/>
      <c r="T6" s="631"/>
      <c r="U6" s="631"/>
      <c r="V6" s="631"/>
      <c r="W6" s="631"/>
      <c r="X6" s="631"/>
    </row>
    <row r="7" ht="21" hidden="1" outlineLevel="1">
      <c r="A7" s="634">
        <f>G6*0.2/B4</f>
        <v>0.033333333333333333</v>
      </c>
      <c r="B7" s="634">
        <f>G7*0.5/B4</f>
        <v>1.8333333333333333</v>
      </c>
      <c r="C7" s="634">
        <f>G8*1/B4</f>
        <v>0</v>
      </c>
      <c r="D7" s="635">
        <f>(G6*A6+G7*B6+G8*C6)/SUM(G6:G8)</f>
        <v>0.4869565217391304</v>
      </c>
      <c r="E7" s="671"/>
      <c r="F7" s="192" t="s">
        <v>269</v>
      </c>
      <c r="G7" s="633">
        <f>COUNTIFS(G10:G56,"0,5")</f>
        <v>22</v>
      </c>
      <c r="H7" s="669"/>
      <c r="I7" s="672"/>
      <c r="J7" s="672"/>
      <c r="K7" s="672"/>
      <c r="L7" s="673"/>
      <c r="M7" s="672"/>
      <c r="N7" s="672"/>
      <c r="O7" s="674"/>
      <c r="P7" s="637"/>
      <c r="Q7" s="637"/>
      <c r="R7" s="637"/>
      <c r="S7" s="637"/>
      <c r="T7" s="637"/>
      <c r="U7" s="637"/>
      <c r="V7" s="637"/>
      <c r="W7" s="637"/>
      <c r="X7" s="637"/>
    </row>
    <row r="8" ht="21" hidden="1" outlineLevel="1">
      <c r="A8" s="163" t="s">
        <v>53</v>
      </c>
      <c r="B8" s="163" t="s">
        <v>53</v>
      </c>
      <c r="C8" s="163" t="s">
        <v>53</v>
      </c>
      <c r="D8" s="163" t="s">
        <v>53</v>
      </c>
      <c r="E8" s="163"/>
      <c r="F8" s="168" t="s">
        <v>270</v>
      </c>
      <c r="G8" s="633">
        <f>COUNTIFS(G10:G56,"1")</f>
        <v>0</v>
      </c>
      <c r="H8" s="669"/>
      <c r="I8" s="448"/>
      <c r="J8" s="453"/>
      <c r="K8" s="448"/>
      <c r="L8" s="570"/>
      <c r="M8" s="453"/>
      <c r="N8" s="448"/>
      <c r="O8" s="670"/>
      <c r="P8" s="632"/>
      <c r="Q8" s="631"/>
      <c r="R8" s="632"/>
      <c r="S8" s="632"/>
      <c r="T8" s="631"/>
      <c r="U8" s="631"/>
      <c r="V8" s="631"/>
      <c r="W8" s="631"/>
      <c r="X8" s="631"/>
    </row>
    <row r="9">
      <c r="A9" s="196"/>
      <c r="B9" s="196"/>
      <c r="C9" s="196"/>
      <c r="D9" s="196"/>
      <c r="E9" s="196"/>
      <c r="F9" s="196"/>
      <c r="G9" s="196"/>
      <c r="H9" s="196"/>
      <c r="I9" s="198"/>
      <c r="J9" s="199"/>
      <c r="K9" s="198"/>
      <c r="L9" s="200"/>
      <c r="M9" s="199"/>
      <c r="N9" s="198"/>
      <c r="O9" s="516"/>
      <c r="P9" s="484"/>
      <c r="Q9" s="500"/>
      <c r="R9" s="484"/>
      <c r="S9" s="484"/>
      <c r="T9" s="500"/>
      <c r="U9" s="500"/>
      <c r="V9" s="500"/>
      <c r="W9" s="500"/>
      <c r="X9" s="500"/>
    </row>
    <row r="10" ht="38.25">
      <c r="A10" s="448">
        <v>1</v>
      </c>
      <c r="B10" s="638" t="s">
        <v>200</v>
      </c>
      <c r="C10" s="448">
        <v>1</v>
      </c>
      <c r="D10" s="449" t="s">
        <v>2159</v>
      </c>
      <c r="E10" s="449"/>
      <c r="F10" s="449"/>
      <c r="G10" s="451">
        <v>0.20000000000000001</v>
      </c>
      <c r="H10" s="452" t="s">
        <v>31</v>
      </c>
      <c r="I10" s="448" t="s">
        <v>201</v>
      </c>
      <c r="J10" s="453">
        <v>45366</v>
      </c>
      <c r="K10" s="448" t="s">
        <v>275</v>
      </c>
      <c r="L10" s="570" t="s">
        <v>2160</v>
      </c>
      <c r="M10" s="453">
        <v>45390</v>
      </c>
      <c r="N10" s="448" t="s">
        <v>318</v>
      </c>
      <c r="O10" s="670"/>
      <c r="P10" s="632"/>
      <c r="Q10" s="631"/>
      <c r="R10" s="632"/>
      <c r="S10" s="632"/>
      <c r="T10" s="631"/>
      <c r="U10" s="631"/>
      <c r="V10" s="631"/>
      <c r="W10" s="631"/>
      <c r="X10" s="631"/>
    </row>
    <row r="11" ht="42">
      <c r="A11" s="448">
        <v>2</v>
      </c>
      <c r="B11" s="638" t="s">
        <v>200</v>
      </c>
      <c r="C11" s="448">
        <v>2</v>
      </c>
      <c r="D11" s="449" t="s">
        <v>2161</v>
      </c>
      <c r="E11" s="449"/>
      <c r="F11" s="449"/>
      <c r="G11" s="451">
        <v>0.5</v>
      </c>
      <c r="H11" s="452" t="s">
        <v>265</v>
      </c>
      <c r="I11" s="448" t="s">
        <v>201</v>
      </c>
      <c r="J11" s="453">
        <v>45366</v>
      </c>
      <c r="K11" s="448" t="s">
        <v>275</v>
      </c>
      <c r="L11" s="569" t="s">
        <v>2162</v>
      </c>
      <c r="M11" s="448" t="s">
        <v>2163</v>
      </c>
      <c r="N11" s="448" t="s">
        <v>318</v>
      </c>
      <c r="O11" s="675"/>
      <c r="P11" s="631"/>
      <c r="Q11" s="631"/>
      <c r="R11" s="631"/>
      <c r="S11" s="631"/>
      <c r="T11" s="631"/>
      <c r="U11" s="631"/>
      <c r="V11" s="631"/>
      <c r="W11" s="631"/>
      <c r="X11" s="631"/>
    </row>
    <row r="12" ht="38.25">
      <c r="A12" s="448">
        <v>3</v>
      </c>
      <c r="B12" s="638" t="s">
        <v>200</v>
      </c>
      <c r="C12" s="448">
        <v>2</v>
      </c>
      <c r="D12" s="449" t="s">
        <v>2164</v>
      </c>
      <c r="E12" s="449"/>
      <c r="F12" s="449"/>
      <c r="G12" s="451">
        <v>0.5</v>
      </c>
      <c r="H12" s="452" t="s">
        <v>28</v>
      </c>
      <c r="I12" s="448" t="s">
        <v>201</v>
      </c>
      <c r="J12" s="453">
        <v>45366</v>
      </c>
      <c r="K12" s="448" t="s">
        <v>275</v>
      </c>
      <c r="L12" s="569" t="s">
        <v>2165</v>
      </c>
      <c r="M12" s="453">
        <v>45390</v>
      </c>
      <c r="N12" s="448" t="s">
        <v>318</v>
      </c>
      <c r="O12" s="675"/>
      <c r="P12" s="631"/>
      <c r="Q12" s="631"/>
      <c r="R12" s="631"/>
      <c r="S12" s="631"/>
      <c r="T12" s="631"/>
      <c r="U12" s="631"/>
      <c r="V12" s="631"/>
      <c r="W12" s="631"/>
      <c r="X12" s="631"/>
    </row>
    <row r="13" ht="93.75" customHeight="1">
      <c r="A13" s="448">
        <v>4</v>
      </c>
      <c r="B13" s="638" t="s">
        <v>200</v>
      </c>
      <c r="C13" s="448">
        <v>2</v>
      </c>
      <c r="D13" s="449" t="s">
        <v>2166</v>
      </c>
      <c r="E13" s="449"/>
      <c r="F13" s="449"/>
      <c r="G13" s="451">
        <v>0.5</v>
      </c>
      <c r="H13" s="452" t="s">
        <v>265</v>
      </c>
      <c r="I13" s="448" t="s">
        <v>201</v>
      </c>
      <c r="J13" s="453">
        <v>45366</v>
      </c>
      <c r="K13" s="448" t="s">
        <v>275</v>
      </c>
      <c r="L13" s="569" t="s">
        <v>2167</v>
      </c>
      <c r="M13" s="453">
        <v>45390</v>
      </c>
      <c r="N13" s="448" t="s">
        <v>318</v>
      </c>
      <c r="O13" s="675"/>
      <c r="P13" s="631"/>
      <c r="Q13" s="631"/>
      <c r="R13" s="631"/>
      <c r="S13" s="631"/>
      <c r="T13" s="631"/>
      <c r="U13" s="631"/>
      <c r="V13" s="631"/>
      <c r="W13" s="631"/>
      <c r="X13" s="631"/>
    </row>
    <row r="14" ht="109.5" customHeight="1">
      <c r="A14" s="448">
        <v>5</v>
      </c>
      <c r="B14" s="638" t="s">
        <v>200</v>
      </c>
      <c r="C14" s="448">
        <v>3</v>
      </c>
      <c r="D14" s="449" t="s">
        <v>2168</v>
      </c>
      <c r="E14" s="449"/>
      <c r="F14" s="449"/>
      <c r="G14" s="451">
        <v>0.5</v>
      </c>
      <c r="H14" s="452" t="s">
        <v>28</v>
      </c>
      <c r="I14" s="448" t="s">
        <v>201</v>
      </c>
      <c r="J14" s="453">
        <v>45366</v>
      </c>
      <c r="K14" s="448" t="s">
        <v>275</v>
      </c>
      <c r="L14" s="569" t="s">
        <v>2169</v>
      </c>
      <c r="M14" s="453">
        <v>45390</v>
      </c>
      <c r="N14" s="448" t="s">
        <v>318</v>
      </c>
      <c r="O14" s="675"/>
      <c r="P14" s="631"/>
      <c r="Q14" s="631"/>
      <c r="R14" s="631"/>
      <c r="S14" s="631"/>
      <c r="T14" s="631"/>
      <c r="U14" s="631"/>
      <c r="V14" s="631"/>
      <c r="W14" s="631"/>
      <c r="X14" s="631"/>
    </row>
    <row r="15" ht="67.5" customHeight="1">
      <c r="A15" s="448">
        <v>6</v>
      </c>
      <c r="B15" s="638" t="s">
        <v>200</v>
      </c>
      <c r="C15" s="448">
        <v>3</v>
      </c>
      <c r="D15" s="449" t="s">
        <v>2170</v>
      </c>
      <c r="E15" s="449"/>
      <c r="F15" s="449"/>
      <c r="G15" s="451">
        <v>0.5</v>
      </c>
      <c r="H15" s="452" t="s">
        <v>28</v>
      </c>
      <c r="I15" s="448" t="s">
        <v>201</v>
      </c>
      <c r="J15" s="453">
        <v>45366</v>
      </c>
      <c r="K15" s="589" t="s">
        <v>320</v>
      </c>
      <c r="L15" s="569" t="s">
        <v>2171</v>
      </c>
      <c r="M15" s="453">
        <v>45390</v>
      </c>
      <c r="N15" s="449" t="s">
        <v>2172</v>
      </c>
      <c r="O15" s="675"/>
      <c r="P15" s="631"/>
      <c r="Q15" s="631"/>
      <c r="R15" s="631"/>
      <c r="S15" s="631"/>
      <c r="T15" s="631"/>
      <c r="U15" s="631"/>
      <c r="V15" s="631"/>
      <c r="W15" s="631"/>
      <c r="X15" s="631"/>
    </row>
    <row r="16" ht="38.25">
      <c r="A16" s="448">
        <v>7</v>
      </c>
      <c r="B16" s="638" t="s">
        <v>200</v>
      </c>
      <c r="C16" s="448">
        <v>3</v>
      </c>
      <c r="D16" s="449" t="s">
        <v>2173</v>
      </c>
      <c r="E16" s="449"/>
      <c r="F16" s="449"/>
      <c r="G16" s="451">
        <v>0.5</v>
      </c>
      <c r="H16" s="452" t="s">
        <v>28</v>
      </c>
      <c r="I16" s="448" t="s">
        <v>201</v>
      </c>
      <c r="J16" s="453">
        <v>45366</v>
      </c>
      <c r="K16" s="448" t="s">
        <v>275</v>
      </c>
      <c r="L16" s="569" t="s">
        <v>2174</v>
      </c>
      <c r="M16" s="453">
        <v>45390</v>
      </c>
      <c r="N16" s="448" t="s">
        <v>318</v>
      </c>
      <c r="O16" s="675"/>
      <c r="P16" s="631"/>
      <c r="Q16" s="631"/>
      <c r="R16" s="631"/>
      <c r="S16" s="631"/>
      <c r="T16" s="631"/>
      <c r="U16" s="631"/>
      <c r="V16" s="631"/>
      <c r="W16" s="631"/>
      <c r="X16" s="631"/>
    </row>
    <row r="17" ht="38.25">
      <c r="A17" s="448">
        <v>8</v>
      </c>
      <c r="B17" s="638" t="s">
        <v>200</v>
      </c>
      <c r="C17" s="448">
        <v>3</v>
      </c>
      <c r="D17" s="449" t="s">
        <v>2175</v>
      </c>
      <c r="E17" s="449"/>
      <c r="F17" s="449"/>
      <c r="G17" s="451">
        <v>0.5</v>
      </c>
      <c r="H17" s="452" t="s">
        <v>28</v>
      </c>
      <c r="I17" s="448" t="s">
        <v>201</v>
      </c>
      <c r="J17" s="453">
        <v>45366</v>
      </c>
      <c r="K17" s="448" t="s">
        <v>275</v>
      </c>
      <c r="L17" s="569" t="s">
        <v>2176</v>
      </c>
      <c r="M17" s="453">
        <v>45390</v>
      </c>
      <c r="N17" s="448" t="s">
        <v>318</v>
      </c>
      <c r="O17" s="675"/>
      <c r="P17" s="631"/>
      <c r="Q17" s="631"/>
      <c r="R17" s="631"/>
      <c r="S17" s="631"/>
      <c r="T17" s="631"/>
      <c r="U17" s="631"/>
      <c r="V17" s="631"/>
      <c r="W17" s="631"/>
      <c r="X17" s="631"/>
    </row>
    <row r="18" ht="288" customHeight="1">
      <c r="A18" s="448">
        <v>9</v>
      </c>
      <c r="B18" s="638" t="s">
        <v>200</v>
      </c>
      <c r="C18" s="448">
        <v>3</v>
      </c>
      <c r="D18" s="449" t="s">
        <v>2177</v>
      </c>
      <c r="E18" s="449"/>
      <c r="F18" s="449"/>
      <c r="G18" s="451">
        <v>0.5</v>
      </c>
      <c r="H18" s="452" t="s">
        <v>265</v>
      </c>
      <c r="I18" s="448" t="s">
        <v>201</v>
      </c>
      <c r="J18" s="453">
        <v>45366</v>
      </c>
      <c r="K18" s="448" t="s">
        <v>275</v>
      </c>
      <c r="L18" s="569" t="s">
        <v>2178</v>
      </c>
      <c r="M18" s="453">
        <v>45390</v>
      </c>
      <c r="N18" s="448" t="s">
        <v>318</v>
      </c>
      <c r="O18" s="675"/>
      <c r="P18" s="631"/>
      <c r="Q18" s="631"/>
      <c r="R18" s="631"/>
      <c r="S18" s="631"/>
      <c r="T18" s="631"/>
      <c r="U18" s="631"/>
      <c r="V18" s="631"/>
      <c r="W18" s="631"/>
      <c r="X18" s="631"/>
    </row>
    <row r="19" ht="60" customHeight="1">
      <c r="A19" s="448">
        <v>10</v>
      </c>
      <c r="B19" s="638" t="s">
        <v>200</v>
      </c>
      <c r="C19" s="448">
        <v>3</v>
      </c>
      <c r="D19" s="449" t="s">
        <v>2179</v>
      </c>
      <c r="E19" s="449"/>
      <c r="F19" s="449"/>
      <c r="G19" s="451">
        <v>0.5</v>
      </c>
      <c r="H19" s="452" t="s">
        <v>265</v>
      </c>
      <c r="I19" s="448" t="s">
        <v>201</v>
      </c>
      <c r="J19" s="453">
        <v>45366</v>
      </c>
      <c r="K19" s="448" t="s">
        <v>275</v>
      </c>
      <c r="L19" s="569" t="s">
        <v>2180</v>
      </c>
      <c r="M19" s="453">
        <v>45390</v>
      </c>
      <c r="N19" s="448" t="s">
        <v>318</v>
      </c>
      <c r="O19" s="675"/>
      <c r="P19" s="631"/>
      <c r="Q19" s="631"/>
      <c r="R19" s="631"/>
      <c r="S19" s="631"/>
      <c r="T19" s="631"/>
      <c r="U19" s="631"/>
      <c r="V19" s="631"/>
      <c r="W19" s="631"/>
      <c r="X19" s="631"/>
    </row>
    <row r="20" ht="274.5" customHeight="1">
      <c r="A20" s="448">
        <v>11</v>
      </c>
      <c r="B20" s="638" t="s">
        <v>200</v>
      </c>
      <c r="C20" s="448">
        <v>3</v>
      </c>
      <c r="D20" s="676" t="s">
        <v>2181</v>
      </c>
      <c r="E20" s="449"/>
      <c r="F20" s="449"/>
      <c r="G20" s="451">
        <v>0.5</v>
      </c>
      <c r="H20" s="452" t="s">
        <v>265</v>
      </c>
      <c r="I20" s="448" t="s">
        <v>201</v>
      </c>
      <c r="J20" s="453">
        <v>45366</v>
      </c>
      <c r="K20" s="448" t="s">
        <v>275</v>
      </c>
      <c r="L20" s="569" t="s">
        <v>2182</v>
      </c>
      <c r="M20" s="453">
        <v>45390</v>
      </c>
      <c r="N20" s="448" t="s">
        <v>318</v>
      </c>
      <c r="O20" s="675"/>
      <c r="P20" s="631"/>
      <c r="Q20" s="631"/>
      <c r="R20" s="631"/>
      <c r="S20" s="631"/>
      <c r="T20" s="631"/>
      <c r="U20" s="631"/>
      <c r="V20" s="631"/>
      <c r="W20" s="631"/>
      <c r="X20" s="631"/>
    </row>
    <row r="21" ht="51">
      <c r="A21" s="448">
        <v>12</v>
      </c>
      <c r="B21" s="638" t="s">
        <v>200</v>
      </c>
      <c r="C21" s="448">
        <v>4</v>
      </c>
      <c r="D21" s="449" t="s">
        <v>2183</v>
      </c>
      <c r="E21" s="449"/>
      <c r="F21" s="449"/>
      <c r="G21" s="451">
        <v>0.5</v>
      </c>
      <c r="H21" s="452" t="s">
        <v>265</v>
      </c>
      <c r="I21" s="448" t="s">
        <v>201</v>
      </c>
      <c r="J21" s="453">
        <v>45366</v>
      </c>
      <c r="K21" s="448" t="s">
        <v>275</v>
      </c>
      <c r="L21" s="569" t="s">
        <v>2184</v>
      </c>
      <c r="M21" s="453">
        <v>45390</v>
      </c>
      <c r="N21" s="448" t="s">
        <v>318</v>
      </c>
      <c r="O21" s="675"/>
      <c r="P21" s="631"/>
      <c r="Q21" s="631"/>
      <c r="R21" s="631"/>
      <c r="S21" s="631"/>
      <c r="T21" s="631"/>
      <c r="U21" s="631"/>
      <c r="V21" s="631"/>
      <c r="W21" s="631"/>
      <c r="X21" s="631"/>
    </row>
    <row r="22" ht="70.5" customHeight="1">
      <c r="A22" s="448">
        <v>13</v>
      </c>
      <c r="B22" s="638" t="s">
        <v>200</v>
      </c>
      <c r="C22" s="448">
        <v>4</v>
      </c>
      <c r="D22" s="449" t="s">
        <v>2185</v>
      </c>
      <c r="E22" s="449"/>
      <c r="F22" s="449"/>
      <c r="G22" s="451">
        <v>0.5</v>
      </c>
      <c r="H22" s="452" t="s">
        <v>28</v>
      </c>
      <c r="I22" s="448" t="s">
        <v>201</v>
      </c>
      <c r="J22" s="453">
        <v>45366</v>
      </c>
      <c r="K22" s="448" t="s">
        <v>275</v>
      </c>
      <c r="L22" s="569" t="s">
        <v>2186</v>
      </c>
      <c r="M22" s="453">
        <v>45390</v>
      </c>
      <c r="N22" s="448" t="s">
        <v>318</v>
      </c>
      <c r="O22" s="675"/>
      <c r="P22" s="631"/>
      <c r="Q22" s="631"/>
      <c r="R22" s="631"/>
      <c r="S22" s="631"/>
      <c r="T22" s="631"/>
      <c r="U22" s="631"/>
      <c r="V22" s="631"/>
      <c r="W22" s="631"/>
      <c r="X22" s="631"/>
    </row>
    <row r="23" ht="51">
      <c r="A23" s="448">
        <v>14</v>
      </c>
      <c r="B23" s="638" t="s">
        <v>200</v>
      </c>
      <c r="C23" s="448">
        <v>4</v>
      </c>
      <c r="D23" s="449" t="s">
        <v>2187</v>
      </c>
      <c r="E23" s="449"/>
      <c r="F23" s="449"/>
      <c r="G23" s="451">
        <v>0.5</v>
      </c>
      <c r="H23" s="452" t="s">
        <v>28</v>
      </c>
      <c r="I23" s="448" t="s">
        <v>201</v>
      </c>
      <c r="J23" s="453">
        <v>45366</v>
      </c>
      <c r="K23" s="448" t="s">
        <v>275</v>
      </c>
      <c r="L23" s="677" t="s">
        <v>2188</v>
      </c>
      <c r="M23" s="453">
        <v>45390</v>
      </c>
      <c r="N23" s="448" t="s">
        <v>318</v>
      </c>
      <c r="O23" s="675"/>
      <c r="P23" s="631"/>
      <c r="Q23" s="631"/>
      <c r="R23" s="631"/>
      <c r="S23" s="631"/>
      <c r="T23" s="631"/>
      <c r="U23" s="631"/>
      <c r="V23" s="631"/>
      <c r="W23" s="631"/>
      <c r="X23" s="631"/>
    </row>
    <row r="24" ht="38.25">
      <c r="A24" s="448">
        <v>15</v>
      </c>
      <c r="B24" s="638" t="s">
        <v>200</v>
      </c>
      <c r="C24" s="448">
        <v>4</v>
      </c>
      <c r="D24" s="449" t="s">
        <v>2189</v>
      </c>
      <c r="E24" s="449"/>
      <c r="F24" s="449"/>
      <c r="G24" s="451">
        <v>0.5</v>
      </c>
      <c r="H24" s="452" t="s">
        <v>28</v>
      </c>
      <c r="I24" s="448" t="s">
        <v>201</v>
      </c>
      <c r="J24" s="453">
        <v>45366</v>
      </c>
      <c r="K24" s="448" t="s">
        <v>275</v>
      </c>
      <c r="L24" s="677" t="s">
        <v>2190</v>
      </c>
      <c r="M24" s="453">
        <v>45390</v>
      </c>
      <c r="N24" s="448" t="s">
        <v>318</v>
      </c>
      <c r="O24" s="675"/>
      <c r="P24" s="631"/>
      <c r="Q24" s="631"/>
      <c r="R24" s="631"/>
      <c r="S24" s="631"/>
      <c r="T24" s="631"/>
      <c r="U24" s="631"/>
      <c r="V24" s="631"/>
      <c r="W24" s="631"/>
      <c r="X24" s="631"/>
    </row>
    <row r="25" ht="31.5">
      <c r="A25" s="448">
        <v>16</v>
      </c>
      <c r="B25" s="638" t="s">
        <v>200</v>
      </c>
      <c r="C25" s="448">
        <v>5</v>
      </c>
      <c r="D25" s="449" t="s">
        <v>2191</v>
      </c>
      <c r="E25" s="449"/>
      <c r="F25" s="449"/>
      <c r="G25" s="451">
        <v>0.5</v>
      </c>
      <c r="H25" s="452" t="s">
        <v>28</v>
      </c>
      <c r="I25" s="448" t="s">
        <v>201</v>
      </c>
      <c r="J25" s="453">
        <v>45366</v>
      </c>
      <c r="K25" s="448" t="s">
        <v>275</v>
      </c>
      <c r="L25" s="569" t="s">
        <v>2192</v>
      </c>
      <c r="M25" s="453">
        <v>45390</v>
      </c>
      <c r="N25" s="448" t="s">
        <v>318</v>
      </c>
      <c r="O25" s="675"/>
      <c r="P25" s="631"/>
      <c r="Q25" s="631"/>
      <c r="R25" s="631"/>
      <c r="S25" s="631"/>
      <c r="T25" s="631"/>
      <c r="U25" s="631"/>
      <c r="V25" s="631"/>
      <c r="W25" s="631"/>
      <c r="X25" s="631"/>
    </row>
    <row r="26" ht="205.5" customHeight="1">
      <c r="A26" s="448">
        <v>17</v>
      </c>
      <c r="B26" s="638" t="s">
        <v>200</v>
      </c>
      <c r="C26" s="448">
        <v>5</v>
      </c>
      <c r="D26" s="678" t="s">
        <v>1980</v>
      </c>
      <c r="E26" s="449"/>
      <c r="F26" s="449"/>
      <c r="G26" s="451">
        <v>0.5</v>
      </c>
      <c r="H26" s="452" t="s">
        <v>265</v>
      </c>
      <c r="I26" s="448" t="s">
        <v>201</v>
      </c>
      <c r="J26" s="453">
        <v>45366</v>
      </c>
      <c r="K26" s="448" t="s">
        <v>275</v>
      </c>
      <c r="L26" s="569" t="s">
        <v>2193</v>
      </c>
      <c r="M26" s="453">
        <v>45390</v>
      </c>
      <c r="N26" s="448" t="s">
        <v>318</v>
      </c>
      <c r="O26" s="675"/>
      <c r="P26" s="631"/>
      <c r="Q26" s="631"/>
      <c r="R26" s="631"/>
      <c r="S26" s="631"/>
      <c r="T26" s="631"/>
      <c r="U26" s="631"/>
      <c r="V26" s="631"/>
      <c r="W26" s="631"/>
      <c r="X26" s="631"/>
    </row>
    <row r="27" ht="42">
      <c r="A27" s="448">
        <v>18</v>
      </c>
      <c r="B27" s="638" t="s">
        <v>200</v>
      </c>
      <c r="C27" s="448">
        <v>5</v>
      </c>
      <c r="D27" s="449" t="s">
        <v>1982</v>
      </c>
      <c r="E27" s="449"/>
      <c r="F27" s="449"/>
      <c r="G27" s="451">
        <v>0.5</v>
      </c>
      <c r="H27" s="452" t="s">
        <v>265</v>
      </c>
      <c r="I27" s="448" t="s">
        <v>201</v>
      </c>
      <c r="J27" s="453">
        <v>45366</v>
      </c>
      <c r="K27" s="448" t="s">
        <v>275</v>
      </c>
      <c r="L27" s="569" t="s">
        <v>2194</v>
      </c>
      <c r="M27" s="453">
        <v>45390</v>
      </c>
      <c r="N27" s="448" t="s">
        <v>318</v>
      </c>
      <c r="O27" s="675"/>
      <c r="P27" s="631"/>
      <c r="Q27" s="631"/>
      <c r="R27" s="631"/>
      <c r="S27" s="631"/>
      <c r="T27" s="631"/>
      <c r="U27" s="631"/>
      <c r="V27" s="631"/>
      <c r="W27" s="631"/>
      <c r="X27" s="631"/>
    </row>
    <row r="28" ht="71.25" customHeight="1">
      <c r="A28" s="448">
        <v>19</v>
      </c>
      <c r="B28" s="638" t="s">
        <v>200</v>
      </c>
      <c r="C28" s="448">
        <v>5</v>
      </c>
      <c r="D28" s="449" t="s">
        <v>2195</v>
      </c>
      <c r="E28" s="449"/>
      <c r="F28" s="449"/>
      <c r="G28" s="451">
        <v>0.5</v>
      </c>
      <c r="H28" s="452" t="s">
        <v>28</v>
      </c>
      <c r="I28" s="448" t="s">
        <v>201</v>
      </c>
      <c r="J28" s="453">
        <v>45366</v>
      </c>
      <c r="K28" s="448" t="s">
        <v>275</v>
      </c>
      <c r="L28" s="569" t="s">
        <v>2196</v>
      </c>
      <c r="M28" s="453">
        <v>45390</v>
      </c>
      <c r="N28" s="448" t="s">
        <v>318</v>
      </c>
      <c r="O28" s="675"/>
      <c r="P28" s="631"/>
      <c r="Q28" s="631"/>
      <c r="R28" s="631"/>
      <c r="S28" s="631"/>
      <c r="T28" s="631"/>
      <c r="U28" s="631"/>
      <c r="V28" s="631"/>
      <c r="W28" s="631"/>
      <c r="X28" s="631"/>
    </row>
    <row r="29" ht="99.75" customHeight="1">
      <c r="A29" s="448">
        <v>20</v>
      </c>
      <c r="B29" s="638" t="s">
        <v>200</v>
      </c>
      <c r="C29" s="448">
        <v>5</v>
      </c>
      <c r="D29" s="678" t="s">
        <v>2197</v>
      </c>
      <c r="E29" s="449"/>
      <c r="F29" s="449"/>
      <c r="G29" s="451">
        <v>0.5</v>
      </c>
      <c r="H29" s="452" t="s">
        <v>28</v>
      </c>
      <c r="I29" s="448" t="s">
        <v>201</v>
      </c>
      <c r="J29" s="453">
        <v>45366</v>
      </c>
      <c r="K29" s="448" t="s">
        <v>275</v>
      </c>
      <c r="L29" s="569" t="s">
        <v>2198</v>
      </c>
      <c r="M29" s="453">
        <v>45390</v>
      </c>
      <c r="N29" s="448" t="s">
        <v>318</v>
      </c>
      <c r="O29" s="675"/>
      <c r="P29" s="631"/>
      <c r="Q29" s="631"/>
      <c r="R29" s="631"/>
      <c r="S29" s="631"/>
      <c r="T29" s="631"/>
      <c r="U29" s="631"/>
      <c r="V29" s="631"/>
      <c r="W29" s="631"/>
      <c r="X29" s="631"/>
    </row>
    <row r="30" ht="147" customHeight="1">
      <c r="A30" s="448">
        <v>21</v>
      </c>
      <c r="B30" s="638" t="s">
        <v>200</v>
      </c>
      <c r="C30" s="448" t="s">
        <v>2199</v>
      </c>
      <c r="D30" s="449" t="s">
        <v>2200</v>
      </c>
      <c r="E30" s="449"/>
      <c r="F30" s="449"/>
      <c r="G30" s="451">
        <v>0.5</v>
      </c>
      <c r="H30" s="452" t="s">
        <v>265</v>
      </c>
      <c r="I30" s="448" t="s">
        <v>201</v>
      </c>
      <c r="J30" s="453">
        <v>45366</v>
      </c>
      <c r="K30" s="448" t="s">
        <v>275</v>
      </c>
      <c r="L30" s="569" t="s">
        <v>2201</v>
      </c>
      <c r="M30" s="453">
        <v>45390</v>
      </c>
      <c r="N30" s="448" t="s">
        <v>318</v>
      </c>
      <c r="O30" s="675"/>
      <c r="P30" s="631"/>
      <c r="Q30" s="631"/>
      <c r="R30" s="631"/>
      <c r="S30" s="631"/>
      <c r="T30" s="631"/>
      <c r="U30" s="631"/>
      <c r="V30" s="631"/>
      <c r="W30" s="631"/>
      <c r="X30" s="631"/>
    </row>
    <row r="31" ht="43.5" customHeight="1">
      <c r="A31" s="448">
        <v>22</v>
      </c>
      <c r="B31" s="638" t="s">
        <v>200</v>
      </c>
      <c r="C31" s="448">
        <v>6</v>
      </c>
      <c r="D31" s="678" t="s">
        <v>2202</v>
      </c>
      <c r="E31" s="449"/>
      <c r="F31" s="449"/>
      <c r="G31" s="451">
        <v>0.5</v>
      </c>
      <c r="H31" s="452" t="s">
        <v>28</v>
      </c>
      <c r="I31" s="448" t="s">
        <v>201</v>
      </c>
      <c r="J31" s="453">
        <v>45366</v>
      </c>
      <c r="K31" s="448" t="s">
        <v>275</v>
      </c>
      <c r="L31" s="569" t="s">
        <v>2192</v>
      </c>
      <c r="M31" s="453">
        <v>45390</v>
      </c>
      <c r="N31" s="448" t="s">
        <v>318</v>
      </c>
      <c r="O31" s="675"/>
      <c r="P31" s="631"/>
      <c r="Q31" s="631"/>
      <c r="R31" s="631"/>
      <c r="S31" s="631"/>
      <c r="T31" s="631"/>
      <c r="U31" s="631"/>
      <c r="V31" s="631"/>
      <c r="W31" s="631"/>
      <c r="X31" s="631"/>
    </row>
    <row r="32" ht="58.5" customHeight="1">
      <c r="A32" s="448">
        <v>23</v>
      </c>
      <c r="B32" s="638" t="s">
        <v>200</v>
      </c>
      <c r="C32" s="448">
        <v>6</v>
      </c>
      <c r="D32" s="678" t="s">
        <v>1935</v>
      </c>
      <c r="E32" s="449"/>
      <c r="F32" s="449"/>
      <c r="G32" s="451">
        <v>0.5</v>
      </c>
      <c r="H32" s="452" t="s">
        <v>265</v>
      </c>
      <c r="I32" s="448" t="s">
        <v>201</v>
      </c>
      <c r="J32" s="453">
        <v>45366</v>
      </c>
      <c r="K32" s="448" t="s">
        <v>275</v>
      </c>
      <c r="L32" s="569" t="s">
        <v>2203</v>
      </c>
      <c r="M32" s="453">
        <v>45390</v>
      </c>
      <c r="N32" s="448" t="s">
        <v>318</v>
      </c>
      <c r="O32" s="675"/>
      <c r="P32" s="631"/>
      <c r="Q32" s="631"/>
      <c r="R32" s="631"/>
      <c r="S32" s="631"/>
      <c r="T32" s="631"/>
      <c r="U32" s="631"/>
      <c r="V32" s="631"/>
      <c r="W32" s="631"/>
      <c r="X32" s="631"/>
    </row>
    <row r="33">
      <c r="A33" s="448"/>
      <c r="B33" s="448"/>
      <c r="C33" s="448"/>
      <c r="D33" s="449"/>
      <c r="E33" s="449"/>
      <c r="F33" s="449"/>
      <c r="G33" s="451"/>
      <c r="H33" s="452"/>
      <c r="I33" s="448"/>
      <c r="J33" s="448"/>
      <c r="K33" s="448"/>
      <c r="L33" s="569"/>
      <c r="M33" s="620"/>
      <c r="N33" s="448"/>
      <c r="O33" s="675"/>
      <c r="P33" s="631"/>
      <c r="Q33" s="631"/>
      <c r="R33" s="631"/>
      <c r="S33" s="631"/>
      <c r="T33" s="631"/>
      <c r="U33" s="631"/>
      <c r="V33" s="631"/>
      <c r="W33" s="631"/>
      <c r="X33" s="631"/>
    </row>
    <row r="34">
      <c r="A34" s="448"/>
      <c r="B34" s="448"/>
      <c r="C34" s="448"/>
      <c r="D34" s="449"/>
      <c r="E34" s="449"/>
      <c r="F34" s="449"/>
      <c r="G34" s="451"/>
      <c r="H34" s="452"/>
      <c r="I34" s="448"/>
      <c r="J34" s="448"/>
      <c r="K34" s="448"/>
      <c r="L34" s="569"/>
      <c r="M34" s="448"/>
      <c r="N34" s="448"/>
      <c r="O34" s="675"/>
      <c r="P34" s="631"/>
      <c r="Q34" s="631"/>
      <c r="R34" s="631"/>
      <c r="S34" s="631"/>
      <c r="T34" s="631"/>
      <c r="U34" s="631"/>
      <c r="V34" s="631"/>
      <c r="W34" s="631"/>
      <c r="X34" s="631"/>
    </row>
    <row r="35">
      <c r="A35" s="448"/>
      <c r="B35" s="448"/>
      <c r="C35" s="448"/>
      <c r="D35" s="449"/>
      <c r="E35" s="449"/>
      <c r="F35" s="449"/>
      <c r="G35" s="451"/>
      <c r="H35" s="452"/>
      <c r="I35" s="448"/>
      <c r="J35" s="448"/>
      <c r="K35" s="448"/>
      <c r="L35" s="569"/>
      <c r="M35" s="448"/>
      <c r="N35" s="448"/>
      <c r="O35" s="675"/>
      <c r="P35" s="631"/>
      <c r="Q35" s="631"/>
      <c r="R35" s="631"/>
      <c r="S35" s="631"/>
      <c r="T35" s="631"/>
      <c r="U35" s="631"/>
      <c r="V35" s="631"/>
      <c r="W35" s="631"/>
      <c r="X35" s="631"/>
    </row>
    <row r="36">
      <c r="A36" s="448"/>
      <c r="B36" s="448"/>
      <c r="C36" s="448"/>
      <c r="D36" s="449"/>
      <c r="E36" s="449"/>
      <c r="F36" s="449"/>
      <c r="G36" s="451"/>
      <c r="H36" s="452"/>
      <c r="I36" s="448"/>
      <c r="J36" s="448"/>
      <c r="K36" s="448"/>
      <c r="L36" s="569"/>
      <c r="M36" s="448"/>
      <c r="N36" s="448"/>
      <c r="O36" s="675"/>
      <c r="P36" s="631"/>
      <c r="Q36" s="631"/>
      <c r="R36" s="631"/>
      <c r="S36" s="631"/>
      <c r="T36" s="631"/>
      <c r="U36" s="631"/>
      <c r="V36" s="631"/>
      <c r="W36" s="631"/>
      <c r="X36" s="631"/>
    </row>
    <row r="37">
      <c r="A37" s="448"/>
      <c r="B37" s="448"/>
      <c r="C37" s="448"/>
      <c r="D37" s="449"/>
      <c r="E37" s="449"/>
      <c r="F37" s="449"/>
      <c r="G37" s="451"/>
      <c r="H37" s="452"/>
      <c r="I37" s="448"/>
      <c r="J37" s="448"/>
      <c r="K37" s="448"/>
      <c r="L37" s="569"/>
      <c r="M37" s="448"/>
      <c r="N37" s="448"/>
      <c r="O37" s="675"/>
      <c r="P37" s="631"/>
      <c r="Q37" s="631"/>
      <c r="R37" s="631"/>
      <c r="S37" s="631"/>
      <c r="T37" s="631"/>
      <c r="U37" s="631"/>
      <c r="V37" s="631"/>
      <c r="W37" s="631"/>
      <c r="X37" s="631"/>
    </row>
    <row r="38">
      <c r="A38" s="448"/>
      <c r="B38" s="448"/>
      <c r="C38" s="448"/>
      <c r="D38" s="449"/>
      <c r="E38" s="449"/>
      <c r="F38" s="449"/>
      <c r="G38" s="451"/>
      <c r="H38" s="452"/>
      <c r="I38" s="448"/>
      <c r="J38" s="448"/>
      <c r="K38" s="448"/>
      <c r="L38" s="569"/>
      <c r="M38" s="448"/>
      <c r="N38" s="448"/>
      <c r="O38" s="675"/>
      <c r="P38" s="631"/>
      <c r="Q38" s="631"/>
      <c r="R38" s="631"/>
      <c r="S38" s="631"/>
      <c r="T38" s="631"/>
      <c r="U38" s="631"/>
      <c r="V38" s="631"/>
      <c r="W38" s="631"/>
      <c r="X38" s="631"/>
    </row>
    <row r="39">
      <c r="A39" s="448"/>
      <c r="B39" s="448"/>
      <c r="C39" s="448"/>
      <c r="D39" s="449"/>
      <c r="E39" s="449"/>
      <c r="F39" s="449"/>
      <c r="G39" s="451"/>
      <c r="H39" s="452"/>
      <c r="I39" s="448"/>
      <c r="J39" s="448"/>
      <c r="K39" s="448"/>
      <c r="L39" s="569"/>
      <c r="M39" s="448"/>
      <c r="N39" s="448"/>
      <c r="O39" s="675"/>
      <c r="P39" s="631"/>
      <c r="Q39" s="631"/>
      <c r="R39" s="631"/>
      <c r="S39" s="631"/>
      <c r="T39" s="631"/>
      <c r="U39" s="631"/>
      <c r="V39" s="631"/>
      <c r="W39" s="631"/>
      <c r="X39" s="631"/>
    </row>
    <row r="40">
      <c r="A40" s="448"/>
      <c r="B40" s="448"/>
      <c r="C40" s="448"/>
      <c r="D40" s="449"/>
      <c r="E40" s="449"/>
      <c r="F40" s="449"/>
      <c r="G40" s="451"/>
      <c r="H40" s="452"/>
      <c r="I40" s="448"/>
      <c r="J40" s="448"/>
      <c r="K40" s="448"/>
      <c r="L40" s="569"/>
      <c r="M40" s="448"/>
      <c r="N40" s="448"/>
      <c r="O40" s="675"/>
      <c r="P40" s="631"/>
      <c r="Q40" s="631"/>
      <c r="R40" s="631"/>
      <c r="S40" s="631"/>
      <c r="T40" s="631"/>
      <c r="U40" s="631"/>
      <c r="V40" s="631"/>
      <c r="W40" s="631"/>
      <c r="X40" s="631"/>
    </row>
    <row r="41">
      <c r="A41" s="448"/>
      <c r="B41" s="448"/>
      <c r="C41" s="448"/>
      <c r="D41" s="449"/>
      <c r="E41" s="449"/>
      <c r="F41" s="449"/>
      <c r="G41" s="451"/>
      <c r="H41" s="452"/>
      <c r="I41" s="448"/>
      <c r="J41" s="448"/>
      <c r="K41" s="448"/>
      <c r="L41" s="569"/>
      <c r="M41" s="448"/>
      <c r="N41" s="448"/>
      <c r="O41" s="675"/>
      <c r="P41" s="631"/>
      <c r="Q41" s="631"/>
      <c r="R41" s="631"/>
      <c r="S41" s="631"/>
      <c r="T41" s="631"/>
      <c r="U41" s="631"/>
      <c r="V41" s="631"/>
      <c r="W41" s="631"/>
      <c r="X41" s="631"/>
    </row>
    <row r="42">
      <c r="A42" s="448"/>
      <c r="B42" s="448"/>
      <c r="C42" s="448"/>
      <c r="D42" s="449"/>
      <c r="E42" s="449"/>
      <c r="F42" s="449"/>
      <c r="G42" s="451"/>
      <c r="H42" s="452"/>
      <c r="I42" s="448"/>
      <c r="J42" s="448"/>
      <c r="K42" s="448"/>
      <c r="L42" s="569"/>
      <c r="M42" s="448"/>
      <c r="N42" s="448"/>
      <c r="O42" s="675"/>
      <c r="P42" s="631"/>
      <c r="Q42" s="631"/>
      <c r="R42" s="631"/>
      <c r="S42" s="631"/>
      <c r="T42" s="631"/>
      <c r="U42" s="631"/>
      <c r="V42" s="631"/>
      <c r="W42" s="631"/>
      <c r="X42" s="631"/>
    </row>
    <row r="43">
      <c r="A43" s="448"/>
      <c r="B43" s="448"/>
      <c r="C43" s="448"/>
      <c r="D43" s="449"/>
      <c r="E43" s="449"/>
      <c r="F43" s="449"/>
      <c r="G43" s="451"/>
      <c r="H43" s="452"/>
      <c r="I43" s="448"/>
      <c r="J43" s="448"/>
      <c r="K43" s="448"/>
      <c r="L43" s="569"/>
      <c r="M43" s="448"/>
      <c r="N43" s="448"/>
      <c r="O43" s="675"/>
      <c r="P43" s="631"/>
      <c r="Q43" s="631"/>
      <c r="R43" s="631"/>
      <c r="S43" s="631"/>
      <c r="T43" s="631"/>
      <c r="U43" s="631"/>
      <c r="V43" s="631"/>
      <c r="W43" s="631"/>
      <c r="X43" s="631"/>
    </row>
    <row r="44">
      <c r="A44" s="448"/>
      <c r="B44" s="448"/>
      <c r="C44" s="448"/>
      <c r="D44" s="449"/>
      <c r="E44" s="449"/>
      <c r="F44" s="449"/>
      <c r="G44" s="451"/>
      <c r="H44" s="452"/>
      <c r="I44" s="448"/>
      <c r="J44" s="448"/>
      <c r="K44" s="448"/>
      <c r="L44" s="569"/>
      <c r="M44" s="448"/>
      <c r="N44" s="448"/>
      <c r="O44" s="675"/>
      <c r="P44" s="631"/>
      <c r="Q44" s="631"/>
      <c r="R44" s="631"/>
      <c r="S44" s="631"/>
      <c r="T44" s="631"/>
      <c r="U44" s="631"/>
      <c r="V44" s="631"/>
      <c r="W44" s="631"/>
      <c r="X44" s="631"/>
    </row>
    <row r="45">
      <c r="A45" s="448"/>
      <c r="B45" s="448"/>
      <c r="C45" s="448"/>
      <c r="D45" s="449"/>
      <c r="E45" s="449"/>
      <c r="F45" s="449"/>
      <c r="G45" s="451"/>
      <c r="H45" s="452"/>
      <c r="I45" s="448"/>
      <c r="J45" s="448"/>
      <c r="K45" s="448"/>
      <c r="L45" s="569"/>
      <c r="M45" s="448"/>
      <c r="N45" s="448"/>
      <c r="O45" s="675"/>
      <c r="P45" s="631"/>
      <c r="Q45" s="631"/>
      <c r="R45" s="631"/>
      <c r="S45" s="631"/>
      <c r="T45" s="631"/>
      <c r="U45" s="631"/>
      <c r="V45" s="631"/>
      <c r="W45" s="631"/>
      <c r="X45" s="631"/>
    </row>
    <row r="46">
      <c r="A46" s="448"/>
      <c r="B46" s="448"/>
      <c r="C46" s="448"/>
      <c r="D46" s="449"/>
      <c r="E46" s="449"/>
      <c r="F46" s="449"/>
      <c r="G46" s="451"/>
      <c r="H46" s="452"/>
      <c r="I46" s="448"/>
      <c r="J46" s="448"/>
      <c r="K46" s="448"/>
      <c r="L46" s="569"/>
      <c r="M46" s="448"/>
      <c r="N46" s="448"/>
      <c r="O46" s="675"/>
      <c r="P46" s="631"/>
      <c r="Q46" s="631"/>
      <c r="R46" s="631"/>
      <c r="S46" s="631"/>
      <c r="T46" s="631"/>
      <c r="U46" s="631"/>
      <c r="V46" s="631"/>
      <c r="W46" s="631"/>
      <c r="X46" s="631"/>
    </row>
    <row r="47">
      <c r="A47" s="448"/>
      <c r="B47" s="448"/>
      <c r="C47" s="448"/>
      <c r="D47" s="449"/>
      <c r="E47" s="449"/>
      <c r="F47" s="449"/>
      <c r="G47" s="451"/>
      <c r="H47" s="452"/>
      <c r="I47" s="448"/>
      <c r="J47" s="448"/>
      <c r="K47" s="448"/>
      <c r="L47" s="569"/>
      <c r="M47" s="448"/>
      <c r="N47" s="448"/>
      <c r="O47" s="675"/>
      <c r="P47" s="631"/>
      <c r="Q47" s="631"/>
      <c r="R47" s="631"/>
      <c r="S47" s="631"/>
      <c r="T47" s="631"/>
      <c r="U47" s="631"/>
      <c r="V47" s="631"/>
      <c r="W47" s="631"/>
      <c r="X47" s="631"/>
    </row>
    <row r="48">
      <c r="A48" s="448"/>
      <c r="B48" s="448"/>
      <c r="C48" s="448"/>
      <c r="D48" s="449"/>
      <c r="E48" s="449"/>
      <c r="F48" s="449"/>
      <c r="G48" s="451"/>
      <c r="H48" s="452"/>
      <c r="I48" s="448"/>
      <c r="J48" s="448"/>
      <c r="K48" s="448"/>
      <c r="L48" s="569"/>
      <c r="M48" s="448"/>
      <c r="N48" s="448"/>
      <c r="O48" s="675"/>
      <c r="P48" s="631"/>
      <c r="Q48" s="631"/>
      <c r="R48" s="631"/>
      <c r="S48" s="631"/>
      <c r="T48" s="631"/>
      <c r="U48" s="631"/>
      <c r="V48" s="631"/>
      <c r="W48" s="631"/>
      <c r="X48" s="631"/>
    </row>
    <row r="49">
      <c r="A49" s="448"/>
      <c r="B49" s="448"/>
      <c r="C49" s="448"/>
      <c r="D49" s="449"/>
      <c r="E49" s="449"/>
      <c r="F49" s="449"/>
      <c r="G49" s="451"/>
      <c r="H49" s="452"/>
      <c r="I49" s="448"/>
      <c r="J49" s="448"/>
      <c r="K49" s="448"/>
      <c r="L49" s="569"/>
      <c r="M49" s="448"/>
      <c r="N49" s="448"/>
      <c r="O49" s="675"/>
      <c r="P49" s="631"/>
      <c r="Q49" s="631"/>
      <c r="R49" s="631"/>
      <c r="S49" s="631"/>
      <c r="T49" s="631"/>
      <c r="U49" s="631"/>
      <c r="V49" s="631"/>
      <c r="W49" s="631"/>
      <c r="X49" s="631"/>
    </row>
    <row r="50">
      <c r="A50" s="448"/>
      <c r="B50" s="448"/>
      <c r="C50" s="448"/>
      <c r="D50" s="449"/>
      <c r="E50" s="449"/>
      <c r="F50" s="449"/>
      <c r="G50" s="451"/>
      <c r="H50" s="452"/>
      <c r="I50" s="448"/>
      <c r="J50" s="448"/>
      <c r="K50" s="448"/>
      <c r="L50" s="569"/>
      <c r="M50" s="448"/>
      <c r="N50" s="448"/>
      <c r="O50" s="675"/>
      <c r="P50" s="631"/>
      <c r="Q50" s="631"/>
      <c r="R50" s="631"/>
      <c r="S50" s="631"/>
      <c r="T50" s="631"/>
      <c r="U50" s="631"/>
      <c r="V50" s="631"/>
      <c r="W50" s="631"/>
      <c r="X50" s="631"/>
    </row>
    <row r="51">
      <c r="A51" s="448"/>
      <c r="B51" s="448"/>
      <c r="C51" s="448"/>
      <c r="D51" s="449"/>
      <c r="E51" s="449"/>
      <c r="F51" s="449"/>
      <c r="G51" s="451"/>
      <c r="H51" s="452"/>
      <c r="I51" s="448"/>
      <c r="J51" s="448"/>
      <c r="K51" s="448"/>
      <c r="L51" s="569"/>
      <c r="M51" s="448"/>
      <c r="N51" s="448"/>
      <c r="O51" s="675"/>
      <c r="P51" s="631"/>
      <c r="Q51" s="631"/>
      <c r="R51" s="631"/>
      <c r="S51" s="631"/>
      <c r="T51" s="631"/>
      <c r="U51" s="631"/>
      <c r="V51" s="631"/>
      <c r="W51" s="631"/>
      <c r="X51" s="631"/>
    </row>
    <row r="52">
      <c r="A52" s="448"/>
      <c r="B52" s="448"/>
      <c r="C52" s="448"/>
      <c r="D52" s="449"/>
      <c r="E52" s="449"/>
      <c r="F52" s="449"/>
      <c r="G52" s="451"/>
      <c r="H52" s="452"/>
      <c r="I52" s="448"/>
      <c r="J52" s="448"/>
      <c r="K52" s="448"/>
      <c r="L52" s="569"/>
      <c r="M52" s="448"/>
      <c r="N52" s="448"/>
      <c r="O52" s="675"/>
      <c r="P52" s="631"/>
      <c r="Q52" s="631"/>
      <c r="R52" s="631"/>
      <c r="S52" s="631"/>
      <c r="T52" s="631"/>
      <c r="U52" s="631"/>
      <c r="V52" s="631"/>
      <c r="W52" s="631"/>
      <c r="X52" s="631"/>
    </row>
    <row r="53">
      <c r="A53" s="448"/>
      <c r="B53" s="448"/>
      <c r="C53" s="448"/>
      <c r="D53" s="449"/>
      <c r="E53" s="449"/>
      <c r="F53" s="449"/>
      <c r="G53" s="451"/>
      <c r="H53" s="452"/>
      <c r="I53" s="448"/>
      <c r="J53" s="448"/>
      <c r="K53" s="448"/>
      <c r="L53" s="569"/>
      <c r="M53" s="448"/>
      <c r="N53" s="448"/>
      <c r="O53" s="675"/>
      <c r="P53" s="631"/>
      <c r="Q53" s="631"/>
      <c r="R53" s="631"/>
      <c r="S53" s="631"/>
      <c r="T53" s="631"/>
      <c r="U53" s="631"/>
      <c r="V53" s="631"/>
      <c r="W53" s="631"/>
      <c r="X53" s="631"/>
    </row>
    <row r="54">
      <c r="A54" s="448"/>
      <c r="B54" s="448"/>
      <c r="C54" s="448"/>
      <c r="D54" s="449"/>
      <c r="E54" s="449"/>
      <c r="F54" s="449"/>
      <c r="G54" s="451"/>
      <c r="H54" s="452"/>
      <c r="I54" s="448"/>
      <c r="J54" s="448"/>
      <c r="K54" s="448"/>
      <c r="L54" s="569"/>
      <c r="M54" s="448"/>
      <c r="N54" s="448"/>
      <c r="O54" s="675"/>
      <c r="P54" s="631"/>
      <c r="Q54" s="631"/>
      <c r="R54" s="631"/>
      <c r="S54" s="631"/>
      <c r="T54" s="631"/>
      <c r="U54" s="631"/>
      <c r="V54" s="631"/>
      <c r="W54" s="631"/>
      <c r="X54" s="631"/>
    </row>
    <row r="55">
      <c r="A55" s="448"/>
      <c r="B55" s="448"/>
      <c r="C55" s="448"/>
      <c r="D55" s="449"/>
      <c r="E55" s="449"/>
      <c r="F55" s="449"/>
      <c r="G55" s="451"/>
      <c r="H55" s="452"/>
      <c r="I55" s="448"/>
      <c r="J55" s="448"/>
      <c r="K55" s="448"/>
      <c r="L55" s="569"/>
      <c r="M55" s="448"/>
      <c r="N55" s="448"/>
      <c r="O55" s="675"/>
      <c r="P55" s="631"/>
      <c r="Q55" s="631"/>
      <c r="R55" s="631"/>
      <c r="S55" s="631"/>
      <c r="T55" s="631"/>
      <c r="U55" s="631"/>
      <c r="V55" s="631"/>
      <c r="W55" s="631"/>
      <c r="X55" s="631"/>
    </row>
    <row r="56">
      <c r="A56" s="448"/>
      <c r="B56" s="448"/>
      <c r="C56" s="448"/>
      <c r="D56" s="449"/>
      <c r="E56" s="449"/>
      <c r="F56" s="449"/>
      <c r="G56" s="451"/>
      <c r="H56" s="452"/>
      <c r="I56" s="448"/>
      <c r="J56" s="448"/>
      <c r="K56" s="448"/>
      <c r="L56" s="569"/>
      <c r="M56" s="448"/>
      <c r="N56" s="448"/>
      <c r="O56" s="675"/>
      <c r="P56" s="631"/>
      <c r="Q56" s="631"/>
      <c r="R56" s="631"/>
      <c r="S56" s="631"/>
      <c r="T56" s="631"/>
      <c r="U56" s="631"/>
      <c r="V56" s="631"/>
      <c r="W56" s="631"/>
      <c r="X56" s="631"/>
    </row>
  </sheetData>
  <dataValidations count="26" disablePrompts="0">
    <dataValidation sqref="G10:G56"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56" type="list" allowBlank="1" errorStyle="stop" imeMode="noControl" operator="between" showDropDown="0" showErrorMessage="0" showInputMessage="0">
      <formula1>'Списки'!$E$2:$E$1002</formula1>
    </dataValidation>
    <dataValidation sqref="K10 K33:K56" type="list" allowBlank="1" errorStyle="stop" imeMode="noControl" operator="between" showDropDown="0" showErrorMessage="0" showInputMessage="0">
      <formula1>'Списки'!$A$2:$A$1002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200E8-00D6-4D9D-ACB1-006800C20035}">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400EA-0056-4F02-89BC-00E5002B002D}">
            <xm:f>1</xm:f>
            <x14:dxf>
              <font>
                <color indexed="65"/>
              </font>
              <fill>
                <patternFill patternType="solid">
                  <fgColor rgb="FF434343"/>
                  <bgColor rgb="FF434343"/>
                </patternFill>
              </fill>
              <border>
                <left style="none"/>
                <right style="none"/>
                <top style="none"/>
                <bottom style="none"/>
                <diagonal style="none"/>
              </border>
            </x14:dxf>
          </x14:cfRule>
          <xm:sqref>G10:G56</xm:sqref>
        </x14:conditionalFormatting>
        <x14:conditionalFormatting xmlns:xm="http://schemas.microsoft.com/office/excel/2006/main">
          <x14:cfRule type="cellIs" priority="11" operator="equal" id="{00D0009B-008E-4F94-A5FE-00BC008B0034}">
            <xm:f>0.5</xm:f>
            <x14:dxf>
              <font>
                <color indexed="65"/>
              </font>
              <fill>
                <patternFill patternType="solid">
                  <fgColor rgb="FF999999"/>
                  <bgColor rgb="FF999999"/>
                </patternFill>
              </fill>
              <border>
                <left style="none"/>
                <right style="none"/>
                <top style="none"/>
                <bottom style="none"/>
                <diagonal style="none"/>
              </border>
            </x14:dxf>
          </x14:cfRule>
          <xm:sqref>G10:G56</xm:sqref>
        </x14:conditionalFormatting>
        <x14:conditionalFormatting xmlns:xm="http://schemas.microsoft.com/office/excel/2006/main">
          <x14:cfRule type="cellIs" priority="10" operator="equal" id="{00170055-00E8-4DE2-8F43-000F00AE001D}">
            <xm:f>0.2</xm:f>
            <x14:dxf>
              <font/>
              <fill>
                <patternFill patternType="solid">
                  <fgColor rgb="FFCCCCCC"/>
                  <bgColor rgb="FFCCCCCC"/>
                </patternFill>
              </fill>
              <border>
                <left style="none"/>
                <right style="none"/>
                <top style="none"/>
                <bottom style="none"/>
                <diagonal style="none"/>
              </border>
            </x14:dxf>
          </x14:cfRule>
          <xm:sqref>G10:G56</xm:sqref>
        </x14:conditionalFormatting>
        <x14:conditionalFormatting xmlns:xm="http://schemas.microsoft.com/office/excel/2006/main">
          <x14:cfRule type="containsText" priority="9" operator="containsText" text="ПД" id="{00C10089-005A-4294-9048-007200BD00AA}">
            <xm:f>NOT(ISERROR(SEARCH(("ПД"),(K3))))</xm:f>
            <x14:dxf>
              <font/>
              <fill>
                <patternFill patternType="solid">
                  <fgColor rgb="FFF9CB9C"/>
                  <bgColor rgb="FFF9CB9C"/>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9" operator="containsText" text="ПД" id="{00F9008B-0064-49C4-8762-007A006E0085}">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F20053-004E-42D5-ACEC-00B3004700EF}">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F400F7-0071-4F4A-81EE-001B006200FD}">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480083-00C5-40C3-A562-003C0069002E}">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5000F1-005A-4561-B951-00CF00FD0034}">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F00069-0026-44F3-B4FE-00D300A400A1}">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2400C7-00C6-48F5-9464-00CF00840088}">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FC003A-006A-4CC8-92FB-00E60003002F}">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040019-00E6-4863-8193-00F500090067}">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9C006E-00E4-4B13-AF35-007B00ED008B}">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330082-0035-4604-8102-006E003D0068}">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3A00FD-0060-49D2-9BEC-002600680038}">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6400D2-001C-47D9-9514-000300F2006A}">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9900B9-0050-4631-A032-00E2004D0009}">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9500C5-0079-405D-ABD2-00F70027008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B500EE-0094-474B-B5AE-009600EB00E2}">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1700C3-0055-4E0E-8F53-008300F10086}">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83006C-00ED-40F5-A9EB-003400A500A2}">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BF0007-00D9-45DD-9177-00140064001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B800C5-0062-4832-A377-0074009E00C4}">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3F0079-00DB-409D-BA2B-001800480054}">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B000F9-007F-4E9B-958E-001200AE0081}">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AC0080-002A-46E7-B69A-0022000E00E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AA00B2-0081-4356-AF40-00BC00F400C8}">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2700A7-0086-44A6-A7A6-000C00CA00CA}">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B0080-0097-4E38-B1DE-009D00B90034}">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940038-005C-45CC-BCD3-00DC00A200A5}">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400051-0041-4276-9C69-008E00F40050}">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700D8-004E-46E3-88D5-00A7005D000B}">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B2005C-0067-4B0D-B4E6-00E700760008}">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E4006A-0077-4494-8E33-003E00380009}">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450021-00DB-453A-B72F-008A00F9006B}">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1F0034-00CF-4517-B7BC-00F700C90039}">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8B0004-00BC-4A82-A521-0060001B0045}">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25006C-00CC-40BA-913A-0061004300F4}">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B0044-0028-4CD2-8E24-000700F600C5}">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500028-005B-490B-9DA5-0027003B00F1}">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380084-00A7-4544-9CA9-00A300880076}">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7600CA-002C-46B1-9F29-00C000E500EA}">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EB0000-00BA-4AF9-A94B-007500D10023}">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90051-001C-4783-A8E6-00F4002700F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860022-0076-409B-9DAC-00F200F400A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320083-00F4-4D0F-A26A-002A00E2005B}">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A800AA-0027-46B3-BB1A-002700F900C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5F00CB-00FA-40BA-82EA-00A9009E004E}">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8E000F-006B-4933-A474-004900BD00EE}">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4008E-001F-4B2E-943C-009B003A004D}">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B0073-005D-46DC-BBF4-00B300B50018}">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040015-00C7-4A16-83F1-00FC001C00FB}">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160046-009D-4AC9-83DC-008E005E0084}">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1800FA-0001-4800-8403-007300E100D7}">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0500BE-0057-440A-A912-00E300AD00B7}">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07008E-00CF-4982-A804-00BA00BB0073}">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91000D-0004-43BA-B941-00BE001C002D}">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3800FF-0091-4081-B1C8-0097008000E6}">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AD004D-008A-4239-94F1-00CC00E2003E}">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0500CF-00C5-48D7-92BC-003700080045}">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78002D-0008-4392-831A-00FB008D00E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50042-005D-4456-BA73-005E00C5008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DE0026-002B-4A99-8FB7-00DD000E0040}">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05000F-0075-4523-9ACB-00A6005D003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C000D-00CE-4513-B7E0-00A1000B000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09007F-00E8-42C9-BD84-00A6006B009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BA006E-00A9-4587-9DBE-0082005C00F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D002E-00D4-498A-97E1-00C500150006}">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1008F-002F-4B9E-BC0F-002200CF00DF}">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14006D-009A-481D-BB6B-001B0035009B}">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F0039-0013-4198-A84B-00A400EF00F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B20040-00F7-47D2-9D40-00C800FE0028}">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2D0096-0034-4192-91AD-00A5006200C6}">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43009B-00FE-414C-A119-009100B1006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7A0025-00FA-4852-BA5D-00C1003F00ED}">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AB007D-006D-41E4-BF83-002D00ED00F8}">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BF008E-00A5-4956-9658-000F002200CF}">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0B00E6-00E0-411D-91EF-0045001F0057}">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9A00ED-00B6-44A2-831D-009100A7002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560033-00E2-4A87-9D28-0065001A00A3}">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3F0019-0046-41E8-9D50-00B800420004}">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5F008E-00C8-443F-9FFC-00E2005F0066}">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7900AC-00BF-4BD5-896C-00D2001F006F}">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F800B6-0034-48F4-86D7-0001001100D9}">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1B009D-006C-46B5-B3E4-0053006E0076}">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B7006A-002D-4647-A617-009E007F00CB}">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D4009B-0074-47FB-8D68-00C8003C004C}">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460072-00EB-48D0-B360-0034009C0086}">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FD0029-0042-4132-84A4-00A500C50059}">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4100C0-0073-4CF5-9013-000800C800C2}">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83007F-00FE-42FD-A9D4-0063008900AF}">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F800B1-0070-439F-9ACB-00FD00B4009A}">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5A0065-0030-4498-B6FA-000700560035}">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90002F-0024-4CE0-9B49-0064006D00F8}">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2B002E-00BA-4491-BC70-003B009200AD}">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D10006-0047-4C9C-B950-0096002C006E}">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360090-009E-4B3D-809B-0039000D009D}">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C6007C-0052-4418-A069-002300F4000B}">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E000A1-009F-4071-9AA0-007100B700E5}">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1B0039-00F3-4D7E-B54D-00ED003700CB}">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1B0074-00E1-4F10-B379-005100720000}">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CF00B3-0083-48EA-8C71-0007009700D5}">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8F008C-00E6-4EC4-A05A-00450024003A}">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6D00B8-0030-436D-9F09-00F70079001E}">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BF00CD-001F-45EA-9CD6-00AB000900A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930070-0060-4A58-8748-00AC00D500B7}">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B900D8-00CB-429B-9DD8-003F00B50084}">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A1001F-000E-47FF-9E87-005600CF0044}">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A100C0-0020-49EA-BCC3-005300CA0017}">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100E1-00B2-43CC-A73A-0042006C00F5}">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2F00BC-0071-49EB-AABF-00990020006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700E0-0000-4120-9E42-00E100120040}">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490055-00F8-4C54-9B09-0038003300CA}">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B00082-0078-4E49-84B8-009700970064}">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CD00B3-006F-438D-8957-00B3001B0098}">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5E00D8-00ED-4894-B45A-000D0094008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C00BE-0068-4108-AFCF-00130010002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700FA-001F-47CE-B6BA-009D00560000}">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D0095-009D-441C-A1C2-00EA00AD003B}">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B10024-0016-4590-B30F-003E00A2003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F009A-00E4-489F-9C5A-002600370026}">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20070-00E3-4C57-B616-00E90038003A}">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290049-00F0-41F8-AE6F-005A005A0090}">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C300D3-0013-479D-9E25-00EF00870092}">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180089-008B-4DDE-85BC-00F100F9004A}">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E500AD-0091-4355-9C62-0021007200C3}">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8A000D-00DA-4AF8-BDB9-0091000800EC}">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5900C1-0080-4C0F-8608-00AD00FC0061}">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010070-00CC-4B3D-A767-004300B2007A}">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0F0078-00C9-4323-B4E3-001C0092003E}">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440054-0001-4DE3-9F98-00F3000900D1}">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FB0066-0003-4281-8676-0042000100FD}">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B300F3-00C4-4575-A193-005300A900B5}">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AA0089-00BE-41D9-B50A-0046000F0056}">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7B00EE-00C8-4E7D-866D-0074007C00C7}">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E80046-00EE-4E33-8C5B-0088003000C9}">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B300C1-00CE-435D-ACEA-00DB00990098}">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8D0061-00B6-41C6-92D8-002D000700DE}">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66002B-0026-4B9D-823A-003800D50032}">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390073-00F7-4EA1-BEC7-00B100B30057}">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A00A1-0008-431C-8F6E-0047004E0090}">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B70063-0013-4384-A90F-00B100CE000F}">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1800EC-0092-4AC1-8D52-0067009B00E8}">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250020-0016-4494-8196-00A3009D0045}">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E007B-00B4-4E6F-89AC-001300670064}">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2800BE-00B7-4F3F-9C99-0054002C008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C002C-009A-4AB7-818A-00AE00250052}">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900F1-0003-44E5-8070-00E300CF0038}">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3C0057-0044-4FB9-8DF5-00C90004006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B400D8-0002-4962-A418-004300AB0071}">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900DB-00F4-4421-B38B-00C800860027}">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2B00F1-0017-4BC1-96B8-002500BE00C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00010-005C-42FF-902C-000400BA001B}">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D001E-00F9-4556-8D68-002000540007}">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9D00F9-0038-4DDA-8BBB-005C00E6007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5100E3-0036-4536-BFDF-0045001F00F6}">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B0060-0036-4144-98FB-002600E800F1}">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F9005E-00D4-4279-B600-00B50080008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E90032-0093-4DF2-A263-009900BA00B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9F0039-0084-44AE-AF86-00A1007800B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000FC-00EF-4A96-A109-008F005F006C}">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000E2-005F-4185-BE00-000100B10070}">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100F5-0007-4D0F-A416-00D5007C0019}">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8700CD-00E2-4E1A-A3F1-00A90096007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BC00F8-0033-4A4C-867C-0037005D004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7200AA-0088-4658-8DCC-00A600F900E5}">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0600D4-0073-4F87-BD25-007E007F0004}">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A200AA-0002-4C60-A9C2-0034007D0009}">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FA0068-0072-4815-9FBD-007A00E2005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9B0036-000F-4396-93B5-0065000E006C}">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30001C-0083-4827-B00C-00AE00B4008F}">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B20002-00FE-4653-A0E3-005400510000}">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5B00F0-00C5-4AEF-8A18-005D007C00E0}">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40005-0056-4965-A0CC-001F005500D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70062-0026-4536-BCC5-000A00B3000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5007C-009A-46B5-AFB7-009700B60077}">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30060-007C-4F9F-A02A-008B00DA0016}">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E0002A-00E2-42D6-A695-00DD008000D1}">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20003-0075-445B-A5B2-00120034009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B0076-0019-4734-AC68-009D009A002B}">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F0006-00B1-417D-B981-0050000100F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5A00E7-00B0-4CC5-8360-008500E30031}">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A0012-0029-4D6F-98ED-002600FA00E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BC0043-00F1-4EC8-ABD4-007B00AF00C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600BF-0055-4E45-87DE-004F009400F2}">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90057-0064-41F4-BE99-007D0044003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6B0068-002A-46A7-9201-0018007E005E}">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C6005E-00A7-4DD4-9BE8-006400E300D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A00F6-00F5-4302-A8E1-003600AD003B}">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60007-008E-48D8-BB77-00370073003A}">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24001F-006C-494A-97FD-00040020000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6600E9-0024-472B-B4FA-00C60083004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F000D-00DD-4715-A036-00E7002000D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DF005F-0085-48D2-A0D3-007E0044005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E0014-00B2-4ECF-83C0-0093006300A5}">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F00C7-002B-4AFE-A91E-004100DA003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DD00B0-00AF-4F8C-AF26-00A200AE004B}">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5900A4-0065-42B3-9D71-0006002E00F3}">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2000B7-005D-4EEA-A72B-0049003700C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6E0004-0048-4F23-B4E1-008100F8003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80060-007F-4B55-A74B-00CF00A600F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400B9-00B2-47CB-ACEE-000D006600A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600F3-00E4-435F-A0FF-002D000200E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B4006E-00CF-4EBD-899B-00CB007400D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690012-0097-44BC-A8B8-0037003D0075}">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BB005D-0083-4CD2-A1C8-00CA002000FD}">
            <xm:f>NOT(ISERROR(SEARCH(("отменено"),(K3))))</xm:f>
            <x14:dxf>
              <font/>
              <fill>
                <patternFill patternType="solid">
                  <fgColor rgb="FFD9EAD3"/>
                  <bgColor rgb="FFD9EAD3"/>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8" operator="containsText" text="отменено" id="{004A007C-0082-4B6E-8363-008F008A0086}">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8C0068-00B9-4917-8475-004A004700F7}">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33001C-0069-4836-8FDA-0057009F00F6}">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F00017-0058-416A-8DB6-00FB00E60089}">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1F009B-0051-4B28-982E-00D500A600E2}">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95003C-003B-409E-BE60-00D300E50099}">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860043-0064-49FD-BE1A-0048009300DA}">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7A00A5-00F9-4797-9DD5-00E2003F004B}">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6500E7-0065-4DCC-8D75-00CA007A009F}">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D0007E-0051-40F6-A43A-001500BA004B}">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760068-0024-452B-83D3-00E100C600E5}">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E20075-00D0-4743-B4F6-002B004A0063}">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F0007B-0091-49A5-88CD-00AA003F004A}">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C70012-0058-41E2-A65D-00D90090004B}">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7B00BF-0011-4717-AD3B-00A900F3001E}">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050082-00EB-46BA-B1CB-007600EA005C}">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0800BF-0097-45BD-B9F5-001B002C002A}">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0F00D0-005C-49F1-905F-004A00990027}">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700E1-0018-408B-BDC4-00590079004F}">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6D00C2-0008-4842-B067-008600570003}">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9C00FA-00FC-4F75-B261-003C00DE0034}">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F0095-0076-40A0-B4F9-00A600440095}">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0A0062-0037-4E07-9F5B-005500EE00F0}">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25003E-008A-4DF1-8331-00C700E8008E}">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B0079-0011-4276-A3C4-0017007A0068}">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8600E4-0027-4796-8427-0091001F0055}">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FF0026-0063-4170-B39F-000100390015}">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E00062-000E-4D78-AC6A-00D000EE004B}">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F000A-0036-408A-9CCD-00BD00790088}">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80072-00B8-4FC3-B6D8-00D4009C0056}">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210061-001B-40D6-8186-00F5007300F1}">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C70061-00C0-433F-8469-005E00310009}">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AB00A2-00D1-4955-A91E-00C6001E0039}">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1F0008-0009-492E-9DC8-00970076006D}">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220073-00E2-4019-8723-008100FD007C}">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CA001A-0005-4291-B50E-00A400D10013}">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1E0024-002F-4CB1-8E24-008D00E00024}">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4000F3-0057-40C4-9254-004E00BB00A5}">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6A0090-0005-4457-B396-009200740054}">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5D0033-00D7-4139-914C-00BD003400D7}">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50087-00FA-43F0-AA92-00D600C000B7}">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8100B9-005C-472D-A2A0-006900D600B5}">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280092-007F-4B51-A263-00EF004B00D0}">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DD004A-00C3-4D26-B00D-0090004F00B3}">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D00009-00CE-401B-8090-004600200084}">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F0052-0003-41CE-96ED-004A007200A4}">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7300C8-0058-41C0-82F2-00C60041004F}">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000AB-00AA-4F1C-A905-0060005800A7}">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6300B6-001D-42BF-9582-001400F100CA}">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5200FD-0087-4E03-B89D-003400000090}">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C400FC-00BA-4A1C-A75A-00F200C400C8}">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100CF-003C-4806-982D-0091005C0013}">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900051-006C-4700-8BCC-00B600E3002E}">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500C2-00EC-400C-80EA-00EF0085006C}">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820091-005A-416F-98CE-005E00B500B0}">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8D008E-0080-495F-B2C7-00B1002200B7}">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1E00F4-00CB-43B1-826E-007A00450063}">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800032-0050-4FD0-8664-008E00E30051}">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A200F7-00DE-44EB-9B12-004D00900005}">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8D00ED-00EE-4A29-8519-005F00A90001}">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840002-00E5-4433-8998-00F100670033}">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E60019-0014-40E1-8E3B-00E1009000C9}">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460031-0053-4A45-8324-005B006700A4}">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B200B2-0093-4A7F-9506-00A6009100FC}">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5200B2-0099-4889-9B9A-009600A300F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4C00F1-0004-4AA7-89A0-00EB00930029}">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9B00F7-000D-479F-8269-00DB004C006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2C00CF-0073-4B31-AB21-00C1009E009E}">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2800F2-000C-48FE-BA1A-005A00650017}">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4D0093-0023-48E1-9C9A-003200DD00A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1A00AB-00F5-417C-B507-00FE006F007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600F1-0006-43DF-9857-0037006C0093}">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80092-0088-4F58-B30A-0096004C006B}">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80094-00D3-4FE8-B1CC-004000C40065}">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1B00D8-0012-4E87-A0D0-006700920042}">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810054-00D1-4215-9F2A-00E0000F007E}">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D9006E-007D-4773-8DE0-00EB00EB001D}">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C40081-00B4-4C82-925B-002000AE0041}">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7A00E8-005B-48FB-B384-008300E90046}">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B70001-002C-4C9A-97FE-00D800C8006B}">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AB0064-009C-4D69-B52C-002D00EC0017}">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7E0091-0056-4A38-994F-00D40084004A}">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DA00B4-0034-436F-AC43-004B0014003F}">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D0004E-005C-40B9-92B5-005B008C00FC}">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62005D-00BF-4217-8B8A-005B007B0049}">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C700F9-00BF-4988-A361-002E00320043}">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75001D-00B6-4E79-BDCB-0001004500D3}">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1E00CC-005A-4ED5-8A05-000C00780042}">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2A004F-002E-4BE7-83E4-00D0002700D5}">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1000AF-009F-473D-B39C-00A6007D0060}">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A900D3-0071-4866-927E-005300B000E4}">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0E00DC-0070-4A39-AECA-00A400DF00E9}">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3B00A9-004A-44DB-9C86-00FB00AD0098}">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D30015-00D2-49EF-94E9-0023004F00C8}">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C30092-0004-46DA-AE84-003100690082}">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F002A-005E-46A7-A777-0082003600E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80021-0067-4B70-BD7E-00BE0026000B}">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90079-0053-4716-BFC4-003D004400B7}">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10059-0014-48AE-AD1E-008200AA00BC}">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450030-00D8-413A-BA00-00AD00DB004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0D00A7-004D-4956-A593-002C00EE00FE}">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F30041-002C-4137-AB6C-00B300E40092}">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220017-00E3-42D7-B84B-008900C300D7}">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A003E-0044-4C9C-B6CC-001300C400BE}">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490095-00B0-49B7-BEA3-0009006A0032}">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4C00BF-0033-4F75-8143-00F200480094}">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EA00F0-00E8-4F2C-B3AC-00D1004900F7}">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A00E4-0021-4048-AF59-00E3000400AD}">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31008C-0098-4E9D-ABC2-000300ED008B}">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800A2-00BD-40B1-8FCF-00FD007E00E1}">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9001C-0067-4A5C-AA36-00770073000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B002E-0036-4820-8F6E-005200FF006B}">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A00F2-007A-44C9-8C5D-00EE00310023}">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B20052-00A2-41AC-9729-000000EF00F8}">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9C007B-0001-4730-9CBA-00E400C9001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700CC-007D-4C04-AE7F-004F00CD0000}">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C0022-00DA-4134-863F-00E800BA00AE}">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DB0028-0028-46C5-97AE-00D6002300C9}">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E00BD-00C8-430E-AA3D-004D000D00F1}">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3900C1-00FC-4C8A-9F27-002F000D009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4D0017-00D3-4783-8722-00B100A900B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60097-00EB-4815-A7FB-00C300ED00F6}">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430015-00E5-46AD-BE8A-002800E500F8}">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F700B6-009F-4540-A1EA-00DD004400F2}">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310019-00F9-4C3A-AB79-00E200670048}">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C00003-0084-49C7-BE3E-00ED00DC00E7}">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03005A-00DB-4A10-9368-00C6002B0069}">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1F0057-0036-4DD7-946B-008000380020}">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1A0008-0004-4233-B7FE-00EB0039009D}">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E30068-0019-477A-A207-001600F500E0}">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2A0058-0055-450A-B1AF-00FA002E0044}">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AB0083-00E2-4A0E-80F1-008A00D8008D}">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540068-008B-4673-975F-0082006F001B}">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DD00DE-0064-4998-87E7-00FC007F0080}">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BA00C6-008A-462D-B34A-003200D80092}">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4E001B-00A2-4D33-B97A-001E00510062}">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A900D8-0005-4B28-A7F4-009D009D001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B00FA-0081-4638-9061-00A300D4008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80042-002E-45B6-A04A-0067002C005A}">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30000-00A3-4402-8661-00880060007F}">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270012-0070-48A3-979E-0098009D0040}">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910048-003E-4B37-BCAA-004400B50045}">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5D0038-005A-4ADE-9534-001800B0006A}">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400D1-000F-4F63-85E1-000F00C000BB}">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E0077-001F-4CD9-924E-000D006900AD}">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65009C-00E4-4BFA-B7E8-009C00BC00D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A00CF-00BE-4C0F-A619-008500B5009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9B0086-0059-4EEE-AECA-008800DE007E}">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8600BA-0062-4BB2-94C0-00EB009300C2}">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F007E-002E-473A-9F79-00920056001E}">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4000BD-0011-47C1-92A8-0041000300E3}">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600078-00A8-449E-AF1A-0022004500EF}">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E40073-00B6-46C6-9EA6-00FC0063003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70015-007B-4D34-AC67-00FD0005000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570080-00C8-4868-8897-000A0057007F}">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85000C-00AD-464A-ACD7-003500A2000D}">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A00BB-00E6-40BE-A5FA-007200080011}">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30037-0026-4A34-8343-001100B900E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7003D-0074-4A09-A109-00F40041007D}">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3000E7-00CF-4D1F-B40F-00C30072001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2B0061-00C3-423F-AA9A-0007005900D8}">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60064-0081-4098-AE25-004A0072007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E300E3-0038-4CCC-B7F1-00FB005800C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E00FA-002C-4176-9C74-004500A600AA}">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100F0-0045-4EC5-A36C-00E40002008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7F0066-0055-4EBC-B9B0-00F1003A00B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4005D-002F-439A-9C01-004B006100AD}">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540099-0009-4ACE-BCBE-000E00A200D5}">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B0011-0009-46C3-AA8C-0019007E000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5007E-0031-4558-B9CC-00CB0002004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E0071-00DD-4AF9-A05B-007F00CA0092}">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9300A2-00B3-4988-823B-001A007F007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70070-0074-4CC4-8B87-006300BB003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E00D4-0085-426C-AF1F-0007003B007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B00017-009C-4D31-9134-002B0054004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160037-00A0-4BE4-A72C-00FE0031001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860027-007B-460F-A1BF-000B009B005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30020-002A-42B3-BBCB-0055002E00B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3005F-0062-41E7-B72C-004B004B007E}">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A008E-00DE-4FFE-9ADC-00A7005E009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A000F-00A0-4914-BA47-00790099007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D0085-000C-4E8F-A4C9-00EC006500CE}">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60042-001B-4F33-92CF-00BC00D00058}">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4100D2-00CC-42C8-BF15-003E00E9007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BA0043-00DA-44EC-8183-00CA004B006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9400DB-00C1-4A3C-9065-003C002F003F}">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2C008B-0016-4BB2-8F9F-00D300970092}">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C0009-0076-4F96-986F-00A400CA00FF}">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EC0068-00B9-41AD-BD34-007500D300C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800B8-0095-4466-8DBA-00BA00A400E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1000B-0048-49A2-8AA2-00BD008C002C}">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E600A5-0072-4B25-9C96-006900AF0012}">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C00DF-00FC-49D3-8719-0094001A004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C00FE-0099-4C2F-B946-00E0009A00A0}">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60068-0046-4A04-9C78-003B00BB002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890000-0064-4843-B8E2-00BF00D100F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1000E-005B-4990-97F0-007C0094007F}">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D0081-0036-4C88-B3A5-003700EF00F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7000C-00DC-4E02-9FD7-007400BC00F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F007A-0011-4730-86D9-001100CB00AE}">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470067-0010-4352-A6D8-000100F600A6}">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C60034-00ED-4ED5-94DC-006C009F00FF}">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ellIs" priority="7" operator="equal" id="{003200A2-00C8-4084-A44B-00BC00A800A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6" operator="equal" id="{006B0072-009E-4EC5-A287-002400B3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5" operator="equal" id="{0083002E-0009-4A84-AAFF-00A10074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4" operator="equal" id="{00320043-003E-4888-AEF3-000A009B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3" operator="equal" id="{005B009D-0080-48C7-BB97-00DD00FF00E6}">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ontainsText" priority="2" operator="containsText" text="повторно" id="{00F40063-0091-435F-AADC-001E00C10033}">
            <xm:f>NOT(ISERROR(SEARCH(("повторно"),(K3))))</xm:f>
            <x14:dxf>
              <font/>
              <fill>
                <patternFill patternType="solid">
                  <fgColor rgb="FFEA9999"/>
                  <bgColor rgb="FFEA9999"/>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2" operator="containsText" text="повторно" id="{00B6000C-000A-450E-A447-00DB00050005}">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3A005F-0076-4854-B56B-0033001600A5}">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F00098-0041-44BD-B969-00A4003D0076}">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4D0056-004C-4048-A789-00E900B70002}">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E10015-00E2-453C-B6CA-00D600320051}">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350086-006E-4FBF-A3BB-000E004800F8}">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6E0058-000B-446C-9366-0072002A00AB}">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DF0057-0027-4B8E-A899-00D0004100C2}">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070076-0054-410F-A676-003F002D0059}">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9D0091-00D9-43F2-A942-00530084009D}">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D000DE-005E-4C0E-B59A-000500030003}">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2E000D-0031-41D5-B632-00DA00AE009F}">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3D0074-0039-4CA0-A789-00C3004C005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4004E-002A-4CA0-B49C-009900C700B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51000D-00F1-48B1-A732-00130053002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7700A4-008B-4219-92D0-007E00E700A0}">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5F00B5-0059-46A1-ADD3-00E5006700D7}">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70065-005D-4A79-8196-000F004F0021}">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0A00B3-00F1-4E6A-A0EF-00E4007900B1}">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950069-0024-43BD-AD5D-0080003200D8}">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C8008B-00C2-47A7-A9F4-000D004E008B}">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A90032-00EF-46F8-ADA2-008A009B0011}">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E000DD-00BF-4807-B769-000C00160068}">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0D0044-003A-4781-8055-00D1005D00F1}">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2500F8-00C5-4713-AF48-003900510088}">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DA0002-00E2-4772-95CC-00B000820060}">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BF00E0-008B-4DCD-A412-00AD000E00F9}">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750077-00B2-4FEC-8929-006E00B200E8}">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D5003B-009D-4D75-9BD4-00A500B00003}">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C7006C-0030-40CE-8F3B-002E00EB0020}">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8D00CA-00A8-4DA5-B006-00C7001A003E}">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ED00BB-006E-48EA-9DC7-00F70038005A}">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1E006A-003F-4DFE-9674-00040060001F}">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0600C0-001C-4FC8-A17E-00B00098002B}">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890069-00DC-422F-B058-001100870036}">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EE00EC-008B-4DCF-A599-00D000600014}">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B0008-00EC-4C30-8F60-008200F000EC}">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0B0052-0014-4DD4-AA49-005400B80084}">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40054-004F-4740-8020-00E60064009B}">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9C006D-0040-42B0-85ED-0053002400B0}">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000BB-008E-47DC-A962-008600EF0030}">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BF0025-00FF-4823-88C9-00AD000F004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B00F8-00DE-4B5B-B3A4-008A000C0063}">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BC004F-00F7-4A8B-9CEC-008A004B0003}">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A90023-00D8-4263-ADDB-001C00D500E7}">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300CA-00E9-4ED0-8BAA-00C300D000E7}">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5005C-00CF-4332-B8D6-00D7005400F5}">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C50062-0037-4EDE-9B45-00E800E6001A}">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3E0018-00AB-4B56-A452-0088007E000C}">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BA007F-0013-4EC5-B253-004900DC007C}">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4000CF-0066-4B25-B9DA-000A00560067}">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FB00F0-0048-4EEF-9E70-00E600B7004D}">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9F005B-0083-4B23-A8BB-006B007800C6}">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1E00DE-006B-4AB7-859D-00EB00A4005F}">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9C0027-0086-4A4F-947F-00B700E900C1}">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1B0028-00B7-4C55-A8CA-00C7000D003E}">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600F2-0093-4817-A409-00380093002F}">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0A000C-0079-4C49-A0CB-009B00DE0037}">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88004E-0018-464A-875C-00F100C4006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FD0096-00DE-40CD-93CE-00B500160025}">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9900FF-0042-4C62-A130-005000CE0071}">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760074-0094-4613-9A79-0088009A0020}">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A3002B-0076-447E-A918-002800650058}">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300057-00B4-41BF-8CBC-001E00E1008C}">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A007E-00B8-45E9-8C12-00B900A7008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F300DB-00E7-419A-A357-00730006005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6006E-00C1-4D7A-B902-00960003004D}">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C30092-00B7-4040-8E4F-0060008C00A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550052-0025-4503-B573-00A7004B005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FA00B9-0096-4AAD-966A-00BA00C5002B}">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B3001A-0033-4410-A35D-00C5004F0099}">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9000C3-00A6-4932-A93A-0014007A00C0}">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BC0049-002A-4290-9A02-00D8006B00F1}">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30097-003B-469A-B252-0082000400F0}">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4F004D-0061-428F-AEFE-0047005C008A}">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FA009E-0013-4708-ADA6-0050006200DB}">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9100CB-0038-40A1-982A-00EE0076007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120009-00C5-4588-89BF-002E004D003C}">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8D0000-00FA-4DB1-9A60-00AC00500021}">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E2005E-0038-4163-A064-009A0050005C}">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100E1-00BC-4E85-8386-00F1004D00AF}">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F500A3-00A0-40D4-A8ED-0097000F0009}">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A5002F-00A5-4349-B61A-00A5004F00F1}">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B1003B-0068-4402-8675-000A00CA00F5}">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F100FB-00E2-40E8-96CF-0001002C00B5}">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2400BA-0025-4033-9953-0082009200F1}">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FB0063-00F6-4705-AFD0-00C600600074}">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8B0074-008F-46D6-92FC-0054006D00C0}">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490094-00C1-4A58-8C70-00C6007500BB}">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AF00AB-00C9-443B-8882-000F00160054}">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27002A-00D1-4E67-8027-006D00710029}">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C800A0-005E-450D-AC44-00EA007E003E}">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7B0075-00FF-4E27-BA48-006B006600D3}">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7700FF-00AD-454D-B146-00020084001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7C00AE-00D0-403E-BF4F-00A6006D001F}">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C90023-0031-43F6-8EDE-00910098004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A2003A-006A-488D-8826-00F5008E009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900B2-00F1-41EA-94F3-00F2003C00E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760019-003D-4828-AD9D-008F0058005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720095-00F4-4CDB-BB8A-00D100AA00D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200B1-006A-4AF4-8B0A-0030008A0082}">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F3009A-00D0-4D95-86B8-001D00A300A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3C00C7-00A9-4A67-929B-009000290028}">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1000A0-009D-468D-8C06-000800990053}">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200FD-00D1-4A3B-8E14-001F00D0002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1300FD-000D-49EA-8F37-0073001A007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8900DA-002B-4636-A3DE-0064008D003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A60062-0057-4C7F-8509-00B700E200C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C70044-00BE-4252-B1E3-00C100810027}">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B00D6-00CD-45C4-A06B-00D000B700D8}">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2A0019-0072-4665-8810-0098003A005A}">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4F0079-00DE-4927-85B5-007C00D0005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10079-00F6-46F8-A6EE-00B1003A005F}">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71006D-006A-4117-A1AD-0094004900A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CC0033-001B-4778-A8F2-0002000500A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D0062-0019-448D-8206-00A000AF00E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7001D-0018-480A-85EA-009F0014005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F00EA-0096-401B-B296-002900B10061}">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300E0-00FC-4D07-A4DD-00C900EC009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E0026-0069-499A-B450-0007008000A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3F003F-0058-46DD-A197-003A00C5007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9B00E4-00A1-4AFF-8179-00B70068000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560088-008F-41AA-BEF0-00AF00AD008D}">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760098-00B6-43F9-92A9-008F008F0010}">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340098-003D-462A-9A96-00FE00D2007B}">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7E003F-003D-46F1-A0A4-0059004F00A5}">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8E00EB-009C-447E-951E-001300EE00EB}">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AC009B-00D0-4C30-A026-0038007A002B}">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7B0001-009D-42D6-907A-0005009900A2}">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82005C-005F-4A97-8775-0020005A00EC}">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37005A-0002-4B0B-BBB3-0017006F004E}">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040059-00F6-4D62-8264-005B0092007D}">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E800E1-00D2-4BFB-A4E7-00D1005E008F}">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AE0046-0021-4D60-B4C5-00C50001002C}">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DD00D3-00D4-4460-A62E-007A005E0091}">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B500CD-00E4-4C25-A924-008B002F0066}">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9D0026-00FB-4F71-B568-001A009E0043}">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9E000B-00A8-460D-B8AC-006100EC00FC}">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C10044-000E-405A-A077-003B0086000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60018-0056-43B3-AD83-008900CF003D}">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2A0003-005B-4F2E-8F39-0035003200F5}">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1300F3-0093-460D-9ACF-008700650047}">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7A0034-00BD-4B3D-B2E6-0079002E0019}">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90036-00F5-4314-A76D-00DD00BE008C}">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E0080-0073-40C7-B170-006F006B0028}">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B400F8-0057-4B9B-B40F-0063000800D8}">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BB003D-005C-462F-8CB0-002700710085}">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380038-0032-4E10-903D-00FB001A001A}">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20073-000E-461A-AF27-008E00A7009D}">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B30065-00CF-472D-A718-00D700D6001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3002B-00B2-48E9-93E2-0075008D004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60015-0069-4D59-9B54-0031002700CD}">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C8001E-00CE-4CB1-8D62-005B00A30011}">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60085-00DF-41C5-A753-007900F500A4}">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A0058-00A1-49AD-9D5B-007600FA006C}">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40018-006C-40F3-AB4E-0057008900C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50088-004D-4741-B884-002F0073000F}">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4D000E-003C-4DE1-851F-00B70002004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E005E-00FA-4725-B6DF-00A20084003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30007A-0027-4E21-A5D3-000F00B5008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3A00C1-0079-41F7-A78A-00F000AA009A}">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C00A9-0050-4CB5-87BF-00420078007B}">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C800E8-002E-4345-B0EF-00D0004B00D4}">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90034-00B9-411F-96CC-003F00F700E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180095-0056-419D-853B-00950024006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FD006F-001D-4E28-9073-007400D800CE}">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500076-00DF-416D-A569-00F7003F006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D200AF-0088-446E-A1AE-005400B500D6}">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80063-00C2-479A-8636-002D004400A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5D00C0-005B-42F5-8184-00EC00D7009A}">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C0059-0081-4C96-A4A5-000B00B7009B}">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E30076-0011-4236-BF39-006200AD0036}">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00057-0090-4C66-A94F-002D00A3005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A00BA-0083-449F-A295-00C30043006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7C003D-009B-4046-B47A-004200C5003A}">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50062-0097-47B0-9032-0021009F004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800A1-004B-4B20-91C7-00F4008F003B}">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230068-009F-4DE8-984F-00E50065008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F0028-0030-4D46-8077-00F300AA006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1B0084-0070-4AE0-A43B-000E004900C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5300A7-005E-46C4-863B-00BC007800F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100CE-00E9-402C-BCB7-0081008C00C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20068-0064-42F2-8904-003C00C2009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E600A9-00C6-4CE6-8FCC-0041007600A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70055-00AD-4DC4-AA01-00050066003E}">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300F6-0001-43BF-B21A-003200D6003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50077-0095-4997-82CD-002C003300C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BD00D8-007C-497F-8BB4-00D300B9000B}">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C4002D-0015-438A-A84A-00C000DD00E2}">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2400FE-0020-4461-B11F-0029006000EC}">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CB002F-0051-4AC0-A6C0-00D9002B005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10046-0095-487F-8939-00BD0002000A}">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0800C1-0035-471C-AC4D-00080006007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E001A-00B2-4F0B-A4F7-00B300EB0095}">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F0068-0078-4E45-8820-004800F400DD}">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2E005B-001E-4DBB-A341-00D80026007A}">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2E0049-00ED-4898-B809-002C00630025}">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8B0041-003F-46AE-8D0C-002400FC00D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7C00C7-0091-4902-BC36-0028008A003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E200A1-00D1-4FBD-8D7C-0076009F00B7}">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9300FA-006C-49BA-A789-002300CD0034}">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9100A3-00B8-465E-A000-0076001F0069}">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1300C0-00D0-425C-A43A-000900CB0042}">
            <xm:f>NOT(ISERROR(SEARCH(("снято"),(K3))))</xm:f>
            <x14:dxf>
              <font/>
              <fill>
                <patternFill patternType="solid">
                  <fgColor rgb="FF93C47D"/>
                  <bgColor rgb="FF93C47D"/>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1" operator="containsText" text="снято" id="{003B000F-0027-4407-A81A-00860036006F}">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080041-0002-469F-9D47-0008003200F4}">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B20010-00C2-4670-AE47-001F00B80021}">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5800FE-00B6-4CE9-9BD5-00F60019008E}">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9F0030-0094-44AB-9FF6-0085008400ED}">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5C006D-008F-413A-A5B1-004D003800C6}">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DD0069-00EC-414F-BA0F-00DB008D0047}">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020047-00C6-4815-8CAE-00C8005F0005}">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270094-0027-4360-B81E-00F700CC004A}">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B700F5-00FA-4F70-940E-008C00E1005F}">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200B4-00D7-49BD-AE28-006E00D10087}">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8C004E-00F9-4042-B826-00B1007C0036}">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B004D-0015-486C-AF77-0081004500C5}">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5A001E-005A-4BD3-BB86-006500D900F6}">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B00AB-00E5-4464-A6C4-0031008D002B}">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1B002F-0035-4F55-9392-00E7005C0061}">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BB00B3-008E-48C5-88C0-004100B0007B}">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E0095-0041-4B72-9EC6-002200180067}">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0C00CD-0031-42AB-81E3-008600C600CE}">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500FE-00DE-49EA-820E-00AF00B4008E}">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35000F-00FF-4FCD-A0C9-004C003F008E}">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400028-0005-4772-8E1D-007000310017}">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E0084-0040-4DE0-958D-007300AE00CC}">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A00044-0050-4412-B140-0051003300F5}">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A70092-0003-4190-A27D-00F40090008F}">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D300E7-0059-4E07-9252-00310002003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900056-00CF-4B9B-B08F-004B005A0008}">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8700B5-00B3-43F7-A378-006F00A70002}">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E0007B-0076-42AC-9346-00E400A90043}">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0E0053-006F-4006-985C-008700AC0078}">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6F00F4-004C-4E6D-A2E3-00F6009E00C9}">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5A0072-0039-4F16-8D6D-0084006300F3}">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44006E-00A8-4BCC-9640-002D005600E2}">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2E0069-0016-4C65-BB79-00C300F60055}">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9E0091-0087-42AB-8E2C-0093005F00B4}">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30005B-00FB-4B4E-B8C5-0089001500EB}">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860061-002C-4E31-AC7A-00BE00890051}">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F000B6-004A-423B-952D-00E100250022}">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BB00F3-00A2-43D0-91F1-0011004900A9}">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C90035-0018-4C78-832E-00BD007C00B7}">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420059-0048-4D20-8268-00E700F300A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2F0099-0080-4E85-84DE-00CA003B006D}">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040055-0076-4C4D-8932-008300AA00C9}">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CC0034-003F-492A-99C4-000A001200F3}">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D10095-00F8-4A64-A4AF-009F001B0033}">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A800E8-0013-41DF-B6B9-007A005F0033}">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D5000F-0097-41E2-8F6E-0042006B00BE}">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8C009F-0074-4D59-B4AD-0040001900A9}">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6A00C5-0074-4D37-85FF-00DF003E0090}">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11005C-000B-4653-8F93-0023004000D4}">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DE002E-002C-4C35-94D6-001C009E0077}">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72002A-0051-45E2-AF0E-00B1006E0045}">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520031-002C-497E-B8FB-00660009008F}">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D700D1-0061-4860-8393-00050054006C}">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5F0012-005E-4919-8717-003000ED00FF}">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A40021-0028-4915-AADD-00FD00C400CC}">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1F0001-009C-4CB3-AFD0-006B00870031}">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680027-00B0-4768-8308-00DF000700F0}">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10016-00AF-46B5-B27A-009C0057009D}">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6D002C-0051-463B-B6D6-003000130073}">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2400AB-001E-4733-B74B-001C009700D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D800F5-009C-4B3A-9B57-0074008A002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B4002A-00A5-4841-9F95-008F009200F3}">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40061-0068-4FAB-9B21-003C005A00B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C00057-00BB-4C9B-AB3A-0010007D0000}">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5B0058-0043-4868-A966-004E00CC0046}">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4500CA-002F-4F8C-A042-000400E700D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6F00B9-009A-4C6F-B4ED-003900060089}">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CA0073-00FA-4C84-937C-00A200C90017}">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DA0089-00A3-4C05-83AA-004B00C100C6}">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46005C-00BB-4FBD-9198-00F1008E008B}">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4700A0-0034-4C2F-B8BF-007B009500C2}">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2004C-006D-483C-94F8-00FA004200FD}">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C6000E-00BA-4E3B-8560-00300097002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7D004B-003A-40BB-BE45-00DD00FF0048}">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F90046-004E-4CFB-AC58-00AE00C700C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DC00CF-00C7-47AD-BF9D-007B00400090}">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20060-001F-4FBA-AA29-00100000005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470056-0052-4577-879F-0007003D001E}">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E3000E-008C-4B52-A273-004600040019}">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AF0056-007F-4E50-9575-00B0008900CC}">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A4003B-00A9-4C85-8ACF-00490066007F}">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AE00A5-00D4-4395-8A14-007D004200E7}">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43000E-00D1-4077-A1D4-00C300EB00D8}">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BD005A-0013-4C3D-B0DD-00BD00BE005A}">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3400A3-0032-4B4D-BDC2-00F600A40079}">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CD00B8-0038-4BF4-AE2D-00930020007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A700DF-0006-4E4D-A879-00F8007B002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2800BE-00AD-44AF-956B-0052009C00C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5B00D3-00CA-44E7-873B-002700B50051}">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C200AC-001D-489E-936A-0065006600EB}">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6E008D-003D-46AA-87FB-005E00A40098}">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DD00B0-002E-428C-A58B-007000DF00D9}">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8D0026-004F-46A2-9C6D-007C00D800E3}">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400016-0019-48A8-A096-006D008B00B5}">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8A00D7-00B3-4AB1-8E13-0026007400BE}">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900FC-00C2-4975-8E9B-001200470092}">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C00CA-0049-4AC7-A470-00230078009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0F00BD-00E6-4151-89D9-00D0003700D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280095-004E-4B96-9883-007700E3005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040064-0044-4369-82BF-004700A70095}">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A50000-000B-43D1-A686-0041008700BC}">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1000A3-00DF-46B6-8DC3-002200D00043}">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FE0080-00B0-4B69-BFA8-001B001A00C2}">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C800C5-006D-4D0C-B6C7-000900C8005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4006B-004D-4711-A20A-004C000600F5}">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2E00E4-008B-456C-AD4C-00E8008D001D}">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08000D-0007-46B0-B059-0086000000A6}">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7900A3-008E-4F84-8326-00C9001700CF}">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A00FA-00AB-4D3D-968B-003F00F00094}">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400D3-0013-4F6E-988D-002E00E20038}">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000CB-0030-4161-8E8B-0023005A001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B60045-00AE-4D22-8194-000B00940047}">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680036-0056-4530-AC07-005C0085009E}">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A00BA-00E1-4B77-8471-000D00640038}">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500CC-0019-410E-86B6-004E00DD003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240087-0067-4985-9C0A-002100D700AE}">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710084-0035-4839-AC7F-00FF00E300EC}">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AE009C-00D2-4A73-9192-00180092009A}">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B10013-0016-4803-97B6-004A00EA00B0}">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80096-0009-429C-A3B7-0082003500E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650096-0028-46CB-B649-00A4009600EC}">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3100DB-0013-4C81-A66A-007700AE00BA}">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800B2-0002-413B-877D-00EF002500FD}">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9005B-0031-433D-A21A-009B00340037}">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E200F8-00E4-4D28-A2DD-004E00FF00C7}">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7F0045-00EB-4C82-8B2B-0010006F0093}">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6E0075-0032-4736-BC0C-008000340011}">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0900CC-009D-4841-9926-004100100066}">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9100A7-0094-4BFE-AC0E-009C001A009C}">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B30006-00EA-4EA2-BC00-00A500B70004}">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1E00C3-0075-4EB8-B2DC-00000086001E}">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3E00CF-008D-44A1-9299-00C100040085}">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040037-00A9-4D00-B521-0002006B00A7}">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E500B6-0090-44C7-A6A4-008A00DC0060}">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B000EC-00FD-452B-890D-003A00B60016}">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E100E1-0046-4D3A-9A04-007700AD0002}">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E00B6-00BE-468D-B595-008700E400B2}">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70047-00A7-41D1-8AC6-00F10040009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81003A-00A2-437F-8E28-00B60081005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9006C-0006-45F7-AA59-002400B10050}">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4B0065-0011-42B1-A28C-005B00F300E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5C000A-00F4-40FE-A9BD-00AD00560052}">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30075-001F-4E63-A899-00E500C00075}">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8A0071-00A9-46A0-934F-003D009A00D0}">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00099-0067-45DE-8363-000100CD009C}">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F0017-005E-4C3A-BF3F-0053004600BD}">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D0034-0019-4A1C-B946-00A400FD001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800DD-0026-4F1B-8239-00B5007200B3}">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030002-009E-4946-8326-000500DF00F3}">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D200CE-00D6-43B4-AABF-00BF005600E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F00DD-0088-448B-BE44-0054007200D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C00CE-0070-4AB8-80E6-0092009200FA}">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560098-0080-4472-80A0-007E00D3004F}">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1005D-0043-4A2E-B127-0075005700D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4007F-00CE-4739-A529-00F100B100B5}">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D100C5-0018-4C82-BD6A-004A00120060}">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A00B4-00FE-42C3-A2ED-0066004300EB}">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210085-0081-446C-8BE1-00240029005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600A0-00E1-4345-B359-006100770032}">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ED0046-0084-4402-AA82-00BF00EA00F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00024-00FF-4CAA-B082-004B00AC00C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FD00B5-000A-46CA-B8E2-008400490028}">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EA006C-0009-49F7-8EB5-006900160081}">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7600E2-00A5-45AF-B106-005F002B00F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5400FC-0025-422C-A6D9-0001002D0051}">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C0036-009D-478B-9B29-00E80081006E}">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B0096-003F-44A8-8DA3-00D2009F00B4}">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EC0090-0072-4B9B-B610-009000F5006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50021-00E5-48B7-AFB4-00E8009100A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B00FD-0094-46A7-8DFE-005E00090066}">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90076-009C-4A0E-93F3-000600CF0033}">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190019-0023-4479-85F0-00930006009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4D0091-0006-47E7-950F-00E5000200B5}">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B80012-003B-4F84-A37F-003E00F0001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470092-000A-4FB5-B173-00930018000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D00A2-008D-4648-839C-00740025001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9E00C3-00FB-448E-8EDE-00690088008F}">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470027-0067-4A3C-B2AF-0055000100EB}">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D5007C-00F2-4FC5-9094-006000BB008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D005D-0001-477D-B89E-005F00F0001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C00B6-0047-44C1-8250-008300C60089}">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300CC-0043-4773-9725-001C000C0048}">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50099-00A4-451E-AFB9-0028002C00FE}">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83001F-00F1-48F9-9098-009400F8009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320026-0051-40E9-B213-009B00A200B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400C4-0083-4E85-AF42-00B70042005D}">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60002-00E0-4C91-B037-004700ED00A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00055-0057-4B88-986B-0038009600D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9F0015-00DF-4241-BC84-00B900F000F9}">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FE002B-0034-4C4F-B8D6-007000CC0021}">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B00D9-00CD-4953-9694-00CB00720021}">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61002B-0052-4168-A72E-00FD00110063}">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60023-0059-43C4-9F52-004400E5004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90072-00B8-4DC7-A192-008D00930025}">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6E00A9-0075-440A-B4AF-009C003D002A}">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3B004F-0085-4AF9-8DCF-005900A60086}">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30014-00E2-42ED-852F-00BF0094006A}">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40026-00FA-4B59-94FA-008700A10075}">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D00B0-00AA-4E37-A4D3-000100C2003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F80085-00FA-4C8E-8A2A-00AB00090051}">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9D008F-003B-4A27-831F-00270045008E}">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s>
    </ext>
  </extLst>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D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8.629999999999999"/>
    <col customWidth="1" min="3" max="3" style="225" width="9.8800000000000008"/>
    <col customWidth="1" min="4" max="4" style="225" width="53.380000000000003"/>
    <col customWidth="1" min="5" max="5" style="225" width="34.130000000000003"/>
    <col collapsed="1" customWidth="1" min="6" max="6" style="225" width="21.379999999999999"/>
    <col customWidth="1" hidden="1" min="7" max="8" outlineLevel="1" style="225" width="14.130000000000001"/>
    <col customWidth="1" min="9" max="9" style="225" width="14.140625"/>
    <col customWidth="1" min="10" max="10" style="225" width="10.421875"/>
    <col customWidth="1" min="11" max="11" style="225" width="10.75"/>
    <col customWidth="1" min="12" max="12" style="472" width="31.879999999999999"/>
    <col min="13" max="13" style="473" width="12.630000000000001"/>
    <col customWidth="1" min="14" max="14" style="473" width="40.421875"/>
    <col customWidth="1" min="15" max="15" style="472" width="39.130000000000003"/>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5"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161" t="s">
        <v>264</v>
      </c>
      <c r="D2" s="163" t="s">
        <v>53</v>
      </c>
      <c r="E2" s="163"/>
      <c r="F2" s="622"/>
      <c r="G2" s="451"/>
      <c r="H2" s="165" t="s">
        <v>265</v>
      </c>
      <c r="I2" s="165" t="s">
        <v>12</v>
      </c>
      <c r="J2" s="165" t="s">
        <v>13</v>
      </c>
      <c r="K2" s="165" t="s">
        <v>15</v>
      </c>
      <c r="L2" s="166"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168" t="s">
        <v>267</v>
      </c>
      <c r="D3" s="168" t="s">
        <v>34</v>
      </c>
      <c r="E3" s="168"/>
      <c r="F3" s="168"/>
      <c r="G3" s="451"/>
      <c r="H3" s="624">
        <f>COUNTIF($H10:$H48,"1 - Несоответствие продуктовым требованиям ПИК-Стандарт")</f>
        <v>10</v>
      </c>
      <c r="I3" s="624">
        <f>COUNTIF($H10:$H48,"2 - Несоответствие Бренд-листам ПИК")</f>
        <v>0</v>
      </c>
      <c r="J3" s="624">
        <f>COUNTIF($H10:$H48,"3 - Несоответствие Каталогу отделки")</f>
        <v>0</v>
      </c>
      <c r="K3" s="624">
        <f>COUNTIF($H10:$H48,"5 - Ошибка в применении СТМ")</f>
        <v>0</v>
      </c>
      <c r="L3" s="666">
        <f>COUNTIF($H10:$H48,"4 - Несоответствие Каталогу оборудования")</f>
        <v>0</v>
      </c>
      <c r="M3" s="624">
        <f>COUNTIF($H10:$H48,"6 - Ошибка в применении сборных ЛМ")</f>
        <v>0</v>
      </c>
      <c r="N3" s="624">
        <f>COUNTIF($H10:$H48,"7 - Ошибка в применении шкаф-пакетов")</f>
        <v>0</v>
      </c>
      <c r="O3" s="666">
        <f>COUNTIF($H10:$H48,"8 - Ошибка в применении шахт-пакетов")</f>
        <v>0</v>
      </c>
      <c r="P3" s="624">
        <f>COUNTIF($H10:$H48,"9 - Несоответствие типологическим требованиям ПИК-Стандарт")</f>
        <v>0</v>
      </c>
      <c r="Q3" s="624">
        <f>COUNTIF($H10:$H48,"10 - Несоответствие НТД РФ")</f>
        <v>0</v>
      </c>
      <c r="R3" s="624">
        <f>COUNTIF($H10:$H48,"11 - Несоответствие ИРД (кроме ТУ, СТУ), АПР, ПД")</f>
        <v>0</v>
      </c>
      <c r="S3" s="624">
        <f>COUNTIF($H10:$H48,"12 - Несоответствие требованиям ТУ, СТУ")</f>
        <v>0</v>
      </c>
      <c r="T3" s="624">
        <f>COUNTIF($H10:$H48,"13 - Ошибка в технических решениях")</f>
        <v>0</v>
      </c>
      <c r="U3" s="624">
        <f>COUNTIF($H10:$H48,"14 - Неувязка м/у собой комплектов РД")</f>
        <v>0</v>
      </c>
      <c r="V3" s="624">
        <f>COUNTIF($H10:$H48,"15 - Недостаточность информации влияющей на СМР")</f>
        <v>12</v>
      </c>
      <c r="W3" s="624">
        <f>COUNTIF($H10:$H48,"16 - Нерациональное решение")</f>
        <v>0</v>
      </c>
      <c r="X3" s="624">
        <f>COUNTIF($H10:$H48,"17 - Оформление")</f>
        <v>1</v>
      </c>
    </row>
    <row r="4" ht="25.5" hidden="1" outlineLevel="1">
      <c r="A4" s="161" t="s">
        <v>264</v>
      </c>
      <c r="B4" s="625">
        <v>6</v>
      </c>
      <c r="C4" s="625">
        <v>6</v>
      </c>
      <c r="D4" s="626">
        <f>C4/B4</f>
        <v>1</v>
      </c>
      <c r="E4" s="626"/>
      <c r="F4" s="667"/>
      <c r="G4" s="451"/>
      <c r="H4" s="163" t="s">
        <v>53</v>
      </c>
      <c r="I4" s="163" t="s">
        <v>53</v>
      </c>
      <c r="J4" s="163" t="s">
        <v>53</v>
      </c>
      <c r="K4" s="163" t="s">
        <v>53</v>
      </c>
      <c r="L4" s="177"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67"/>
      <c r="D5" s="668"/>
      <c r="E5" s="668"/>
      <c r="F5" s="667"/>
      <c r="G5" s="163" t="s">
        <v>53</v>
      </c>
      <c r="H5" s="669"/>
      <c r="I5" s="448"/>
      <c r="J5" s="453"/>
      <c r="K5" s="448"/>
      <c r="L5" s="570"/>
      <c r="M5" s="453"/>
      <c r="N5" s="448"/>
      <c r="O5" s="670"/>
      <c r="P5" s="632"/>
      <c r="Q5" s="631"/>
      <c r="R5" s="632"/>
      <c r="S5" s="632"/>
      <c r="T5" s="631"/>
      <c r="U5" s="631"/>
      <c r="V5" s="631"/>
      <c r="W5" s="631"/>
      <c r="X5" s="631"/>
    </row>
    <row r="6" ht="21" hidden="1" outlineLevel="1">
      <c r="A6" s="168">
        <v>0.20000000000000001</v>
      </c>
      <c r="B6" s="168">
        <v>0.5</v>
      </c>
      <c r="C6" s="168">
        <v>1</v>
      </c>
      <c r="D6" s="168" t="s">
        <v>38</v>
      </c>
      <c r="E6" s="168"/>
      <c r="F6" s="168" t="s">
        <v>268</v>
      </c>
      <c r="G6" s="633">
        <f>COUNTIFS(G10:G48,"0,2")</f>
        <v>1</v>
      </c>
      <c r="H6" s="669"/>
      <c r="I6" s="448"/>
      <c r="J6" s="453"/>
      <c r="K6" s="448"/>
      <c r="L6" s="570"/>
      <c r="M6" s="453"/>
      <c r="N6" s="448"/>
      <c r="O6" s="670"/>
      <c r="P6" s="632"/>
      <c r="Q6" s="631"/>
      <c r="R6" s="632"/>
      <c r="S6" s="632"/>
      <c r="T6" s="631"/>
      <c r="U6" s="631"/>
      <c r="V6" s="631"/>
      <c r="W6" s="631"/>
      <c r="X6" s="631"/>
    </row>
    <row r="7" ht="21" hidden="1" outlineLevel="1">
      <c r="A7" s="634">
        <f>G6*0.2/B4</f>
        <v>0.033333333333333333</v>
      </c>
      <c r="B7" s="634">
        <f>G7*0.5/B4</f>
        <v>1.8333333333333333</v>
      </c>
      <c r="C7" s="634">
        <f>G8*1/B4</f>
        <v>0</v>
      </c>
      <c r="D7" s="635">
        <f>(G6*A6+G7*B6+G8*C6)/SUM(G6:G8)</f>
        <v>0.4869565217391304</v>
      </c>
      <c r="E7" s="671"/>
      <c r="F7" s="192" t="s">
        <v>269</v>
      </c>
      <c r="G7" s="633">
        <f>COUNTIFS(G10:G48,"0,5")</f>
        <v>22</v>
      </c>
      <c r="H7" s="669"/>
      <c r="I7" s="672"/>
      <c r="J7" s="672"/>
      <c r="K7" s="672"/>
      <c r="L7" s="673"/>
      <c r="M7" s="672"/>
      <c r="N7" s="672"/>
      <c r="O7" s="674"/>
      <c r="P7" s="637"/>
      <c r="Q7" s="637"/>
      <c r="R7" s="637"/>
      <c r="S7" s="637"/>
      <c r="T7" s="637"/>
      <c r="U7" s="637"/>
      <c r="V7" s="637"/>
      <c r="W7" s="637"/>
      <c r="X7" s="637"/>
    </row>
    <row r="8" ht="21" hidden="1" outlineLevel="1">
      <c r="A8" s="163" t="s">
        <v>53</v>
      </c>
      <c r="B8" s="163" t="s">
        <v>53</v>
      </c>
      <c r="C8" s="163" t="s">
        <v>53</v>
      </c>
      <c r="D8" s="163" t="s">
        <v>53</v>
      </c>
      <c r="E8" s="163"/>
      <c r="F8" s="168" t="s">
        <v>270</v>
      </c>
      <c r="G8" s="633">
        <f>COUNTIFS(G10:G48,"1")</f>
        <v>0</v>
      </c>
      <c r="H8" s="669"/>
      <c r="I8" s="448"/>
      <c r="J8" s="453"/>
      <c r="K8" s="448"/>
      <c r="L8" s="570"/>
      <c r="M8" s="453"/>
      <c r="N8" s="448"/>
      <c r="O8" s="670"/>
      <c r="P8" s="632"/>
      <c r="Q8" s="631"/>
      <c r="R8" s="632"/>
      <c r="S8" s="632"/>
      <c r="T8" s="631"/>
      <c r="U8" s="631"/>
      <c r="V8" s="631"/>
      <c r="W8" s="631"/>
      <c r="X8" s="631"/>
    </row>
    <row r="9">
      <c r="A9" s="196"/>
      <c r="B9" s="196"/>
      <c r="C9" s="196"/>
      <c r="D9" s="196"/>
      <c r="E9" s="196"/>
      <c r="F9" s="196"/>
      <c r="G9" s="196"/>
      <c r="H9" s="196"/>
      <c r="I9" s="198"/>
      <c r="J9" s="199"/>
      <c r="K9" s="198"/>
      <c r="L9" s="200"/>
      <c r="M9" s="199"/>
      <c r="N9" s="198"/>
      <c r="O9" s="516"/>
      <c r="P9" s="484"/>
      <c r="Q9" s="500"/>
      <c r="R9" s="484"/>
      <c r="S9" s="484"/>
      <c r="T9" s="500"/>
      <c r="U9" s="500"/>
      <c r="V9" s="500"/>
      <c r="W9" s="500"/>
      <c r="X9" s="500"/>
    </row>
    <row r="10" ht="38.25">
      <c r="A10" s="448">
        <v>1</v>
      </c>
      <c r="B10" s="638" t="s">
        <v>203</v>
      </c>
      <c r="C10" s="448">
        <v>1</v>
      </c>
      <c r="D10" s="449" t="s">
        <v>2159</v>
      </c>
      <c r="E10" s="449"/>
      <c r="F10" s="449"/>
      <c r="G10" s="451">
        <v>0.20000000000000001</v>
      </c>
      <c r="H10" s="452" t="s">
        <v>31</v>
      </c>
      <c r="I10" s="448" t="s">
        <v>201</v>
      </c>
      <c r="J10" s="453">
        <v>45366</v>
      </c>
      <c r="K10" s="448" t="s">
        <v>275</v>
      </c>
      <c r="L10" s="570" t="s">
        <v>2160</v>
      </c>
      <c r="M10" s="453">
        <v>45390</v>
      </c>
      <c r="N10" s="448" t="s">
        <v>318</v>
      </c>
      <c r="O10" s="670"/>
      <c r="P10" s="632"/>
      <c r="Q10" s="631"/>
      <c r="R10" s="632"/>
      <c r="S10" s="632"/>
      <c r="T10" s="631"/>
      <c r="U10" s="631"/>
      <c r="V10" s="631"/>
      <c r="W10" s="631"/>
      <c r="X10" s="631"/>
    </row>
    <row r="11" ht="52.5">
      <c r="A11" s="448">
        <v>2</v>
      </c>
      <c r="B11" s="638" t="s">
        <v>203</v>
      </c>
      <c r="C11" s="448">
        <v>2</v>
      </c>
      <c r="D11" s="449" t="s">
        <v>2204</v>
      </c>
      <c r="E11" s="449"/>
      <c r="F11" s="449"/>
      <c r="G11" s="451">
        <v>0.5</v>
      </c>
      <c r="H11" s="452" t="s">
        <v>265</v>
      </c>
      <c r="I11" s="448" t="s">
        <v>201</v>
      </c>
      <c r="J11" s="453">
        <v>45366</v>
      </c>
      <c r="K11" s="448" t="s">
        <v>275</v>
      </c>
      <c r="L11" s="569" t="s">
        <v>2162</v>
      </c>
      <c r="M11" s="453">
        <v>45390</v>
      </c>
      <c r="N11" s="448" t="s">
        <v>318</v>
      </c>
      <c r="O11" s="675"/>
      <c r="P11" s="631"/>
      <c r="Q11" s="631"/>
      <c r="R11" s="631"/>
      <c r="S11" s="631"/>
      <c r="T11" s="631"/>
      <c r="U11" s="631"/>
      <c r="V11" s="631"/>
      <c r="W11" s="631"/>
      <c r="X11" s="631"/>
    </row>
    <row r="12" ht="52.5">
      <c r="A12" s="448">
        <v>3</v>
      </c>
      <c r="B12" s="638" t="s">
        <v>203</v>
      </c>
      <c r="C12" s="448">
        <v>2</v>
      </c>
      <c r="D12" s="449" t="s">
        <v>2164</v>
      </c>
      <c r="E12" s="449"/>
      <c r="F12" s="449"/>
      <c r="G12" s="451">
        <v>0.5</v>
      </c>
      <c r="H12" s="452" t="s">
        <v>28</v>
      </c>
      <c r="I12" s="448" t="s">
        <v>201</v>
      </c>
      <c r="J12" s="453">
        <v>45366</v>
      </c>
      <c r="K12" s="448" t="s">
        <v>275</v>
      </c>
      <c r="L12" s="569" t="s">
        <v>2165</v>
      </c>
      <c r="M12" s="453">
        <v>45390</v>
      </c>
      <c r="N12" s="448" t="s">
        <v>318</v>
      </c>
      <c r="O12" s="675"/>
      <c r="P12" s="631"/>
      <c r="Q12" s="631"/>
      <c r="R12" s="631"/>
      <c r="S12" s="631"/>
      <c r="T12" s="631"/>
      <c r="U12" s="631"/>
      <c r="V12" s="631"/>
      <c r="W12" s="631"/>
      <c r="X12" s="631"/>
    </row>
    <row r="13" ht="99.75" customHeight="1">
      <c r="A13" s="448">
        <v>4</v>
      </c>
      <c r="B13" s="638" t="s">
        <v>203</v>
      </c>
      <c r="C13" s="448">
        <v>2</v>
      </c>
      <c r="D13" s="449" t="s">
        <v>2166</v>
      </c>
      <c r="E13" s="449"/>
      <c r="F13" s="449"/>
      <c r="G13" s="451">
        <v>0.5</v>
      </c>
      <c r="H13" s="452" t="s">
        <v>265</v>
      </c>
      <c r="I13" s="448" t="s">
        <v>201</v>
      </c>
      <c r="J13" s="453">
        <v>45366</v>
      </c>
      <c r="K13" s="448" t="s">
        <v>275</v>
      </c>
      <c r="L13" s="569" t="s">
        <v>2167</v>
      </c>
      <c r="M13" s="453">
        <v>45390</v>
      </c>
      <c r="N13" s="448" t="s">
        <v>318</v>
      </c>
      <c r="O13" s="675"/>
      <c r="P13" s="631"/>
      <c r="Q13" s="631"/>
      <c r="R13" s="631"/>
      <c r="S13" s="631"/>
      <c r="T13" s="631"/>
      <c r="U13" s="631"/>
      <c r="V13" s="631"/>
      <c r="W13" s="631"/>
      <c r="X13" s="631"/>
    </row>
    <row r="14" ht="138.75" customHeight="1">
      <c r="A14" s="448">
        <v>5</v>
      </c>
      <c r="B14" s="638" t="s">
        <v>203</v>
      </c>
      <c r="C14" s="448">
        <v>3</v>
      </c>
      <c r="D14" s="449" t="s">
        <v>2205</v>
      </c>
      <c r="E14" s="449"/>
      <c r="F14" s="449"/>
      <c r="G14" s="451">
        <v>0.5</v>
      </c>
      <c r="H14" s="452" t="s">
        <v>28</v>
      </c>
      <c r="I14" s="448" t="s">
        <v>201</v>
      </c>
      <c r="J14" s="453">
        <v>45366</v>
      </c>
      <c r="K14" s="448" t="s">
        <v>275</v>
      </c>
      <c r="L14" s="569" t="s">
        <v>2169</v>
      </c>
      <c r="M14" s="453">
        <v>45390</v>
      </c>
      <c r="N14" s="448" t="s">
        <v>318</v>
      </c>
      <c r="O14" s="675"/>
      <c r="P14" s="631"/>
      <c r="Q14" s="631"/>
      <c r="R14" s="631"/>
      <c r="S14" s="631"/>
      <c r="T14" s="631"/>
      <c r="U14" s="631"/>
      <c r="V14" s="631"/>
      <c r="W14" s="631"/>
      <c r="X14" s="631"/>
    </row>
    <row r="15" ht="76.5">
      <c r="A15" s="448">
        <v>6</v>
      </c>
      <c r="B15" s="638" t="s">
        <v>203</v>
      </c>
      <c r="C15" s="448">
        <v>3</v>
      </c>
      <c r="D15" s="449" t="s">
        <v>2170</v>
      </c>
      <c r="E15" s="449"/>
      <c r="F15" s="449"/>
      <c r="G15" s="451">
        <v>0.5</v>
      </c>
      <c r="H15" s="452" t="s">
        <v>28</v>
      </c>
      <c r="I15" s="448" t="s">
        <v>201</v>
      </c>
      <c r="J15" s="453">
        <v>45366</v>
      </c>
      <c r="K15" s="589" t="s">
        <v>320</v>
      </c>
      <c r="L15" s="569" t="s">
        <v>2171</v>
      </c>
      <c r="M15" s="453">
        <v>45390</v>
      </c>
      <c r="N15" s="449" t="s">
        <v>2172</v>
      </c>
      <c r="O15" s="675"/>
      <c r="P15" s="631"/>
      <c r="Q15" s="631"/>
      <c r="R15" s="631"/>
      <c r="S15" s="631"/>
      <c r="T15" s="631"/>
      <c r="U15" s="631"/>
      <c r="V15" s="631"/>
      <c r="W15" s="631"/>
      <c r="X15" s="631"/>
    </row>
    <row r="16" ht="52.5">
      <c r="A16" s="448">
        <v>7</v>
      </c>
      <c r="B16" s="638" t="s">
        <v>203</v>
      </c>
      <c r="C16" s="448">
        <v>3</v>
      </c>
      <c r="D16" s="449" t="s">
        <v>2206</v>
      </c>
      <c r="E16" s="449"/>
      <c r="F16" s="449"/>
      <c r="G16" s="451">
        <v>0.5</v>
      </c>
      <c r="H16" s="452" t="s">
        <v>28</v>
      </c>
      <c r="I16" s="448" t="s">
        <v>201</v>
      </c>
      <c r="J16" s="453">
        <v>45366</v>
      </c>
      <c r="K16" s="448" t="s">
        <v>275</v>
      </c>
      <c r="L16" s="569" t="s">
        <v>2174</v>
      </c>
      <c r="M16" s="453">
        <v>45390</v>
      </c>
      <c r="N16" s="448" t="s">
        <v>318</v>
      </c>
      <c r="O16" s="675"/>
      <c r="P16" s="631"/>
      <c r="Q16" s="631"/>
      <c r="R16" s="631"/>
      <c r="S16" s="631"/>
      <c r="T16" s="631"/>
      <c r="U16" s="631"/>
      <c r="V16" s="631"/>
      <c r="W16" s="631"/>
      <c r="X16" s="631"/>
    </row>
    <row r="17" ht="52.5">
      <c r="A17" s="448">
        <v>8</v>
      </c>
      <c r="B17" s="638" t="s">
        <v>203</v>
      </c>
      <c r="C17" s="448">
        <v>3</v>
      </c>
      <c r="D17" s="449" t="s">
        <v>2207</v>
      </c>
      <c r="E17" s="449"/>
      <c r="F17" s="449"/>
      <c r="G17" s="451">
        <v>0.5</v>
      </c>
      <c r="H17" s="452" t="s">
        <v>28</v>
      </c>
      <c r="I17" s="448" t="s">
        <v>201</v>
      </c>
      <c r="J17" s="453">
        <v>45366</v>
      </c>
      <c r="K17" s="448" t="s">
        <v>275</v>
      </c>
      <c r="L17" s="569" t="s">
        <v>2176</v>
      </c>
      <c r="M17" s="453">
        <v>45390</v>
      </c>
      <c r="N17" s="448" t="s">
        <v>318</v>
      </c>
      <c r="O17" s="675"/>
      <c r="P17" s="631"/>
      <c r="Q17" s="631"/>
      <c r="R17" s="631"/>
      <c r="S17" s="631"/>
      <c r="T17" s="631"/>
      <c r="U17" s="631"/>
      <c r="V17" s="631"/>
      <c r="W17" s="631"/>
      <c r="X17" s="631"/>
    </row>
    <row r="18" ht="303" customHeight="1">
      <c r="A18" s="448">
        <v>9</v>
      </c>
      <c r="B18" s="638" t="s">
        <v>203</v>
      </c>
      <c r="C18" s="448">
        <v>3</v>
      </c>
      <c r="D18" s="449" t="s">
        <v>2177</v>
      </c>
      <c r="E18" s="449"/>
      <c r="F18" s="449"/>
      <c r="G18" s="451">
        <v>0.5</v>
      </c>
      <c r="H18" s="452" t="s">
        <v>265</v>
      </c>
      <c r="I18" s="448" t="s">
        <v>201</v>
      </c>
      <c r="J18" s="453">
        <v>45366</v>
      </c>
      <c r="K18" s="448" t="s">
        <v>275</v>
      </c>
      <c r="L18" s="569" t="s">
        <v>2178</v>
      </c>
      <c r="M18" s="453">
        <v>45390</v>
      </c>
      <c r="N18" s="448" t="s">
        <v>318</v>
      </c>
      <c r="O18" s="675"/>
      <c r="P18" s="631"/>
      <c r="Q18" s="631"/>
      <c r="R18" s="631"/>
      <c r="S18" s="631"/>
      <c r="T18" s="631"/>
      <c r="U18" s="631"/>
      <c r="V18" s="631"/>
      <c r="W18" s="631"/>
      <c r="X18" s="631"/>
    </row>
    <row r="19" ht="77.25" customHeight="1">
      <c r="A19" s="448">
        <v>10</v>
      </c>
      <c r="B19" s="638" t="s">
        <v>203</v>
      </c>
      <c r="C19" s="448">
        <v>3</v>
      </c>
      <c r="D19" s="449" t="s">
        <v>2179</v>
      </c>
      <c r="E19" s="449"/>
      <c r="F19" s="449"/>
      <c r="G19" s="451">
        <v>0.5</v>
      </c>
      <c r="H19" s="452" t="s">
        <v>265</v>
      </c>
      <c r="I19" s="448" t="s">
        <v>201</v>
      </c>
      <c r="J19" s="453">
        <v>45366</v>
      </c>
      <c r="K19" s="448" t="s">
        <v>275</v>
      </c>
      <c r="L19" s="569" t="s">
        <v>2180</v>
      </c>
      <c r="M19" s="453">
        <v>45390</v>
      </c>
      <c r="N19" s="448" t="s">
        <v>318</v>
      </c>
      <c r="O19" s="675"/>
      <c r="P19" s="631"/>
      <c r="Q19" s="631"/>
      <c r="R19" s="631"/>
      <c r="S19" s="631"/>
      <c r="T19" s="631"/>
      <c r="U19" s="631"/>
      <c r="V19" s="631"/>
      <c r="W19" s="631"/>
      <c r="X19" s="631"/>
    </row>
    <row r="20" ht="276.75" customHeight="1">
      <c r="A20" s="448">
        <v>11</v>
      </c>
      <c r="B20" s="638" t="s">
        <v>203</v>
      </c>
      <c r="C20" s="448">
        <v>3</v>
      </c>
      <c r="D20" s="676" t="s">
        <v>2181</v>
      </c>
      <c r="E20" s="449"/>
      <c r="F20" s="449"/>
      <c r="G20" s="451">
        <v>0.5</v>
      </c>
      <c r="H20" s="452" t="s">
        <v>265</v>
      </c>
      <c r="I20" s="448" t="s">
        <v>201</v>
      </c>
      <c r="J20" s="453">
        <v>45366</v>
      </c>
      <c r="K20" s="448" t="s">
        <v>275</v>
      </c>
      <c r="L20" s="569" t="s">
        <v>2182</v>
      </c>
      <c r="M20" s="453">
        <v>45390</v>
      </c>
      <c r="N20" s="448" t="s">
        <v>318</v>
      </c>
      <c r="O20" s="675"/>
      <c r="P20" s="631"/>
      <c r="Q20" s="631"/>
      <c r="R20" s="631"/>
      <c r="S20" s="631"/>
      <c r="T20" s="631"/>
      <c r="U20" s="631"/>
      <c r="V20" s="631"/>
      <c r="W20" s="631"/>
      <c r="X20" s="631"/>
    </row>
    <row r="21" ht="52.5">
      <c r="A21" s="448">
        <v>12</v>
      </c>
      <c r="B21" s="638" t="s">
        <v>203</v>
      </c>
      <c r="C21" s="448">
        <v>4</v>
      </c>
      <c r="D21" s="449" t="s">
        <v>2208</v>
      </c>
      <c r="E21" s="449"/>
      <c r="F21" s="449"/>
      <c r="G21" s="451">
        <v>0.5</v>
      </c>
      <c r="H21" s="452" t="s">
        <v>265</v>
      </c>
      <c r="I21" s="448" t="s">
        <v>201</v>
      </c>
      <c r="J21" s="453">
        <v>45366</v>
      </c>
      <c r="K21" s="448" t="s">
        <v>275</v>
      </c>
      <c r="L21" s="569" t="s">
        <v>2184</v>
      </c>
      <c r="M21" s="453">
        <v>45390</v>
      </c>
      <c r="N21" s="448" t="s">
        <v>318</v>
      </c>
      <c r="O21" s="675"/>
      <c r="P21" s="631"/>
      <c r="Q21" s="631"/>
      <c r="R21" s="631"/>
      <c r="S21" s="631"/>
      <c r="T21" s="631"/>
      <c r="U21" s="631"/>
      <c r="V21" s="631"/>
      <c r="W21" s="631"/>
      <c r="X21" s="631"/>
    </row>
    <row r="22" ht="72" customHeight="1">
      <c r="A22" s="448">
        <v>13</v>
      </c>
      <c r="B22" s="638" t="s">
        <v>203</v>
      </c>
      <c r="C22" s="448">
        <v>4</v>
      </c>
      <c r="D22" s="449" t="s">
        <v>2185</v>
      </c>
      <c r="E22" s="449"/>
      <c r="F22" s="449"/>
      <c r="G22" s="451">
        <v>0.5</v>
      </c>
      <c r="H22" s="452" t="s">
        <v>28</v>
      </c>
      <c r="I22" s="448" t="s">
        <v>201</v>
      </c>
      <c r="J22" s="453">
        <v>45366</v>
      </c>
      <c r="K22" s="448" t="s">
        <v>275</v>
      </c>
      <c r="L22" s="569" t="s">
        <v>2186</v>
      </c>
      <c r="M22" s="453">
        <v>45390</v>
      </c>
      <c r="N22" s="448" t="s">
        <v>318</v>
      </c>
      <c r="O22" s="675"/>
      <c r="P22" s="631"/>
      <c r="Q22" s="631"/>
      <c r="R22" s="631"/>
      <c r="S22" s="631"/>
      <c r="T22" s="631"/>
      <c r="U22" s="631"/>
      <c r="V22" s="631"/>
      <c r="W22" s="631"/>
      <c r="X22" s="631"/>
    </row>
    <row r="23" ht="59.25" customHeight="1">
      <c r="A23" s="448">
        <v>14</v>
      </c>
      <c r="B23" s="638" t="s">
        <v>203</v>
      </c>
      <c r="C23" s="448">
        <v>4</v>
      </c>
      <c r="D23" s="449" t="s">
        <v>2187</v>
      </c>
      <c r="E23" s="449"/>
      <c r="F23" s="449"/>
      <c r="G23" s="451">
        <v>0.5</v>
      </c>
      <c r="H23" s="452" t="s">
        <v>28</v>
      </c>
      <c r="I23" s="448" t="s">
        <v>201</v>
      </c>
      <c r="J23" s="453">
        <v>45366</v>
      </c>
      <c r="K23" s="448" t="s">
        <v>275</v>
      </c>
      <c r="L23" s="677" t="s">
        <v>2188</v>
      </c>
      <c r="M23" s="453">
        <v>45390</v>
      </c>
      <c r="N23" s="448" t="s">
        <v>318</v>
      </c>
      <c r="O23" s="675"/>
      <c r="P23" s="631"/>
      <c r="Q23" s="631"/>
      <c r="R23" s="631"/>
      <c r="S23" s="631"/>
      <c r="T23" s="631"/>
      <c r="U23" s="631"/>
      <c r="V23" s="631"/>
      <c r="W23" s="631"/>
      <c r="X23" s="631"/>
    </row>
    <row r="24" ht="59.25" customHeight="1">
      <c r="A24" s="448">
        <v>15</v>
      </c>
      <c r="B24" s="638" t="s">
        <v>203</v>
      </c>
      <c r="C24" s="448">
        <v>4</v>
      </c>
      <c r="D24" s="449" t="s">
        <v>2189</v>
      </c>
      <c r="E24" s="449"/>
      <c r="F24" s="449"/>
      <c r="G24" s="451">
        <v>0.5</v>
      </c>
      <c r="H24" s="452" t="s">
        <v>28</v>
      </c>
      <c r="I24" s="448" t="s">
        <v>201</v>
      </c>
      <c r="J24" s="453">
        <v>45366</v>
      </c>
      <c r="K24" s="448" t="s">
        <v>275</v>
      </c>
      <c r="L24" s="677" t="s">
        <v>2190</v>
      </c>
      <c r="M24" s="453">
        <v>45390</v>
      </c>
      <c r="N24" s="448" t="s">
        <v>318</v>
      </c>
      <c r="O24" s="675"/>
      <c r="P24" s="631"/>
      <c r="Q24" s="631"/>
      <c r="R24" s="631"/>
      <c r="S24" s="631"/>
      <c r="T24" s="631"/>
      <c r="U24" s="631"/>
      <c r="V24" s="631"/>
      <c r="W24" s="631"/>
      <c r="X24" s="631"/>
    </row>
    <row r="25" ht="52.5">
      <c r="A25" s="448">
        <v>16</v>
      </c>
      <c r="B25" s="638" t="s">
        <v>203</v>
      </c>
      <c r="C25" s="448">
        <v>5</v>
      </c>
      <c r="D25" s="449" t="s">
        <v>2209</v>
      </c>
      <c r="E25" s="449"/>
      <c r="F25" s="449"/>
      <c r="G25" s="451">
        <v>0.5</v>
      </c>
      <c r="H25" s="452" t="s">
        <v>28</v>
      </c>
      <c r="I25" s="448" t="s">
        <v>201</v>
      </c>
      <c r="J25" s="453">
        <v>45366</v>
      </c>
      <c r="K25" s="448" t="s">
        <v>275</v>
      </c>
      <c r="L25" s="569" t="s">
        <v>2192</v>
      </c>
      <c r="M25" s="453">
        <v>45390</v>
      </c>
      <c r="N25" s="448" t="s">
        <v>318</v>
      </c>
      <c r="O25" s="675"/>
      <c r="P25" s="631"/>
      <c r="Q25" s="631"/>
      <c r="R25" s="631"/>
      <c r="S25" s="631"/>
      <c r="T25" s="631"/>
      <c r="U25" s="631"/>
      <c r="V25" s="631"/>
      <c r="W25" s="631"/>
      <c r="X25" s="631"/>
    </row>
    <row r="26" ht="231.75" customHeight="1">
      <c r="A26" s="448">
        <v>17</v>
      </c>
      <c r="B26" s="638" t="s">
        <v>203</v>
      </c>
      <c r="C26" s="448">
        <v>5</v>
      </c>
      <c r="D26" s="678" t="s">
        <v>1980</v>
      </c>
      <c r="E26" s="449"/>
      <c r="F26" s="449"/>
      <c r="G26" s="451">
        <v>0.5</v>
      </c>
      <c r="H26" s="452" t="s">
        <v>265</v>
      </c>
      <c r="I26" s="448" t="s">
        <v>201</v>
      </c>
      <c r="J26" s="453">
        <v>45366</v>
      </c>
      <c r="K26" s="448" t="s">
        <v>275</v>
      </c>
      <c r="L26" s="569" t="s">
        <v>2193</v>
      </c>
      <c r="M26" s="453">
        <v>45390</v>
      </c>
      <c r="N26" s="448" t="s">
        <v>318</v>
      </c>
      <c r="O26" s="675"/>
      <c r="P26" s="631"/>
      <c r="Q26" s="631"/>
      <c r="R26" s="631"/>
      <c r="S26" s="631"/>
      <c r="T26" s="631"/>
      <c r="U26" s="631"/>
      <c r="V26" s="631"/>
      <c r="W26" s="631"/>
      <c r="X26" s="631"/>
    </row>
    <row r="27" ht="52.5">
      <c r="A27" s="448">
        <v>18</v>
      </c>
      <c r="B27" s="638" t="s">
        <v>203</v>
      </c>
      <c r="C27" s="448">
        <v>5</v>
      </c>
      <c r="D27" s="449" t="s">
        <v>1982</v>
      </c>
      <c r="E27" s="449"/>
      <c r="F27" s="449"/>
      <c r="G27" s="451">
        <v>0.5</v>
      </c>
      <c r="H27" s="452" t="s">
        <v>265</v>
      </c>
      <c r="I27" s="448" t="s">
        <v>201</v>
      </c>
      <c r="J27" s="453">
        <v>45366</v>
      </c>
      <c r="K27" s="448" t="s">
        <v>275</v>
      </c>
      <c r="L27" s="569" t="s">
        <v>2194</v>
      </c>
      <c r="M27" s="453">
        <v>45390</v>
      </c>
      <c r="N27" s="448" t="s">
        <v>318</v>
      </c>
      <c r="O27" s="675"/>
      <c r="P27" s="631"/>
      <c r="Q27" s="631"/>
      <c r="R27" s="631"/>
      <c r="S27" s="631"/>
      <c r="T27" s="631"/>
      <c r="U27" s="631"/>
      <c r="V27" s="631"/>
      <c r="W27" s="631"/>
      <c r="X27" s="631"/>
    </row>
    <row r="28" ht="72" customHeight="1">
      <c r="A28" s="448">
        <v>19</v>
      </c>
      <c r="B28" s="638" t="s">
        <v>203</v>
      </c>
      <c r="C28" s="448">
        <v>5</v>
      </c>
      <c r="D28" s="449" t="s">
        <v>2210</v>
      </c>
      <c r="E28" s="449"/>
      <c r="F28" s="449"/>
      <c r="G28" s="451">
        <v>0.5</v>
      </c>
      <c r="H28" s="452" t="s">
        <v>28</v>
      </c>
      <c r="I28" s="448" t="s">
        <v>201</v>
      </c>
      <c r="J28" s="453">
        <v>45366</v>
      </c>
      <c r="K28" s="448" t="s">
        <v>275</v>
      </c>
      <c r="L28" s="569" t="s">
        <v>2196</v>
      </c>
      <c r="M28" s="453">
        <v>45390</v>
      </c>
      <c r="N28" s="448" t="s">
        <v>318</v>
      </c>
      <c r="O28" s="675"/>
      <c r="P28" s="631"/>
      <c r="Q28" s="631"/>
      <c r="R28" s="631"/>
      <c r="S28" s="631"/>
      <c r="T28" s="631"/>
      <c r="U28" s="631"/>
      <c r="V28" s="631"/>
      <c r="W28" s="631"/>
      <c r="X28" s="631"/>
    </row>
    <row r="29" ht="100.5" customHeight="1">
      <c r="A29" s="448">
        <v>20</v>
      </c>
      <c r="B29" s="638" t="s">
        <v>203</v>
      </c>
      <c r="C29" s="448">
        <v>5</v>
      </c>
      <c r="D29" s="678" t="s">
        <v>2197</v>
      </c>
      <c r="E29" s="449"/>
      <c r="F29" s="449"/>
      <c r="G29" s="451">
        <v>0.5</v>
      </c>
      <c r="H29" s="452" t="s">
        <v>28</v>
      </c>
      <c r="I29" s="448" t="s">
        <v>201</v>
      </c>
      <c r="J29" s="453">
        <v>45366</v>
      </c>
      <c r="K29" s="448" t="s">
        <v>275</v>
      </c>
      <c r="L29" s="569" t="s">
        <v>2198</v>
      </c>
      <c r="M29" s="453">
        <v>45390</v>
      </c>
      <c r="N29" s="448" t="s">
        <v>318</v>
      </c>
      <c r="O29" s="675"/>
      <c r="P29" s="631"/>
      <c r="Q29" s="631"/>
      <c r="R29" s="631"/>
      <c r="S29" s="631"/>
      <c r="T29" s="631"/>
      <c r="U29" s="631"/>
      <c r="V29" s="631"/>
      <c r="W29" s="631"/>
      <c r="X29" s="631"/>
    </row>
    <row r="30" ht="168.75" customHeight="1">
      <c r="A30" s="448">
        <v>21</v>
      </c>
      <c r="B30" s="638" t="s">
        <v>203</v>
      </c>
      <c r="C30" s="448" t="s">
        <v>2199</v>
      </c>
      <c r="D30" s="449" t="s">
        <v>2200</v>
      </c>
      <c r="E30" s="449"/>
      <c r="F30" s="449"/>
      <c r="G30" s="451">
        <v>0.5</v>
      </c>
      <c r="H30" s="452" t="s">
        <v>265</v>
      </c>
      <c r="I30" s="448" t="s">
        <v>201</v>
      </c>
      <c r="J30" s="453">
        <v>45366</v>
      </c>
      <c r="K30" s="448" t="s">
        <v>275</v>
      </c>
      <c r="L30" s="569" t="s">
        <v>2201</v>
      </c>
      <c r="M30" s="453">
        <v>45390</v>
      </c>
      <c r="N30" s="448" t="s">
        <v>318</v>
      </c>
      <c r="O30" s="675"/>
      <c r="P30" s="631"/>
      <c r="Q30" s="631"/>
      <c r="R30" s="631"/>
      <c r="S30" s="631"/>
      <c r="T30" s="631"/>
      <c r="U30" s="631"/>
      <c r="V30" s="631"/>
      <c r="W30" s="631"/>
      <c r="X30" s="631"/>
    </row>
    <row r="31" ht="52.5">
      <c r="A31" s="448">
        <v>22</v>
      </c>
      <c r="B31" s="638" t="s">
        <v>203</v>
      </c>
      <c r="C31" s="448">
        <v>6</v>
      </c>
      <c r="D31" s="678" t="s">
        <v>2211</v>
      </c>
      <c r="E31" s="449"/>
      <c r="F31" s="449"/>
      <c r="G31" s="451">
        <v>0.5</v>
      </c>
      <c r="H31" s="452" t="s">
        <v>28</v>
      </c>
      <c r="I31" s="448" t="s">
        <v>201</v>
      </c>
      <c r="J31" s="453">
        <v>45366</v>
      </c>
      <c r="K31" s="448" t="s">
        <v>275</v>
      </c>
      <c r="L31" s="569" t="s">
        <v>2192</v>
      </c>
      <c r="M31" s="453">
        <v>45390</v>
      </c>
      <c r="N31" s="448" t="s">
        <v>318</v>
      </c>
      <c r="O31" s="675"/>
      <c r="P31" s="631"/>
      <c r="Q31" s="631"/>
      <c r="R31" s="631"/>
      <c r="S31" s="631"/>
      <c r="T31" s="631"/>
      <c r="U31" s="631"/>
      <c r="V31" s="631"/>
      <c r="W31" s="631"/>
      <c r="X31" s="631"/>
    </row>
    <row r="32" ht="59.25" customHeight="1">
      <c r="A32" s="448">
        <v>23</v>
      </c>
      <c r="B32" s="638" t="s">
        <v>203</v>
      </c>
      <c r="C32" s="448">
        <v>6</v>
      </c>
      <c r="D32" s="678" t="s">
        <v>1935</v>
      </c>
      <c r="E32" s="449"/>
      <c r="F32" s="449"/>
      <c r="G32" s="451">
        <v>0.5</v>
      </c>
      <c r="H32" s="452" t="s">
        <v>265</v>
      </c>
      <c r="I32" s="448" t="s">
        <v>201</v>
      </c>
      <c r="J32" s="453">
        <v>45366</v>
      </c>
      <c r="K32" s="448" t="s">
        <v>275</v>
      </c>
      <c r="L32" s="569" t="s">
        <v>2203</v>
      </c>
      <c r="M32" s="453">
        <v>45390</v>
      </c>
      <c r="N32" s="448" t="s">
        <v>318</v>
      </c>
      <c r="O32" s="675"/>
      <c r="P32" s="631"/>
      <c r="Q32" s="631"/>
      <c r="R32" s="631"/>
      <c r="S32" s="631"/>
      <c r="T32" s="631"/>
      <c r="U32" s="631"/>
      <c r="V32" s="631"/>
      <c r="W32" s="631"/>
      <c r="X32" s="631"/>
    </row>
    <row r="33">
      <c r="A33" s="448"/>
      <c r="B33" s="448"/>
      <c r="C33" s="448"/>
      <c r="D33" s="449"/>
      <c r="E33" s="449"/>
      <c r="F33" s="449"/>
      <c r="G33" s="451"/>
      <c r="H33" s="452"/>
      <c r="I33" s="448"/>
      <c r="J33" s="448"/>
      <c r="K33" s="448"/>
      <c r="L33" s="569"/>
      <c r="M33" s="448"/>
      <c r="N33" s="448"/>
      <c r="O33" s="675"/>
      <c r="P33" s="631"/>
      <c r="Q33" s="631"/>
      <c r="R33" s="631"/>
      <c r="S33" s="631"/>
      <c r="T33" s="631"/>
      <c r="U33" s="631"/>
      <c r="V33" s="631"/>
      <c r="W33" s="631"/>
      <c r="X33" s="631"/>
    </row>
    <row r="34">
      <c r="A34" s="448"/>
      <c r="B34" s="448"/>
      <c r="C34" s="448"/>
      <c r="D34" s="449"/>
      <c r="E34" s="449"/>
      <c r="F34" s="449"/>
      <c r="G34" s="451"/>
      <c r="H34" s="452"/>
      <c r="I34" s="448"/>
      <c r="J34" s="448"/>
      <c r="K34" s="448"/>
      <c r="L34" s="569"/>
      <c r="M34" s="448"/>
      <c r="N34" s="448"/>
      <c r="O34" s="675"/>
      <c r="P34" s="631"/>
      <c r="Q34" s="631"/>
      <c r="R34" s="631"/>
      <c r="S34" s="631"/>
      <c r="T34" s="631"/>
      <c r="U34" s="631"/>
      <c r="V34" s="631"/>
      <c r="W34" s="631"/>
      <c r="X34" s="631"/>
    </row>
    <row r="35">
      <c r="A35" s="448"/>
      <c r="B35" s="448"/>
      <c r="C35" s="448"/>
      <c r="D35" s="449"/>
      <c r="E35" s="449"/>
      <c r="F35" s="449"/>
      <c r="G35" s="451"/>
      <c r="H35" s="452"/>
      <c r="I35" s="448"/>
      <c r="J35" s="448"/>
      <c r="K35" s="448"/>
      <c r="L35" s="569"/>
      <c r="M35" s="448"/>
      <c r="N35" s="448"/>
      <c r="O35" s="675"/>
      <c r="P35" s="631"/>
      <c r="Q35" s="631"/>
      <c r="R35" s="631"/>
      <c r="S35" s="631"/>
      <c r="T35" s="631"/>
      <c r="U35" s="631"/>
      <c r="V35" s="631"/>
      <c r="W35" s="631"/>
      <c r="X35" s="631"/>
    </row>
    <row r="36">
      <c r="A36" s="448"/>
      <c r="B36" s="448"/>
      <c r="C36" s="448"/>
      <c r="D36" s="449"/>
      <c r="E36" s="449"/>
      <c r="F36" s="449"/>
      <c r="G36" s="451"/>
      <c r="H36" s="452"/>
      <c r="I36" s="448"/>
      <c r="J36" s="448"/>
      <c r="K36" s="448"/>
      <c r="L36" s="569"/>
      <c r="M36" s="448"/>
      <c r="N36" s="448"/>
      <c r="O36" s="675"/>
      <c r="P36" s="631"/>
      <c r="Q36" s="631"/>
      <c r="R36" s="631"/>
      <c r="S36" s="631"/>
      <c r="T36" s="631"/>
      <c r="U36" s="631"/>
      <c r="V36" s="631"/>
      <c r="W36" s="631"/>
      <c r="X36" s="631"/>
    </row>
    <row r="37">
      <c r="A37" s="448"/>
      <c r="B37" s="448"/>
      <c r="C37" s="448"/>
      <c r="D37" s="449"/>
      <c r="E37" s="449"/>
      <c r="F37" s="449"/>
      <c r="G37" s="451"/>
      <c r="H37" s="452"/>
      <c r="I37" s="448"/>
      <c r="J37" s="448"/>
      <c r="K37" s="448"/>
      <c r="L37" s="569"/>
      <c r="M37" s="448"/>
      <c r="N37" s="448"/>
      <c r="O37" s="675"/>
      <c r="P37" s="631"/>
      <c r="Q37" s="631"/>
      <c r="R37" s="631"/>
      <c r="S37" s="631"/>
      <c r="T37" s="631"/>
      <c r="U37" s="631"/>
      <c r="V37" s="631"/>
      <c r="W37" s="631"/>
      <c r="X37" s="631"/>
    </row>
    <row r="38">
      <c r="A38" s="448"/>
      <c r="B38" s="448"/>
      <c r="C38" s="448"/>
      <c r="D38" s="449"/>
      <c r="E38" s="449"/>
      <c r="F38" s="449"/>
      <c r="G38" s="451"/>
      <c r="H38" s="452"/>
      <c r="I38" s="448"/>
      <c r="J38" s="448"/>
      <c r="K38" s="448"/>
      <c r="L38" s="569"/>
      <c r="M38" s="448"/>
      <c r="N38" s="448"/>
      <c r="O38" s="675"/>
      <c r="P38" s="631"/>
      <c r="Q38" s="631"/>
      <c r="R38" s="631"/>
      <c r="S38" s="631"/>
      <c r="T38" s="631"/>
      <c r="U38" s="631"/>
      <c r="V38" s="631"/>
      <c r="W38" s="631"/>
      <c r="X38" s="631"/>
    </row>
    <row r="39">
      <c r="A39" s="448"/>
      <c r="B39" s="448"/>
      <c r="C39" s="448"/>
      <c r="D39" s="449"/>
      <c r="E39" s="449"/>
      <c r="F39" s="449"/>
      <c r="G39" s="451"/>
      <c r="H39" s="452"/>
      <c r="I39" s="448"/>
      <c r="J39" s="448"/>
      <c r="K39" s="448"/>
      <c r="L39" s="569"/>
      <c r="M39" s="448"/>
      <c r="N39" s="448"/>
      <c r="O39" s="675"/>
      <c r="P39" s="631"/>
      <c r="Q39" s="631"/>
      <c r="R39" s="631"/>
      <c r="S39" s="631"/>
      <c r="T39" s="631"/>
      <c r="U39" s="631"/>
      <c r="V39" s="631"/>
      <c r="W39" s="631"/>
      <c r="X39" s="631"/>
    </row>
    <row r="40">
      <c r="A40" s="448"/>
      <c r="B40" s="448"/>
      <c r="C40" s="448"/>
      <c r="D40" s="449"/>
      <c r="E40" s="449"/>
      <c r="F40" s="449"/>
      <c r="G40" s="451"/>
      <c r="H40" s="452"/>
      <c r="I40" s="448"/>
      <c r="J40" s="448"/>
      <c r="K40" s="448"/>
      <c r="L40" s="569"/>
      <c r="M40" s="448"/>
      <c r="N40" s="448"/>
      <c r="O40" s="675"/>
      <c r="P40" s="631"/>
      <c r="Q40" s="631"/>
      <c r="R40" s="631"/>
      <c r="S40" s="631"/>
      <c r="T40" s="631"/>
      <c r="U40" s="631"/>
      <c r="V40" s="631"/>
      <c r="W40" s="631"/>
      <c r="X40" s="631"/>
    </row>
    <row r="41">
      <c r="A41" s="448"/>
      <c r="B41" s="448"/>
      <c r="C41" s="448"/>
      <c r="D41" s="449"/>
      <c r="E41" s="449"/>
      <c r="F41" s="449"/>
      <c r="G41" s="451"/>
      <c r="H41" s="452"/>
      <c r="I41" s="448"/>
      <c r="J41" s="448"/>
      <c r="K41" s="448"/>
      <c r="L41" s="569"/>
      <c r="M41" s="448"/>
      <c r="N41" s="448"/>
      <c r="O41" s="675"/>
      <c r="P41" s="631"/>
      <c r="Q41" s="631"/>
      <c r="R41" s="631"/>
      <c r="S41" s="631"/>
      <c r="T41" s="631"/>
      <c r="U41" s="631"/>
      <c r="V41" s="631"/>
      <c r="W41" s="631"/>
      <c r="X41" s="631"/>
    </row>
    <row r="42">
      <c r="A42" s="448"/>
      <c r="B42" s="448"/>
      <c r="C42" s="448"/>
      <c r="D42" s="449"/>
      <c r="E42" s="449"/>
      <c r="F42" s="449"/>
      <c r="G42" s="451"/>
      <c r="H42" s="452"/>
      <c r="I42" s="448"/>
      <c r="J42" s="448"/>
      <c r="K42" s="448"/>
      <c r="L42" s="569"/>
      <c r="M42" s="448"/>
      <c r="N42" s="448"/>
      <c r="O42" s="675"/>
      <c r="P42" s="631"/>
      <c r="Q42" s="631"/>
      <c r="R42" s="631"/>
      <c r="S42" s="631"/>
      <c r="T42" s="631"/>
      <c r="U42" s="631"/>
      <c r="V42" s="631"/>
      <c r="W42" s="631"/>
      <c r="X42" s="631"/>
    </row>
    <row r="43">
      <c r="A43" s="448"/>
      <c r="B43" s="448"/>
      <c r="C43" s="448"/>
      <c r="D43" s="449"/>
      <c r="E43" s="449"/>
      <c r="F43" s="449"/>
      <c r="G43" s="451"/>
      <c r="H43" s="452"/>
      <c r="I43" s="448"/>
      <c r="J43" s="448"/>
      <c r="K43" s="448"/>
      <c r="L43" s="569"/>
      <c r="M43" s="448"/>
      <c r="N43" s="448"/>
      <c r="O43" s="675"/>
      <c r="P43" s="631"/>
      <c r="Q43" s="631"/>
      <c r="R43" s="631"/>
      <c r="S43" s="631"/>
      <c r="T43" s="631"/>
      <c r="U43" s="631"/>
      <c r="V43" s="631"/>
      <c r="W43" s="631"/>
      <c r="X43" s="631"/>
    </row>
    <row r="44">
      <c r="A44" s="448"/>
      <c r="B44" s="448"/>
      <c r="C44" s="448"/>
      <c r="D44" s="449"/>
      <c r="E44" s="449"/>
      <c r="F44" s="449"/>
      <c r="G44" s="451"/>
      <c r="H44" s="452"/>
      <c r="I44" s="448"/>
      <c r="J44" s="448"/>
      <c r="K44" s="448"/>
      <c r="L44" s="569"/>
      <c r="M44" s="448"/>
      <c r="N44" s="448"/>
      <c r="O44" s="675"/>
      <c r="P44" s="631"/>
      <c r="Q44" s="631"/>
      <c r="R44" s="631"/>
      <c r="S44" s="631"/>
      <c r="T44" s="631"/>
      <c r="U44" s="631"/>
      <c r="V44" s="631"/>
      <c r="W44" s="631"/>
      <c r="X44" s="631"/>
    </row>
    <row r="45">
      <c r="A45" s="448"/>
      <c r="B45" s="448"/>
      <c r="C45" s="448"/>
      <c r="D45" s="449"/>
      <c r="E45" s="449"/>
      <c r="F45" s="449"/>
      <c r="G45" s="451"/>
      <c r="H45" s="452"/>
      <c r="I45" s="448"/>
      <c r="J45" s="448"/>
      <c r="K45" s="448"/>
      <c r="L45" s="569"/>
      <c r="M45" s="448"/>
      <c r="N45" s="448"/>
      <c r="O45" s="675"/>
      <c r="P45" s="631"/>
      <c r="Q45" s="631"/>
      <c r="R45" s="631"/>
      <c r="S45" s="631"/>
      <c r="T45" s="631"/>
      <c r="U45" s="631"/>
      <c r="V45" s="631"/>
      <c r="W45" s="631"/>
      <c r="X45" s="631"/>
    </row>
    <row r="46">
      <c r="A46" s="448"/>
      <c r="B46" s="448"/>
      <c r="C46" s="448"/>
      <c r="D46" s="449"/>
      <c r="E46" s="449"/>
      <c r="F46" s="449"/>
      <c r="G46" s="451"/>
      <c r="H46" s="452"/>
      <c r="I46" s="448"/>
      <c r="J46" s="448"/>
      <c r="K46" s="448"/>
      <c r="L46" s="569"/>
      <c r="M46" s="448"/>
      <c r="N46" s="448"/>
      <c r="O46" s="675"/>
      <c r="P46" s="631"/>
      <c r="Q46" s="631"/>
      <c r="R46" s="631"/>
      <c r="S46" s="631"/>
      <c r="T46" s="631"/>
      <c r="U46" s="631"/>
      <c r="V46" s="631"/>
      <c r="W46" s="631"/>
      <c r="X46" s="631"/>
    </row>
    <row r="47">
      <c r="A47" s="448"/>
      <c r="B47" s="448"/>
      <c r="C47" s="448"/>
      <c r="D47" s="449"/>
      <c r="E47" s="449"/>
      <c r="F47" s="449"/>
      <c r="G47" s="451"/>
      <c r="H47" s="452"/>
      <c r="I47" s="448"/>
      <c r="J47" s="448"/>
      <c r="K47" s="448"/>
      <c r="L47" s="569"/>
      <c r="M47" s="448"/>
      <c r="N47" s="448"/>
      <c r="O47" s="675"/>
      <c r="P47" s="631"/>
      <c r="Q47" s="631"/>
      <c r="R47" s="631"/>
      <c r="S47" s="631"/>
      <c r="T47" s="631"/>
      <c r="U47" s="631"/>
      <c r="V47" s="631"/>
      <c r="W47" s="631"/>
      <c r="X47" s="631"/>
    </row>
    <row r="48">
      <c r="A48" s="448"/>
      <c r="B48" s="448"/>
      <c r="C48" s="448"/>
      <c r="D48" s="449"/>
      <c r="E48" s="449"/>
      <c r="F48" s="449"/>
      <c r="G48" s="451"/>
      <c r="H48" s="452"/>
      <c r="I48" s="448"/>
      <c r="J48" s="448"/>
      <c r="K48" s="448"/>
      <c r="L48" s="569"/>
      <c r="M48" s="448"/>
      <c r="N48" s="448"/>
      <c r="O48" s="675"/>
      <c r="P48" s="631"/>
      <c r="Q48" s="631"/>
      <c r="R48" s="631"/>
      <c r="S48" s="631"/>
      <c r="T48" s="631"/>
      <c r="U48" s="631"/>
      <c r="V48" s="631"/>
      <c r="W48" s="631"/>
      <c r="X48" s="631"/>
    </row>
  </sheetData>
  <dataValidations count="26" disablePrompts="0">
    <dataValidation sqref="G10:G4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8" type="list" allowBlank="1" errorStyle="stop" imeMode="noControl" operator="between" showDropDown="0" showErrorMessage="0" showInputMessage="0">
      <formula1>'Списки'!$E$2:$E$1002</formula1>
    </dataValidation>
    <dataValidation sqref="K10 K33:K48" type="list" allowBlank="1" errorStyle="stop" imeMode="noControl" operator="between" showDropDown="0" showErrorMessage="0" showInputMessage="0">
      <formula1>'Списки'!$A$2:$A$1002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4800BA-0000-4910-AD66-00DA001600DD}">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700B6-003A-4F66-883D-008A00BC00C2}">
            <xm:f>1</xm:f>
            <x14:dxf>
              <font>
                <color indexed="65"/>
              </font>
              <fill>
                <patternFill patternType="solid">
                  <fgColor rgb="FF434343"/>
                  <bgColor rgb="FF434343"/>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1" operator="equal" id="{00EA00CA-0087-455B-B098-000100610043}">
            <xm:f>0.5</xm:f>
            <x14:dxf>
              <font>
                <color indexed="65"/>
              </font>
              <fill>
                <patternFill patternType="solid">
                  <fgColor rgb="FF999999"/>
                  <bgColor rgb="FF999999"/>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0" operator="equal" id="{000A0090-00F5-4D2D-932E-006600F100CC}">
            <xm:f>0.2</xm:f>
            <x14:dxf>
              <font/>
              <fill>
                <patternFill patternType="solid">
                  <fgColor rgb="FFCCCCCC"/>
                  <bgColor rgb="FFCCCCCC"/>
                </patternFill>
              </fill>
              <border>
                <left style="none"/>
                <right style="none"/>
                <top style="none"/>
                <bottom style="none"/>
                <diagonal style="none"/>
              </border>
            </x14:dxf>
          </x14:cfRule>
          <xm:sqref>G10:G48</xm:sqref>
        </x14:conditionalFormatting>
        <x14:conditionalFormatting xmlns:xm="http://schemas.microsoft.com/office/excel/2006/main">
          <x14:cfRule type="containsText" priority="9" operator="containsText" text="ПД" id="{002C0064-00FB-426A-B63C-0040006A000B}">
            <xm:f>NOT(ISERROR(SEARCH(("ПД"),(K3))))</xm:f>
            <x14:dxf>
              <font/>
              <fill>
                <patternFill patternType="solid">
                  <fgColor rgb="FFF9CB9C"/>
                  <bgColor rgb="FFF9CB9C"/>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9" operator="containsText" text="ПД" id="{006B00D5-00DB-4E28-860B-002500EE00B7}">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290082-0008-4B5D-8350-003D00D6003C}">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E80030-00AD-4ADD-A68A-001D00E800F9}">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2300AF-0068-4C6C-ADE3-000400710018}">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EC00EA-0015-4FB0-9031-004000D40056}">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290073-0006-4B2F-8F30-0084002700EC}">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5500B4-0080-4B3D-B814-004F009000EE}">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770080-0087-4F21-987D-00D800B800F1}">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C200F8-00E0-4CD6-A724-00F600C0005B}">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710060-007E-4A83-974B-000B007C0007}">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2000A1-00F1-442F-8229-003D00AF000E}">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5C0042-00FD-4F00-88BC-007D007900A9}">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1F0056-005F-4B18-873C-0067003800BE}">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EE00D0-00B6-46E0-94B8-0056006100DC}">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A800B6-00DC-4BFE-BE35-003A000D0066}">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EF00B2-00B4-4E31-808F-007200330055}">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550024-00D9-4679-94F3-0083001900EC}">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970009-0084-4831-AA1E-00B4007A003A}">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750038-00E2-451F-B336-002C00430092}">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4C0036-007D-465F-9353-00CB00AB0016}">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CC0064-0074-4792-9EC7-005000B90096}">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2F00B7-00F0-4C9D-9605-00E7001800EF}">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DC00C8-00F8-46C6-BBCF-00BF00E3003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A6004E-0059-4510-879E-0023009300A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020070-001A-4713-B64A-00B6009F0012}">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7B00FF-00D9-4B47-B62B-00220057003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59005F-0096-4CB6-B47C-00CE00BE00BD}">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ED00DF-00AA-44DB-8E28-005C00820029}">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E3005F-0001-43B0-B1DF-00910095004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8001B-00B2-405B-AC33-00B30082005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A80080-00FA-487F-B05A-009B00E90070}">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D00044-00C1-4387-B14F-00E100DC007C}">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3000E9-008D-45D7-8E53-002D00D50056}">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BF0083-00EC-4E4E-97CD-00D0009C000F}">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9500FD-0066-4D19-B9C8-00E6001E00D5}">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F6009A-0031-47A0-95DA-00ED00DF0043}">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64000E-00E6-4555-A89F-00FD00C80007}">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A00090-0051-4FCA-82D0-00CE00DE0083}">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20001E-00F2-4BDD-946C-00F500760070}">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440068-0084-403D-82D8-00EA000B00D1}">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CE0005-0030-474B-B001-00220065004C}">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950079-0030-4925-9507-00A000D4000E}">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3200A4-003D-4960-A39A-001E006E00A7}">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5F00C9-000B-4712-B34A-00A3008E0048}">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2A008A-0006-4B1B-A56F-000000EB0070}">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20095-007C-475B-9BE1-0003002A00DA}">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39007C-002A-48F0-A1B6-008600B300EA}">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9C0029-0088-492B-BE35-00BE002000B8}">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0A00B9-00E2-4C30-A205-0058002A0073}">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2006A-009E-4A38-889C-000900BC000D}">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D2007B-00E9-4F1A-90DA-006C00F0005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3500D0-00C6-43C2-B318-009C003A0009}">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18002A-007D-440B-BD53-00C4002800F0}">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40093-00EA-42D2-BA60-008000330039}">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200C6-00E2-45E9-95CF-0066000000DA}">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180013-00F7-4828-9A88-00260062001C}">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8F0042-0062-4B55-858C-003800D8001F}">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86008C-0094-4BAC-9BCF-000000C20096}">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F0006F-0040-4CD4-982E-007A00F20094}">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AC00E4-00E2-488C-B317-00CE009500A3}">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15009E-0019-477F-B9FC-00D6001C00BA}">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C7000E-0009-4633-8285-007D009F00DB}">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6C00C0-00B3-4EC9-A9DC-0044008900FB}">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2B0081-001C-4B71-B7C0-0038008F0048}">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4C00CC-00D9-4B70-BB44-003A00570038}">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4E0072-00E2-4252-9436-00D400490078}">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B100A1-00DE-4E69-9F5A-001E00B6006B}">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2E0009-0007-47F5-AF4A-008600D9006D}">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5001B-00B2-4F1D-BD69-00E50044005F}">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D009C-00B2-4BD2-A024-004000EF00FB}">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060082-0014-4098-8450-007200BA006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6F0011-00EE-4410-8091-00E4000900ED}">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A400E4-005A-45A8-AEE2-003F00F6003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E0059-008E-41D6-871E-00F20024004A}">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CD00E6-0091-4BE0-B9E8-000F00CC004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EB001A-00C1-45B9-A859-00B000CB009A}">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FE0004-001E-4EB4-814B-003A005900B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CC0056-0073-4684-A95E-001A00F6004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100ED-0093-41F6-9C3B-00AD0065003F}">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70002-0056-425F-BD25-003C009D005E}">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9C0062-007C-4C5A-8716-0077003C00B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2F00C3-000A-4AEF-AA2D-00B4007C0072}">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6200F7-003B-4304-BA6E-004E0070006F}">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39004F-007C-4D89-BDF6-007A003300D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B500B0-00FF-4042-90E8-009D00C600B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DE009A-006F-456F-86A4-00AC0064007B}">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FD0046-003B-4D24-8D02-004400E800E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F60031-0084-4D3D-81C4-003500C0006E}">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4A0042-00B9-45CE-81B0-000900CF004A}">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3D006B-004F-4F5D-8B19-00B500EE001E}">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5A0058-0068-40EB-9CB6-002100B00037}">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5C005B-0083-4511-823F-0052008D0028}">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3C006B-002B-4C1E-A6D3-00E900650052}">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A600B4-0035-486F-B477-00C900200019}">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66002A-005A-473D-8955-000200D500E5}">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520055-0027-4100-83F3-00CB007C00E8}">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8200E7-00DE-4869-A0DB-0073003E008C}">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CA0014-00AD-4FE5-9AF9-00F900B000FE}">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580026-00C5-4070-8DA7-009B00160082}">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A40094-00A7-4918-87B2-005200F10042}">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E500D2-0036-44E6-A3CA-004F000800E6}">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FA0096-0066-4278-A824-005200CB00E6}">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390045-00E0-4BF7-A104-00BA0031007C}">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25008F-000F-4A3F-994D-007B009700D2}">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FA00E3-0046-4F14-AC19-007400DE0017}">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180084-005D-459C-AE73-00C60035001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100BE-004B-4C1F-A29C-0005003E008E}">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600046-006A-4549-9D8B-00DB003900E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130057-0041-4D01-BC26-005E00BB0048}">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09002B-0020-447A-A6CA-009C001D0077}">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E006F-004D-427C-B2FA-008E0031005F}">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D0030-00C6-4FB5-A5ED-0080004A008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70096-00B1-4FD0-A873-005A008E008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B20052-0085-4D53-8306-005A003200CE}">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B40091-009F-402D-A0CE-003000E000B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9009C-00B3-4DD7-AABD-0083001100E9}">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750059-0072-4EA7-A212-00DC00F6004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EF00A9-0010-4F38-B380-00BE00B300A4}">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6200D2-00B2-4478-B421-002100D900F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B00F4-009C-4209-B1A4-0000005600C3}">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E600AF-00B6-4742-BDF6-005D00D00092}">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F0091-0087-4A7E-9CB4-00DE006D006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28003B-0060-4565-A5E2-008D00B2006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B000B-00B7-43D8-99DB-00C3003C00B6}">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800B0-0053-4D1F-80D7-00A40068008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7600AE-00BB-4E15-9456-002A008E00C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5100FB-008B-4A9B-A626-0050003B006E}">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FE000B-001C-4876-A539-001100BF00C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C4002C-0077-4203-B11F-00C700AF0084}">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00091-00B1-4E12-88B6-000300560005}">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400D9-004E-486D-8033-005300E100EC}">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B0082-00DF-4E06-AEF6-00D400EA000D}">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C60056-005A-47C1-8276-002E0049008F}">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F60043-0073-4F0A-997A-00E1005900B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F200F6-0058-40E4-A2B4-007E00960054}">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900D4-00F8-4CAA-8EB3-007600CA0042}">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0E00C9-0021-405D-B573-00CB00020041}">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72007A-0014-401D-8E63-00D100AA007A}">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930080-0029-4551-8DAC-003300F900AA}">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3000D7-00B0-48EE-863A-00DC00F600F4}">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3D001E-00FB-44C3-85CB-003200A200B3}">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AD0035-003B-4503-ACD7-00C100EF00A6}">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860019-00BC-4092-802E-003B00690034}">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5900D1-00FB-4AA6-8BAD-002400F500B2}">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A5009D-0087-49FF-919E-00690003009D}">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CE0026-009E-4E9A-93CC-0068005E0076}">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D00020-006D-451D-B973-005400610007}">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DD0061-0042-4540-8ABC-007100440062}">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C700E9-00DB-4051-AFE0-003E00CA0045}">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F700A2-0066-4CF0-9209-00400052003A}">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C600B5-00B0-4363-B0F8-009000F600C8}">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AE0012-0030-4768-B2F3-00CE002600F5}">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660013-00DC-492C-85C4-00F2005000F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820015-00DC-42BA-AB8C-003A0054002E}">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B00FC-001D-4E56-AD61-006800A500D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5005A-0092-43FB-B28E-008000CB0044}">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70075-0055-4E29-99EA-0041004D00E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E00E6-008A-428B-B1A1-007500AF00A9}">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AF00D0-0091-446B-8259-0095004E002F}">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6004D-00B6-49E3-89D6-005C0050005C}">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8C0083-004A-43E3-B9EC-00D5008E000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B200E3-00D6-4382-8696-00F000F800F9}">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66003F-0008-4509-B66F-003700780024}">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50001-000A-4A51-B814-00BD009B0058}">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190009-0005-4E20-907D-008100D60099}">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30032-0081-48CF-A68F-009E00F900FD}">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A0068-00C1-4871-AA32-0082006900F9}">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90003-0007-4630-BE20-00050026005C}">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870017-004F-4F89-A65E-0046008400DD}">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F000A-0039-4836-B4C4-000700B50048}">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AA00DE-009A-454E-8351-0032008C00A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800BA-005B-49EA-9780-005800E300C0}">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9700F0-00DD-404F-B7E4-00C6000000E0}">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300F9-00B8-4630-9DE4-00AE00F7009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86003D-00C5-47C5-A088-00E7002B0045}">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1005B-0031-40F1-8C93-0077009600A8}">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910019-002B-49FE-AC64-003B0021003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50026-0054-4980-8256-005B00C7002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7B00CA-0095-48D2-B074-0058000D007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A500EE-0069-4773-BAA3-000E0041002B}">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78001A-003F-4A55-8730-00260029008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8004C-00F2-40C9-A8CE-00CB00750007}">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5004D-0057-4739-98D6-008C00A400F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E00B0-0070-4BC4-AAA5-0082005B0098}">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1D0067-00F0-4816-B343-00D600D7009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240076-00F0-4524-884D-00A40032006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20033-0043-495A-98DD-00F60003009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BF00B0-00AE-4825-A299-00FE00B5009E}">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C00B9-0015-4577-BB58-00AE0086008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E30090-0081-4B4E-929B-000B005E004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6700D1-00E4-4BC9-A02D-00B10086008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03007E-0079-427D-B8B4-00C900CF009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8A0053-0058-4D42-B5F2-009F002C0000}">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6400E8-0087-4EE0-844E-00F6005E00B6}">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16003E-0014-447D-BFE7-00430099000D}">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810063-0052-4081-8071-00D4000800E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11004B-004C-425B-A72B-00F80002007F}">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600EF-00FE-44C8-8500-0016004100A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29002A-00EB-4846-AD07-00AD00320097}">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000F6-00ED-4151-B9A0-008900FF00F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E5005C-00DC-4C3B-A5C8-009100EF00EF}">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0800BC-005F-4B71-85EB-00700072001E}">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80000-0047-4655-9297-001D00690091}">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660068-00B4-4176-A4DB-00BD00890046}">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F400C3-000C-4BD6-9395-00B000FA00A3}">
            <xm:f>NOT(ISERROR(SEARCH(("отменено"),(K3))))</xm:f>
            <x14:dxf>
              <font/>
              <fill>
                <patternFill patternType="solid">
                  <fgColor rgb="FFD9EAD3"/>
                  <bgColor rgb="FFD9EAD3"/>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8" operator="containsText" text="отменено" id="{002300F8-0097-4292-82A6-00DB0033007F}">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A3009E-00FA-4F5D-8F5A-00FA00150001}">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B30060-00A4-4110-9A51-003B005C0084}">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9C0069-0054-481D-B815-00910011009E}">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DC003E-0085-42DB-8045-008C00440088}">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B7009B-00D1-4233-B161-00320038009A}">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1800F0-0012-447A-A44B-00B100D6002D}">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5D00DD-00F6-41D5-B4B3-008D00810023}">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8900F2-00B6-40EE-8760-00780069003A}">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2200D8-001B-47F5-B495-0080002400EE}">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BF0085-004F-449C-BA39-005F008A00F2}">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420003-00DC-4E08-92F6-00FF001200D0}">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2000BD-0049-4E31-B01C-0057007B0046}">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4B0086-001A-4159-961E-0041003E006E}">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0500FF-003D-4435-B1F8-00B800E500A4}">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210099-00AF-45DB-8FFD-00AB00FE004F}">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A8007C-0013-463A-A032-005500F0002A}">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7B00F6-0091-40D7-BF6B-000B00BD0051}">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3A00B1-00BA-44EB-B132-00BB00AE0077}">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3600B5-002A-4B0C-8E2F-0091005D00B9}">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6E00FC-000E-4C1D-89F1-0092000A001A}">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10001F-000F-4699-8305-0019000800CC}">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4E00E2-006E-4795-969C-00BC00DA00BD}">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B7000D-0097-4E9D-A317-00E2007300CB}">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A002D-0008-48AE-8BE8-000C00A000A1}">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1200BA-003D-4555-BF1E-001E00460010}">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B000FA-009C-43E5-81CF-00BA00770017}">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150064-0094-4773-85D3-008700DC000F}">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89005D-0001-4778-97B3-00D400700034}">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000B0-00ED-41B8-A379-0033007B0048}">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1600F9-0077-4B07-A762-007C006A0064}">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4900DC-0027-4915-A6F4-00C300800053}">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F90098-008A-4EB1-98D1-002C00B00097}">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1D008E-0047-47B9-B9B3-009700CB0005}">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500CF-0060-4B81-9366-0067000A00B1}">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50003F-0078-4EB9-8B68-009C009200E1}">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FB00D3-00F8-41F6-8EFC-005F006C0028}">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62009A-0047-45B1-82B1-00B9006A00C3}">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4200A8-00EA-4661-8750-001B00010052}">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E40085-0078-49BC-99CD-00380044007C}">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A000D5-0091-41DC-8423-00BE00E400E4}">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28000E-00B6-44D6-82B6-001C008F00FB}">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8F005B-00A4-4F13-8FD0-00FC002900B7}">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F0008A-0049-480C-917A-00C4009400E9}">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D400AA-009F-47D9-9B1A-00CA0048002E}">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35002D-008E-477D-84F6-008000C7002E}">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B7005B-00A9-44CE-90BE-004E002900B8}">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70039-00E6-4D69-A9EE-005C001F003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D100DB-004C-42A3-A4AE-00A10003002E}">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200C5-0004-41EA-A156-00D6005B0013}">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FA00B2-00C8-4EBD-9C80-006D0013002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2400E8-007D-46F5-94D4-0044000F00E8}">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E800F5-0007-40D5-BB20-002B00890081}">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FD00EE-003E-46D0-B41E-007900CC0062}">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0C0009-00AB-4424-871F-00F9005C0052}">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4C00D4-0045-43CB-B2FF-005D004D00BA}">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69008D-0065-4F06-A725-007000FF00CF}">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9600FF-00A4-4144-939C-00B500060031}">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5E0031-00AF-4CA3-8F78-00A500F80000}">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A30013-00E2-4AD4-B2E7-000E008E00FC}">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1A0051-00D4-43E9-AF37-0047008300E1}">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AA00B5-001B-4BAA-BF3E-001C000600DA}">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060014-0000-440A-AE60-00CF005B0013}">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E60005-00E1-4A04-9727-00CE0022008E}">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FC0068-001F-4921-B7BE-00CE004D0065}">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B2007A-00D0-429F-A16B-001B00840025}">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8003C-007D-4A49-8181-00690049002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50008A-0040-4CEB-A802-003A000A00A0}">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9D00AA-0007-4877-A917-009E0058008D}">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C100DD-00E7-4F96-A6DB-006D00C5008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640052-0033-46C4-8194-00F700460031}">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5A0079-0093-47CD-963B-0008008D003D}">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AA0000-00B3-471E-890E-0008001700E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8500D0-00B2-4154-9CC6-00D5006D0078}">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70021-0052-44FA-B602-000000C700F9}">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A80006-00D8-4ABC-ADF0-005F002900DF}">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A00B8-000B-44C2-902A-000B000F00F0}">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90052-0019-4040-84D3-0049008D0078}">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840011-0017-48A4-8471-00F6005200E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3900A5-0037-4149-93C3-00300070004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330042-0000-40BB-864A-004700B00046}">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840006-0051-4CA4-BFFA-00FF008B008D}">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400CC-006F-4113-8202-005E00FC00A3}">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790062-00F6-4233-A0BE-005100FC00E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370094-00C4-40A9-B58E-008100A900A6}">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880078-000B-4EE5-A361-00040093004F}">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6006F-009C-4D46-B226-00D000D70007}">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C0046-00B1-4DB6-B5BB-004F00C00099}">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DB003B-0051-4F8B-92D7-00BD00C7005B}">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20052-0047-4C4B-B5E3-00CF004000E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8008B-00DC-40BF-B4B4-006D0022001E}">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E700AE-006A-4F8C-950E-002400DB009C}">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A10098-0027-45BC-BC24-00EC006B0032}">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CD0005-00BC-4BAF-BC17-006A00670067}">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EB00F6-00BE-484F-ABA9-0032007200DF}">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B7000D-00EC-4F85-9387-003E001A0099}">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8800B5-000D-4620-BBE0-007400F90058}">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BB00F1-003F-4FDC-84D2-003A00200074}">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7A00EC-004F-4DE1-89B7-0059002300B2}">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6F00A6-00AD-4917-ACBF-00A0002A006A}">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9C004E-0039-4F27-8F43-0083001A00A6}">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7A00F1-00B0-4CC8-B320-00BF00890059}">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040030-0068-459A-A0CD-007B004A00D4}">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230018-0099-4D7D-BBA2-00F300D00092}">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2E0077-0038-42D5-9174-00E9009C00B3}">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BB0004-0054-4DE7-948B-0063003600C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A003D-00A0-4DE7-AB68-0070007F009F}">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C0010-003C-4CC9-A9E5-002300300070}">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F300DB-00CE-4E32-96A7-005700FA00D8}">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200A7-0080-4E93-8A0C-007C003E0005}">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280061-00A8-40B8-9259-006B00170000}">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9001D-0026-4EC1-8098-0016008500D8}">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480045-0021-4343-B99D-004600750020}">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420024-00DB-4742-83B2-003400C2005F}">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0F00D3-008B-4337-BC12-002A008F00F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0006A-00CE-4310-B27E-00B000E90010}">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100CF-00C8-4AD1-A593-008300B0004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2000F-0048-42DF-A2E7-00230003008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5001E-0050-4CC5-8A61-007D003900D7}">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E0007A-0011-439D-B660-00A700CF003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5000C4-0035-4EC6-8EB8-006600FD00C2}">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700EA-002D-4F30-8EC7-001D00E80039}">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F10001-0035-4EB7-A312-00160067006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7B0081-00B6-42B9-A522-003B00A80004}">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5600CA-00D3-451D-98BB-000F00E700B3}">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7B00F3-0058-4D14-9368-006E00E700BB}">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420068-00A7-4B3E-B1FB-00A6000900BF}">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D0084-0064-4C59-B4DE-00E300A3004F}">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200BF-0050-4367-8223-00860093004C}">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4400C7-0001-4685-8692-000E002D0038}">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65008B-0022-4D15-BD4F-00BA006E000A}">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F002C-00F2-4CD3-99EB-006E006F00C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3B000F-0047-4B03-9E22-008800B3008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9003D-004F-431E-89ED-0088001D0074}">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E00038-00FD-4E1A-8793-007200F800BD}">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E005F-002C-4998-B14E-000000A6006C}">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A4001E-001B-4C2F-8B7A-000B00E800DF}">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B30080-00DB-46F6-B50C-009D00A60038}">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5C00CE-00BE-49EF-9A4F-008600F200D3}">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DA001B-00FB-4FFA-B3AB-009C00CE0064}">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7A00B7-00DB-4E42-AD86-00BD002700E3}">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02002B-0051-402F-9DE9-00D100540082}">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D5008F-00BE-4E70-9930-00F000B20043}">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0A0060-00ED-4026-B38A-00D2002B008C}">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7B00D1-00D4-45F9-93E7-001D001D0014}">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37005A-001E-4DF4-9D40-00F300A20028}">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940016-00F9-4108-BF09-006A004A00D0}">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EA0055-007B-48D5-946F-001B00E80024}">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6E000D-0011-4446-878C-004000720099}">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EF00DF-0021-431E-A944-00C6000000B4}">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680008-0046-4843-84D9-0030004A006B}">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3800ED-0008-4D9F-8E44-00B30023002E}">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F3002E-00D7-4D3F-81DF-00CA002E007A}">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8100E4-007B-4916-B00D-009B00F500D7}">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880070-00FE-4A5A-8025-00F5001400C5}">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500F8-0079-462B-9ECB-008C0023002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7000DA-0094-4299-9600-006500C200A7}">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B60020-004A-44F1-82CA-006600760089}">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350042-002F-4B14-8330-00BE0016005F}">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EF0023-00EE-4347-A996-00F600CE0052}">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600BB-00B0-4E1D-AFBB-00D6008900B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A00CD-0065-476B-A4A0-004500210026}">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0D00C5-00C6-40BB-BF31-0084008C007B}">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5A00CA-00AF-40A9-84A4-008B00BB009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7700FB-0060-4151-8DEF-00A500A00038}">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2100B7-005C-48A5-BF73-008F0040008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9500B1-0075-4701-9690-00B0003B00E8}">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230034-003B-41EB-8CEE-0070003C0030}">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A00A4-0073-4739-829B-007800D900D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78007A-005E-4D8F-A630-00A7003300B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D0002F-00CC-49A0-BABE-001B002A009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60018-00DF-44DA-8E1D-00AA009F000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700AC-0086-4F04-8713-00E2009000B8}">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A00C1-008A-4DB1-9A19-0010005300B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20025-0013-4EA9-B1CC-00E400DC00B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670043-00BE-40AF-B204-00A600D000B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66000A-0006-4FAC-AF59-00590026004F}">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5A0055-0070-45A5-8F23-00AF001B005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0000A7-00D5-454D-9C30-00AF003A004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5B00BB-00D1-4E0C-9402-008E004E00A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74000A-00B9-4B1B-B5FC-00AE001500F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7500D4-00D5-4829-9D10-007F00B900D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FD005D-0012-4158-8484-006B0083000F}">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400C8-000D-4FBC-82C6-005100EB0060}">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0400B1-0062-4230-ACFB-005800770022}">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1500B9-0051-4D06-BA7F-007D0031001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97002B-00CE-4C37-835A-0071002400D5}">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AB002A-00CD-4589-887D-0004007C00B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F0078-009A-4FE4-B9F9-00E800820044}">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1C00E6-00FC-4547-83BA-004300F500C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DF00EF-0074-4526-91CC-00490057002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50026-007F-4FC1-A73C-005500F400F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300E4-00F1-43A8-AB99-0079000E000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450049-002A-4F24-818D-0044002700E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80087-008C-4807-A9B7-009D00930082}">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E0046-0099-445C-A48A-007300DD0080}">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9700C3-0028-4EB0-B0EF-004300BF00A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B400B8-000E-4A32-AA53-00C40008004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200A1-00E4-47E2-97DC-005C005500A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4007B-00EA-42AD-892F-00A4001400C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600F1-0068-44E7-9098-00A400BF00AA}">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50057-0062-48C4-AC4E-00AA00B60070}">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800FC-00AE-4C97-B7DB-000D00B300B8}">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3500C4-00F1-458B-8E1B-007600A000C2}">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ellIs" priority="7" operator="equal" id="{004000CE-0081-4DD0-A0B3-008F0068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6" operator="equal" id="{00920060-003A-48DA-9026-00E30078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5" operator="equal" id="{00DE00DD-0029-4C1C-B082-002C006D00E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4" operator="equal" id="{00F50089-0012-4C45-A995-004E0053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3" operator="equal" id="{00D1008B-005B-469A-AFB1-008D0019007A}">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ontainsText" priority="2" operator="containsText" text="повторно" id="{00960040-002C-48A8-9B7B-00CC006E00D3}">
            <xm:f>NOT(ISERROR(SEARCH(("повторно"),(K3))))</xm:f>
            <x14:dxf>
              <font/>
              <fill>
                <patternFill patternType="solid">
                  <fgColor rgb="FFEA9999"/>
                  <bgColor rgb="FFEA9999"/>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2" operator="containsText" text="повторно" id="{005F0094-00F8-4695-B6FC-001B006C0099}">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6E0086-003D-4EF4-9A36-00B300E2004C}">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4100C1-0045-426E-9DB7-00B900130056}">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5200F2-002F-4FB9-B988-00EF008D00B3}">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510090-009C-4A05-AB8A-0008000D009B}">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D600E0-0069-4280-A4FB-00E20043007E}">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92002C-0087-43DF-91C6-00C6009A007C}">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E60020-00E0-404A-94B0-00EE001B0014}">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420044-00A7-40C4-A1DB-0017002800ED}">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0C0041-0094-4D90-8392-00B4002700EA}">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A400A0-0024-4A8F-B29E-00F70008002E}">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5C0070-0091-486F-8F4F-0071008E003F}">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1800BF-0094-402E-92C4-004F008700B9}">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360057-00C5-4B08-96C7-0083007300BB}">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B20000-00E4-4573-A3FF-0044004F00CD}">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BD003E-00AC-4503-B65C-003C00720072}">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DC007A-00FA-4521-9048-003A008D0033}">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8F00AC-007F-49C2-9190-002700FD006D}">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4600F3-00EC-45D4-B816-00EC00F000C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10001F-0066-4FDC-90F0-00280030005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C100F1-00EB-4E53-A90C-0071005900F3}">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66003B-00E2-4998-8928-0036001900E9}">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7200ED-009A-4F13-B282-00A7002700D2}">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6E00B7-00F3-457B-BD69-00D4001500CA}">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FD0061-0075-4114-84EC-00830028004C}">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4C008C-00E3-4C7A-9A75-00A80097008E}">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980090-00E0-49CD-9439-00F30033000A}">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A300DE-00F6-4757-BF88-003F006400F5}">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65002F-00A4-40D7-BED5-00430062001E}">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C60002-0017-4EBB-909F-008B00D8003C}">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CA00AF-0074-4BD5-8CB7-00E400F5004A}">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0300D2-0019-4DE4-BF62-003A00EE00D8}">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F600B7-0065-49BA-A417-00350016007B}">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A300BE-00AF-4459-881C-00AC0042003D}">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EE0044-006A-4816-9D47-00BA00A200A4}">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130040-00F0-4D98-89D6-001D007F0058}">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1700B7-001C-45DA-98E9-006500750006}">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B7005A-00CE-4A12-8038-00100063005E}">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D70076-0075-4F7E-AC8F-003100140071}">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89009F-0054-4D83-B429-0014009300F4}">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7E00BB-0001-4820-8559-004A000400C9}">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0B002E-008F-469A-84C2-003500CB0064}">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C900F9-0008-41D4-98ED-0092005F00A4}">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2B00A9-00F5-4D61-8CCB-0055000D009C}">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80098-008A-4DF4-814E-00CF00F300F9}">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0100FB-00FD-435D-955F-00CF00CE005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200FA-001D-4C96-897C-0024008D005C}">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E00B7-00FA-4744-BD84-0051004F002B}">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7003A-00F0-4811-8ACD-0058008600ED}">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3001D-0052-4507-AB79-0057000900BE}">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8A00A7-008E-405F-A813-0094004100DF}">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E10060-00CE-4FF3-BF5D-001600F900DE}">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700CC-00FC-40A9-A769-00C200B80054}">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550070-00A1-4775-B694-00830023000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7100CB-0072-4193-A8ED-00CA000500E2}">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4003F-00F4-47B0-8B84-009400E2006B}">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0400BD-0036-4AFE-992D-006A000200AD}">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C40024-0082-4DE2-AD08-00110041005A}">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CC008C-00D1-4661-8775-000600EF0087}">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C10068-006A-4314-8BCC-002A002000B3}">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62006F-00D5-4208-B8C0-001700D2006C}">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8900BC-0056-4E02-82B8-003200800016}">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470072-0030-4694-A46C-00A400C20045}">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30026-0013-4607-A155-00AB009D0050}">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280050-004C-4512-9C3E-00DD003D00E5}">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1E0059-00DD-41D8-BBB4-0020008200CD}">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D007B-0037-4B2D-84AA-00C400FD009F}">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1E004E-0007-4239-BD8B-00E1002600D4}">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450080-005B-4278-A8E0-000B002B0045}">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1D00D4-006D-4C7D-A328-001400A000DD}">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A30014-00CB-43CF-894D-00500098006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420048-00CC-40FD-A64A-007E00F600F1}">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8D00B5-001A-48AF-A246-009A005400F8}">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A10055-0017-4F37-A2CE-004300C900B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620022-004D-4471-AC6E-003900A500AF}">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650083-00D5-446D-B8FB-008D00A10043}">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F20066-008A-4637-A2B7-00D5001D0029}">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6F002C-007F-4AC0-A977-002A00A90054}">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F600F8-0011-42B3-BAFC-00EE00650024}">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840085-00BB-4A5A-9D13-0037008500B2}">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90002-00C3-4FE5-A189-005D005A00D8}">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F009B-00F0-4BAB-ADEA-00C4002C006C}">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4D00FF-005D-4D9B-B1C4-0065008A0056}">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A00C0-00F1-47F2-B4B9-006C003700E2}">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4C006A-00DC-4EE0-BBCA-00DA001D004C}">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740083-0014-4D1E-837A-0078002E0008}">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270086-007D-4845-8913-007D00E8009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00070-0024-4DE4-B770-006300F200B4}">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0006E-00CB-4327-B4DB-0061004B0041}">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99008C-0066-4EFB-A51E-00E300E700F9}">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A00BA-0058-4E86-AEE3-00D20009004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83005E-0051-4D42-BB4A-00E0001E004A}">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8300F3-0014-458A-9AC1-00A500BF009C}">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8C008F-0027-4F3D-9A3F-009B00D700FB}">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0300F1-00DA-4DB9-B7F3-001F00610030}">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BF00BD-0090-4623-8EAF-003200D200F8}">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72005E-0076-4C77-8F98-008200630050}">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500016-00F7-4920-8EE5-006800F9004D}">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080014-00F9-4C10-B51D-000700360058}">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2700AD-00FF-4FD7-A570-0042004600CB}">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F2004B-005F-4CA5-840D-0001002F0062}">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0200C9-0093-44AA-B7D6-007D00B30058}">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9400E1-0028-4BC9-B7BC-001300D000C9}">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85006C-002F-4B23-82A3-00820023006E}">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2600F7-00AA-4BCD-82B9-005F006E005F}">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D1000B-0067-4B07-A0F2-009E0074005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B50096-008C-4446-9315-00AA001E0038}">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A70058-0067-4448-A366-00FA001800AF}">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BF00C8-00A2-4661-BC5D-00AB00B700D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600EF-00D3-4BCE-977C-00C80067001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D500ED-009E-4F25-9A03-0008009900F1}">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300A5-00FF-4F4E-B4C0-00A700E700B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A00D7-008E-47F3-A692-00C6005100B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6400CA-0017-4772-AB88-0028009F00F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700AB-0089-4170-B5EC-009C00D200B0}">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800E2-00CB-4052-953E-002500520070}">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C0019-00F8-4537-93AE-002000A8001C}">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9006E-00BB-4F58-9C94-00F00041009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30025-008A-4793-BF1D-00DF000A008D}">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310037-00A5-4515-8893-00C2004A00DC}">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700B1-005A-484F-B7BD-00410057004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A00FD-005F-435C-8910-00F100A1009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4300FF-000D-4866-8F86-00E800DC006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4009E-00A8-4167-9F90-007100C20057}">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60036-00EA-4C3A-88B2-003900DF000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F00D2-00C8-4686-9752-00CA0027008B}">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1E004E-00EB-40C7-8535-00EB00BA00A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6800C8-002A-4F68-9D44-008B00BF00A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770019-00EE-42EB-B54B-00B70001000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50008B-0031-48AC-A5A0-005F00E40015}">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0F00D0-00A9-4A62-8FF3-005B007700EB}">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8F0039-00EB-4886-B8ED-0023005C006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4004F-00EC-41DE-9549-00D300F000E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CA00CD-001B-42DF-9445-009000AE00D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3B0003-004D-4AD2-8512-007C00280092}">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F00BE-0045-4212-9E46-000C002600A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4E0008-0027-4F7E-863C-00D700910035}">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46007F-0098-48B3-A7FB-00CB009800D5}">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F200CD-003E-4649-96AB-003A00FC00C0}">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540075-00DF-461E-86C4-002100D90064}">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49003D-0070-4674-8AB1-0068004D0071}">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610001-007E-40A0-AD6A-00FE00080008}">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DE00B5-00C1-4F7A-B50B-00F3003C007A}">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26000D-00CA-49B5-99DA-005500D6009A}">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ED00D5-0053-47E5-B58D-001500750017}">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CB005D-00AA-4751-84BE-00A800D3005B}">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AC003E-0043-4A11-8D81-008E005000E6}">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7500F5-0072-4F5E-A512-00650093001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B900B9-00D6-495E-BA07-0001000B00E7}">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F100C6-0012-4F0B-8036-00B5006100A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B20020-0090-4598-82DF-005100550063}">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DE00F7-0076-43F7-874D-008100850023}">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770099-0063-43CE-9322-00AA00F8008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C400C2-0039-4161-B552-0072004E00C5}">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C700D8-0059-44A3-AAA3-00380013008E}">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100B4-003F-40D0-92DC-0048005900DE}">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87007D-00CA-4BC2-90A4-0031005F0037}">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B6003D-001A-4C28-896D-005800EF0018}">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AD0098-00B5-4ECF-9AEE-00DD0076002D}">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70030-0038-4720-87D4-008300E0000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400E1-00DA-4C2B-8C6F-005D00610097}">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8000A8-00FB-4C53-B588-00BD003900C9}">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A00ED-00E9-413B-983D-00510085007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00041-0059-42A9-9409-0029007100CA}">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2002A-007A-4678-AA6F-0099009E00BB}">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40087-00DC-4AE3-8651-003400E800B3}">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8C00E7-0081-49C2-9E21-009400D80062}">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2400DB-00B7-4069-8D4E-0076001000F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A30010-0035-43EF-BD4B-000B00750056}">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30054-0030-4221-93FB-00A90044001D}">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5C0057-0007-436A-B5CB-002000E80009}">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DA00A5-00D3-4E84-8CDD-00F800CD001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300DB-00B9-41E5-B74E-00A900B0004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E00A2-0058-44B5-9459-0003008400FE}">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00007-00E0-4BC9-8B64-008900C20040}">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1B000C-0005-47D2-A65F-006000FF00AD}">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6C009E-002E-486E-BD4D-005300B500B5}">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3A0025-002D-4DF9-85CF-008B00A100B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3B0098-00EB-428E-8063-00E400AE00EF}">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400D8-0079-4EFE-B2C0-006D00F900EA}">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B0009-00ED-4E59-81A7-004F002B002E}">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100C2-0098-48C2-B2F4-00730094008E}">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C0011-0002-4C92-B3C5-006A00A6004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500AE-0011-45F7-824F-0039007E00FB}">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800A1-00CA-43EA-A8EB-00C100FD003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F300D2-00C2-40AC-8E30-00000014005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A0077-00DA-413F-A9A8-00C9003C006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FF0074-00E2-44C2-A62F-003400B1005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5F0042-0035-4300-B630-0094003500D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E00E9-0052-4305-A1CC-00800042004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E40008-00E0-418C-9D5D-006900B2008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FF0053-00A7-431F-A8FA-0033003D009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6003C-000A-451D-B7C3-00C800E700D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D00C0-0046-430E-954C-005C00BC004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B0069-0074-4909-9180-006B002900F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2100CF-0042-4A44-B58C-00EF009D00B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EF00AD-003A-43A2-972A-00FE0098002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4800A2-0001-414F-BED3-0041000900F6}">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300CF-0036-4682-A578-00CD000E002A}">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290039-00D3-4600-A7B1-000300BE00D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900FD-001D-4972-93B9-00700038006B}">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A00BE-0010-4240-9D17-006E003E0026}">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500D3-006D-40C1-8AAE-009E008B001E}">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150055-00E6-47AA-9829-00AD00D7002B}">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0800FA-001F-4EE2-858B-002200C5001E}">
            <xm:f>NOT(ISERROR(SEARCH(("снято"),(K3))))</xm:f>
            <x14:dxf>
              <font/>
              <fill>
                <patternFill patternType="solid">
                  <fgColor rgb="FF93C47D"/>
                  <bgColor rgb="FF93C47D"/>
                </patternFill>
              </fill>
              <border>
                <left style="none"/>
                <right style="none"/>
                <top style="none"/>
                <bottom style="none"/>
                <diagonal style="none"/>
              </border>
            </x14:dxf>
          </x14:cfRule>
          <xm:sqref>K3 K5:K48</xm:sqref>
        </x14:conditionalFormatting>
        <x14:conditionalFormatting xmlns:xm="http://schemas.microsoft.com/office/excel/2006/main">
          <x14:cfRule type="containsText" priority="1" operator="containsText" text="снято" id="{00970008-003C-4678-8104-007E0068005E}">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40001E-000B-4B14-9236-003700A700C7}">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D000A1-00C0-4BB1-B045-006B00CB00E2}">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410070-005B-47E3-BD6D-006100C30085}">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F200D2-00E7-432B-AC69-00DF00EE00C3}">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F700E3-0099-4A15-A0EB-007B000A008E}">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9400E6-0024-490F-A9F2-0083004E0064}">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65000B-006C-43A2-BCB2-00FC004700E7}">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600078-0073-42D2-8BB8-00A000EA005A}">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F10089-00E6-448D-9226-000300F3007D}">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1700D8-00ED-4630-A6FB-0007000C0035}">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9B003B-00ED-4640-9C1F-00E200D40034}">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C000A-0098-444F-893D-002000DC00D8}">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29000A-00E7-43F4-AF54-005E000E008C}">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34003A-0046-49FF-9DBB-006D001200F3}">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E200F6-0046-4F0A-BF03-000A001C001A}">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3B003D-0096-40AF-8EE3-008C00160022}">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7500C2-005E-4E82-950B-0054009B00A4}">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000A4-00D2-4B76-A05F-009800300070}">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1600DB-00E1-4EF4-8159-00EB00AE00EF}">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A200E2-00C4-43FD-9C93-0087006700F8}">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050056-00FD-4694-8D03-003B0036005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B00034-0019-44C1-B86B-007500EE002D}">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F900D2-0084-4E01-A77B-00A9001F00C7}">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7E008A-0082-4B1E-B83B-00A0005A00EB}">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F00051-00B6-42C3-80B2-005F00C500B8}">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A70015-00C8-45DF-8140-009400C600A4}">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2D00E1-0035-4742-B0A4-006300BE00E7}">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BB002C-00A0-4403-B398-00160081008F}">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E60019-0059-4041-B204-0008008B0066}">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5D00A6-0061-4B75-804C-004B00AD0020}">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CE008F-0027-443F-9479-00450009001F}">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AC0067-00A8-4146-973C-007C00A500A8}">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E9005B-00EE-45C9-A819-00D5006F003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27006E-008F-4608-A6C4-00E800A7009C}">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8300A6-0019-40DB-908A-008900B40098}">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FF00B0-0097-4BCB-8C7A-002F002200BE}">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1000B8-00D0-4A74-BB9A-007400850006}">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C800A6-0090-4130-A098-002100A10077}">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0700A2-0046-4849-A1AD-00A000300044}">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6F0032-00BC-4969-9EDC-000C00D20068}">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EE00C6-00F7-4F77-A69F-003F00A70042}">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BB0091-0013-4B77-8254-006D00E70098}">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DF0094-007D-4977-B21E-00DA00310043}">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9E0027-0045-435C-B3A0-001300A0004F}">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F60051-001A-495E-9703-0054006600EC}">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150035-0050-43D2-B4C0-00BF00BE0002}">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DB00D7-0036-498C-8E6D-00A2000F008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1C00D1-00BB-4A30-B802-009300EA00D6}">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420076-00D1-4940-90B4-00800025002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060077-00F0-4285-BC67-00BB0035009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250068-00D5-484F-93A0-00FE0019000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D8000C-0029-4EB6-934D-005800FB00C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EE00D0-00CD-445E-A3FB-0057008C004E}">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7C008D-00C7-4F7C-A905-0050008C0002}">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210056-0071-4A61-9549-0009008B00E1}">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2500FB-001D-41D7-B87D-001100AE006C}">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2200F6-0084-4120-9B88-00B4005200AA}">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EE0009-0037-4F0D-B81D-00AA00460010}">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F00045-0075-4A83-B07E-001F001200C3}">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1D001F-000E-4573-80E8-001300560023}">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6800A3-001B-4C58-BA82-002500D30060}">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47005D-00FF-4484-BEC2-00F5004D0061}">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140085-00B0-45F1-9BC3-006B007C0011}">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060097-002E-41A6-B7C0-000E00980006}">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3A00C2-002A-4ED8-AD16-008700BD0001}">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C80043-0006-47B6-811D-00A900B70077}">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650089-00E2-495F-982A-005D00AE0083}">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C70026-0077-4FC5-9157-00DF0097007A}">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4E0046-00E2-47D7-918D-002000AD0034}">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790018-008D-45F6-A46B-004A00EF009A}">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D10000-0076-4057-8EE0-00ED0075003B}">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A009A-0018-4156-A505-00F100DF000E}">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3700EB-00DD-409D-A678-009700BB00C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FE003C-00A0-42C2-97E5-0088003500CD}">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AE003F-0098-41A0-A77D-009800290016}">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0E0059-001C-4F48-8386-00810030007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9A00AC-0096-41CD-B27C-00AB00F000D7}">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EA008C-0099-4AD4-A7E2-005D003400C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50011-0097-4CBD-98F7-0058002500C3}">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85001E-005D-4AAE-BC59-0004009200C7}">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2B00B5-00A6-4A5F-B195-00FA00C9004D}">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6F0099-0046-4AAC-BDBD-00BA001200DA}">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4F005E-00E3-4488-B061-00D200F1006B}">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C00A9-007D-46BF-B2E1-005F00620075}">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2300D1-00DC-4B49-9CD6-002700A30046}">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D0009-006B-47D2-B184-00D2008B00EE}">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40033-00C5-4FBE-B691-006600DB005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5700F3-0001-4B10-B23D-005800930027}">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E50012-00CE-44F6-9A75-00FD001A00A5}">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AB0069-0089-454F-BDA2-007F00E4005A}">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BC0057-00C2-4695-AF3E-008F00D0006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5500BD-0097-44B0-9C8D-00A300AF0055}">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E2008D-0056-4F88-A80F-004400BA00B1}">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FA0034-0078-4195-9E35-000E000C003A}">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DB0099-0074-4785-848A-001D00C30048}">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850029-00FE-40D4-A181-0041003D0023}">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FD0023-00BA-47C3-A053-002D006D00B8}">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F10056-00BA-42A9-AA34-0086003100C7}">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0A00DD-0068-40E7-838A-00CE0073007D}">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D400FE-0007-4D1C-857D-00DE001E00A5}">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AD0034-0038-4DE6-9853-0015002C007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F10004-0060-4F74-9D2F-000A00BA0069}">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E000C6-00D1-463B-9AF5-00F300D300D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1F00E0-0057-48AB-9C79-005900A400EF}">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970017-008A-422D-B61B-005600F50083}">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600A9-00AE-4382-985C-00AA0021004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D009C-00D7-4E6D-9CB6-0011009C0081}">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D00045-0049-4E4D-B374-006900F5007B}">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690003-0052-4D25-9037-003A009B003F}">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DD004B-00CA-4B5C-8C32-002100AD0073}">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B00031-0036-4F34-8882-009A005D006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230049-001C-46E4-B0BD-00D6009A002C}">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490046-0093-4FD6-9B7B-008F008400B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99007A-008A-4F32-BD73-003F00680040}">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600CC-009F-474A-8479-006E001400E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60041-0039-4EBE-A162-00EF00A2003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A400DC-0099-4663-B332-005300D000BD}">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8D00CD-00BA-45A6-A4B2-0040001B0001}">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15008F-0075-40DB-8101-00A9003B00CE}">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5004C-0074-4CB8-B7FB-0033007F0018}">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A004C-00E4-4239-B67D-0008009F0044}">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50033-003C-4C47-8407-006E008C0000}">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6A0067-00BE-4A52-942D-002E00DD0077}">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3006A-008D-450E-8CC7-0041009A003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600A0-0047-4356-BF58-00FB0072002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C20030-0030-434B-9F58-00FC000F00D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900CA-007C-441C-828F-0015005E000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C50078-00B8-4598-BA26-004E000B0017}">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E00D7-00CC-4EBA-913D-002B0073002A}">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100E8-00D8-4B04-8998-00A800D400D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9100AD-003A-4C7A-A623-007000FD0037}">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DE00A3-002F-44B4-BA74-00B600FB0045}">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7600EB-0037-439B-A282-005F00CF00A2}">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A30020-0084-4F6C-BA8D-009C0093000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0008D-00A3-4FCB-81EF-00F600900082}">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150031-0092-4E72-B51B-00EE0043009F}">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D30072-005D-4FC8-B8EF-007200910061}">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1400FF-0002-4F92-95F5-00E2000E00F0}">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38006E-009D-4A99-927D-001000F60092}">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4F0068-00BD-4EEE-B6DA-008B005C00E1}">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800E9-00BD-4737-BC38-004B00DA004E}">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5F0072-0084-4ACD-AE48-008400CB00CB}">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01004C-002B-4820-B63F-00BD0083007A}">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E200C5-00BD-4994-8406-005500D70087}">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9A00F7-00E1-47CE-B1B4-00F800110098}">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7A00D9-006A-4200-B38B-00F8007C00AC}">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48000F-00D9-46C1-AC38-008D009600ED}">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BA0028-0084-4B22-9975-00BE006400B1}">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AE00FD-0081-4702-9708-008900200095}">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4D0077-0001-4F60-A0C0-002800F500FD}">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8F00A0-006B-4BDE-A5B4-005B00040097}">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7800AB-00FC-43E3-8F98-00D4005F00C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300CD-00D9-49B6-B2B6-00DB0035001D}">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8D007C-0027-40F6-836D-00B000F500C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120098-0086-4142-B87B-00E500D7002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860040-00AF-4D69-B672-0003006D00E5}">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C3004D-0073-41F4-BB45-00A5001B00E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4F00EC-006D-4424-863B-00F100FD0068}">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D0099-00F1-4658-9F58-005900D20045}">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0004E-0045-4D4C-89D6-0005009D005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CF0018-0017-4D67-990B-00CA00F40060}">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C0087-001B-4E77-B96D-002E0009001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00082-00DD-4CD2-8418-004300E000ED}">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2C00F6-0047-4BCC-9314-00F80087007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B0071-0099-46D7-9E31-008100C0003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800D6-00AA-48BB-A105-002300A000A3}">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70008D-006F-4BF6-9594-00ED0019008B}">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800EE-002C-48CD-A447-0036008600F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C00AE-001B-4509-82A8-00AA007000EC}">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7001E-009C-4B7C-8605-00C600D100BB}">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70001D-00F1-457A-9D77-0064000B00B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C004C-0021-4780-8160-00320053007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CD0047-00DE-4912-B8BA-003000F60091}">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00033-0062-48AA-884C-0044000D00B0}">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00059-0029-4188-ABDD-000C0097006E}">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D0069-0091-4EAC-A837-0044008B007D}">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280067-001F-4678-91D8-00D80099008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7B0036-0087-400D-9D55-005400AB002C}">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E900A6-00BD-4C6C-9C88-00640043001E}">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30032-0050-497C-904E-00E600EB0048}">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560089-0004-4629-A421-009D000A00E9}">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820038-0063-4264-97CA-002C00DD00AF}">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100FC-00CF-4059-9BCD-0029009C00A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1C003A-00C9-4F32-BECC-009600E200B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8A0053-0007-40DB-A974-007D00D700D3}">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8800CB-007E-41E2-80C9-0046007F00E4}">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E0015-0097-43C4-9E7E-009B00F4001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4800C8-00EF-4C74-B3C5-00B500AB0079}">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1002B-0098-434C-A96F-0045004500C6}">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A0082-0045-4EF0-8322-007A0071001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E007C-0093-47B4-B2BA-007E001D003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E600FB-00A2-4720-8FB0-00DA0031003E}">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EF0065-00B2-44D8-B302-0087004000E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E001E-006C-4E24-9817-00E900DF0024}">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6E006C-00D9-442F-AE4D-005C009C0089}">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CF0011-001C-47E8-BFD5-00210046000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6F0023-0068-4C4B-8700-00030099005C}">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200CA-00A2-4679-8A7D-0083000D004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A00DC-00AC-4B00-921A-00400027003E}">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500AA-0047-4219-9399-003500FD00F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D009B-00CC-4E16-8122-00A900AD00E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F0055-0094-42C0-8526-00C9001E00D9}">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3400C5-0049-4142-84C9-006D009500BB}">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s>
    </ext>
  </extLst>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showRowColHeaders="1" topLeftCell="B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0"/>
    <col customWidth="1" min="2" max="2" style="225" width="18.629999999999999"/>
    <col customWidth="1" min="3" max="3" style="225" width="9.8800000000000008"/>
    <col customWidth="1" min="4" max="4" style="225" width="53.380000000000003"/>
    <col customWidth="1" min="5" max="5" style="225" width="34.130000000000003"/>
    <col collapsed="1" customWidth="1" min="6" max="6" style="225" width="21.379999999999999"/>
    <col customWidth="1" hidden="1" min="7" max="7" outlineLevel="1" style="225" width="14.130000000000001"/>
    <col collapsed="1" customWidth="1" hidden="1" min="8" max="8" outlineLevel="1" style="225" width="14.130000000000001"/>
    <col customWidth="1" hidden="1" min="9" max="9" style="225" width="14.140625"/>
    <col customWidth="1" hidden="1" min="10" max="10" style="225" width="11.28125"/>
    <col customWidth="1" min="11" max="11" style="225" width="10.75"/>
    <col customWidth="1" min="12" max="12" style="472" width="34.28125"/>
    <col min="13" max="13" style="473" width="12.630000000000001"/>
    <col customWidth="1" min="14" max="14" style="473" width="40.8515625"/>
    <col customWidth="1" min="15" max="15" style="472" width="39.130000000000003"/>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hidden="1" min="25" max="37" width="0"/>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5"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161" t="s">
        <v>264</v>
      </c>
      <c r="D2" s="163" t="s">
        <v>53</v>
      </c>
      <c r="E2" s="163"/>
      <c r="F2" s="622"/>
      <c r="G2" s="451"/>
      <c r="H2" s="165" t="s">
        <v>265</v>
      </c>
      <c r="I2" s="165" t="s">
        <v>12</v>
      </c>
      <c r="J2" s="165" t="s">
        <v>13</v>
      </c>
      <c r="K2" s="165" t="s">
        <v>15</v>
      </c>
      <c r="L2" s="166"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168" t="s">
        <v>267</v>
      </c>
      <c r="D3" s="168" t="s">
        <v>34</v>
      </c>
      <c r="E3" s="168"/>
      <c r="F3" s="168"/>
      <c r="G3" s="451"/>
      <c r="H3" s="624">
        <f>COUNTIF($H10:$H48,"1 - Несоответствие продуктовым требованиям ПИК-Стандарт")</f>
        <v>10</v>
      </c>
      <c r="I3" s="624">
        <f>COUNTIF($H10:$H48,"2 - Несоответствие Бренд-листам ПИК")</f>
        <v>0</v>
      </c>
      <c r="J3" s="624">
        <f>COUNTIF($H10:$H48,"3 - Несоответствие Каталогу отделки")</f>
        <v>0</v>
      </c>
      <c r="K3" s="624">
        <f>COUNTIF($H10:$H48,"5 - Ошибка в применении СТМ")</f>
        <v>0</v>
      </c>
      <c r="L3" s="666">
        <f>COUNTIF($H10:$H48,"4 - Несоответствие Каталогу оборудования")</f>
        <v>0</v>
      </c>
      <c r="M3" s="624">
        <f>COUNTIF($H10:$H48,"6 - Ошибка в применении сборных ЛМ")</f>
        <v>0</v>
      </c>
      <c r="N3" s="624">
        <f>COUNTIF($H10:$H48,"7 - Ошибка в применении шкаф-пакетов")</f>
        <v>0</v>
      </c>
      <c r="O3" s="666">
        <f>COUNTIF($H10:$H48,"8 - Ошибка в применении шахт-пакетов")</f>
        <v>0</v>
      </c>
      <c r="P3" s="624">
        <f>COUNTIF($H10:$H48,"9 - Несоответствие типологическим требованиям ПИК-Стандарт")</f>
        <v>0</v>
      </c>
      <c r="Q3" s="624">
        <f>COUNTIF($H10:$H48,"10 - Несоответствие НТД РФ")</f>
        <v>0</v>
      </c>
      <c r="R3" s="624">
        <f>COUNTIF($H10:$H48,"11 - Несоответствие ИРД (кроме ТУ, СТУ), АПР, ПД")</f>
        <v>0</v>
      </c>
      <c r="S3" s="624">
        <f>COUNTIF($H10:$H48,"12 - Несоответствие требованиям ТУ, СТУ")</f>
        <v>0</v>
      </c>
      <c r="T3" s="624">
        <f>COUNTIF($H10:$H48,"13 - Ошибка в технических решениях")</f>
        <v>0</v>
      </c>
      <c r="U3" s="624">
        <f>COUNTIF($H10:$H48,"14 - Неувязка м/у собой комплектов РД")</f>
        <v>0</v>
      </c>
      <c r="V3" s="624">
        <f>COUNTIF($H10:$H48,"15 - Недостаточность информации влияющей на СМР")</f>
        <v>12</v>
      </c>
      <c r="W3" s="624">
        <f>COUNTIF($H10:$H48,"16 - Нерациональное решение")</f>
        <v>0</v>
      </c>
      <c r="X3" s="624">
        <f>COUNTIF($H10:$H48,"17 - Оформление")</f>
        <v>1</v>
      </c>
    </row>
    <row r="4" ht="25.5" hidden="1" outlineLevel="1">
      <c r="A4" s="161" t="s">
        <v>264</v>
      </c>
      <c r="B4" s="625">
        <v>6</v>
      </c>
      <c r="C4" s="625">
        <v>6</v>
      </c>
      <c r="D4" s="626">
        <f>C4/B4</f>
        <v>1</v>
      </c>
      <c r="E4" s="626"/>
      <c r="F4" s="667"/>
      <c r="G4" s="451"/>
      <c r="H4" s="163" t="s">
        <v>53</v>
      </c>
      <c r="I4" s="163" t="s">
        <v>53</v>
      </c>
      <c r="J4" s="163" t="s">
        <v>53</v>
      </c>
      <c r="K4" s="163" t="s">
        <v>53</v>
      </c>
      <c r="L4" s="177"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67"/>
      <c r="D5" s="668"/>
      <c r="E5" s="668"/>
      <c r="F5" s="667"/>
      <c r="G5" s="163" t="s">
        <v>53</v>
      </c>
      <c r="H5" s="669"/>
      <c r="I5" s="448"/>
      <c r="J5" s="453"/>
      <c r="K5" s="448"/>
      <c r="L5" s="570"/>
      <c r="M5" s="453"/>
      <c r="N5" s="448"/>
      <c r="O5" s="670"/>
      <c r="P5" s="632"/>
      <c r="Q5" s="631"/>
      <c r="R5" s="632"/>
      <c r="S5" s="632"/>
      <c r="T5" s="631"/>
      <c r="U5" s="631"/>
      <c r="V5" s="631"/>
      <c r="W5" s="631"/>
      <c r="X5" s="631"/>
    </row>
    <row r="6" ht="21" hidden="1" outlineLevel="1">
      <c r="A6" s="168">
        <v>0.20000000000000001</v>
      </c>
      <c r="B6" s="168">
        <v>0.5</v>
      </c>
      <c r="C6" s="168">
        <v>1</v>
      </c>
      <c r="D6" s="168" t="s">
        <v>38</v>
      </c>
      <c r="E6" s="168"/>
      <c r="F6" s="168" t="s">
        <v>268</v>
      </c>
      <c r="G6" s="633">
        <f>COUNTIFS(G10:G138,"0,2")</f>
        <v>0</v>
      </c>
      <c r="H6" s="669"/>
      <c r="I6" s="448"/>
      <c r="J6" s="453"/>
      <c r="K6" s="448"/>
      <c r="L6" s="570"/>
      <c r="M6" s="453"/>
      <c r="N6" s="448"/>
      <c r="O6" s="670"/>
      <c r="P6" s="632"/>
      <c r="Q6" s="631"/>
      <c r="R6" s="632"/>
      <c r="S6" s="632"/>
      <c r="T6" s="631"/>
      <c r="U6" s="631"/>
      <c r="V6" s="631"/>
      <c r="W6" s="631"/>
      <c r="X6" s="631"/>
    </row>
    <row r="7" ht="21" hidden="1" outlineLevel="1">
      <c r="A7" s="634">
        <f>G6*0.2/B4</f>
        <v>0</v>
      </c>
      <c r="B7" s="634">
        <f>G7*0.5/B4</f>
        <v>1.8333333333333333</v>
      </c>
      <c r="C7" s="634">
        <f>G8*1/B4</f>
        <v>0</v>
      </c>
      <c r="D7" s="635">
        <f>(G6*A6+G7*B6+G8*C6)/SUM(G6:G8)</f>
        <v>0.5</v>
      </c>
      <c r="E7" s="671"/>
      <c r="F7" s="192" t="s">
        <v>269</v>
      </c>
      <c r="G7" s="633">
        <v>22</v>
      </c>
      <c r="H7" s="669"/>
      <c r="I7" s="672"/>
      <c r="J7" s="672"/>
      <c r="K7" s="672"/>
      <c r="L7" s="673"/>
      <c r="M7" s="672"/>
      <c r="N7" s="672"/>
      <c r="O7" s="674"/>
      <c r="P7" s="637"/>
      <c r="Q7" s="637"/>
      <c r="R7" s="637"/>
      <c r="S7" s="637"/>
      <c r="T7" s="637"/>
      <c r="U7" s="637"/>
      <c r="V7" s="637"/>
      <c r="W7" s="637"/>
      <c r="X7" s="637"/>
    </row>
    <row r="8" ht="21" hidden="1" outlineLevel="1">
      <c r="A8" s="163" t="s">
        <v>53</v>
      </c>
      <c r="B8" s="163" t="s">
        <v>53</v>
      </c>
      <c r="C8" s="163" t="s">
        <v>53</v>
      </c>
      <c r="D8" s="163" t="s">
        <v>53</v>
      </c>
      <c r="E8" s="163"/>
      <c r="F8" s="168" t="s">
        <v>270</v>
      </c>
      <c r="G8" s="633">
        <v>0</v>
      </c>
      <c r="H8" s="669"/>
      <c r="I8" s="448"/>
      <c r="J8" s="453"/>
      <c r="K8" s="448"/>
      <c r="L8" s="570"/>
      <c r="M8" s="453"/>
      <c r="N8" s="448"/>
      <c r="O8" s="670"/>
      <c r="P8" s="632"/>
      <c r="Q8" s="631"/>
      <c r="R8" s="632"/>
      <c r="S8" s="632"/>
      <c r="T8" s="631"/>
      <c r="U8" s="631"/>
      <c r="V8" s="631"/>
      <c r="W8" s="631"/>
      <c r="X8" s="631"/>
    </row>
    <row r="9">
      <c r="A9" s="196"/>
      <c r="B9" s="196"/>
      <c r="C9" s="196"/>
      <c r="D9" s="196"/>
      <c r="E9" s="196"/>
      <c r="F9" s="196"/>
      <c r="G9" s="196"/>
      <c r="H9" s="196"/>
      <c r="I9" s="198"/>
      <c r="J9" s="199"/>
      <c r="K9" s="198"/>
      <c r="L9" s="200"/>
      <c r="M9" s="199"/>
      <c r="N9" s="198"/>
      <c r="O9" s="516"/>
      <c r="P9" s="484"/>
      <c r="Q9" s="500"/>
      <c r="R9" s="484"/>
      <c r="S9" s="484"/>
      <c r="T9" s="500"/>
      <c r="U9" s="500"/>
      <c r="V9" s="500"/>
      <c r="W9" s="500"/>
      <c r="X9" s="500"/>
    </row>
    <row r="10" ht="44.25" customHeight="1">
      <c r="A10" s="448">
        <v>1</v>
      </c>
      <c r="B10" s="638" t="s">
        <v>205</v>
      </c>
      <c r="C10" s="448">
        <v>1</v>
      </c>
      <c r="D10" s="449" t="s">
        <v>2159</v>
      </c>
      <c r="E10" s="449"/>
      <c r="F10" s="449"/>
      <c r="G10" s="451">
        <v>0.20000000000000001</v>
      </c>
      <c r="H10" s="452" t="s">
        <v>31</v>
      </c>
      <c r="I10" s="448" t="s">
        <v>201</v>
      </c>
      <c r="J10" s="453">
        <v>45366</v>
      </c>
      <c r="K10" s="448" t="s">
        <v>275</v>
      </c>
      <c r="L10" s="570" t="s">
        <v>2160</v>
      </c>
      <c r="M10" s="453">
        <v>45390</v>
      </c>
      <c r="N10" s="448"/>
      <c r="O10" s="670"/>
      <c r="P10" s="632"/>
      <c r="Q10" s="631"/>
      <c r="R10" s="632"/>
      <c r="S10" s="632"/>
      <c r="T10" s="631"/>
      <c r="U10" s="631"/>
      <c r="V10" s="631"/>
      <c r="W10" s="631"/>
      <c r="X10" s="631"/>
    </row>
    <row r="11" ht="52.5">
      <c r="A11" s="448">
        <v>2</v>
      </c>
      <c r="B11" s="638" t="s">
        <v>205</v>
      </c>
      <c r="C11" s="448">
        <v>2</v>
      </c>
      <c r="D11" s="449" t="s">
        <v>2212</v>
      </c>
      <c r="E11" s="449"/>
      <c r="F11" s="449"/>
      <c r="G11" s="451">
        <v>0.5</v>
      </c>
      <c r="H11" s="452" t="s">
        <v>265</v>
      </c>
      <c r="I11" s="448" t="s">
        <v>201</v>
      </c>
      <c r="J11" s="453">
        <v>45366</v>
      </c>
      <c r="K11" s="448" t="s">
        <v>275</v>
      </c>
      <c r="L11" s="569" t="s">
        <v>2162</v>
      </c>
      <c r="M11" s="453">
        <v>45390</v>
      </c>
      <c r="N11" s="448"/>
      <c r="O11" s="675"/>
      <c r="P11" s="631"/>
      <c r="Q11" s="631"/>
      <c r="R11" s="631"/>
      <c r="S11" s="631"/>
      <c r="T11" s="631"/>
      <c r="U11" s="631"/>
      <c r="V11" s="631"/>
      <c r="W11" s="631"/>
      <c r="X11" s="631"/>
    </row>
    <row r="12" ht="52.5">
      <c r="A12" s="448">
        <v>3</v>
      </c>
      <c r="B12" s="638" t="s">
        <v>205</v>
      </c>
      <c r="C12" s="448">
        <v>2</v>
      </c>
      <c r="D12" s="449" t="s">
        <v>2164</v>
      </c>
      <c r="E12" s="449"/>
      <c r="F12" s="449"/>
      <c r="G12" s="451">
        <v>0.5</v>
      </c>
      <c r="H12" s="452" t="s">
        <v>28</v>
      </c>
      <c r="I12" s="448" t="s">
        <v>201</v>
      </c>
      <c r="J12" s="453">
        <v>45366</v>
      </c>
      <c r="K12" s="448" t="s">
        <v>275</v>
      </c>
      <c r="L12" s="569" t="s">
        <v>2165</v>
      </c>
      <c r="M12" s="453">
        <v>45390</v>
      </c>
      <c r="N12" s="448"/>
      <c r="O12" s="675"/>
      <c r="P12" s="631"/>
      <c r="Q12" s="631"/>
      <c r="R12" s="631"/>
      <c r="S12" s="631"/>
      <c r="T12" s="631"/>
      <c r="U12" s="631"/>
      <c r="V12" s="631"/>
      <c r="W12" s="631"/>
      <c r="X12" s="631"/>
    </row>
    <row r="13" ht="102" customHeight="1">
      <c r="A13" s="448">
        <v>4</v>
      </c>
      <c r="B13" s="638" t="s">
        <v>205</v>
      </c>
      <c r="C13" s="448">
        <v>2</v>
      </c>
      <c r="D13" s="449" t="s">
        <v>2166</v>
      </c>
      <c r="E13" s="449"/>
      <c r="F13" s="449"/>
      <c r="G13" s="451">
        <v>0.5</v>
      </c>
      <c r="H13" s="452" t="s">
        <v>265</v>
      </c>
      <c r="I13" s="448" t="s">
        <v>201</v>
      </c>
      <c r="J13" s="453">
        <v>45366</v>
      </c>
      <c r="K13" s="448" t="s">
        <v>275</v>
      </c>
      <c r="L13" s="569" t="s">
        <v>2167</v>
      </c>
      <c r="M13" s="453">
        <v>45390</v>
      </c>
      <c r="N13" s="448"/>
      <c r="O13" s="675"/>
      <c r="P13" s="631"/>
      <c r="Q13" s="631"/>
      <c r="R13" s="631"/>
      <c r="S13" s="631"/>
      <c r="T13" s="631"/>
      <c r="U13" s="631"/>
      <c r="V13" s="631"/>
      <c r="W13" s="631"/>
      <c r="X13" s="631"/>
    </row>
    <row r="14" ht="141.75" customHeight="1">
      <c r="A14" s="448">
        <v>5</v>
      </c>
      <c r="B14" s="638" t="s">
        <v>205</v>
      </c>
      <c r="C14" s="448">
        <v>3</v>
      </c>
      <c r="D14" s="449" t="s">
        <v>2213</v>
      </c>
      <c r="E14" s="449"/>
      <c r="F14" s="449"/>
      <c r="G14" s="451">
        <v>0.5</v>
      </c>
      <c r="H14" s="452" t="s">
        <v>28</v>
      </c>
      <c r="I14" s="448" t="s">
        <v>201</v>
      </c>
      <c r="J14" s="453">
        <v>45366</v>
      </c>
      <c r="K14" s="448" t="s">
        <v>275</v>
      </c>
      <c r="L14" s="569" t="s">
        <v>2169</v>
      </c>
      <c r="M14" s="453">
        <v>45390</v>
      </c>
      <c r="N14" s="448"/>
      <c r="O14" s="675"/>
      <c r="P14" s="631"/>
      <c r="Q14" s="631"/>
      <c r="R14" s="631"/>
      <c r="S14" s="631"/>
      <c r="T14" s="631"/>
      <c r="U14" s="631"/>
      <c r="V14" s="631"/>
      <c r="W14" s="631"/>
      <c r="X14" s="631"/>
    </row>
    <row r="15" ht="76.5">
      <c r="A15" s="448">
        <v>6</v>
      </c>
      <c r="B15" s="638" t="s">
        <v>205</v>
      </c>
      <c r="C15" s="448">
        <v>3</v>
      </c>
      <c r="D15" s="449" t="s">
        <v>2170</v>
      </c>
      <c r="E15" s="449"/>
      <c r="F15" s="449"/>
      <c r="G15" s="451">
        <v>0.5</v>
      </c>
      <c r="H15" s="452" t="s">
        <v>28</v>
      </c>
      <c r="I15" s="448" t="s">
        <v>201</v>
      </c>
      <c r="J15" s="453">
        <v>45366</v>
      </c>
      <c r="K15" s="589" t="s">
        <v>320</v>
      </c>
      <c r="L15" s="569" t="s">
        <v>2171</v>
      </c>
      <c r="M15" s="453">
        <v>45390</v>
      </c>
      <c r="N15" s="449" t="s">
        <v>2172</v>
      </c>
      <c r="O15" s="675"/>
      <c r="P15" s="631"/>
      <c r="Q15" s="631"/>
      <c r="R15" s="631"/>
      <c r="S15" s="631"/>
      <c r="T15" s="631"/>
      <c r="U15" s="631"/>
      <c r="V15" s="631"/>
      <c r="W15" s="631"/>
      <c r="X15" s="631"/>
    </row>
    <row r="16" ht="52.5">
      <c r="A16" s="448">
        <v>7</v>
      </c>
      <c r="B16" s="638" t="s">
        <v>205</v>
      </c>
      <c r="C16" s="448">
        <v>3</v>
      </c>
      <c r="D16" s="449" t="s">
        <v>2214</v>
      </c>
      <c r="E16" s="449"/>
      <c r="F16" s="449"/>
      <c r="G16" s="451">
        <v>0.5</v>
      </c>
      <c r="H16" s="452" t="s">
        <v>28</v>
      </c>
      <c r="I16" s="448" t="s">
        <v>201</v>
      </c>
      <c r="J16" s="453">
        <v>45366</v>
      </c>
      <c r="K16" s="448" t="s">
        <v>275</v>
      </c>
      <c r="L16" s="569" t="s">
        <v>2174</v>
      </c>
      <c r="M16" s="453">
        <v>45390</v>
      </c>
      <c r="N16" s="448"/>
      <c r="O16" s="675"/>
      <c r="P16" s="631"/>
      <c r="Q16" s="631"/>
      <c r="R16" s="631"/>
      <c r="S16" s="631"/>
      <c r="T16" s="631"/>
      <c r="U16" s="631"/>
      <c r="V16" s="631"/>
      <c r="W16" s="631"/>
      <c r="X16" s="631"/>
    </row>
    <row r="17" ht="52.5">
      <c r="A17" s="448">
        <v>8</v>
      </c>
      <c r="B17" s="638" t="s">
        <v>205</v>
      </c>
      <c r="C17" s="448">
        <v>3</v>
      </c>
      <c r="D17" s="449" t="s">
        <v>2207</v>
      </c>
      <c r="E17" s="449"/>
      <c r="F17" s="449"/>
      <c r="G17" s="451">
        <v>0.5</v>
      </c>
      <c r="H17" s="452" t="s">
        <v>28</v>
      </c>
      <c r="I17" s="448" t="s">
        <v>201</v>
      </c>
      <c r="J17" s="453">
        <v>45366</v>
      </c>
      <c r="K17" s="448" t="s">
        <v>275</v>
      </c>
      <c r="L17" s="569" t="s">
        <v>2176</v>
      </c>
      <c r="M17" s="453">
        <v>45390</v>
      </c>
      <c r="N17" s="448"/>
      <c r="O17" s="675"/>
      <c r="P17" s="631"/>
      <c r="Q17" s="631"/>
      <c r="R17" s="631"/>
      <c r="S17" s="631"/>
      <c r="T17" s="631"/>
      <c r="U17" s="631"/>
      <c r="V17" s="631"/>
      <c r="W17" s="631"/>
      <c r="X17" s="631"/>
    </row>
    <row r="18" ht="303.75" customHeight="1">
      <c r="A18" s="448">
        <v>9</v>
      </c>
      <c r="B18" s="638" t="s">
        <v>205</v>
      </c>
      <c r="C18" s="448">
        <v>3</v>
      </c>
      <c r="D18" s="449" t="s">
        <v>2177</v>
      </c>
      <c r="E18" s="449"/>
      <c r="F18" s="449"/>
      <c r="G18" s="451">
        <v>0.5</v>
      </c>
      <c r="H18" s="452" t="s">
        <v>265</v>
      </c>
      <c r="I18" s="448" t="s">
        <v>201</v>
      </c>
      <c r="J18" s="453">
        <v>45366</v>
      </c>
      <c r="K18" s="448" t="s">
        <v>275</v>
      </c>
      <c r="L18" s="569" t="s">
        <v>2178</v>
      </c>
      <c r="M18" s="453">
        <v>45390</v>
      </c>
      <c r="N18" s="448"/>
      <c r="O18" s="675"/>
      <c r="P18" s="631"/>
      <c r="Q18" s="631"/>
      <c r="R18" s="631"/>
      <c r="S18" s="631"/>
      <c r="T18" s="631"/>
      <c r="U18" s="631"/>
      <c r="V18" s="631"/>
      <c r="W18" s="631"/>
      <c r="X18" s="631"/>
    </row>
    <row r="19" ht="72" customHeight="1">
      <c r="A19" s="448">
        <v>10</v>
      </c>
      <c r="B19" s="638" t="s">
        <v>205</v>
      </c>
      <c r="C19" s="448">
        <v>3</v>
      </c>
      <c r="D19" s="449" t="s">
        <v>2179</v>
      </c>
      <c r="E19" s="449"/>
      <c r="F19" s="449"/>
      <c r="G19" s="451">
        <v>0.5</v>
      </c>
      <c r="H19" s="452" t="s">
        <v>265</v>
      </c>
      <c r="I19" s="448" t="s">
        <v>201</v>
      </c>
      <c r="J19" s="453">
        <v>45366</v>
      </c>
      <c r="K19" s="448" t="s">
        <v>275</v>
      </c>
      <c r="L19" s="569" t="s">
        <v>2180</v>
      </c>
      <c r="M19" s="453">
        <v>45390</v>
      </c>
      <c r="N19" s="448"/>
      <c r="O19" s="675"/>
      <c r="P19" s="631"/>
      <c r="Q19" s="631"/>
      <c r="R19" s="631"/>
      <c r="S19" s="631"/>
      <c r="T19" s="631"/>
      <c r="U19" s="631"/>
      <c r="V19" s="631"/>
      <c r="W19" s="631"/>
      <c r="X19" s="631"/>
    </row>
    <row r="20" ht="278.25" customHeight="1">
      <c r="A20" s="448">
        <v>11</v>
      </c>
      <c r="B20" s="638" t="s">
        <v>205</v>
      </c>
      <c r="C20" s="448">
        <v>3</v>
      </c>
      <c r="D20" s="676" t="s">
        <v>2181</v>
      </c>
      <c r="E20" s="449"/>
      <c r="F20" s="449"/>
      <c r="G20" s="451">
        <v>0.5</v>
      </c>
      <c r="H20" s="452" t="s">
        <v>265</v>
      </c>
      <c r="I20" s="448" t="s">
        <v>201</v>
      </c>
      <c r="J20" s="453">
        <v>45366</v>
      </c>
      <c r="K20" s="448" t="s">
        <v>275</v>
      </c>
      <c r="L20" s="569" t="s">
        <v>2182</v>
      </c>
      <c r="M20" s="453">
        <v>45390</v>
      </c>
      <c r="N20" s="448"/>
      <c r="O20" s="675"/>
      <c r="P20" s="631"/>
      <c r="Q20" s="631"/>
      <c r="R20" s="631"/>
      <c r="S20" s="631"/>
      <c r="T20" s="631"/>
      <c r="U20" s="631"/>
      <c r="V20" s="631"/>
      <c r="W20" s="631"/>
      <c r="X20" s="631"/>
    </row>
    <row r="21" ht="52.5">
      <c r="A21" s="448">
        <v>12</v>
      </c>
      <c r="B21" s="638" t="s">
        <v>205</v>
      </c>
      <c r="C21" s="448">
        <v>4</v>
      </c>
      <c r="D21" s="449" t="s">
        <v>2215</v>
      </c>
      <c r="E21" s="449"/>
      <c r="F21" s="449"/>
      <c r="G21" s="451">
        <v>0.5</v>
      </c>
      <c r="H21" s="452" t="s">
        <v>265</v>
      </c>
      <c r="I21" s="448" t="s">
        <v>201</v>
      </c>
      <c r="J21" s="453">
        <v>45366</v>
      </c>
      <c r="K21" s="448" t="s">
        <v>275</v>
      </c>
      <c r="L21" s="569" t="s">
        <v>2184</v>
      </c>
      <c r="M21" s="453">
        <v>45390</v>
      </c>
      <c r="N21" s="448"/>
      <c r="O21" s="675"/>
      <c r="P21" s="631"/>
      <c r="Q21" s="631"/>
      <c r="R21" s="631"/>
      <c r="S21" s="631"/>
      <c r="T21" s="631"/>
      <c r="U21" s="631"/>
      <c r="V21" s="631"/>
      <c r="W21" s="631"/>
      <c r="X21" s="631"/>
    </row>
    <row r="22" ht="74.25" customHeight="1">
      <c r="A22" s="448">
        <v>13</v>
      </c>
      <c r="B22" s="638" t="s">
        <v>205</v>
      </c>
      <c r="C22" s="448">
        <v>4</v>
      </c>
      <c r="D22" s="449" t="s">
        <v>2185</v>
      </c>
      <c r="E22" s="449"/>
      <c r="F22" s="449"/>
      <c r="G22" s="451">
        <v>0.5</v>
      </c>
      <c r="H22" s="452" t="s">
        <v>28</v>
      </c>
      <c r="I22" s="448" t="s">
        <v>201</v>
      </c>
      <c r="J22" s="453">
        <v>45366</v>
      </c>
      <c r="K22" s="448" t="s">
        <v>275</v>
      </c>
      <c r="L22" s="569" t="s">
        <v>2186</v>
      </c>
      <c r="M22" s="453">
        <v>45390</v>
      </c>
      <c r="N22" s="448"/>
      <c r="O22" s="675"/>
      <c r="P22" s="631"/>
      <c r="Q22" s="631"/>
      <c r="R22" s="631"/>
      <c r="S22" s="631"/>
      <c r="T22" s="631"/>
      <c r="U22" s="631"/>
      <c r="V22" s="631"/>
      <c r="W22" s="631"/>
      <c r="X22" s="631"/>
    </row>
    <row r="23" ht="60" customHeight="1">
      <c r="A23" s="448">
        <v>14</v>
      </c>
      <c r="B23" s="638" t="s">
        <v>205</v>
      </c>
      <c r="C23" s="448">
        <v>4</v>
      </c>
      <c r="D23" s="449" t="s">
        <v>2187</v>
      </c>
      <c r="E23" s="449"/>
      <c r="F23" s="449"/>
      <c r="G23" s="451">
        <v>0.5</v>
      </c>
      <c r="H23" s="452" t="s">
        <v>28</v>
      </c>
      <c r="I23" s="448" t="s">
        <v>201</v>
      </c>
      <c r="J23" s="453">
        <v>45366</v>
      </c>
      <c r="K23" s="448" t="s">
        <v>275</v>
      </c>
      <c r="L23" s="677" t="s">
        <v>2188</v>
      </c>
      <c r="M23" s="453">
        <v>45390</v>
      </c>
      <c r="N23" s="448"/>
      <c r="O23" s="675"/>
      <c r="P23" s="631"/>
      <c r="Q23" s="631"/>
      <c r="R23" s="631"/>
      <c r="S23" s="631"/>
      <c r="T23" s="631"/>
      <c r="U23" s="631"/>
      <c r="V23" s="631"/>
      <c r="W23" s="631"/>
      <c r="X23" s="631"/>
    </row>
    <row r="24" ht="60.75" customHeight="1">
      <c r="A24" s="448">
        <v>15</v>
      </c>
      <c r="B24" s="638" t="s">
        <v>205</v>
      </c>
      <c r="C24" s="448">
        <v>4</v>
      </c>
      <c r="D24" s="449" t="s">
        <v>2189</v>
      </c>
      <c r="E24" s="449"/>
      <c r="F24" s="449"/>
      <c r="G24" s="451">
        <v>0.5</v>
      </c>
      <c r="H24" s="452" t="s">
        <v>28</v>
      </c>
      <c r="I24" s="448" t="s">
        <v>201</v>
      </c>
      <c r="J24" s="453">
        <v>45366</v>
      </c>
      <c r="K24" s="448" t="s">
        <v>275</v>
      </c>
      <c r="L24" s="677" t="s">
        <v>2190</v>
      </c>
      <c r="M24" s="453">
        <v>45390</v>
      </c>
      <c r="N24" s="448"/>
      <c r="O24" s="675"/>
      <c r="P24" s="631"/>
      <c r="Q24" s="631"/>
      <c r="R24" s="631"/>
      <c r="S24" s="631"/>
      <c r="T24" s="631"/>
      <c r="U24" s="631"/>
      <c r="V24" s="631"/>
      <c r="W24" s="631"/>
      <c r="X24" s="631"/>
    </row>
    <row r="25" ht="52.5">
      <c r="A25" s="448">
        <v>16</v>
      </c>
      <c r="B25" s="638" t="s">
        <v>205</v>
      </c>
      <c r="C25" s="448">
        <v>5</v>
      </c>
      <c r="D25" s="449" t="s">
        <v>2216</v>
      </c>
      <c r="E25" s="449"/>
      <c r="F25" s="449"/>
      <c r="G25" s="451">
        <v>0.5</v>
      </c>
      <c r="H25" s="452" t="s">
        <v>28</v>
      </c>
      <c r="I25" s="448" t="s">
        <v>201</v>
      </c>
      <c r="J25" s="453">
        <v>45366</v>
      </c>
      <c r="K25" s="448" t="s">
        <v>275</v>
      </c>
      <c r="L25" s="569" t="s">
        <v>2192</v>
      </c>
      <c r="M25" s="453">
        <v>45390</v>
      </c>
      <c r="N25" s="448"/>
      <c r="O25" s="675"/>
      <c r="P25" s="631"/>
      <c r="Q25" s="631"/>
      <c r="R25" s="631"/>
      <c r="S25" s="631"/>
      <c r="T25" s="631"/>
      <c r="U25" s="631"/>
      <c r="V25" s="631"/>
      <c r="W25" s="631"/>
      <c r="X25" s="631"/>
    </row>
    <row r="26" ht="230.25" customHeight="1">
      <c r="A26" s="448">
        <v>17</v>
      </c>
      <c r="B26" s="638" t="s">
        <v>205</v>
      </c>
      <c r="C26" s="448">
        <v>5</v>
      </c>
      <c r="D26" s="678" t="s">
        <v>1980</v>
      </c>
      <c r="E26" s="449"/>
      <c r="F26" s="449"/>
      <c r="G26" s="451">
        <v>0.5</v>
      </c>
      <c r="H26" s="452" t="s">
        <v>265</v>
      </c>
      <c r="I26" s="448" t="s">
        <v>201</v>
      </c>
      <c r="J26" s="453">
        <v>45366</v>
      </c>
      <c r="K26" s="448" t="s">
        <v>275</v>
      </c>
      <c r="L26" s="569" t="s">
        <v>2193</v>
      </c>
      <c r="M26" s="453">
        <v>45390</v>
      </c>
      <c r="N26" s="448"/>
      <c r="O26" s="675"/>
      <c r="P26" s="631"/>
      <c r="Q26" s="631"/>
      <c r="R26" s="631"/>
      <c r="S26" s="631"/>
      <c r="T26" s="631"/>
      <c r="U26" s="631"/>
      <c r="V26" s="631"/>
      <c r="W26" s="631"/>
      <c r="X26" s="631"/>
    </row>
    <row r="27" ht="52.5">
      <c r="A27" s="448">
        <v>18</v>
      </c>
      <c r="B27" s="638" t="s">
        <v>205</v>
      </c>
      <c r="C27" s="448">
        <v>5</v>
      </c>
      <c r="D27" s="449" t="s">
        <v>1982</v>
      </c>
      <c r="E27" s="449"/>
      <c r="F27" s="449"/>
      <c r="G27" s="451">
        <v>0.5</v>
      </c>
      <c r="H27" s="452" t="s">
        <v>265</v>
      </c>
      <c r="I27" s="448" t="s">
        <v>201</v>
      </c>
      <c r="J27" s="453">
        <v>45366</v>
      </c>
      <c r="K27" s="448" t="s">
        <v>275</v>
      </c>
      <c r="L27" s="569" t="s">
        <v>2194</v>
      </c>
      <c r="M27" s="453">
        <v>45390</v>
      </c>
      <c r="N27" s="448"/>
      <c r="O27" s="675"/>
      <c r="P27" s="631"/>
      <c r="Q27" s="631"/>
      <c r="R27" s="631"/>
      <c r="S27" s="631"/>
      <c r="T27" s="631"/>
      <c r="U27" s="631"/>
      <c r="V27" s="631"/>
      <c r="W27" s="631"/>
      <c r="X27" s="631"/>
    </row>
    <row r="28" ht="70.5" customHeight="1">
      <c r="A28" s="448">
        <v>19</v>
      </c>
      <c r="B28" s="638" t="s">
        <v>205</v>
      </c>
      <c r="C28" s="448">
        <v>5</v>
      </c>
      <c r="D28" s="449" t="s">
        <v>2217</v>
      </c>
      <c r="E28" s="449"/>
      <c r="F28" s="449"/>
      <c r="G28" s="451">
        <v>0.5</v>
      </c>
      <c r="H28" s="452" t="s">
        <v>28</v>
      </c>
      <c r="I28" s="448" t="s">
        <v>201</v>
      </c>
      <c r="J28" s="453">
        <v>45366</v>
      </c>
      <c r="K28" s="448" t="s">
        <v>275</v>
      </c>
      <c r="L28" s="569" t="s">
        <v>2196</v>
      </c>
      <c r="M28" s="453">
        <v>45390</v>
      </c>
      <c r="N28" s="448"/>
      <c r="O28" s="675"/>
      <c r="P28" s="631"/>
      <c r="Q28" s="631"/>
      <c r="R28" s="631"/>
      <c r="S28" s="631"/>
      <c r="T28" s="631"/>
      <c r="U28" s="631"/>
      <c r="V28" s="631"/>
      <c r="W28" s="631"/>
      <c r="X28" s="631"/>
    </row>
    <row r="29" ht="101.25" customHeight="1">
      <c r="A29" s="448">
        <v>20</v>
      </c>
      <c r="B29" s="638" t="s">
        <v>205</v>
      </c>
      <c r="C29" s="448">
        <v>5</v>
      </c>
      <c r="D29" s="678" t="s">
        <v>2197</v>
      </c>
      <c r="E29" s="449"/>
      <c r="F29" s="449"/>
      <c r="G29" s="451">
        <v>0.5</v>
      </c>
      <c r="H29" s="452" t="s">
        <v>28</v>
      </c>
      <c r="I29" s="448" t="s">
        <v>201</v>
      </c>
      <c r="J29" s="453">
        <v>45366</v>
      </c>
      <c r="K29" s="448" t="s">
        <v>275</v>
      </c>
      <c r="L29" s="569" t="s">
        <v>2198</v>
      </c>
      <c r="M29" s="453">
        <v>45390</v>
      </c>
      <c r="N29" s="448"/>
      <c r="O29" s="675"/>
      <c r="P29" s="631"/>
      <c r="Q29" s="631"/>
      <c r="R29" s="631"/>
      <c r="S29" s="631"/>
      <c r="T29" s="631"/>
      <c r="U29" s="631"/>
      <c r="V29" s="631"/>
      <c r="W29" s="631"/>
      <c r="X29" s="631"/>
    </row>
    <row r="30" ht="167.25" customHeight="1">
      <c r="A30" s="448">
        <v>21</v>
      </c>
      <c r="B30" s="638" t="s">
        <v>205</v>
      </c>
      <c r="C30" s="448" t="s">
        <v>2199</v>
      </c>
      <c r="D30" s="449" t="s">
        <v>2200</v>
      </c>
      <c r="E30" s="449"/>
      <c r="F30" s="449"/>
      <c r="G30" s="451">
        <v>0.5</v>
      </c>
      <c r="H30" s="452" t="s">
        <v>265</v>
      </c>
      <c r="I30" s="448" t="s">
        <v>201</v>
      </c>
      <c r="J30" s="453">
        <v>45366</v>
      </c>
      <c r="K30" s="448" t="s">
        <v>275</v>
      </c>
      <c r="L30" s="569" t="s">
        <v>2201</v>
      </c>
      <c r="M30" s="453">
        <v>45390</v>
      </c>
      <c r="N30" s="448"/>
      <c r="O30" s="675"/>
      <c r="P30" s="631"/>
      <c r="Q30" s="631"/>
      <c r="R30" s="631"/>
      <c r="S30" s="631"/>
      <c r="T30" s="631"/>
      <c r="U30" s="631"/>
      <c r="V30" s="631"/>
      <c r="W30" s="631"/>
      <c r="X30" s="631"/>
    </row>
    <row r="31" ht="52.5">
      <c r="A31" s="448">
        <v>22</v>
      </c>
      <c r="B31" s="638" t="s">
        <v>205</v>
      </c>
      <c r="C31" s="448">
        <v>6</v>
      </c>
      <c r="D31" s="678" t="s">
        <v>2218</v>
      </c>
      <c r="E31" s="449"/>
      <c r="F31" s="449"/>
      <c r="G31" s="451">
        <v>0.5</v>
      </c>
      <c r="H31" s="452" t="s">
        <v>28</v>
      </c>
      <c r="I31" s="448" t="s">
        <v>201</v>
      </c>
      <c r="J31" s="453">
        <v>45366</v>
      </c>
      <c r="K31" s="448" t="s">
        <v>275</v>
      </c>
      <c r="L31" s="569" t="s">
        <v>2192</v>
      </c>
      <c r="M31" s="453">
        <v>45390</v>
      </c>
      <c r="N31" s="448"/>
      <c r="O31" s="675"/>
      <c r="P31" s="631"/>
      <c r="Q31" s="631"/>
      <c r="R31" s="631"/>
      <c r="S31" s="631"/>
      <c r="T31" s="631"/>
      <c r="U31" s="631"/>
      <c r="V31" s="631"/>
      <c r="W31" s="631"/>
      <c r="X31" s="631"/>
    </row>
    <row r="32" ht="60.75" customHeight="1">
      <c r="A32" s="448">
        <v>23</v>
      </c>
      <c r="B32" s="638" t="s">
        <v>205</v>
      </c>
      <c r="C32" s="448">
        <v>6</v>
      </c>
      <c r="D32" s="678" t="s">
        <v>1935</v>
      </c>
      <c r="E32" s="449"/>
      <c r="F32" s="449"/>
      <c r="G32" s="451">
        <v>0.5</v>
      </c>
      <c r="H32" s="452" t="s">
        <v>265</v>
      </c>
      <c r="I32" s="448" t="s">
        <v>201</v>
      </c>
      <c r="J32" s="453">
        <v>45366</v>
      </c>
      <c r="K32" s="448" t="s">
        <v>275</v>
      </c>
      <c r="L32" s="569" t="s">
        <v>2203</v>
      </c>
      <c r="M32" s="453">
        <v>45390</v>
      </c>
      <c r="N32" s="448"/>
      <c r="O32" s="675"/>
      <c r="P32" s="631"/>
      <c r="Q32" s="631"/>
      <c r="R32" s="631"/>
      <c r="S32" s="631"/>
      <c r="T32" s="631"/>
      <c r="U32" s="631"/>
      <c r="V32" s="631"/>
      <c r="W32" s="631"/>
      <c r="X32" s="631"/>
    </row>
    <row r="33">
      <c r="A33" s="448"/>
      <c r="B33" s="448"/>
      <c r="C33" s="448"/>
      <c r="D33" s="449"/>
      <c r="E33" s="449"/>
      <c r="F33" s="449"/>
      <c r="G33" s="451"/>
      <c r="H33" s="452"/>
      <c r="I33" s="448"/>
      <c r="J33" s="448"/>
      <c r="K33" s="448"/>
      <c r="L33" s="569"/>
      <c r="M33" s="448"/>
      <c r="N33" s="448"/>
      <c r="O33" s="675"/>
      <c r="P33" s="631"/>
      <c r="Q33" s="631"/>
      <c r="R33" s="631"/>
      <c r="S33" s="631"/>
      <c r="T33" s="631"/>
      <c r="U33" s="631"/>
      <c r="V33" s="631"/>
      <c r="W33" s="631"/>
      <c r="X33" s="631"/>
    </row>
    <row r="34">
      <c r="A34" s="448"/>
      <c r="B34" s="448"/>
      <c r="C34" s="448"/>
      <c r="D34" s="449"/>
      <c r="E34" s="449"/>
      <c r="F34" s="449"/>
      <c r="G34" s="451"/>
      <c r="H34" s="452"/>
      <c r="I34" s="448"/>
      <c r="J34" s="448"/>
      <c r="K34" s="448"/>
      <c r="L34" s="569"/>
      <c r="M34" s="448"/>
      <c r="N34" s="448"/>
      <c r="O34" s="675"/>
      <c r="P34" s="631"/>
      <c r="Q34" s="631"/>
      <c r="R34" s="631"/>
      <c r="S34" s="631"/>
      <c r="T34" s="631"/>
      <c r="U34" s="631"/>
      <c r="V34" s="631"/>
      <c r="W34" s="631"/>
      <c r="X34" s="631"/>
    </row>
    <row r="35">
      <c r="A35" s="448"/>
      <c r="B35" s="448"/>
      <c r="C35" s="448"/>
      <c r="D35" s="449"/>
      <c r="E35" s="449"/>
      <c r="F35" s="449"/>
      <c r="G35" s="451"/>
      <c r="H35" s="452"/>
      <c r="I35" s="448"/>
      <c r="J35" s="448"/>
      <c r="K35" s="448"/>
      <c r="L35" s="569"/>
      <c r="M35" s="448"/>
      <c r="N35" s="448"/>
      <c r="O35" s="675"/>
      <c r="P35" s="631"/>
      <c r="Q35" s="631"/>
      <c r="R35" s="631"/>
      <c r="S35" s="631"/>
      <c r="T35" s="631"/>
      <c r="U35" s="631"/>
      <c r="V35" s="631"/>
      <c r="W35" s="631"/>
      <c r="X35" s="631"/>
    </row>
    <row r="36">
      <c r="A36" s="448"/>
      <c r="B36" s="448"/>
      <c r="C36" s="448"/>
      <c r="D36" s="449"/>
      <c r="E36" s="449"/>
      <c r="F36" s="449"/>
      <c r="G36" s="451"/>
      <c r="H36" s="452"/>
      <c r="I36" s="448"/>
      <c r="J36" s="448"/>
      <c r="K36" s="448"/>
      <c r="L36" s="569"/>
      <c r="M36" s="448"/>
      <c r="N36" s="448"/>
      <c r="O36" s="675"/>
      <c r="P36" s="631"/>
      <c r="Q36" s="631"/>
      <c r="R36" s="631"/>
      <c r="S36" s="631"/>
      <c r="T36" s="631"/>
      <c r="U36" s="631"/>
      <c r="V36" s="631"/>
      <c r="W36" s="631"/>
      <c r="X36" s="631"/>
    </row>
    <row r="37">
      <c r="A37" s="448"/>
      <c r="B37" s="448"/>
      <c r="C37" s="448"/>
      <c r="D37" s="449"/>
      <c r="E37" s="449"/>
      <c r="F37" s="449"/>
      <c r="G37" s="451"/>
      <c r="H37" s="452"/>
      <c r="I37" s="448"/>
      <c r="J37" s="448"/>
      <c r="K37" s="448"/>
      <c r="L37" s="569"/>
      <c r="M37" s="448"/>
      <c r="N37" s="448"/>
      <c r="O37" s="675"/>
      <c r="P37" s="631"/>
      <c r="Q37" s="631"/>
      <c r="R37" s="631"/>
      <c r="S37" s="631"/>
      <c r="T37" s="631"/>
      <c r="U37" s="631"/>
      <c r="V37" s="631"/>
      <c r="W37" s="631"/>
      <c r="X37" s="631"/>
    </row>
    <row r="38">
      <c r="A38" s="448"/>
      <c r="B38" s="448"/>
      <c r="C38" s="448"/>
      <c r="D38" s="449"/>
      <c r="E38" s="449"/>
      <c r="F38" s="449"/>
      <c r="G38" s="451"/>
      <c r="H38" s="452"/>
      <c r="I38" s="448"/>
      <c r="J38" s="448"/>
      <c r="K38" s="448"/>
      <c r="L38" s="569"/>
      <c r="M38" s="448"/>
      <c r="N38" s="448"/>
      <c r="O38" s="675"/>
      <c r="P38" s="631"/>
      <c r="Q38" s="631"/>
      <c r="R38" s="631"/>
      <c r="S38" s="631"/>
      <c r="T38" s="631"/>
      <c r="U38" s="631"/>
      <c r="V38" s="631"/>
      <c r="W38" s="631"/>
      <c r="X38" s="631"/>
    </row>
    <row r="39">
      <c r="A39" s="448"/>
      <c r="B39" s="448"/>
      <c r="C39" s="448"/>
      <c r="D39" s="449"/>
      <c r="E39" s="449"/>
      <c r="F39" s="449"/>
      <c r="G39" s="451"/>
      <c r="H39" s="452"/>
      <c r="I39" s="448"/>
      <c r="J39" s="448"/>
      <c r="K39" s="448"/>
      <c r="L39" s="569"/>
      <c r="M39" s="448"/>
      <c r="N39" s="448"/>
      <c r="O39" s="675"/>
      <c r="P39" s="631"/>
      <c r="Q39" s="631"/>
      <c r="R39" s="631"/>
      <c r="S39" s="631"/>
      <c r="T39" s="631"/>
      <c r="U39" s="631"/>
      <c r="V39" s="631"/>
      <c r="W39" s="631"/>
      <c r="X39" s="631"/>
    </row>
    <row r="40">
      <c r="A40" s="448"/>
      <c r="B40" s="448"/>
      <c r="C40" s="448"/>
      <c r="D40" s="449"/>
      <c r="E40" s="449"/>
      <c r="F40" s="449"/>
      <c r="G40" s="451"/>
      <c r="H40" s="452"/>
      <c r="I40" s="448"/>
      <c r="J40" s="448"/>
      <c r="K40" s="448"/>
      <c r="L40" s="569"/>
      <c r="M40" s="448"/>
      <c r="N40" s="448"/>
      <c r="O40" s="675"/>
      <c r="P40" s="631"/>
      <c r="Q40" s="631"/>
      <c r="R40" s="631"/>
      <c r="S40" s="631"/>
      <c r="T40" s="631"/>
      <c r="U40" s="631"/>
      <c r="V40" s="631"/>
      <c r="W40" s="631"/>
      <c r="X40" s="631"/>
    </row>
    <row r="41">
      <c r="A41" s="448"/>
      <c r="B41" s="448"/>
      <c r="C41" s="448"/>
      <c r="D41" s="449"/>
      <c r="E41" s="449"/>
      <c r="F41" s="449"/>
      <c r="G41" s="451"/>
      <c r="H41" s="452"/>
      <c r="I41" s="448"/>
      <c r="J41" s="448"/>
      <c r="K41" s="448"/>
      <c r="L41" s="569"/>
      <c r="M41" s="448"/>
      <c r="N41" s="448"/>
      <c r="O41" s="675"/>
      <c r="P41" s="631"/>
      <c r="Q41" s="631"/>
      <c r="R41" s="631"/>
      <c r="S41" s="631"/>
      <c r="T41" s="631"/>
      <c r="U41" s="631"/>
      <c r="V41" s="631"/>
      <c r="W41" s="631"/>
      <c r="X41" s="631"/>
    </row>
    <row r="42">
      <c r="A42" s="448"/>
      <c r="B42" s="448"/>
      <c r="C42" s="448"/>
      <c r="D42" s="449"/>
      <c r="E42" s="449"/>
      <c r="F42" s="449"/>
      <c r="G42" s="451"/>
      <c r="H42" s="452"/>
      <c r="I42" s="448"/>
      <c r="J42" s="448"/>
      <c r="K42" s="448"/>
      <c r="L42" s="569"/>
      <c r="M42" s="448"/>
      <c r="N42" s="448"/>
      <c r="O42" s="675"/>
      <c r="P42" s="631"/>
      <c r="Q42" s="631"/>
      <c r="R42" s="631"/>
      <c r="S42" s="631"/>
      <c r="T42" s="631"/>
      <c r="U42" s="631"/>
      <c r="V42" s="631"/>
      <c r="W42" s="631"/>
      <c r="X42" s="631"/>
    </row>
    <row r="43">
      <c r="A43" s="448"/>
      <c r="B43" s="448"/>
      <c r="C43" s="448"/>
      <c r="D43" s="449"/>
      <c r="E43" s="449"/>
      <c r="F43" s="449"/>
      <c r="G43" s="451"/>
      <c r="H43" s="452"/>
      <c r="I43" s="448"/>
      <c r="J43" s="448"/>
      <c r="K43" s="448"/>
      <c r="L43" s="569"/>
      <c r="M43" s="448"/>
      <c r="N43" s="448"/>
      <c r="O43" s="675"/>
      <c r="P43" s="631"/>
      <c r="Q43" s="631"/>
      <c r="R43" s="631"/>
      <c r="S43" s="631"/>
      <c r="T43" s="631"/>
      <c r="U43" s="631"/>
      <c r="V43" s="631"/>
      <c r="W43" s="631"/>
      <c r="X43" s="631"/>
    </row>
    <row r="44">
      <c r="A44" s="448"/>
      <c r="B44" s="448"/>
      <c r="C44" s="448"/>
      <c r="D44" s="449"/>
      <c r="E44" s="449"/>
      <c r="F44" s="449"/>
      <c r="G44" s="451"/>
      <c r="H44" s="452"/>
      <c r="I44" s="448"/>
      <c r="J44" s="448"/>
      <c r="K44" s="448"/>
      <c r="L44" s="569"/>
      <c r="M44" s="448"/>
      <c r="N44" s="448"/>
      <c r="O44" s="675"/>
      <c r="P44" s="631"/>
      <c r="Q44" s="631"/>
      <c r="R44" s="631"/>
      <c r="S44" s="631"/>
      <c r="T44" s="631"/>
      <c r="U44" s="631"/>
      <c r="V44" s="631"/>
      <c r="W44" s="631"/>
      <c r="X44" s="631"/>
    </row>
    <row r="45">
      <c r="A45" s="448"/>
      <c r="B45" s="448"/>
      <c r="C45" s="448"/>
      <c r="D45" s="449"/>
      <c r="E45" s="449"/>
      <c r="F45" s="449"/>
      <c r="G45" s="451"/>
      <c r="H45" s="452"/>
      <c r="I45" s="448"/>
      <c r="J45" s="448"/>
      <c r="K45" s="448"/>
      <c r="L45" s="569"/>
      <c r="M45" s="448"/>
      <c r="N45" s="448"/>
      <c r="O45" s="675"/>
      <c r="P45" s="631"/>
      <c r="Q45" s="631"/>
      <c r="R45" s="631"/>
      <c r="S45" s="631"/>
      <c r="T45" s="631"/>
      <c r="U45" s="631"/>
      <c r="V45" s="631"/>
      <c r="W45" s="631"/>
      <c r="X45" s="631"/>
    </row>
    <row r="46">
      <c r="A46" s="448"/>
      <c r="B46" s="448"/>
      <c r="C46" s="448"/>
      <c r="D46" s="449"/>
      <c r="E46" s="449"/>
      <c r="F46" s="449"/>
      <c r="G46" s="451"/>
      <c r="H46" s="452"/>
      <c r="I46" s="448"/>
      <c r="J46" s="448"/>
      <c r="K46" s="448"/>
      <c r="L46" s="569"/>
      <c r="M46" s="448"/>
      <c r="N46" s="448"/>
      <c r="O46" s="675"/>
      <c r="P46" s="631"/>
      <c r="Q46" s="631"/>
      <c r="R46" s="631"/>
      <c r="S46" s="631"/>
      <c r="T46" s="631"/>
      <c r="U46" s="631"/>
      <c r="V46" s="631"/>
      <c r="W46" s="631"/>
      <c r="X46" s="631"/>
    </row>
    <row r="47">
      <c r="A47" s="448"/>
      <c r="B47" s="448"/>
      <c r="C47" s="448"/>
      <c r="D47" s="449"/>
      <c r="E47" s="449"/>
      <c r="F47" s="449"/>
      <c r="G47" s="451"/>
      <c r="H47" s="452"/>
      <c r="I47" s="448"/>
      <c r="J47" s="448"/>
      <c r="K47" s="448"/>
      <c r="L47" s="569"/>
      <c r="M47" s="448"/>
      <c r="N47" s="448"/>
      <c r="O47" s="675"/>
      <c r="P47" s="631"/>
      <c r="Q47" s="631"/>
      <c r="R47" s="631"/>
      <c r="S47" s="631"/>
      <c r="T47" s="631"/>
      <c r="U47" s="631"/>
      <c r="V47" s="631"/>
      <c r="W47" s="631"/>
      <c r="X47" s="631"/>
    </row>
    <row r="48">
      <c r="A48" s="448"/>
      <c r="B48" s="448"/>
      <c r="C48" s="448"/>
      <c r="D48" s="449"/>
      <c r="E48" s="449"/>
      <c r="F48" s="449"/>
      <c r="G48" s="451"/>
      <c r="H48" s="452"/>
      <c r="I48" s="448"/>
      <c r="J48" s="448"/>
      <c r="K48" s="448"/>
      <c r="L48" s="569"/>
      <c r="M48" s="448"/>
      <c r="N48" s="448"/>
      <c r="O48" s="675"/>
      <c r="P48" s="631"/>
      <c r="Q48" s="631"/>
      <c r="R48" s="631"/>
      <c r="S48" s="631"/>
      <c r="T48" s="631"/>
      <c r="U48" s="631"/>
      <c r="V48" s="631"/>
      <c r="W48" s="631"/>
      <c r="X48" s="631"/>
    </row>
  </sheetData>
  <dataValidations count="26" disablePrompts="0">
    <dataValidation sqref="G10:G48"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48" type="list" allowBlank="1" errorStyle="stop" imeMode="noControl" operator="between" showDropDown="0" showErrorMessage="0" showInputMessage="0">
      <formula1>'Списки'!$E$2:$E$1002</formula1>
    </dataValidation>
    <dataValidation sqref="K10 K33:K48" type="list" allowBlank="1" errorStyle="stop" imeMode="noControl" operator="between" showDropDown="0" showErrorMessage="0" showInputMessage="0">
      <formula1>'Списки'!$A$2:$A$1002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2200D4-00B9-4042-9D0D-000F00FB004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2300DA-00E8-4449-AF62-004D007D0066}">
            <xm:f>1</xm:f>
            <x14:dxf>
              <font>
                <color indexed="65"/>
              </font>
              <fill>
                <patternFill patternType="solid">
                  <fgColor rgb="FF434343"/>
                  <bgColor rgb="FF434343"/>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1" operator="equal" id="{00F200C6-00CA-4F37-9468-007500A30007}">
            <xm:f>0.5</xm:f>
            <x14:dxf>
              <font>
                <color indexed="65"/>
              </font>
              <fill>
                <patternFill patternType="solid">
                  <fgColor rgb="FF999999"/>
                  <bgColor rgb="FF999999"/>
                </patternFill>
              </fill>
              <border>
                <left style="none"/>
                <right style="none"/>
                <top style="none"/>
                <bottom style="none"/>
                <diagonal style="none"/>
              </border>
            </x14:dxf>
          </x14:cfRule>
          <xm:sqref>G10:G48</xm:sqref>
        </x14:conditionalFormatting>
        <x14:conditionalFormatting xmlns:xm="http://schemas.microsoft.com/office/excel/2006/main">
          <x14:cfRule type="cellIs" priority="10" operator="equal" id="{00C200D6-0073-4D7C-A81B-00AD00330060}">
            <xm:f>0.2</xm:f>
            <x14:dxf>
              <font/>
              <fill>
                <patternFill patternType="solid">
                  <fgColor rgb="FFCCCCCC"/>
                  <bgColor rgb="FFCCCCCC"/>
                </patternFill>
              </fill>
              <border>
                <left style="none"/>
                <right style="none"/>
                <top style="none"/>
                <bottom style="none"/>
                <diagonal style="none"/>
              </border>
            </x14:dxf>
          </x14:cfRule>
          <xm:sqref>G10:G48</xm:sqref>
        </x14:conditionalFormatting>
        <x14:conditionalFormatting xmlns:xm="http://schemas.microsoft.com/office/excel/2006/main">
          <x14:cfRule type="containsText" priority="9" operator="containsText" text="ПД" id="{000500D2-00F5-4B9E-B12A-002100E5006E}">
            <xm:f>NOT(ISERROR(SEARCH(("ПД"),(K3))))</xm:f>
            <x14:dxf>
              <font/>
              <fill>
                <patternFill patternType="solid">
                  <fgColor rgb="FFF9CB9C"/>
                  <bgColor rgb="FFF9CB9C"/>
                </patternFill>
              </fill>
              <border>
                <left style="none"/>
                <right style="none"/>
                <top style="none"/>
                <bottom style="none"/>
                <diagonal style="none"/>
              </border>
            </x14:dxf>
          </x14:cfRule>
          <xm:sqref>K3 K5:K17 K33:K48</xm:sqref>
        </x14:conditionalFormatting>
        <x14:conditionalFormatting xmlns:xm="http://schemas.microsoft.com/office/excel/2006/main">
          <x14:cfRule type="containsText" priority="9" operator="containsText" text="ПД" id="{000F00DF-005B-4F08-81E1-0081001F0072}">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7F0029-009D-4D1F-B3E4-00D6005400FF}">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B7000F-00F7-4449-8770-002100D600D0}">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990080-0039-4E26-B586-0067003100DD}">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5C0070-0034-4A5D-A3DB-005500020059}">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B40026-00BC-4FE3-84B5-009300460088}">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1C0093-0010-473F-B016-000100470092}">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8D0001-0018-4834-8D36-009700FB0041}">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1200D4-005E-488A-B5D3-00EE0056001A}">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B5003C-00E0-4523-B23E-00BA006700A5}">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8F0083-0025-434E-856A-0091003D0028}">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4C00E2-00F8-4632-B6E0-00F7001A0020}">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D400EB-0098-4D2F-A27A-00C400D0004E}">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AD00D7-0099-4F85-A20B-005C00A500FF}">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AE00B4-0097-4E8E-B671-0014006900D6}">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20031-00E4-46A4-BC60-000200AB00B2}">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8C00B8-00B6-428D-B1E5-00CB00F500B5}">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4008E-0085-49AD-9FDF-00AE0014005B}">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EC002A-005C-4C3A-9A2B-00A800A200EE}">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C6009E-0001-4911-8568-00D0002D0008}">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7A000F-0062-401F-A9D9-00AA006900F6}">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100A8-00E9-4D43-B70A-005B00BD0077}">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B500B1-00D8-47AD-B518-00AE0051008B}">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A00DD-0000-4083-86E6-006100820005}">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10003-000D-4CEA-A91A-00FD0088006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3003F-002E-4A47-9A86-0086005E00CA}">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B00E2-004A-42C5-97DD-009800ED007F}">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AD00C9-00BF-4844-AF22-00E2004400CC}">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9E0093-003A-4CD4-8661-003600C70047}">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C700B3-00EB-4048-ADE9-00AC00190098}">
            <xm:f>NOT(ISERROR(SEARCH(("отменено"),(K3))))</xm:f>
            <x14:dxf>
              <font/>
              <fill>
                <patternFill patternType="solid">
                  <fgColor rgb="FFD9EAD3"/>
                  <bgColor rgb="FFD9EAD3"/>
                </patternFill>
              </fill>
              <border>
                <left style="none"/>
                <right style="none"/>
                <top style="none"/>
                <bottom style="none"/>
                <diagonal style="none"/>
              </border>
            </x14:dxf>
          </x14:cfRule>
          <xm:sqref>K3 K5:K17 K33:K48</xm:sqref>
        </x14:conditionalFormatting>
        <x14:conditionalFormatting xmlns:xm="http://schemas.microsoft.com/office/excel/2006/main">
          <x14:cfRule type="containsText" priority="8" operator="containsText" text="отменено" id="{00610068-00D7-4795-A9E5-00F4004B00D8}">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51000C-007A-4C0A-A7F5-00B1004A001B}">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1500B4-0017-477D-A7F3-008300430041}">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230040-00A8-454B-A34E-00F500600030}">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2600EB-0029-430B-BA99-00C0003400F4}">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5800CF-0092-4A16-A947-0085009C0073}">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9A0067-0021-4369-A725-006D005200D5}">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F900EF-0052-4A05-B4A2-0012005D0081}">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4C00B9-006E-44D9-A6A7-008300B00087}">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A50078-0099-48D0-BFF1-00CA003E000A}">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8900EF-005F-4107-9E11-00F700E600EB}">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DB00BB-0045-4C54-AB95-0055000100BC}">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B6001A-0026-4AAC-8199-006D003E00F5}">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6900DB-004F-4C7D-A195-00D600E40065}">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ED00C5-00AD-4331-9577-00BE00D20035}">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5500DD-006A-4B60-A79F-00AF001B00AE}">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D6000A-003D-4371-B192-0023004B00A8}">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640008-00E7-4F2F-AB6D-000C00E00022}">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200D8-0066-4573-BDBB-00A100C600B9}">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990036-0002-49F1-A23A-00240087008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B90095-00F7-4A97-9F06-00ED0059004D}">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41006C-0061-4788-A830-005800A100D8}">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F500BD-0005-4773-BCF3-002C000D0027}">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300017-000D-41E3-8B3C-00D600E1008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D400B6-0084-4DFC-8BE3-00EF0005006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9700EE-0048-4C70-9450-00DC000F002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C00BD-00EF-4B20-AC4D-0032001B0055}">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0700E5-0042-4BA1-818D-002A009400D1}">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7D0018-00BB-4758-8DAE-000500D40047}">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ellIs" priority="7" operator="equal" id="{009100D2-0018-413C-888F-002A00F4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6" operator="equal" id="{00C50000-0017-4DF4-B01A-00590004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5" operator="equal" id="{00B30053-005E-446C-B94B-0079002A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4" operator="equal" id="{00DE0007-000F-4214-9421-00F70058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ellIs" priority="3" operator="equal" id="{007D00D0-00EB-464A-8384-001900310003}">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H5:H48 A9:G9</xm:sqref>
        </x14:conditionalFormatting>
        <x14:conditionalFormatting xmlns:xm="http://schemas.microsoft.com/office/excel/2006/main">
          <x14:cfRule type="containsText" priority="2" operator="containsText" text="повторно" id="{00EB00A8-00D1-4E40-A55F-00D1002900EF}">
            <xm:f>NOT(ISERROR(SEARCH(("повторно"),(K3))))</xm:f>
            <x14:dxf>
              <font/>
              <fill>
                <patternFill patternType="solid">
                  <fgColor rgb="FFEA9999"/>
                  <bgColor rgb="FFEA9999"/>
                </patternFill>
              </fill>
              <border>
                <left style="none"/>
                <right style="none"/>
                <top style="none"/>
                <bottom style="none"/>
                <diagonal style="none"/>
              </border>
            </x14:dxf>
          </x14:cfRule>
          <xm:sqref>K3 K5:K17 K33:K48</xm:sqref>
        </x14:conditionalFormatting>
        <x14:conditionalFormatting xmlns:xm="http://schemas.microsoft.com/office/excel/2006/main">
          <x14:cfRule type="containsText" priority="2" operator="containsText" text="повторно" id="{00B3001B-008B-4180-9C05-0037002200FB}">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2400D6-0045-4821-ABB5-003D001200E3}">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C9003E-0033-44DA-BD79-006300EF0076}">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DB0089-0055-49E0-B36E-00AD000F005D}">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2F00AB-005F-464B-B643-004300C00077}">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A400B7-00FC-4A2D-8797-002600E80071}">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AB008F-00A2-4B4E-A7EC-0064001B00EB}">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09006D-00D2-4591-80A2-0049003C00B1}">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81000D-00AC-490F-A172-000100B00092}">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1B0066-00CB-4D30-944D-001400330094}">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1E00E0-0070-446D-AFF9-00E100CA00E6}">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8E0046-001D-49FB-8411-00B0002900AC}">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88005E-0079-41F3-A8D0-006C004700CD}">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2400F8-00B0-483D-9ED0-004A007200AC}">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F50006-0039-4149-9E2D-005900D9007A}">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A000EC-0079-4ED3-AB6E-003200B60063}">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E003C-00DB-4ED1-8A99-007D005800C0}">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B000AF-0052-4F36-B820-005A0086004D}">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A40069-009E-4A41-BC57-00980008002B}">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D500C7-00EF-4815-AB55-0003009C005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6E0097-00C5-4420-BA66-008900450048}">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700032-00A8-4C44-AC4D-00F900F2004B}">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BC0096-004E-4C68-9458-00E400CA00B0}">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D000D4-00AA-4B88-9DF7-00E3009900EA}">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6F007E-0081-4A23-B5C0-00EA005E00E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F0028-0022-4B1F-92B5-00F00077007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40010-0056-465A-BB4C-00C0000C00EC}">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8D0048-0018-4E9E-9EBE-004300F300EF}">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270008-001B-49B4-B923-009D00320076}">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080080-0007-4A1B-96B7-00DF00F90092}">
            <xm:f>NOT(ISERROR(SEARCH(("снято"),(K3))))</xm:f>
            <x14:dxf>
              <font/>
              <fill>
                <patternFill patternType="solid">
                  <fgColor rgb="FF93C47D"/>
                  <bgColor rgb="FF93C47D"/>
                </patternFill>
              </fill>
              <border>
                <left style="none"/>
                <right style="none"/>
                <top style="none"/>
                <bottom style="none"/>
                <diagonal style="none"/>
              </border>
            </x14:dxf>
          </x14:cfRule>
          <xm:sqref>K3 K5:K17 K33:K48</xm:sqref>
        </x14:conditionalFormatting>
        <x14:conditionalFormatting xmlns:xm="http://schemas.microsoft.com/office/excel/2006/main">
          <x14:cfRule type="containsText" priority="1" operator="containsText" text="снято" id="{008700B3-006D-4B97-ABD7-005C00410014}">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84008C-0047-4F0E-8B73-00FF00F60060}">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D70055-0026-4B45-B8D2-001E0029007A}">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500043-0009-463C-8B3B-00890035001F}">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6D0069-0072-4E0C-9133-00BF009F004A}">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2900FB-00F7-43AF-8C3B-006B00680068}">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5F003D-00AD-4940-8FB8-005700190021}">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1A006F-00DD-49D0-BD67-009A00C600E2}">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0800F6-0065-4BA0-AD95-00FC002E007D}">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7A00A6-007B-4E59-A1F1-007F006200CD}">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8D0034-001E-4DAB-9661-00E000FE0094}">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2900CF-001A-4EAC-852B-00AB00CE00E4}">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FE00F1-00A9-4031-8B4A-00B200CB0048}">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8000DF-0022-41EB-90AE-007B0070000B}">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C20058-0088-42DD-83E4-005400BF002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66002C-0045-4B1E-AAE5-007600030057}">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920040-0040-4C87-A6D7-004F00DE0011}">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FE001C-00D6-40DE-A3ED-00F700BC00B0}">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500035-0021-46F9-9D68-00C900700095}">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0200A9-007F-49F1-AF79-005300AB002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80077-0084-4438-8F90-004400F8005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DA001C-00A0-4144-B573-0084006E0040}">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B005A-0082-4906-A582-004D00E50011}">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890020-0016-452C-B90F-006D00AD002D}">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29002F-00E6-4EE9-9AD4-006E0064000E}">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650073-0064-4154-9533-004800B3005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6F007B-00C9-4842-A357-006F00C0004A}">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0E002B-00AE-4BFF-A2BC-008E00E90076}">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D40025-0083-4180-9788-0054009A0013}">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s>
    </ext>
  </extLst>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C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664" width="10"/>
    <col customWidth="1" min="2" max="2" style="473" width="18.629999999999999"/>
    <col customWidth="1" min="3" max="3" style="679" width="8.57421875"/>
    <col customWidth="1" min="4" max="4" style="473" width="62.7109375"/>
    <col customWidth="1" min="5" max="5" style="225" width="56.421875"/>
    <col collapsed="1" customWidth="1" min="6" max="6" style="225" width="21.379999999999999"/>
    <col customWidth="1" hidden="1" min="7" max="7" outlineLevel="1" style="225" width="11.28125"/>
    <col customWidth="1" hidden="1" min="8" max="8" outlineLevel="1" style="225" width="14.130000000000001"/>
    <col customWidth="1" min="9" max="9" style="225" width="14.140625"/>
    <col customWidth="1" min="10" max="10" style="664" width="11.28125"/>
    <col customWidth="1" min="11" max="11" style="225" width="10.75"/>
    <col customWidth="1" min="12" max="12" style="472" width="46.57421875"/>
    <col customWidth="1" min="13" max="13" style="473" width="12.630000000000001"/>
    <col customWidth="1" min="14" max="14" style="473" width="61.421875"/>
    <col customWidth="1" min="15" max="15" style="472" width="25.7109375"/>
    <col customWidth="1" min="16" max="16" style="473" width="11.140625"/>
    <col customWidth="1" min="17" max="17" style="473" width="79.140625"/>
    <col customWidth="1" min="18" max="18" style="473" width="22"/>
    <col customWidth="1" hidden="1" min="19" max="19" style="225" width="14.380000000000001"/>
    <col customWidth="1" hidden="1" min="20" max="20" style="225" width="26.879999999999999"/>
    <col customWidth="1" hidden="1" min="21" max="24" style="225" width="25.629999999999999"/>
    <col customWidth="1" hidden="1" min="25" max="28" width="12.630000000000001"/>
    <col customWidth="1" min="29" max="37" width="12.630000000000001"/>
  </cols>
  <sheetData>
    <row r="1" ht="84" collapsed="1">
      <c r="A1" s="620" t="s">
        <v>250</v>
      </c>
      <c r="B1" s="620" t="s">
        <v>251</v>
      </c>
      <c r="C1" s="680" t="s">
        <v>252</v>
      </c>
      <c r="D1" s="620" t="s">
        <v>253</v>
      </c>
      <c r="E1" s="620" t="s">
        <v>254</v>
      </c>
      <c r="F1" s="620" t="s">
        <v>255</v>
      </c>
      <c r="G1" s="154" t="s">
        <v>256</v>
      </c>
      <c r="H1" s="154" t="s">
        <v>257</v>
      </c>
      <c r="I1" s="154" t="s">
        <v>4</v>
      </c>
      <c r="J1" s="620" t="s">
        <v>258</v>
      </c>
      <c r="K1" s="620" t="s">
        <v>259</v>
      </c>
      <c r="L1" s="681"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682" t="s">
        <v>264</v>
      </c>
      <c r="D2" s="163" t="s">
        <v>53</v>
      </c>
      <c r="E2" s="163"/>
      <c r="F2" s="622"/>
      <c r="G2" s="451"/>
      <c r="H2" s="165" t="s">
        <v>265</v>
      </c>
      <c r="I2" s="165" t="s">
        <v>12</v>
      </c>
      <c r="J2" s="165" t="s">
        <v>13</v>
      </c>
      <c r="K2" s="165" t="s">
        <v>15</v>
      </c>
      <c r="L2" s="166"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683" t="s">
        <v>267</v>
      </c>
      <c r="D3" s="168" t="s">
        <v>34</v>
      </c>
      <c r="E3" s="168"/>
      <c r="F3" s="168"/>
      <c r="G3" s="451"/>
      <c r="H3" s="624">
        <f>COUNTIF($H10:$H50,"1 - Несоответствие продуктовым требованиям ПИК-Стандарт")</f>
        <v>5</v>
      </c>
      <c r="I3" s="624">
        <f>COUNTIF($H10:$H50,"2 - Несоответствие Бренд-листам ПИК")</f>
        <v>0</v>
      </c>
      <c r="J3" s="624">
        <f>COUNTIF($H10:$H50,"3 - Несоответствие Каталогу отделки")</f>
        <v>16</v>
      </c>
      <c r="K3" s="624">
        <f>COUNTIF($H10:$H50,"5 - Ошибка в применении СТМ")</f>
        <v>0</v>
      </c>
      <c r="L3" s="684">
        <f>COUNTIF($H10:$H47,"4 - Несоответствие Каталогу оборудования")</f>
        <v>0</v>
      </c>
      <c r="M3" s="624">
        <f>COUNTIF($H10:$H50,"6 - Ошибка в применении сборных ЛМ")</f>
        <v>0</v>
      </c>
      <c r="N3" s="624">
        <f>COUNTIF($H10:$H50,"7 - Ошибка в применении шкаф-пакетов")</f>
        <v>0</v>
      </c>
      <c r="O3" s="666">
        <f>COUNTIF($H10:$H50,"8 - Ошибка в применении шахт-пакетов")</f>
        <v>0</v>
      </c>
      <c r="P3" s="624">
        <f>COUNTIF($H10:$H50,"9 - Несоответствие типологическим требованиям ПИК-Стандарт")</f>
        <v>0</v>
      </c>
      <c r="Q3" s="624">
        <f>COUNTIF($H10:$H50,"10 - Несоответствие НТД РФ")</f>
        <v>0</v>
      </c>
      <c r="R3" s="624">
        <f>COUNTIF($H10:$H50,"11 - Несоответствие ИРД (кроме ТУ, СТУ), АПР, ПД")</f>
        <v>0</v>
      </c>
      <c r="S3" s="624">
        <f>COUNTIF($H10:$H50,"12 - Несоответствие требованиям ТУ, СТУ")</f>
        <v>0</v>
      </c>
      <c r="T3" s="624">
        <f>COUNTIF($H10:$H50,"13 - Ошибка в технических решениях")</f>
        <v>0</v>
      </c>
      <c r="U3" s="624">
        <f>COUNTIF($H10:$H50,"14 - Неувязка м/у собой комплектов РД")</f>
        <v>3</v>
      </c>
      <c r="V3" s="624">
        <f>COUNTIF($H10:$H50,"15 - Недостаточность информации влияющей на СМР")</f>
        <v>17</v>
      </c>
      <c r="W3" s="624">
        <f>COUNTIF($H10:$H50,"16 - Нерациональное решение")</f>
        <v>0</v>
      </c>
      <c r="X3" s="624">
        <f>COUNTIF($H10:$H50,"17 - Оформление")</f>
        <v>0</v>
      </c>
    </row>
    <row r="4" ht="25.5" hidden="1" outlineLevel="1">
      <c r="A4" s="161" t="s">
        <v>264</v>
      </c>
      <c r="B4" s="625">
        <v>45</v>
      </c>
      <c r="C4" s="685" t="s">
        <v>2219</v>
      </c>
      <c r="D4" s="626">
        <f>C4/B4</f>
        <v>0.93333333333333335</v>
      </c>
      <c r="E4" s="626"/>
      <c r="F4" s="667"/>
      <c r="G4" s="451"/>
      <c r="H4" s="163" t="s">
        <v>53</v>
      </c>
      <c r="I4" s="163" t="s">
        <v>53</v>
      </c>
      <c r="J4" s="163" t="s">
        <v>53</v>
      </c>
      <c r="K4" s="163" t="s">
        <v>53</v>
      </c>
      <c r="L4" s="177"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86"/>
      <c r="B5" s="667"/>
      <c r="C5" s="687"/>
      <c r="D5" s="668"/>
      <c r="E5" s="668"/>
      <c r="F5" s="667"/>
      <c r="G5" s="163" t="s">
        <v>53</v>
      </c>
      <c r="H5" s="669"/>
      <c r="I5" s="448"/>
      <c r="J5" s="453"/>
      <c r="K5" s="448"/>
      <c r="L5" s="688"/>
      <c r="M5" s="453"/>
      <c r="N5" s="448"/>
      <c r="O5" s="670"/>
      <c r="P5" s="453"/>
      <c r="Q5" s="448"/>
      <c r="R5" s="453"/>
      <c r="S5" s="632"/>
      <c r="T5" s="631"/>
      <c r="U5" s="631"/>
      <c r="V5" s="631"/>
      <c r="W5" s="631"/>
      <c r="X5" s="631"/>
    </row>
    <row r="6" ht="21" hidden="1" outlineLevel="1">
      <c r="A6" s="168">
        <v>0.20000000000000001</v>
      </c>
      <c r="B6" s="168">
        <v>0.5</v>
      </c>
      <c r="C6" s="683">
        <v>1</v>
      </c>
      <c r="D6" s="168" t="s">
        <v>38</v>
      </c>
      <c r="E6" s="168"/>
      <c r="F6" s="168" t="s">
        <v>268</v>
      </c>
      <c r="G6" s="633">
        <f>COUNTIFS(G10:G50,"0,2")</f>
        <v>0</v>
      </c>
      <c r="H6" s="669"/>
      <c r="I6" s="448"/>
      <c r="J6" s="453"/>
      <c r="K6" s="448"/>
      <c r="L6" s="689"/>
      <c r="M6" s="453"/>
      <c r="N6" s="448"/>
      <c r="O6" s="670"/>
      <c r="P6" s="453"/>
      <c r="Q6" s="448"/>
      <c r="R6" s="453"/>
      <c r="S6" s="632"/>
      <c r="T6" s="631"/>
      <c r="U6" s="631"/>
      <c r="V6" s="631"/>
      <c r="W6" s="631"/>
      <c r="X6" s="631"/>
    </row>
    <row r="7" ht="21" hidden="1" outlineLevel="1">
      <c r="A7" s="634">
        <f>G6*0.2/B4</f>
        <v>0</v>
      </c>
      <c r="B7" s="634">
        <f>G7*0.5/B4</f>
        <v>0.3888888888888889</v>
      </c>
      <c r="C7" s="634">
        <f>G8*1/B4</f>
        <v>0.022222222222222223</v>
      </c>
      <c r="D7" s="635">
        <f>(G6*A6+G7*B6+G8*C6)/SUM(G6:G8)</f>
        <v>0.51388888888888884</v>
      </c>
      <c r="E7" s="671"/>
      <c r="F7" s="192" t="s">
        <v>269</v>
      </c>
      <c r="G7" s="633">
        <v>35</v>
      </c>
      <c r="H7" s="669"/>
      <c r="I7" s="672"/>
      <c r="J7" s="672"/>
      <c r="K7" s="672"/>
      <c r="L7" s="690"/>
      <c r="M7" s="672"/>
      <c r="N7" s="672"/>
      <c r="O7" s="674"/>
      <c r="P7" s="672"/>
      <c r="Q7" s="672"/>
      <c r="R7" s="672"/>
      <c r="S7" s="637"/>
      <c r="T7" s="637"/>
      <c r="U7" s="637"/>
      <c r="V7" s="637"/>
      <c r="W7" s="637"/>
      <c r="X7" s="637"/>
    </row>
    <row r="8" ht="21" hidden="1" outlineLevel="1">
      <c r="A8" s="163" t="s">
        <v>53</v>
      </c>
      <c r="B8" s="163" t="s">
        <v>53</v>
      </c>
      <c r="C8" s="691" t="s">
        <v>53</v>
      </c>
      <c r="D8" s="163" t="s">
        <v>53</v>
      </c>
      <c r="E8" s="163"/>
      <c r="F8" s="168" t="s">
        <v>270</v>
      </c>
      <c r="G8" s="633">
        <f>COUNTIFS(G10:G50,"1")</f>
        <v>1</v>
      </c>
      <c r="H8" s="669"/>
      <c r="I8" s="448"/>
      <c r="J8" s="453"/>
      <c r="K8" s="448"/>
      <c r="L8" s="692"/>
      <c r="M8" s="453"/>
      <c r="N8" s="448"/>
      <c r="O8" s="670"/>
      <c r="P8" s="453"/>
      <c r="Q8" s="448"/>
      <c r="R8" s="453"/>
      <c r="S8" s="632"/>
      <c r="T8" s="631"/>
      <c r="U8" s="631"/>
      <c r="V8" s="631"/>
      <c r="W8" s="631"/>
      <c r="X8" s="631"/>
    </row>
    <row r="9" ht="18.75" customHeight="1">
      <c r="A9" s="196"/>
      <c r="B9" s="196"/>
      <c r="C9" s="693"/>
      <c r="D9" s="196"/>
      <c r="E9" s="196"/>
      <c r="F9" s="196"/>
      <c r="G9" s="196"/>
      <c r="H9" s="196"/>
      <c r="I9" s="198"/>
      <c r="J9" s="199"/>
      <c r="K9" s="198"/>
      <c r="L9" s="694" t="s">
        <v>2220</v>
      </c>
      <c r="M9" s="199"/>
      <c r="N9" s="198"/>
      <c r="O9" s="516"/>
      <c r="P9" s="199"/>
      <c r="Q9" s="198"/>
      <c r="R9" s="199"/>
      <c r="S9" s="484"/>
      <c r="T9" s="500"/>
      <c r="U9" s="500"/>
      <c r="V9" s="500"/>
      <c r="W9" s="500"/>
      <c r="X9" s="500"/>
    </row>
    <row r="10" ht="120.75" customHeight="1">
      <c r="A10" s="448">
        <v>1</v>
      </c>
      <c r="B10" s="638" t="s">
        <v>207</v>
      </c>
      <c r="C10" s="695">
        <v>1</v>
      </c>
      <c r="D10" s="696" t="s">
        <v>2221</v>
      </c>
      <c r="E10" s="449"/>
      <c r="F10" s="449"/>
      <c r="G10" s="451">
        <v>0.5</v>
      </c>
      <c r="H10" s="452" t="s">
        <v>28</v>
      </c>
      <c r="I10" s="448" t="s">
        <v>201</v>
      </c>
      <c r="J10" s="453">
        <v>45383</v>
      </c>
      <c r="K10" s="448" t="s">
        <v>275</v>
      </c>
      <c r="L10" s="697" t="s">
        <v>2222</v>
      </c>
      <c r="M10" s="453" t="s">
        <v>2223</v>
      </c>
      <c r="N10" s="449" t="s">
        <v>2224</v>
      </c>
      <c r="O10" s="698"/>
      <c r="P10" s="453" t="s">
        <v>2225</v>
      </c>
      <c r="Q10" s="448" t="s">
        <v>619</v>
      </c>
      <c r="R10" s="453"/>
      <c r="S10" s="632"/>
      <c r="T10" s="631"/>
      <c r="U10" s="631"/>
      <c r="V10" s="631"/>
      <c r="W10" s="631"/>
      <c r="X10" s="631"/>
    </row>
    <row r="11" ht="74.25" customHeight="1">
      <c r="A11" s="448">
        <v>2</v>
      </c>
      <c r="B11" s="638" t="s">
        <v>207</v>
      </c>
      <c r="C11" s="186">
        <v>1</v>
      </c>
      <c r="D11" s="219" t="s">
        <v>2226</v>
      </c>
      <c r="E11" s="449"/>
      <c r="F11" s="449"/>
      <c r="G11" s="451">
        <v>0.5</v>
      </c>
      <c r="H11" s="452" t="s">
        <v>28</v>
      </c>
      <c r="I11" s="448" t="s">
        <v>201</v>
      </c>
      <c r="J11" s="453">
        <v>45383</v>
      </c>
      <c r="K11" s="448" t="s">
        <v>275</v>
      </c>
      <c r="L11" s="689" t="s">
        <v>2227</v>
      </c>
      <c r="M11" s="453" t="s">
        <v>2223</v>
      </c>
      <c r="N11" s="448" t="s">
        <v>318</v>
      </c>
      <c r="O11" s="670"/>
      <c r="P11" s="453"/>
      <c r="Q11" s="448"/>
      <c r="R11" s="453"/>
      <c r="S11" s="632"/>
      <c r="T11" s="631"/>
      <c r="U11" s="631"/>
      <c r="V11" s="631"/>
      <c r="W11" s="631"/>
      <c r="X11" s="631"/>
    </row>
    <row r="12" ht="174.75" customHeight="1">
      <c r="A12" s="448">
        <v>3</v>
      </c>
      <c r="B12" s="638" t="s">
        <v>207</v>
      </c>
      <c r="C12" s="695" t="s">
        <v>2228</v>
      </c>
      <c r="D12" s="449" t="s">
        <v>2229</v>
      </c>
      <c r="E12" s="449"/>
      <c r="F12" s="449"/>
      <c r="G12" s="451">
        <v>1</v>
      </c>
      <c r="H12" s="452" t="s">
        <v>27</v>
      </c>
      <c r="I12" s="448" t="s">
        <v>201</v>
      </c>
      <c r="J12" s="453">
        <v>45383</v>
      </c>
      <c r="K12" s="448" t="s">
        <v>275</v>
      </c>
      <c r="L12" s="699" t="s">
        <v>2230</v>
      </c>
      <c r="M12" s="453" t="s">
        <v>2223</v>
      </c>
      <c r="N12" s="448" t="s">
        <v>318</v>
      </c>
      <c r="O12" s="448"/>
      <c r="P12" s="448"/>
      <c r="Q12" s="448"/>
      <c r="R12" s="448"/>
      <c r="S12" s="631"/>
      <c r="T12" s="631"/>
      <c r="U12" s="631"/>
      <c r="V12" s="631"/>
      <c r="W12" s="631"/>
      <c r="X12" s="631"/>
    </row>
    <row r="13" ht="51">
      <c r="A13" s="448">
        <v>4</v>
      </c>
      <c r="B13" s="638" t="s">
        <v>207</v>
      </c>
      <c r="C13" s="695" t="s">
        <v>2231</v>
      </c>
      <c r="D13" s="700" t="s">
        <v>2232</v>
      </c>
      <c r="E13" s="449" t="s">
        <v>2233</v>
      </c>
      <c r="F13" s="449"/>
      <c r="G13" s="451">
        <v>0.5</v>
      </c>
      <c r="H13" s="452" t="s">
        <v>13</v>
      </c>
      <c r="I13" s="448" t="s">
        <v>201</v>
      </c>
      <c r="J13" s="453">
        <v>45383</v>
      </c>
      <c r="K13" s="448" t="s">
        <v>279</v>
      </c>
      <c r="L13" s="701" t="s">
        <v>2234</v>
      </c>
      <c r="M13" s="453" t="s">
        <v>2223</v>
      </c>
      <c r="N13" s="448"/>
      <c r="O13" s="675"/>
      <c r="P13" s="448"/>
      <c r="Q13" s="448"/>
      <c r="R13" s="448"/>
      <c r="S13" s="631"/>
      <c r="T13" s="631"/>
      <c r="U13" s="631"/>
      <c r="V13" s="631"/>
      <c r="W13" s="631"/>
      <c r="X13" s="631"/>
    </row>
    <row r="14" ht="51">
      <c r="A14" s="448">
        <v>5</v>
      </c>
      <c r="B14" s="638" t="s">
        <v>207</v>
      </c>
      <c r="C14" s="695" t="s">
        <v>2231</v>
      </c>
      <c r="D14" s="471" t="s">
        <v>2235</v>
      </c>
      <c r="E14" s="449" t="s">
        <v>2233</v>
      </c>
      <c r="F14" s="449"/>
      <c r="G14" s="451">
        <v>0.5</v>
      </c>
      <c r="H14" s="452" t="s">
        <v>13</v>
      </c>
      <c r="I14" s="448" t="s">
        <v>201</v>
      </c>
      <c r="J14" s="453">
        <v>45383</v>
      </c>
      <c r="K14" s="448" t="s">
        <v>279</v>
      </c>
      <c r="L14" s="702" t="s">
        <v>2234</v>
      </c>
      <c r="M14" s="453" t="s">
        <v>2223</v>
      </c>
      <c r="N14" s="448"/>
      <c r="O14" s="675"/>
      <c r="P14" s="448"/>
      <c r="Q14" s="448"/>
      <c r="R14" s="448"/>
      <c r="S14" s="631"/>
      <c r="T14" s="631"/>
      <c r="U14" s="631"/>
      <c r="V14" s="631"/>
      <c r="W14" s="631"/>
      <c r="X14" s="631"/>
    </row>
    <row r="15" ht="38.25">
      <c r="A15" s="448">
        <v>6</v>
      </c>
      <c r="B15" s="638" t="s">
        <v>207</v>
      </c>
      <c r="C15" s="695" t="s">
        <v>2231</v>
      </c>
      <c r="D15" s="449" t="s">
        <v>2236</v>
      </c>
      <c r="E15" s="449"/>
      <c r="F15" s="449"/>
      <c r="G15" s="451">
        <v>0.5</v>
      </c>
      <c r="H15" s="452" t="s">
        <v>13</v>
      </c>
      <c r="I15" s="448" t="s">
        <v>201</v>
      </c>
      <c r="J15" s="453">
        <v>45383</v>
      </c>
      <c r="K15" s="448" t="s">
        <v>279</v>
      </c>
      <c r="L15" s="703" t="s">
        <v>2234</v>
      </c>
      <c r="M15" s="448" t="s">
        <v>2223</v>
      </c>
      <c r="N15" s="448" t="s">
        <v>2237</v>
      </c>
      <c r="O15" s="675"/>
      <c r="P15" s="448"/>
      <c r="Q15" s="448"/>
      <c r="R15" s="448"/>
      <c r="S15" s="631"/>
      <c r="T15" s="631"/>
      <c r="U15" s="631"/>
      <c r="V15" s="631"/>
      <c r="W15" s="631"/>
      <c r="X15" s="631"/>
    </row>
    <row r="16" ht="38.25">
      <c r="A16" s="448">
        <v>7</v>
      </c>
      <c r="B16" s="638" t="s">
        <v>207</v>
      </c>
      <c r="C16" s="695" t="s">
        <v>2231</v>
      </c>
      <c r="D16" s="449" t="s">
        <v>2238</v>
      </c>
      <c r="E16" s="449"/>
      <c r="F16" s="449"/>
      <c r="G16" s="451">
        <v>0.5</v>
      </c>
      <c r="H16" s="452" t="s">
        <v>13</v>
      </c>
      <c r="I16" s="448" t="s">
        <v>201</v>
      </c>
      <c r="J16" s="453">
        <v>45383</v>
      </c>
      <c r="K16" s="448" t="s">
        <v>275</v>
      </c>
      <c r="L16" s="699" t="s">
        <v>2239</v>
      </c>
      <c r="M16" s="448" t="s">
        <v>2223</v>
      </c>
      <c r="N16" s="448" t="s">
        <v>318</v>
      </c>
      <c r="O16" s="675"/>
      <c r="P16" s="448"/>
      <c r="Q16" s="448"/>
      <c r="R16" s="448"/>
      <c r="S16" s="631"/>
      <c r="T16" s="631"/>
      <c r="U16" s="631"/>
      <c r="V16" s="631"/>
      <c r="W16" s="631"/>
      <c r="X16" s="631"/>
    </row>
    <row r="17" ht="120" customHeight="1">
      <c r="A17" s="448">
        <v>8</v>
      </c>
      <c r="B17" s="638" t="s">
        <v>207</v>
      </c>
      <c r="C17" s="695" t="s">
        <v>2231</v>
      </c>
      <c r="D17" s="449" t="s">
        <v>2240</v>
      </c>
      <c r="E17" s="449"/>
      <c r="F17" s="449"/>
      <c r="G17" s="451">
        <v>0.5</v>
      </c>
      <c r="H17" s="452" t="s">
        <v>13</v>
      </c>
      <c r="I17" s="448" t="s">
        <v>201</v>
      </c>
      <c r="J17" s="453">
        <v>45383</v>
      </c>
      <c r="K17" s="448" t="s">
        <v>275</v>
      </c>
      <c r="L17" s="703" t="s">
        <v>2241</v>
      </c>
      <c r="M17" s="448" t="s">
        <v>2223</v>
      </c>
      <c r="N17" s="448" t="s">
        <v>318</v>
      </c>
      <c r="O17" s="675"/>
      <c r="P17" s="448"/>
      <c r="Q17" s="448"/>
      <c r="R17" s="448"/>
      <c r="S17" s="631"/>
      <c r="T17" s="631"/>
      <c r="U17" s="631"/>
      <c r="V17" s="631"/>
      <c r="W17" s="631"/>
      <c r="X17" s="631"/>
    </row>
    <row r="18" ht="190.5" customHeight="1">
      <c r="A18" s="448">
        <v>9</v>
      </c>
      <c r="B18" s="638" t="s">
        <v>207</v>
      </c>
      <c r="C18" s="695" t="s">
        <v>2242</v>
      </c>
      <c r="D18" s="449" t="s">
        <v>2243</v>
      </c>
      <c r="E18" s="449"/>
      <c r="F18" s="449"/>
      <c r="G18" s="451">
        <v>0.5</v>
      </c>
      <c r="H18" s="452" t="s">
        <v>265</v>
      </c>
      <c r="I18" s="448" t="s">
        <v>201</v>
      </c>
      <c r="J18" s="453">
        <v>45383</v>
      </c>
      <c r="K18" s="448" t="s">
        <v>275</v>
      </c>
      <c r="L18" s="699" t="s">
        <v>2244</v>
      </c>
      <c r="M18" s="448" t="s">
        <v>2223</v>
      </c>
      <c r="N18" s="448" t="s">
        <v>318</v>
      </c>
      <c r="O18" s="675"/>
      <c r="P18" s="448"/>
      <c r="Q18" s="448"/>
      <c r="R18" s="448"/>
      <c r="S18" s="631"/>
      <c r="T18" s="631"/>
      <c r="U18" s="631"/>
      <c r="V18" s="631"/>
      <c r="W18" s="631"/>
      <c r="X18" s="631"/>
    </row>
    <row r="19" ht="152.25" customHeight="1">
      <c r="A19" s="448">
        <v>10</v>
      </c>
      <c r="B19" s="638" t="s">
        <v>207</v>
      </c>
      <c r="C19" s="704" t="s">
        <v>2245</v>
      </c>
      <c r="D19" s="449" t="s">
        <v>2246</v>
      </c>
      <c r="E19" s="449"/>
      <c r="F19" s="449"/>
      <c r="G19" s="451">
        <v>0.5</v>
      </c>
      <c r="H19" s="452" t="s">
        <v>28</v>
      </c>
      <c r="I19" s="448" t="s">
        <v>201</v>
      </c>
      <c r="J19" s="453">
        <v>45383</v>
      </c>
      <c r="K19" s="448" t="s">
        <v>275</v>
      </c>
      <c r="L19" s="701" t="s">
        <v>2247</v>
      </c>
      <c r="M19" s="448" t="s">
        <v>2223</v>
      </c>
      <c r="N19" s="448" t="s">
        <v>318</v>
      </c>
      <c r="O19" s="675"/>
      <c r="P19" s="448"/>
      <c r="Q19" s="448"/>
      <c r="R19" s="448"/>
      <c r="S19" s="631"/>
      <c r="T19" s="631"/>
      <c r="U19" s="631"/>
      <c r="V19" s="631"/>
      <c r="W19" s="631"/>
      <c r="X19" s="631"/>
    </row>
    <row r="20" s="0" customFormat="1" ht="113.25" customHeight="1">
      <c r="A20" s="448">
        <v>11</v>
      </c>
      <c r="B20" s="638" t="s">
        <v>207</v>
      </c>
      <c r="C20" s="704" t="s">
        <v>2245</v>
      </c>
      <c r="D20" s="449" t="s">
        <v>2248</v>
      </c>
      <c r="E20" s="449"/>
      <c r="F20" s="449"/>
      <c r="G20" s="451">
        <v>0.5</v>
      </c>
      <c r="H20" s="452" t="s">
        <v>27</v>
      </c>
      <c r="I20" s="448" t="s">
        <v>201</v>
      </c>
      <c r="J20" s="453">
        <v>45383</v>
      </c>
      <c r="K20" s="448" t="s">
        <v>275</v>
      </c>
      <c r="L20" s="702" t="s">
        <v>2249</v>
      </c>
      <c r="M20" s="448" t="s">
        <v>2223</v>
      </c>
      <c r="N20" s="448" t="s">
        <v>318</v>
      </c>
      <c r="O20" s="675"/>
      <c r="P20" s="448"/>
      <c r="Q20" s="448"/>
      <c r="R20" s="448"/>
      <c r="S20" s="631"/>
      <c r="T20" s="631"/>
      <c r="U20" s="631"/>
      <c r="V20" s="631"/>
      <c r="W20" s="631"/>
      <c r="X20" s="631"/>
    </row>
    <row r="21" ht="52.5">
      <c r="A21" s="448">
        <v>12</v>
      </c>
      <c r="B21" s="638" t="s">
        <v>207</v>
      </c>
      <c r="C21" s="704" t="s">
        <v>2245</v>
      </c>
      <c r="D21" s="449" t="s">
        <v>2250</v>
      </c>
      <c r="E21" s="449"/>
      <c r="F21" s="449"/>
      <c r="G21" s="451">
        <v>0.5</v>
      </c>
      <c r="H21" s="452" t="s">
        <v>265</v>
      </c>
      <c r="I21" s="448" t="s">
        <v>201</v>
      </c>
      <c r="J21" s="453">
        <v>45383</v>
      </c>
      <c r="K21" s="448" t="s">
        <v>275</v>
      </c>
      <c r="L21" s="701" t="s">
        <v>2247</v>
      </c>
      <c r="M21" s="448" t="s">
        <v>2223</v>
      </c>
      <c r="N21" s="448" t="s">
        <v>318</v>
      </c>
      <c r="O21" s="675"/>
      <c r="P21" s="448"/>
      <c r="Q21" s="448"/>
      <c r="R21" s="448"/>
      <c r="S21" s="631"/>
      <c r="T21" s="631"/>
      <c r="U21" s="631"/>
      <c r="V21" s="631"/>
      <c r="W21" s="631"/>
      <c r="X21" s="631"/>
    </row>
    <row r="22" ht="85.5" customHeight="1">
      <c r="A22" s="448">
        <v>13</v>
      </c>
      <c r="B22" s="638" t="s">
        <v>207</v>
      </c>
      <c r="C22" s="704" t="s">
        <v>2245</v>
      </c>
      <c r="D22" s="449" t="s">
        <v>2251</v>
      </c>
      <c r="E22" s="449"/>
      <c r="F22" s="449"/>
      <c r="G22" s="451">
        <v>0.5</v>
      </c>
      <c r="H22" s="452" t="s">
        <v>13</v>
      </c>
      <c r="I22" s="448" t="s">
        <v>201</v>
      </c>
      <c r="J22" s="453">
        <v>45383</v>
      </c>
      <c r="K22" s="448" t="s">
        <v>275</v>
      </c>
      <c r="L22" s="699" t="s">
        <v>2252</v>
      </c>
      <c r="M22" s="448" t="s">
        <v>2223</v>
      </c>
      <c r="N22" s="448" t="s">
        <v>318</v>
      </c>
      <c r="O22" s="675"/>
      <c r="P22" s="448"/>
      <c r="Q22" s="448"/>
      <c r="R22" s="448"/>
      <c r="S22" s="631"/>
      <c r="T22" s="631"/>
      <c r="U22" s="631"/>
      <c r="V22" s="631"/>
      <c r="W22" s="631"/>
      <c r="X22" s="631"/>
    </row>
    <row r="23" ht="52.5">
      <c r="A23" s="448">
        <v>14</v>
      </c>
      <c r="B23" s="638" t="s">
        <v>207</v>
      </c>
      <c r="C23" s="704" t="s">
        <v>2245</v>
      </c>
      <c r="D23" s="449" t="s">
        <v>2253</v>
      </c>
      <c r="E23" s="704"/>
      <c r="F23" s="449"/>
      <c r="G23" s="451">
        <v>0.5</v>
      </c>
      <c r="H23" s="452" t="s">
        <v>265</v>
      </c>
      <c r="I23" s="448" t="s">
        <v>201</v>
      </c>
      <c r="J23" s="453">
        <v>45383</v>
      </c>
      <c r="K23" s="448" t="s">
        <v>275</v>
      </c>
      <c r="L23" s="703" t="s">
        <v>2252</v>
      </c>
      <c r="M23" s="448" t="s">
        <v>2223</v>
      </c>
      <c r="N23" s="448" t="s">
        <v>318</v>
      </c>
      <c r="O23" s="675"/>
      <c r="P23" s="448"/>
      <c r="Q23" s="448"/>
      <c r="R23" s="448"/>
      <c r="S23" s="631"/>
      <c r="T23" s="631"/>
      <c r="U23" s="631"/>
      <c r="V23" s="631"/>
      <c r="W23" s="631"/>
      <c r="X23" s="631"/>
    </row>
    <row r="24" ht="97.5" customHeight="1">
      <c r="A24" s="448">
        <v>15</v>
      </c>
      <c r="B24" s="638" t="s">
        <v>207</v>
      </c>
      <c r="C24" s="704" t="s">
        <v>2254</v>
      </c>
      <c r="D24" s="449" t="s">
        <v>2255</v>
      </c>
      <c r="E24" s="449"/>
      <c r="F24" s="449"/>
      <c r="G24" s="451">
        <v>0.5</v>
      </c>
      <c r="H24" s="452" t="s">
        <v>265</v>
      </c>
      <c r="I24" s="448" t="s">
        <v>201</v>
      </c>
      <c r="J24" s="453">
        <v>45383</v>
      </c>
      <c r="K24" s="448" t="s">
        <v>275</v>
      </c>
      <c r="L24" s="702" t="s">
        <v>2247</v>
      </c>
      <c r="M24" s="453" t="s">
        <v>2223</v>
      </c>
      <c r="N24" s="448" t="s">
        <v>318</v>
      </c>
      <c r="O24" s="675"/>
      <c r="P24" s="448"/>
      <c r="Q24" s="448"/>
      <c r="R24" s="448"/>
      <c r="S24" s="631"/>
      <c r="T24" s="631"/>
      <c r="U24" s="631"/>
      <c r="V24" s="631"/>
      <c r="W24" s="631"/>
      <c r="X24" s="631"/>
    </row>
    <row r="25" s="0" customFormat="1" ht="260.25" customHeight="1">
      <c r="A25" s="448">
        <v>16</v>
      </c>
      <c r="B25" s="638" t="s">
        <v>207</v>
      </c>
      <c r="C25" s="704" t="s">
        <v>2256</v>
      </c>
      <c r="D25" s="705" t="s">
        <v>2257</v>
      </c>
      <c r="E25" s="449" t="s">
        <v>2258</v>
      </c>
      <c r="F25" s="449"/>
      <c r="G25" s="451">
        <v>0.5</v>
      </c>
      <c r="H25" s="452" t="s">
        <v>265</v>
      </c>
      <c r="I25" s="448" t="s">
        <v>201</v>
      </c>
      <c r="J25" s="453">
        <v>45383</v>
      </c>
      <c r="K25" s="448" t="s">
        <v>279</v>
      </c>
      <c r="L25" s="702" t="s">
        <v>2259</v>
      </c>
      <c r="M25" s="453" t="s">
        <v>2223</v>
      </c>
      <c r="N25" s="448"/>
      <c r="O25" s="675"/>
      <c r="P25" s="448"/>
      <c r="Q25" s="448"/>
      <c r="R25" s="448"/>
      <c r="S25" s="631"/>
      <c r="T25" s="631"/>
      <c r="U25" s="631"/>
      <c r="V25" s="631"/>
      <c r="W25" s="631"/>
      <c r="X25" s="631"/>
    </row>
    <row r="26" ht="186.75" customHeight="1">
      <c r="A26" s="448">
        <v>17</v>
      </c>
      <c r="B26" s="638" t="s">
        <v>207</v>
      </c>
      <c r="C26" s="704" t="s">
        <v>2260</v>
      </c>
      <c r="D26" s="457" t="s">
        <v>2261</v>
      </c>
      <c r="E26" s="449"/>
      <c r="F26" s="449"/>
      <c r="G26" s="451">
        <v>0.5</v>
      </c>
      <c r="H26" s="452" t="s">
        <v>28</v>
      </c>
      <c r="I26" s="448" t="s">
        <v>201</v>
      </c>
      <c r="J26" s="453">
        <v>45383</v>
      </c>
      <c r="K26" s="448" t="s">
        <v>275</v>
      </c>
      <c r="L26" s="699" t="s">
        <v>2247</v>
      </c>
      <c r="M26" s="448" t="s">
        <v>2223</v>
      </c>
      <c r="N26" s="448" t="s">
        <v>318</v>
      </c>
      <c r="O26" s="675"/>
      <c r="P26" s="448"/>
      <c r="Q26" s="448"/>
      <c r="R26" s="448"/>
      <c r="S26" s="631"/>
      <c r="T26" s="631"/>
      <c r="U26" s="631"/>
      <c r="V26" s="631"/>
      <c r="W26" s="631"/>
      <c r="X26" s="631"/>
    </row>
    <row r="27" ht="52.5">
      <c r="A27" s="448">
        <v>18</v>
      </c>
      <c r="B27" s="638" t="s">
        <v>207</v>
      </c>
      <c r="C27" s="704" t="s">
        <v>2260</v>
      </c>
      <c r="D27" s="449" t="s">
        <v>2262</v>
      </c>
      <c r="E27" s="449"/>
      <c r="F27" s="449"/>
      <c r="G27" s="451">
        <v>0.5</v>
      </c>
      <c r="H27" s="452" t="s">
        <v>28</v>
      </c>
      <c r="I27" s="448" t="s">
        <v>201</v>
      </c>
      <c r="J27" s="453">
        <v>45383</v>
      </c>
      <c r="K27" s="448" t="s">
        <v>275</v>
      </c>
      <c r="L27" s="701" t="s">
        <v>2247</v>
      </c>
      <c r="M27" s="448" t="s">
        <v>2223</v>
      </c>
      <c r="N27" s="448" t="s">
        <v>318</v>
      </c>
      <c r="O27" s="675"/>
      <c r="P27" s="448"/>
      <c r="Q27" s="448"/>
      <c r="R27" s="448"/>
      <c r="S27" s="631"/>
      <c r="T27" s="631"/>
      <c r="U27" s="631"/>
      <c r="V27" s="631"/>
      <c r="W27" s="631"/>
      <c r="X27" s="631"/>
    </row>
    <row r="28" ht="238.5" customHeight="1">
      <c r="A28" s="448">
        <v>19</v>
      </c>
      <c r="B28" s="638" t="s">
        <v>207</v>
      </c>
      <c r="C28" s="695" t="s">
        <v>2263</v>
      </c>
      <c r="D28" s="676" t="s">
        <v>2264</v>
      </c>
      <c r="E28" s="449"/>
      <c r="F28" s="449"/>
      <c r="G28" s="451">
        <v>0.5</v>
      </c>
      <c r="H28" s="452" t="s">
        <v>28</v>
      </c>
      <c r="I28" s="448" t="s">
        <v>201</v>
      </c>
      <c r="J28" s="453">
        <v>45383</v>
      </c>
      <c r="K28" s="448" t="s">
        <v>275</v>
      </c>
      <c r="L28" s="706" t="s">
        <v>2265</v>
      </c>
      <c r="M28" s="448" t="s">
        <v>2223</v>
      </c>
      <c r="N28" s="448" t="s">
        <v>318</v>
      </c>
      <c r="O28" s="675"/>
      <c r="P28" s="448"/>
      <c r="Q28" s="448"/>
      <c r="R28" s="448"/>
      <c r="S28" s="631"/>
      <c r="T28" s="631"/>
      <c r="U28" s="631"/>
      <c r="V28" s="631"/>
      <c r="W28" s="631"/>
      <c r="X28" s="631"/>
    </row>
    <row r="29" ht="99.75" customHeight="1">
      <c r="A29" s="448">
        <v>20</v>
      </c>
      <c r="B29" s="638" t="s">
        <v>207</v>
      </c>
      <c r="C29" s="695" t="s">
        <v>2266</v>
      </c>
      <c r="D29" s="449" t="s">
        <v>2267</v>
      </c>
      <c r="E29" s="449"/>
      <c r="F29" s="449"/>
      <c r="G29" s="451">
        <v>0.5</v>
      </c>
      <c r="H29" s="452" t="s">
        <v>28</v>
      </c>
      <c r="I29" s="448" t="s">
        <v>201</v>
      </c>
      <c r="J29" s="453">
        <v>45383</v>
      </c>
      <c r="K29" s="448" t="s">
        <v>275</v>
      </c>
      <c r="L29" s="707" t="s">
        <v>2268</v>
      </c>
      <c r="M29" s="448" t="s">
        <v>2223</v>
      </c>
      <c r="N29" s="448" t="s">
        <v>318</v>
      </c>
      <c r="O29" s="675"/>
      <c r="P29" s="448"/>
      <c r="Q29" s="448"/>
      <c r="R29" s="448"/>
      <c r="S29" s="631"/>
      <c r="T29" s="631"/>
      <c r="U29" s="631"/>
      <c r="V29" s="631"/>
      <c r="W29" s="631"/>
      <c r="X29" s="631"/>
    </row>
    <row r="30" ht="96.75" customHeight="1">
      <c r="A30" s="448">
        <v>21</v>
      </c>
      <c r="B30" s="638" t="s">
        <v>207</v>
      </c>
      <c r="C30" s="695" t="s">
        <v>496</v>
      </c>
      <c r="D30" s="708" t="s">
        <v>2269</v>
      </c>
      <c r="E30" s="449"/>
      <c r="F30" s="449"/>
      <c r="G30" s="451">
        <v>0.5</v>
      </c>
      <c r="H30" s="452" t="s">
        <v>28</v>
      </c>
      <c r="I30" s="448" t="s">
        <v>201</v>
      </c>
      <c r="J30" s="453">
        <v>45383</v>
      </c>
      <c r="K30" s="448" t="s">
        <v>275</v>
      </c>
      <c r="L30" s="699" t="s">
        <v>2270</v>
      </c>
      <c r="M30" s="448" t="s">
        <v>2223</v>
      </c>
      <c r="N30" s="448" t="s">
        <v>318</v>
      </c>
      <c r="O30" s="675"/>
      <c r="P30" s="448"/>
      <c r="Q30" s="448"/>
      <c r="R30" s="448"/>
      <c r="S30" s="631"/>
      <c r="T30" s="631"/>
      <c r="U30" s="631"/>
      <c r="V30" s="631"/>
      <c r="W30" s="631"/>
      <c r="X30" s="631"/>
    </row>
    <row r="31" ht="96.75" customHeight="1">
      <c r="A31" s="448">
        <v>22</v>
      </c>
      <c r="B31" s="638" t="s">
        <v>207</v>
      </c>
      <c r="C31" s="695" t="s">
        <v>2271</v>
      </c>
      <c r="D31" s="676" t="s">
        <v>2272</v>
      </c>
      <c r="E31" s="449"/>
      <c r="F31" s="449"/>
      <c r="G31" s="451">
        <v>0.5</v>
      </c>
      <c r="H31" s="452" t="s">
        <v>28</v>
      </c>
      <c r="I31" s="448" t="s">
        <v>201</v>
      </c>
      <c r="J31" s="453">
        <v>45383</v>
      </c>
      <c r="K31" s="448" t="s">
        <v>275</v>
      </c>
      <c r="L31" s="701" t="s">
        <v>2273</v>
      </c>
      <c r="M31" s="448" t="s">
        <v>2223</v>
      </c>
      <c r="N31" s="448" t="s">
        <v>318</v>
      </c>
      <c r="O31" s="675"/>
      <c r="P31" s="448"/>
      <c r="Q31" s="448"/>
      <c r="R31" s="448"/>
      <c r="S31" s="631"/>
      <c r="T31" s="631"/>
      <c r="U31" s="631"/>
      <c r="V31" s="631"/>
      <c r="W31" s="631"/>
      <c r="X31" s="631"/>
    </row>
    <row r="32" ht="94.5" customHeight="1">
      <c r="A32" s="448">
        <v>23</v>
      </c>
      <c r="B32" s="638" t="s">
        <v>207</v>
      </c>
      <c r="C32" s="695" t="s">
        <v>2274</v>
      </c>
      <c r="D32" s="708" t="s">
        <v>2275</v>
      </c>
      <c r="E32" s="449"/>
      <c r="F32" s="449"/>
      <c r="G32" s="451">
        <v>0.5</v>
      </c>
      <c r="H32" s="452" t="s">
        <v>28</v>
      </c>
      <c r="I32" s="448" t="s">
        <v>201</v>
      </c>
      <c r="J32" s="453">
        <v>45383</v>
      </c>
      <c r="K32" s="448" t="s">
        <v>275</v>
      </c>
      <c r="L32" s="702" t="s">
        <v>2273</v>
      </c>
      <c r="M32" s="448" t="s">
        <v>2223</v>
      </c>
      <c r="N32" s="448" t="s">
        <v>318</v>
      </c>
      <c r="O32" s="675"/>
      <c r="P32" s="448"/>
      <c r="Q32" s="448"/>
      <c r="R32" s="448"/>
      <c r="S32" s="631"/>
      <c r="T32" s="631"/>
      <c r="U32" s="631"/>
      <c r="V32" s="631"/>
      <c r="W32" s="631"/>
      <c r="X32" s="631"/>
    </row>
    <row r="33" ht="63.75">
      <c r="A33" s="448">
        <v>24</v>
      </c>
      <c r="B33" s="638" t="s">
        <v>207</v>
      </c>
      <c r="C33" s="695" t="s">
        <v>2276</v>
      </c>
      <c r="D33" s="449" t="s">
        <v>2277</v>
      </c>
      <c r="E33" s="449"/>
      <c r="F33" s="449"/>
      <c r="G33" s="451">
        <v>0.5</v>
      </c>
      <c r="H33" s="452" t="s">
        <v>28</v>
      </c>
      <c r="I33" s="448" t="s">
        <v>201</v>
      </c>
      <c r="J33" s="453">
        <v>45383</v>
      </c>
      <c r="K33" s="448" t="s">
        <v>275</v>
      </c>
      <c r="L33" s="703" t="s">
        <v>2247</v>
      </c>
      <c r="M33" s="448" t="s">
        <v>2223</v>
      </c>
      <c r="N33" s="448" t="s">
        <v>318</v>
      </c>
      <c r="O33" s="675"/>
      <c r="P33" s="448"/>
      <c r="Q33" s="448"/>
      <c r="R33" s="448"/>
      <c r="S33" s="631"/>
      <c r="T33" s="631"/>
      <c r="U33" s="631"/>
      <c r="V33" s="631"/>
      <c r="W33" s="631"/>
      <c r="X33" s="631"/>
    </row>
    <row r="34" ht="168" customHeight="1">
      <c r="A34" s="448">
        <v>25</v>
      </c>
      <c r="B34" s="638" t="s">
        <v>207</v>
      </c>
      <c r="C34" s="695" t="s">
        <v>2278</v>
      </c>
      <c r="D34" s="449" t="s">
        <v>2279</v>
      </c>
      <c r="E34" s="449"/>
      <c r="F34" s="449"/>
      <c r="G34" s="451">
        <v>0.5</v>
      </c>
      <c r="H34" s="452" t="s">
        <v>28</v>
      </c>
      <c r="I34" s="448" t="s">
        <v>201</v>
      </c>
      <c r="J34" s="453">
        <v>45383</v>
      </c>
      <c r="K34" s="448" t="s">
        <v>275</v>
      </c>
      <c r="L34" s="699" t="s">
        <v>2247</v>
      </c>
      <c r="M34" s="448" t="s">
        <v>2223</v>
      </c>
      <c r="N34" s="457" t="s">
        <v>2280</v>
      </c>
      <c r="O34" s="675"/>
      <c r="P34" s="448" t="s">
        <v>2225</v>
      </c>
      <c r="Q34" s="448" t="s">
        <v>318</v>
      </c>
      <c r="R34" s="448"/>
      <c r="S34" s="631"/>
      <c r="T34" s="631"/>
      <c r="U34" s="631"/>
      <c r="V34" s="631"/>
      <c r="W34" s="631"/>
      <c r="X34" s="631"/>
    </row>
    <row r="35" ht="63.75">
      <c r="A35" s="448">
        <v>26</v>
      </c>
      <c r="B35" s="638" t="s">
        <v>207</v>
      </c>
      <c r="C35" s="695" t="s">
        <v>2278</v>
      </c>
      <c r="D35" s="449" t="s">
        <v>2281</v>
      </c>
      <c r="E35" s="449"/>
      <c r="F35" s="449"/>
      <c r="G35" s="451">
        <v>0.5</v>
      </c>
      <c r="H35" s="452" t="s">
        <v>28</v>
      </c>
      <c r="I35" s="448" t="s">
        <v>201</v>
      </c>
      <c r="J35" s="453">
        <v>45383</v>
      </c>
      <c r="K35" s="589" t="s">
        <v>320</v>
      </c>
      <c r="L35" s="701" t="s">
        <v>2282</v>
      </c>
      <c r="M35" s="448" t="s">
        <v>2223</v>
      </c>
      <c r="N35" s="448"/>
      <c r="O35" s="675"/>
      <c r="P35" s="448"/>
      <c r="Q35" s="448"/>
      <c r="R35" s="448"/>
      <c r="S35" s="631"/>
      <c r="T35" s="631"/>
      <c r="U35" s="631"/>
      <c r="V35" s="631"/>
      <c r="W35" s="631"/>
      <c r="X35" s="631"/>
    </row>
    <row r="36" ht="58.5" customHeight="1">
      <c r="A36" s="448">
        <v>27</v>
      </c>
      <c r="B36" s="638" t="s">
        <v>207</v>
      </c>
      <c r="C36" s="695" t="s">
        <v>2278</v>
      </c>
      <c r="D36" s="709" t="s">
        <v>2283</v>
      </c>
      <c r="E36" s="449" t="s">
        <v>2233</v>
      </c>
      <c r="F36" s="449"/>
      <c r="G36" s="451">
        <v>0.5</v>
      </c>
      <c r="H36" s="452" t="s">
        <v>13</v>
      </c>
      <c r="I36" s="448" t="s">
        <v>201</v>
      </c>
      <c r="J36" s="453">
        <v>45383</v>
      </c>
      <c r="K36" s="448" t="s">
        <v>275</v>
      </c>
      <c r="L36" s="702" t="s">
        <v>2247</v>
      </c>
      <c r="M36" s="448" t="s">
        <v>2223</v>
      </c>
      <c r="N36" s="449" t="s">
        <v>2284</v>
      </c>
      <c r="O36" s="675"/>
      <c r="P36" s="448" t="s">
        <v>2225</v>
      </c>
      <c r="Q36" s="448" t="s">
        <v>318</v>
      </c>
      <c r="R36" s="448"/>
      <c r="S36" s="631"/>
      <c r="T36" s="631"/>
      <c r="U36" s="631"/>
      <c r="V36" s="631"/>
      <c r="W36" s="631"/>
      <c r="X36" s="631"/>
    </row>
    <row r="37" ht="51">
      <c r="A37" s="448">
        <v>28</v>
      </c>
      <c r="B37" s="638" t="s">
        <v>207</v>
      </c>
      <c r="C37" s="695" t="s">
        <v>2278</v>
      </c>
      <c r="D37" s="218" t="s">
        <v>2285</v>
      </c>
      <c r="E37" s="449"/>
      <c r="F37" s="449"/>
      <c r="G37" s="451">
        <v>0.5</v>
      </c>
      <c r="H37" s="452" t="s">
        <v>13</v>
      </c>
      <c r="I37" s="448" t="s">
        <v>201</v>
      </c>
      <c r="J37" s="453">
        <v>45383</v>
      </c>
      <c r="K37" s="448" t="s">
        <v>275</v>
      </c>
      <c r="L37" s="703" t="s">
        <v>2247</v>
      </c>
      <c r="M37" s="448" t="s">
        <v>2223</v>
      </c>
      <c r="N37" s="449" t="s">
        <v>2286</v>
      </c>
      <c r="O37" s="675"/>
      <c r="P37" s="448" t="s">
        <v>2225</v>
      </c>
      <c r="Q37" s="448" t="s">
        <v>318</v>
      </c>
      <c r="R37" s="448"/>
      <c r="S37" s="631"/>
      <c r="T37" s="631"/>
      <c r="U37" s="631"/>
      <c r="V37" s="631"/>
      <c r="W37" s="631"/>
      <c r="X37" s="631"/>
    </row>
    <row r="38" ht="63.75">
      <c r="A38" s="448">
        <v>29</v>
      </c>
      <c r="B38" s="638" t="s">
        <v>207</v>
      </c>
      <c r="C38" s="695" t="s">
        <v>2287</v>
      </c>
      <c r="D38" s="218" t="s">
        <v>2288</v>
      </c>
      <c r="E38" s="449"/>
      <c r="F38" s="449"/>
      <c r="G38" s="451">
        <v>0.5</v>
      </c>
      <c r="H38" s="452" t="s">
        <v>28</v>
      </c>
      <c r="I38" s="448" t="s">
        <v>201</v>
      </c>
      <c r="J38" s="453">
        <v>45383</v>
      </c>
      <c r="K38" s="448" t="s">
        <v>275</v>
      </c>
      <c r="L38" s="699" t="s">
        <v>2289</v>
      </c>
      <c r="M38" s="448" t="s">
        <v>2223</v>
      </c>
      <c r="N38" s="448" t="s">
        <v>318</v>
      </c>
      <c r="O38" s="675"/>
      <c r="P38" s="448"/>
      <c r="Q38" s="448"/>
      <c r="R38" s="448"/>
      <c r="S38" s="631"/>
      <c r="T38" s="631"/>
      <c r="U38" s="631"/>
      <c r="V38" s="631"/>
      <c r="W38" s="631"/>
      <c r="X38" s="631"/>
    </row>
    <row r="39" s="0" customFormat="1" ht="67.5" customHeight="1">
      <c r="A39" s="448">
        <v>30</v>
      </c>
      <c r="B39" s="638" t="s">
        <v>207</v>
      </c>
      <c r="C39" s="695" t="s">
        <v>2287</v>
      </c>
      <c r="D39" s="449" t="s">
        <v>2290</v>
      </c>
      <c r="E39" s="449"/>
      <c r="F39" s="449"/>
      <c r="G39" s="451">
        <v>0.5</v>
      </c>
      <c r="H39" s="452" t="s">
        <v>27</v>
      </c>
      <c r="I39" s="448" t="s">
        <v>201</v>
      </c>
      <c r="J39" s="453">
        <v>45383</v>
      </c>
      <c r="K39" s="448" t="s">
        <v>275</v>
      </c>
      <c r="L39" s="699" t="s">
        <v>2249</v>
      </c>
      <c r="M39" s="448" t="s">
        <v>2223</v>
      </c>
      <c r="N39" s="448" t="s">
        <v>318</v>
      </c>
      <c r="O39" s="675"/>
      <c r="P39" s="448"/>
      <c r="Q39" s="448"/>
      <c r="R39" s="448"/>
      <c r="S39" s="631"/>
      <c r="T39" s="631"/>
      <c r="U39" s="631"/>
      <c r="V39" s="631"/>
      <c r="W39" s="631"/>
      <c r="X39" s="631"/>
    </row>
    <row r="40" ht="93" customHeight="1">
      <c r="A40" s="448">
        <v>31</v>
      </c>
      <c r="B40" s="638" t="s">
        <v>207</v>
      </c>
      <c r="C40" s="695" t="s">
        <v>2287</v>
      </c>
      <c r="D40" s="449" t="s">
        <v>2291</v>
      </c>
      <c r="E40" s="449"/>
      <c r="F40" s="449"/>
      <c r="G40" s="451">
        <v>0.5</v>
      </c>
      <c r="H40" s="452" t="s">
        <v>13</v>
      </c>
      <c r="I40" s="448" t="s">
        <v>201</v>
      </c>
      <c r="J40" s="453">
        <v>45383</v>
      </c>
      <c r="K40" s="448" t="s">
        <v>275</v>
      </c>
      <c r="L40" s="702" t="s">
        <v>2247</v>
      </c>
      <c r="M40" s="448" t="s">
        <v>2223</v>
      </c>
      <c r="N40" s="448" t="s">
        <v>318</v>
      </c>
      <c r="O40" s="675"/>
      <c r="P40" s="448"/>
      <c r="Q40" s="448"/>
      <c r="R40" s="448"/>
      <c r="S40" s="631"/>
      <c r="T40" s="631"/>
      <c r="U40" s="631"/>
      <c r="V40" s="631"/>
      <c r="W40" s="631"/>
      <c r="X40" s="631"/>
    </row>
    <row r="41" ht="52.5">
      <c r="A41" s="448">
        <v>32</v>
      </c>
      <c r="B41" s="638" t="s">
        <v>207</v>
      </c>
      <c r="C41" s="695" t="s">
        <v>2287</v>
      </c>
      <c r="D41" s="449" t="s">
        <v>2292</v>
      </c>
      <c r="E41" s="449"/>
      <c r="F41" s="449"/>
      <c r="G41" s="451">
        <v>0.5</v>
      </c>
      <c r="H41" s="452" t="s">
        <v>28</v>
      </c>
      <c r="I41" s="448" t="s">
        <v>201</v>
      </c>
      <c r="J41" s="453">
        <v>45383</v>
      </c>
      <c r="K41" s="448" t="s">
        <v>275</v>
      </c>
      <c r="L41" s="703" t="s">
        <v>2293</v>
      </c>
      <c r="M41" s="448" t="s">
        <v>2223</v>
      </c>
      <c r="N41" s="448" t="s">
        <v>318</v>
      </c>
      <c r="O41" s="675"/>
      <c r="P41" s="448"/>
      <c r="Q41" s="448"/>
      <c r="R41" s="448"/>
      <c r="S41" s="631"/>
      <c r="T41" s="631"/>
      <c r="U41" s="631"/>
      <c r="V41" s="631"/>
      <c r="W41" s="631"/>
      <c r="X41" s="631"/>
    </row>
    <row r="42" ht="96.75" customHeight="1">
      <c r="A42" s="448">
        <v>33</v>
      </c>
      <c r="B42" s="638" t="s">
        <v>207</v>
      </c>
      <c r="C42" s="695" t="s">
        <v>2294</v>
      </c>
      <c r="D42" s="449" t="s">
        <v>2295</v>
      </c>
      <c r="E42" s="449"/>
      <c r="F42" s="449"/>
      <c r="G42" s="451">
        <v>0.5</v>
      </c>
      <c r="H42" s="452" t="s">
        <v>28</v>
      </c>
      <c r="I42" s="448" t="s">
        <v>201</v>
      </c>
      <c r="J42" s="453">
        <v>45383</v>
      </c>
      <c r="K42" s="448" t="s">
        <v>275</v>
      </c>
      <c r="L42" s="702" t="s">
        <v>2247</v>
      </c>
      <c r="M42" s="448" t="s">
        <v>2223</v>
      </c>
      <c r="N42" s="448" t="s">
        <v>318</v>
      </c>
      <c r="O42" s="675"/>
      <c r="P42" s="448"/>
      <c r="Q42" s="448"/>
      <c r="R42" s="448"/>
      <c r="S42" s="631"/>
      <c r="T42" s="631"/>
      <c r="U42" s="631"/>
      <c r="V42" s="631"/>
      <c r="W42" s="631"/>
      <c r="X42" s="631"/>
    </row>
    <row r="43" ht="38.25">
      <c r="A43" s="448">
        <v>34</v>
      </c>
      <c r="B43" s="638" t="s">
        <v>207</v>
      </c>
      <c r="C43" s="695" t="s">
        <v>2294</v>
      </c>
      <c r="D43" s="449" t="s">
        <v>2296</v>
      </c>
      <c r="E43" s="449"/>
      <c r="F43" s="449"/>
      <c r="G43" s="451">
        <v>0.5</v>
      </c>
      <c r="H43" s="452" t="s">
        <v>13</v>
      </c>
      <c r="I43" s="448" t="s">
        <v>201</v>
      </c>
      <c r="J43" s="453">
        <v>45383</v>
      </c>
      <c r="K43" s="448" t="s">
        <v>275</v>
      </c>
      <c r="L43" s="703" t="s">
        <v>2297</v>
      </c>
      <c r="M43" s="448" t="s">
        <v>2223</v>
      </c>
      <c r="N43" s="448" t="s">
        <v>318</v>
      </c>
      <c r="O43" s="675"/>
      <c r="P43" s="448"/>
      <c r="Q43" s="448"/>
      <c r="R43" s="448"/>
      <c r="S43" s="631"/>
      <c r="T43" s="631"/>
      <c r="U43" s="631"/>
      <c r="V43" s="631"/>
      <c r="W43" s="631"/>
      <c r="X43" s="631"/>
    </row>
    <row r="44" ht="63.75">
      <c r="A44" s="448">
        <v>35</v>
      </c>
      <c r="B44" s="638" t="s">
        <v>207</v>
      </c>
      <c r="C44" s="695"/>
      <c r="D44" s="449" t="s">
        <v>2298</v>
      </c>
      <c r="E44" s="449"/>
      <c r="F44" s="449"/>
      <c r="G44" s="451">
        <v>0.5</v>
      </c>
      <c r="H44" s="452" t="s">
        <v>28</v>
      </c>
      <c r="I44" s="448" t="s">
        <v>201</v>
      </c>
      <c r="J44" s="453">
        <v>45383</v>
      </c>
      <c r="K44" s="589" t="s">
        <v>320</v>
      </c>
      <c r="L44" s="699" t="s">
        <v>2299</v>
      </c>
      <c r="M44" s="448" t="s">
        <v>2223</v>
      </c>
      <c r="N44" s="580" t="s">
        <v>2300</v>
      </c>
      <c r="O44" s="675"/>
      <c r="P44" s="448"/>
      <c r="Q44" s="448"/>
      <c r="R44" s="448"/>
      <c r="S44" s="631"/>
      <c r="T44" s="631"/>
      <c r="U44" s="631"/>
      <c r="V44" s="631"/>
      <c r="W44" s="631"/>
      <c r="X44" s="631"/>
    </row>
    <row r="45" ht="122.25" customHeight="1">
      <c r="A45" s="448">
        <v>36</v>
      </c>
      <c r="B45" s="638" t="s">
        <v>207</v>
      </c>
      <c r="C45" s="695" t="s">
        <v>2301</v>
      </c>
      <c r="D45" s="449" t="s">
        <v>2302</v>
      </c>
      <c r="E45" s="449"/>
      <c r="F45" s="449"/>
      <c r="G45" s="451">
        <v>0.5</v>
      </c>
      <c r="H45" s="452" t="s">
        <v>13</v>
      </c>
      <c r="I45" s="448" t="s">
        <v>201</v>
      </c>
      <c r="J45" s="453">
        <v>45383</v>
      </c>
      <c r="K45" s="448" t="s">
        <v>275</v>
      </c>
      <c r="L45" s="701" t="s">
        <v>2247</v>
      </c>
      <c r="M45" s="448" t="s">
        <v>2223</v>
      </c>
      <c r="N45" s="457" t="s">
        <v>2303</v>
      </c>
      <c r="O45" s="675"/>
      <c r="P45" s="448" t="s">
        <v>2225</v>
      </c>
      <c r="Q45" s="448" t="s">
        <v>318</v>
      </c>
      <c r="R45" s="448"/>
      <c r="S45" s="631"/>
      <c r="T45" s="631"/>
      <c r="U45" s="631"/>
      <c r="V45" s="631"/>
      <c r="W45" s="631"/>
      <c r="X45" s="631"/>
    </row>
    <row r="46" ht="38.25">
      <c r="A46" s="448">
        <v>37</v>
      </c>
      <c r="B46" s="638" t="s">
        <v>207</v>
      </c>
      <c r="C46" s="695" t="s">
        <v>2231</v>
      </c>
      <c r="D46" s="449" t="s">
        <v>2304</v>
      </c>
      <c r="E46" s="449" t="s">
        <v>2258</v>
      </c>
      <c r="F46" s="449"/>
      <c r="G46" s="451">
        <v>0.5</v>
      </c>
      <c r="H46" s="452" t="s">
        <v>13</v>
      </c>
      <c r="I46" s="448" t="s">
        <v>201</v>
      </c>
      <c r="J46" s="453" t="s">
        <v>2223</v>
      </c>
      <c r="K46" s="448" t="s">
        <v>275</v>
      </c>
      <c r="L46" s="699" t="s">
        <v>2305</v>
      </c>
      <c r="M46" s="448"/>
      <c r="N46" s="448"/>
      <c r="O46" s="675"/>
      <c r="P46" s="448" t="s">
        <v>2225</v>
      </c>
      <c r="Q46" s="448" t="s">
        <v>318</v>
      </c>
      <c r="R46" s="448"/>
      <c r="S46" s="631"/>
      <c r="T46" s="631"/>
      <c r="U46" s="631"/>
      <c r="V46" s="631"/>
      <c r="W46" s="631"/>
      <c r="X46" s="631"/>
    </row>
    <row r="47" ht="51">
      <c r="A47" s="448">
        <v>38</v>
      </c>
      <c r="B47" s="638" t="s">
        <v>207</v>
      </c>
      <c r="C47" s="695" t="s">
        <v>2231</v>
      </c>
      <c r="D47" s="449" t="s">
        <v>2284</v>
      </c>
      <c r="E47" s="449" t="s">
        <v>2258</v>
      </c>
      <c r="F47" s="449"/>
      <c r="G47" s="451">
        <v>0.5</v>
      </c>
      <c r="H47" s="452" t="s">
        <v>13</v>
      </c>
      <c r="I47" s="448" t="s">
        <v>201</v>
      </c>
      <c r="J47" s="453" t="s">
        <v>2223</v>
      </c>
      <c r="K47" s="448" t="s">
        <v>275</v>
      </c>
      <c r="L47" s="701" t="s">
        <v>2306</v>
      </c>
      <c r="M47" s="448"/>
      <c r="N47" s="448"/>
      <c r="O47" s="675"/>
      <c r="P47" s="448" t="s">
        <v>2225</v>
      </c>
      <c r="Q47" s="448" t="s">
        <v>2307</v>
      </c>
      <c r="R47" s="448"/>
      <c r="S47" s="631"/>
      <c r="T47" s="631"/>
      <c r="U47" s="631"/>
      <c r="V47" s="631"/>
      <c r="W47" s="631"/>
      <c r="X47" s="631"/>
    </row>
    <row r="48" ht="38.25">
      <c r="A48" s="448">
        <v>39</v>
      </c>
      <c r="B48" s="638" t="s">
        <v>207</v>
      </c>
      <c r="C48" s="695" t="s">
        <v>2231</v>
      </c>
      <c r="D48" s="449" t="s">
        <v>2308</v>
      </c>
      <c r="E48" s="449"/>
      <c r="F48" s="449"/>
      <c r="G48" s="451">
        <v>0.5</v>
      </c>
      <c r="H48" s="452" t="s">
        <v>13</v>
      </c>
      <c r="I48" s="448" t="s">
        <v>201</v>
      </c>
      <c r="J48" s="453" t="s">
        <v>2223</v>
      </c>
      <c r="K48" s="448" t="s">
        <v>275</v>
      </c>
      <c r="L48" s="699" t="s">
        <v>2309</v>
      </c>
      <c r="M48" s="448"/>
      <c r="N48" s="448"/>
      <c r="O48" s="675"/>
      <c r="P48" s="448" t="s">
        <v>2225</v>
      </c>
      <c r="Q48" s="448" t="s">
        <v>318</v>
      </c>
      <c r="R48" s="448"/>
      <c r="S48" s="631"/>
      <c r="T48" s="631"/>
      <c r="U48" s="631"/>
      <c r="V48" s="631"/>
      <c r="W48" s="631"/>
      <c r="X48" s="631"/>
    </row>
    <row r="49" ht="38.25">
      <c r="A49" s="448">
        <v>40</v>
      </c>
      <c r="B49" s="638" t="s">
        <v>207</v>
      </c>
      <c r="C49" s="695" t="s">
        <v>2231</v>
      </c>
      <c r="D49" s="449" t="s">
        <v>2310</v>
      </c>
      <c r="E49" s="449"/>
      <c r="F49" s="449"/>
      <c r="G49" s="451">
        <v>0.5</v>
      </c>
      <c r="H49" s="452" t="s">
        <v>13</v>
      </c>
      <c r="I49" s="448" t="s">
        <v>201</v>
      </c>
      <c r="J49" s="453" t="s">
        <v>2223</v>
      </c>
      <c r="K49" s="448" t="s">
        <v>275</v>
      </c>
      <c r="L49" s="703" t="s">
        <v>2309</v>
      </c>
      <c r="M49" s="448"/>
      <c r="N49" s="448"/>
      <c r="O49" s="675"/>
      <c r="P49" s="448" t="s">
        <v>2225</v>
      </c>
      <c r="Q49" s="448" t="s">
        <v>318</v>
      </c>
      <c r="R49" s="448"/>
      <c r="S49" s="631"/>
      <c r="T49" s="631"/>
      <c r="U49" s="631"/>
      <c r="V49" s="631"/>
      <c r="W49" s="631"/>
      <c r="X49" s="631"/>
    </row>
    <row r="50" ht="51">
      <c r="A50" s="448">
        <v>41</v>
      </c>
      <c r="B50" s="638" t="s">
        <v>207</v>
      </c>
      <c r="C50" s="695" t="s">
        <v>2231</v>
      </c>
      <c r="D50" s="449" t="s">
        <v>2286</v>
      </c>
      <c r="E50" s="449"/>
      <c r="F50" s="449"/>
      <c r="G50" s="451">
        <v>0.5</v>
      </c>
      <c r="H50" s="452" t="s">
        <v>13</v>
      </c>
      <c r="I50" s="448" t="s">
        <v>201</v>
      </c>
      <c r="J50" s="453" t="s">
        <v>2223</v>
      </c>
      <c r="K50" s="448" t="s">
        <v>275</v>
      </c>
      <c r="L50" s="702" t="s">
        <v>2306</v>
      </c>
      <c r="M50" s="448"/>
      <c r="N50" s="448"/>
      <c r="O50" s="675"/>
      <c r="P50" s="448" t="s">
        <v>2225</v>
      </c>
      <c r="Q50" s="448" t="s">
        <v>2307</v>
      </c>
      <c r="R50" s="448"/>
      <c r="S50" s="631"/>
      <c r="T50" s="631"/>
      <c r="U50" s="631"/>
      <c r="V50" s="631"/>
      <c r="W50" s="631"/>
      <c r="X50" s="631"/>
    </row>
    <row r="51" ht="132" customHeight="1">
      <c r="A51" s="664">
        <v>42</v>
      </c>
      <c r="B51" s="638" t="s">
        <v>207</v>
      </c>
      <c r="C51" s="695" t="s">
        <v>2260</v>
      </c>
      <c r="D51" s="449" t="s">
        <v>2311</v>
      </c>
      <c r="E51" s="710"/>
      <c r="G51" s="451">
        <v>0.5</v>
      </c>
      <c r="H51" s="452" t="s">
        <v>31</v>
      </c>
      <c r="I51" s="448" t="s">
        <v>201</v>
      </c>
      <c r="J51" s="453" t="s">
        <v>2223</v>
      </c>
      <c r="K51" s="448" t="s">
        <v>275</v>
      </c>
      <c r="L51" s="703" t="s">
        <v>2312</v>
      </c>
      <c r="P51" s="448" t="s">
        <v>2225</v>
      </c>
      <c r="Q51" s="448" t="s">
        <v>2313</v>
      </c>
    </row>
    <row r="52" ht="132" customHeight="1">
      <c r="A52" s="664">
        <v>43</v>
      </c>
      <c r="B52" s="638" t="s">
        <v>207</v>
      </c>
      <c r="C52" s="695" t="s">
        <v>2260</v>
      </c>
      <c r="D52" s="449" t="s">
        <v>2314</v>
      </c>
      <c r="E52" s="710"/>
      <c r="F52" s="225"/>
      <c r="G52" s="451">
        <v>0.5</v>
      </c>
      <c r="H52" s="452" t="s">
        <v>28</v>
      </c>
      <c r="I52" s="448" t="s">
        <v>201</v>
      </c>
      <c r="J52" s="453" t="s">
        <v>2223</v>
      </c>
      <c r="K52" s="448" t="s">
        <v>275</v>
      </c>
      <c r="L52" s="711" t="s">
        <v>2309</v>
      </c>
      <c r="M52" s="473"/>
      <c r="N52" s="473"/>
      <c r="O52" s="472"/>
      <c r="P52" s="448" t="s">
        <v>2225</v>
      </c>
      <c r="Q52" s="664" t="s">
        <v>318</v>
      </c>
      <c r="R52" s="473"/>
      <c r="S52" s="225"/>
      <c r="T52" s="225"/>
      <c r="U52" s="225"/>
      <c r="V52" s="225"/>
      <c r="W52" s="225"/>
      <c r="X52" s="225"/>
    </row>
    <row r="53" ht="180.75" customHeight="1">
      <c r="A53" s="664">
        <v>44</v>
      </c>
      <c r="B53" s="638" t="s">
        <v>207</v>
      </c>
      <c r="C53" s="695" t="s">
        <v>2263</v>
      </c>
      <c r="D53" s="449" t="s">
        <v>2315</v>
      </c>
      <c r="E53" s="710"/>
      <c r="G53" s="451">
        <v>0.5</v>
      </c>
      <c r="H53" s="452" t="s">
        <v>27</v>
      </c>
      <c r="I53" s="448" t="s">
        <v>201</v>
      </c>
      <c r="J53" s="453" t="s">
        <v>2223</v>
      </c>
      <c r="K53" s="448" t="s">
        <v>275</v>
      </c>
      <c r="L53" s="712" t="s">
        <v>2309</v>
      </c>
      <c r="P53" s="473" t="s">
        <v>2225</v>
      </c>
      <c r="Q53" s="664" t="s">
        <v>318</v>
      </c>
    </row>
    <row r="54" ht="157.5" customHeight="1">
      <c r="A54" s="664">
        <v>45</v>
      </c>
      <c r="C54" s="713" t="s">
        <v>2316</v>
      </c>
      <c r="D54" s="714" t="s">
        <v>2317</v>
      </c>
      <c r="E54" s="710"/>
      <c r="F54" s="710"/>
      <c r="G54" s="451">
        <v>0.5</v>
      </c>
      <c r="H54" s="452" t="s">
        <v>27</v>
      </c>
      <c r="I54" s="448" t="s">
        <v>201</v>
      </c>
      <c r="J54" s="453" t="s">
        <v>2223</v>
      </c>
      <c r="K54" s="448" t="s">
        <v>275</v>
      </c>
      <c r="L54" s="715" t="s">
        <v>2309</v>
      </c>
      <c r="P54" s="473" t="s">
        <v>2225</v>
      </c>
      <c r="Q54" s="664" t="s">
        <v>318</v>
      </c>
    </row>
    <row r="55" ht="187.5" customHeight="1">
      <c r="A55" s="664">
        <v>46</v>
      </c>
      <c r="B55" s="638" t="s">
        <v>207</v>
      </c>
      <c r="C55" s="679" t="s">
        <v>2274</v>
      </c>
      <c r="D55" s="473" t="s">
        <v>2318</v>
      </c>
      <c r="E55" s="710"/>
      <c r="G55" s="451">
        <v>0.5</v>
      </c>
      <c r="H55" s="452" t="s">
        <v>28</v>
      </c>
      <c r="I55" s="448" t="s">
        <v>201</v>
      </c>
      <c r="J55" s="453" t="s">
        <v>2223</v>
      </c>
      <c r="K55" s="448" t="s">
        <v>281</v>
      </c>
      <c r="L55" s="716" t="s">
        <v>2309</v>
      </c>
      <c r="P55" s="664" t="s">
        <v>2225</v>
      </c>
      <c r="Q55" s="717" t="s">
        <v>2319</v>
      </c>
      <c r="R55" s="718"/>
    </row>
    <row r="56" ht="38.25">
      <c r="A56" s="664">
        <v>47</v>
      </c>
      <c r="B56" s="638" t="s">
        <v>207</v>
      </c>
      <c r="C56" s="679" t="s">
        <v>2276</v>
      </c>
      <c r="D56" s="719" t="s">
        <v>2320</v>
      </c>
      <c r="E56" s="720"/>
      <c r="I56" s="448" t="s">
        <v>201</v>
      </c>
      <c r="J56" s="453" t="s">
        <v>2223</v>
      </c>
      <c r="L56" s="699" t="s">
        <v>2321</v>
      </c>
      <c r="P56" s="664"/>
      <c r="Q56" s="664"/>
    </row>
    <row r="57" ht="29.25" customHeight="1">
      <c r="A57" s="664">
        <v>48</v>
      </c>
      <c r="B57" s="638" t="s">
        <v>207</v>
      </c>
      <c r="C57" s="704" t="s">
        <v>2322</v>
      </c>
      <c r="D57" s="719" t="s">
        <v>2323</v>
      </c>
      <c r="E57" s="225"/>
      <c r="F57" s="225"/>
      <c r="G57" s="451">
        <v>0.5</v>
      </c>
      <c r="H57" s="452" t="s">
        <v>13</v>
      </c>
      <c r="I57" s="448" t="s">
        <v>201</v>
      </c>
      <c r="J57" s="453" t="s">
        <v>2223</v>
      </c>
      <c r="K57" s="448" t="s">
        <v>275</v>
      </c>
      <c r="L57" s="712" t="s">
        <v>2324</v>
      </c>
      <c r="P57" s="664" t="s">
        <v>2225</v>
      </c>
      <c r="Q57" s="664" t="s">
        <v>318</v>
      </c>
    </row>
    <row r="58" ht="132" customHeight="1">
      <c r="A58" s="664">
        <v>49</v>
      </c>
      <c r="B58" s="638" t="s">
        <v>207</v>
      </c>
      <c r="C58" s="679" t="s">
        <v>2325</v>
      </c>
      <c r="D58" s="719" t="s">
        <v>2326</v>
      </c>
      <c r="E58" s="710"/>
      <c r="G58" s="451">
        <v>0.5</v>
      </c>
      <c r="H58" s="452" t="s">
        <v>265</v>
      </c>
      <c r="I58" s="448" t="s">
        <v>201</v>
      </c>
      <c r="J58" s="664" t="s">
        <v>2225</v>
      </c>
      <c r="K58" s="664" t="s">
        <v>2327</v>
      </c>
    </row>
    <row r="59" ht="119.25" customHeight="1">
      <c r="A59" s="664">
        <v>50</v>
      </c>
      <c r="B59" s="638" t="s">
        <v>207</v>
      </c>
      <c r="C59" s="721" t="s">
        <v>2328</v>
      </c>
      <c r="D59" s="219" t="s">
        <v>2329</v>
      </c>
      <c r="G59" s="170">
        <v>0.5</v>
      </c>
      <c r="H59" s="207" t="s">
        <v>265</v>
      </c>
      <c r="I59" s="448" t="s">
        <v>201</v>
      </c>
      <c r="J59" s="664" t="s">
        <v>2225</v>
      </c>
      <c r="K59" s="664" t="s">
        <v>2327</v>
      </c>
    </row>
    <row r="60" ht="139.5" customHeight="1">
      <c r="A60" s="664">
        <v>51</v>
      </c>
      <c r="B60" s="638" t="s">
        <v>207</v>
      </c>
      <c r="C60" s="695" t="s">
        <v>2330</v>
      </c>
      <c r="D60" s="449" t="s">
        <v>2331</v>
      </c>
      <c r="G60" s="170">
        <v>0.5</v>
      </c>
      <c r="H60" s="207" t="s">
        <v>265</v>
      </c>
      <c r="I60" s="448" t="s">
        <v>201</v>
      </c>
      <c r="J60" s="664" t="s">
        <v>2225</v>
      </c>
      <c r="K60" s="664" t="s">
        <v>2327</v>
      </c>
    </row>
    <row r="61" ht="38.25" customHeight="1">
      <c r="A61" s="664">
        <v>52</v>
      </c>
      <c r="B61" s="638" t="s">
        <v>207</v>
      </c>
      <c r="C61" s="679" t="s">
        <v>496</v>
      </c>
      <c r="D61" s="219" t="s">
        <v>2332</v>
      </c>
      <c r="G61" s="170">
        <v>0.5</v>
      </c>
      <c r="H61" s="207" t="s">
        <v>12</v>
      </c>
      <c r="I61" s="448" t="s">
        <v>201</v>
      </c>
      <c r="J61" s="664" t="s">
        <v>2225</v>
      </c>
      <c r="K61" s="664" t="s">
        <v>2327</v>
      </c>
    </row>
  </sheetData>
  <dataValidations count="113" disablePrompts="0">
    <dataValidation sqref="G10 G12:G13 G20:G22 G25:G26 G39 G43:G45"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12:H13 H20:H22 H25 H44:H45" type="list" allowBlank="1" errorStyle="stop" imeMode="noControl" operator="between" showDropDown="0" showErrorMessage="0" showInputMessage="0">
      <formula1>'Списки'!$E$2:$E$1002</formula1>
    </dataValidation>
    <dataValidation sqref="K10:K13 K16 K18:K19 K21:K22 K26:K27 K29:K31 K34 K38:K39 K45:K46" type="list" allowBlank="1" errorStyle="stop" imeMode="noControl" operator="between" showDropDown="0" showErrorMessage="0" showInputMessage="0">
      <formula1>'Списки'!$A$2:$A$1002</formula1>
    </dataValidation>
    <dataValidation sqref="H43" type="list" allowBlank="1" errorStyle="stop" imeMode="noControl" operator="between" showDropDown="0" showErrorMessage="0" showInputMessage="0">
      <formula1>'Списки'!$E$2:$E$1002</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H26"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41" type="list" allowBlank="1" errorStyle="stop" imeMode="noControl" operator="between" showDropDown="0" showErrorMessage="0" showInputMessage="0">
      <formula1>'Списки'!$G$2:$G$4</formula1>
    </dataValidation>
    <dataValidation sqref="H41" type="list" allowBlank="1" errorStyle="stop" imeMode="noControl" operator="between" showDropDown="0" showErrorMessage="0" showInputMessage="0">
      <formula1>'Списки'!$E$2:$E$1002</formula1>
    </dataValidation>
    <dataValidation sqref="K1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40" type="list" allowBlank="1" errorStyle="stop" imeMode="noControl" operator="between" showDropDown="0" showErrorMessage="0" showInputMessage="0">
      <formula1>'Списки'!$A$2:$A$1002</formula1>
    </dataValidation>
    <dataValidation sqref="K41" type="list" allowBlank="1" errorStyle="stop" imeMode="noControl" operator="between" showDropDown="0" showErrorMessage="0" showInputMessage="0">
      <formula1>'Списки'!$A$2:$A$1002</formula1>
    </dataValidation>
    <dataValidation sqref="K42" type="list" allowBlank="1" errorStyle="stop" imeMode="noControl" operator="between" showDropDown="0" showErrorMessage="0" showInputMessage="0">
      <formula1>'Списки'!$A$2:$A$1002</formula1>
    </dataValidation>
    <dataValidation sqref="K43" type="list" allowBlank="1" errorStyle="stop" imeMode="noControl" operator="between" showDropDown="0" showErrorMessage="0" showInputMessage="0">
      <formula1>'Списки'!$A$2:$A$1002</formula1>
    </dataValidation>
    <dataValidation sqref="K44" type="list" allowBlank="1" errorStyle="stop" imeMode="noControl" operator="between" showDropDown="0" showErrorMessage="0" showInputMessage="0">
      <formula1>'Списки'!$A$2:$A$1002</formula1>
    </dataValidation>
    <dataValidation sqref="G46" type="list" allowBlank="1" errorStyle="stop" imeMode="noControl" operator="between" showDropDown="0" showErrorMessage="0" showInputMessage="0">
      <formula1>'Списки'!$G$2:$G$4</formula1>
    </dataValidation>
    <dataValidation sqref="H46" type="list" allowBlank="1" errorStyle="stop" imeMode="noControl" operator="between" showDropDown="0" showErrorMessage="0" showInputMessage="0">
      <formula1>'Списки'!$E$2:$E$1002</formula1>
    </dataValidation>
    <dataValidation sqref="G47" type="list" allowBlank="1" errorStyle="stop" imeMode="noControl" operator="between" showDropDown="0" showErrorMessage="0" showInputMessage="0">
      <formula1>'Списки'!$G$2:$G$4</formula1>
    </dataValidation>
    <dataValidation sqref="H47" type="list" allowBlank="1" errorStyle="stop" imeMode="noControl" operator="between" showDropDown="0" showErrorMessage="0" showInputMessage="0">
      <formula1>'Списки'!$E$2:$E$1002</formula1>
    </dataValidation>
    <dataValidation sqref="G48" type="list" allowBlank="1" errorStyle="stop" imeMode="noControl" operator="between" showDropDown="0" showErrorMessage="0" showInputMessage="0">
      <formula1>'Списки'!$G$2:$G$4</formula1>
    </dataValidation>
    <dataValidation sqref="H48" type="list" allowBlank="1" errorStyle="stop" imeMode="noControl" operator="between" showDropDown="0" showErrorMessage="0" showInputMessage="0">
      <formula1>'Списки'!$E$2:$E$1002</formula1>
    </dataValidation>
    <dataValidation sqref="G49" type="list" allowBlank="1" errorStyle="stop" imeMode="noControl" operator="between" showDropDown="0" showErrorMessage="0" showInputMessage="0">
      <formula1>'Списки'!$G$2:$G$4</formula1>
    </dataValidation>
    <dataValidation sqref="H49" type="list" allowBlank="1" errorStyle="stop" imeMode="noControl" operator="between" showDropDown="0" showErrorMessage="0" showInputMessage="0">
      <formula1>'Списки'!$E$2:$E$1002</formula1>
    </dataValidation>
    <dataValidation sqref="G50" type="list" allowBlank="1" errorStyle="stop" imeMode="noControl" operator="between" showDropDown="0" showErrorMessage="0" showInputMessage="0">
      <formula1>'Списки'!$G$2:$G$4</formula1>
    </dataValidation>
    <dataValidation sqref="H50" type="list" allowBlank="1" errorStyle="stop" imeMode="noControl" operator="between" showDropDown="0" showErrorMessage="0" showInputMessage="0">
      <formula1>'Списки'!$E$2:$E$1002</formula1>
    </dataValidation>
    <dataValidation sqref="G51" type="list" allowBlank="1" errorStyle="stop" imeMode="noControl" operator="between" showDropDown="0" showErrorMessage="0" showInputMessage="0">
      <formula1>'Списки'!$G$2:$G$4</formula1>
    </dataValidation>
    <dataValidation sqref="H51" type="list" allowBlank="1" errorStyle="stop" imeMode="noControl" operator="between" showDropDown="0" showErrorMessage="0" showInputMessage="0">
      <formula1>'Списки'!$E$2:$E$1002</formula1>
    </dataValidation>
    <dataValidation sqref="G53" type="list" allowBlank="1" errorStyle="stop" imeMode="noControl" operator="between" showDropDown="0" showErrorMessage="0" showInputMessage="0">
      <formula1>'Списки'!$G$2:$G$4</formula1>
    </dataValidation>
    <dataValidation sqref="H53" type="list" allowBlank="1" errorStyle="stop" imeMode="noControl" operator="between" showDropDown="0" showErrorMessage="0" showInputMessage="0">
      <formula1>'Списки'!$E$2:$E$1002</formula1>
    </dataValidation>
    <dataValidation sqref="G54" type="list" allowBlank="1" errorStyle="stop" imeMode="noControl" operator="between" showDropDown="0" showErrorMessage="0" showInputMessage="0">
      <formula1>'Списки'!$G$2:$G$4</formula1>
    </dataValidation>
    <dataValidation sqref="H54" type="list" allowBlank="1" errorStyle="stop" imeMode="noControl" operator="between" showDropDown="0" showErrorMessage="0" showInputMessage="0">
      <formula1>'Списки'!$E$2:$E$1002</formula1>
    </dataValidation>
    <dataValidation sqref="G55" type="list" allowBlank="1" errorStyle="stop" imeMode="noControl" operator="between" showDropDown="0" showErrorMessage="0" showInputMessage="0">
      <formula1>'Списки'!$G$2:$G$4</formula1>
    </dataValidation>
    <dataValidation sqref="H55" type="list" allowBlank="1" errorStyle="stop" imeMode="noControl" operator="between" showDropDown="0" showErrorMessage="0" showInputMessage="0">
      <formula1>'Списки'!$E$2:$E$1002</formula1>
    </dataValidation>
    <dataValidation sqref="G57" type="list" allowBlank="1" errorStyle="stop" imeMode="noControl" operator="between" showDropDown="0" showErrorMessage="0" showInputMessage="0">
      <formula1>'Списки'!$G$2:$G$4</formula1>
    </dataValidation>
    <dataValidation sqref="H57" type="list" allowBlank="1" errorStyle="stop" imeMode="noControl" operator="between" showDropDown="0" showErrorMessage="0" showInputMessage="0">
      <formula1>'Списки'!$E$2:$E$1002</formula1>
    </dataValidation>
    <dataValidation sqref="K47"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K53" type="list" allowBlank="1" errorStyle="stop" imeMode="noControl" operator="between" showDropDown="0" showErrorMessage="0" showInputMessage="0">
      <formula1>'Списки'!$A$2:$A$1002</formula1>
    </dataValidation>
    <dataValidation sqref="K54" type="list" allowBlank="1" errorStyle="stop" imeMode="noControl" operator="between" showDropDown="0" showErrorMessage="0" showInputMessage="0">
      <formula1>'Списки'!$A$2:$A$1002</formula1>
    </dataValidation>
    <dataValidation sqref="K57" type="list" allowBlank="1" errorStyle="stop" imeMode="noControl" operator="between" showDropDown="0" showErrorMessage="0" showInputMessage="0">
      <formula1>'Списки'!$A$2:$A$1002</formula1>
    </dataValidation>
    <dataValidation sqref="G52" type="list" allowBlank="1" errorStyle="stop" imeMode="noControl" operator="between" showDropDown="0" showErrorMessage="0" showInputMessage="0">
      <formula1>'Списки'!$G$2:$G$4</formula1>
    </dataValidation>
    <dataValidation sqref="H52" type="list" allowBlank="1" errorStyle="stop" imeMode="noControl" operator="between" showDropDown="0" showErrorMessage="0" showInputMessage="0">
      <formula1>'Списки'!$E$2:$E$1002</formula1>
    </dataValidation>
    <dataValidation sqref="K37" type="list" allowBlank="1" errorStyle="stop" imeMode="noControl" operator="between" showDropDown="0" showErrorMessage="0" showInputMessage="0">
      <formula1>'Списки'!$A$2:$A$1002</formula1>
    </dataValidation>
    <dataValidation sqref="K49" type="list" allowBlank="1" errorStyle="stop" imeMode="noControl" operator="between" showDropDown="0" showErrorMessage="0" showInputMessage="0">
      <formula1>'Списки'!$A$2:$A$1002</formula1>
    </dataValidation>
    <dataValidation sqref="K50" type="list" allowBlank="1" errorStyle="stop" imeMode="noControl" operator="between" showDropDown="0" showErrorMessage="0" showInputMessage="0">
      <formula1>'Списки'!$A$2:$A$1002</formula1>
    </dataValidation>
    <dataValidation sqref="K51" type="list" allowBlank="1" errorStyle="stop" imeMode="noControl" operator="between" showDropDown="0" showErrorMessage="0" showInputMessage="0">
      <formula1>'Списки'!$A$2:$A$1002</formula1>
    </dataValidation>
    <dataValidation sqref="K52" type="list" allowBlank="1" errorStyle="stop" imeMode="noControl" operator="between" showDropDown="0" showErrorMessage="0" showInputMessage="0">
      <formula1>'Списки'!$A$2:$A$1002</formula1>
    </dataValidation>
    <dataValidation sqref="K55" type="list" allowBlank="1" errorStyle="stop" imeMode="noControl" operator="between" showDropDown="0" showErrorMessage="0" showInputMessage="0">
      <formula1>'Списки'!$A$2:$A$1002</formula1>
    </dataValidation>
    <dataValidation sqref="G58" type="list" allowBlank="1" errorStyle="stop" imeMode="noControl" operator="between" showDropDown="0" showErrorMessage="0" showInputMessage="0">
      <formula1>'Списки'!$G$2:$G$4</formula1>
    </dataValidation>
    <dataValidation sqref="H58" type="list" allowBlank="1" errorStyle="stop" imeMode="noControl" operator="between" showDropDown="0" showErrorMessage="0" showInputMessage="0">
      <formula1>'Списки'!$E$2:$E$1002</formula1>
    </dataValidation>
    <dataValidation sqref="G59" type="list" allowBlank="1" errorStyle="stop" imeMode="noControl" operator="between" showDropDown="0" showErrorMessage="0" showInputMessage="0">
      <formula1>'Списки'!$G$2:$G$4</formula1>
    </dataValidation>
    <dataValidation sqref="H59" type="list" allowBlank="1" errorStyle="stop" imeMode="noControl" operator="between" showDropDown="0" showErrorMessage="0" showInputMessage="0">
      <formula1>'Списки'!$E$2:$E$1002</formula1>
    </dataValidation>
    <dataValidation sqref="G60" type="list" allowBlank="1" errorStyle="stop" imeMode="noControl" operator="between" showDropDown="0" showErrorMessage="0" showInputMessage="0">
      <formula1>'Списки'!$G$2:$G$4</formula1>
    </dataValidation>
    <dataValidation sqref="H60" type="list" allowBlank="1" errorStyle="stop" imeMode="noControl" operator="between" showDropDown="0" showErrorMessage="0" showInputMessage="0">
      <formula1>'Списки'!$E$2:$E$1002</formula1>
    </dataValidation>
    <dataValidation sqref="G61" type="list" allowBlank="1" errorStyle="stop" imeMode="noControl" operator="between" showDropDown="0" showErrorMessage="0" showInputMessage="0">
      <formula1>'Списки'!$G$2:$G$4</formula1>
    </dataValidation>
    <dataValidation sqref="H61"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1C00F0-00E0-4AD2-A72A-006D006D0037}">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9E0052-00E8-4E28-B4D8-006C005F00A0}">
            <xm:f>1</xm:f>
            <x14:dxf>
              <font>
                <color indexed="65"/>
              </font>
              <fill>
                <patternFill patternType="solid">
                  <fgColor rgb="FF434343"/>
                  <bgColor rgb="FF434343"/>
                </patternFill>
              </fill>
              <border>
                <left style="none"/>
                <right style="none"/>
                <top style="none"/>
                <bottom style="none"/>
                <diagonal style="none"/>
              </border>
            </x14:dxf>
          </x14:cfRule>
          <xm:sqref>G10:G50</xm:sqref>
        </x14:conditionalFormatting>
        <x14:conditionalFormatting xmlns:xm="http://schemas.microsoft.com/office/excel/2006/main">
          <x14:cfRule type="cellIs" priority="12" operator="equal" id="{00A100DE-006B-438E-A5A7-004000E000D1}">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ED005A-00C3-4BB6-B9EA-009D00330005}">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48001E-0068-4CA8-926F-007800C70030}">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44008D-007D-4B73-A8E2-002B008B00C7}">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3E008D-00F3-4E39-810B-001400CD005D}">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E00CA-001E-4DED-849D-00C4002A0026}">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7200D6-003F-4EAB-8115-0020004200E5}">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DB0081-00EF-457E-BF8A-0062000100CA}">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AE0034-0053-4388-A7B7-00C6009500BD}">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FC0089-0055-4F16-8F24-008B00F8007E}">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B300B5-005F-40E9-AEBC-008900AA0097}">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C300B9-0071-4606-BE1D-00F000170060}">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51003D-00EE-4ED3-9030-00B900800006}">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B500F9-0046-461D-BB09-00BD00C800E6}">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42008C-00AC-41E2-81C1-00F7008200F0}">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F4008D-00DA-41ED-BA3F-0021007C00C3}">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1B007F-00C0-4A35-AFA9-00830047005A}">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73005B-0011-4C83-842E-0018003C0089}">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C300B8-00D9-41FF-A01C-004D00530094}">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0E0037-001A-4DB4-8E23-008D00D90056}">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0400B2-00BC-4D7B-9286-003C00BA0061}">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7000EF-0006-44DC-BB85-00AA00CA00F8}">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6B001B-009E-4F15-88E2-00E6003C0059}">
            <xm:f>1</xm:f>
            <x14:dxf>
              <font>
                <color indexed="65"/>
              </font>
              <fill>
                <patternFill patternType="solid">
                  <fgColor rgb="FF434343"/>
                  <bgColor rgb="FF434343"/>
                </patternFill>
              </fill>
              <border>
                <left style="none"/>
                <right style="none"/>
                <top style="none"/>
                <bottom style="none"/>
                <diagonal style="none"/>
              </border>
            </x14:dxf>
          </x14:cfRule>
          <xm:sqref>G51</xm:sqref>
        </x14:conditionalFormatting>
        <x14:conditionalFormatting xmlns:xm="http://schemas.microsoft.com/office/excel/2006/main">
          <x14:cfRule type="cellIs" priority="12" operator="equal" id="{0024003A-00E6-49C3-841B-00AF00A80078}">
            <xm:f>1</xm:f>
            <x14:dxf>
              <font>
                <color indexed="65"/>
              </font>
              <fill>
                <patternFill patternType="solid">
                  <fgColor rgb="FF434343"/>
                  <bgColor rgb="FF434343"/>
                </patternFill>
              </fill>
              <border>
                <left style="none"/>
                <right style="none"/>
                <top style="none"/>
                <bottom style="none"/>
                <diagonal style="none"/>
              </border>
            </x14:dxf>
          </x14:cfRule>
          <xm:sqref>G53</xm:sqref>
        </x14:conditionalFormatting>
        <x14:conditionalFormatting xmlns:xm="http://schemas.microsoft.com/office/excel/2006/main">
          <x14:cfRule type="cellIs" priority="12" operator="equal" id="{002B0020-006D-4333-A896-00BB007700A1}">
            <xm:f>1</xm:f>
            <x14:dxf>
              <font>
                <color indexed="65"/>
              </font>
              <fill>
                <patternFill patternType="solid">
                  <fgColor rgb="FF434343"/>
                  <bgColor rgb="FF434343"/>
                </patternFill>
              </fill>
              <border>
                <left style="none"/>
                <right style="none"/>
                <top style="none"/>
                <bottom style="none"/>
                <diagonal style="none"/>
              </border>
            </x14:dxf>
          </x14:cfRule>
          <xm:sqref>G54</xm:sqref>
        </x14:conditionalFormatting>
        <x14:conditionalFormatting xmlns:xm="http://schemas.microsoft.com/office/excel/2006/main">
          <x14:cfRule type="cellIs" priority="12" operator="equal" id="{00290083-0096-4BD0-A7F3-00A700CA0037}">
            <xm:f>1</xm:f>
            <x14:dxf>
              <font>
                <color indexed="65"/>
              </font>
              <fill>
                <patternFill patternType="solid">
                  <fgColor rgb="FF434343"/>
                  <bgColor rgb="FF434343"/>
                </patternFill>
              </fill>
              <border>
                <left style="none"/>
                <right style="none"/>
                <top style="none"/>
                <bottom style="none"/>
                <diagonal style="none"/>
              </border>
            </x14:dxf>
          </x14:cfRule>
          <xm:sqref>G55</xm:sqref>
        </x14:conditionalFormatting>
        <x14:conditionalFormatting xmlns:xm="http://schemas.microsoft.com/office/excel/2006/main">
          <x14:cfRule type="cellIs" priority="12" operator="equal" id="{00800053-009D-4708-A3D8-0082006900D2}">
            <xm:f>1</xm:f>
            <x14:dxf>
              <font>
                <color indexed="65"/>
              </font>
              <fill>
                <patternFill patternType="solid">
                  <fgColor rgb="FF434343"/>
                  <bgColor rgb="FF434343"/>
                </patternFill>
              </fill>
              <border>
                <left style="none"/>
                <right style="none"/>
                <top style="none"/>
                <bottom style="none"/>
                <diagonal style="none"/>
              </border>
            </x14:dxf>
          </x14:cfRule>
          <xm:sqref>G57</xm:sqref>
        </x14:conditionalFormatting>
        <x14:conditionalFormatting xmlns:xm="http://schemas.microsoft.com/office/excel/2006/main">
          <x14:cfRule type="cellIs" priority="12" operator="equal" id="{0089002D-00E6-4CE8-8830-00AC00020046}">
            <xm:f>1</xm:f>
            <x14:dxf>
              <font>
                <color indexed="65"/>
              </font>
              <fill>
                <patternFill patternType="solid">
                  <fgColor rgb="FF434343"/>
                  <bgColor rgb="FF434343"/>
                </patternFill>
              </fill>
              <border>
                <left style="none"/>
                <right style="none"/>
                <top style="none"/>
                <bottom style="none"/>
                <diagonal style="none"/>
              </border>
            </x14:dxf>
          </x14:cfRule>
          <xm:sqref>G52</xm:sqref>
        </x14:conditionalFormatting>
        <x14:conditionalFormatting xmlns:xm="http://schemas.microsoft.com/office/excel/2006/main">
          <x14:cfRule type="cellIs" priority="12" operator="equal" id="{008D00BC-00C5-4055-8D99-00A500E8005D}">
            <xm:f>1</xm:f>
            <x14:dxf>
              <font>
                <color indexed="65"/>
              </font>
              <fill>
                <patternFill patternType="solid">
                  <fgColor rgb="FF434343"/>
                  <bgColor rgb="FF434343"/>
                </patternFill>
              </fill>
              <border>
                <left style="none"/>
                <right style="none"/>
                <top style="none"/>
                <bottom style="none"/>
                <diagonal style="none"/>
              </border>
            </x14:dxf>
          </x14:cfRule>
          <xm:sqref>G58</xm:sqref>
        </x14:conditionalFormatting>
        <x14:conditionalFormatting xmlns:xm="http://schemas.microsoft.com/office/excel/2006/main">
          <x14:cfRule type="cellIs" priority="12" operator="equal" id="{00CB008A-0024-49F9-8721-00A000630090}">
            <xm:f>1</xm:f>
            <x14:dxf>
              <font>
                <color indexed="65"/>
              </font>
              <fill>
                <patternFill patternType="solid">
                  <fgColor rgb="FF434343"/>
                  <bgColor rgb="FF434343"/>
                </patternFill>
              </fill>
              <border>
                <left style="none"/>
                <right style="none"/>
                <top style="none"/>
                <bottom style="none"/>
                <diagonal style="none"/>
              </border>
            </x14:dxf>
          </x14:cfRule>
          <xm:sqref>G59</xm:sqref>
        </x14:conditionalFormatting>
        <x14:conditionalFormatting xmlns:xm="http://schemas.microsoft.com/office/excel/2006/main">
          <x14:cfRule type="cellIs" priority="12" operator="equal" id="{00EF0015-0005-4DA9-9118-00B2000C008D}">
            <xm:f>1</xm:f>
            <x14:dxf>
              <font>
                <color indexed="65"/>
              </font>
              <fill>
                <patternFill patternType="solid">
                  <fgColor rgb="FF434343"/>
                  <bgColor rgb="FF434343"/>
                </patternFill>
              </fill>
              <border>
                <left style="none"/>
                <right style="none"/>
                <top style="none"/>
                <bottom style="none"/>
                <diagonal style="none"/>
              </border>
            </x14:dxf>
          </x14:cfRule>
          <xm:sqref>G60</xm:sqref>
        </x14:conditionalFormatting>
        <x14:conditionalFormatting xmlns:xm="http://schemas.microsoft.com/office/excel/2006/main">
          <x14:cfRule type="cellIs" priority="12" operator="equal" id="{00050079-0026-4BA8-A143-00F800C10007}">
            <xm:f>1</xm:f>
            <x14:dxf>
              <font>
                <color indexed="65"/>
              </font>
              <fill>
                <patternFill patternType="solid">
                  <fgColor rgb="FF434343"/>
                  <bgColor rgb="FF434343"/>
                </patternFill>
              </fill>
              <border>
                <left style="none"/>
                <right style="none"/>
                <top style="none"/>
                <bottom style="none"/>
                <diagonal style="none"/>
              </border>
            </x14:dxf>
          </x14:cfRule>
          <xm:sqref>G61</xm:sqref>
        </x14:conditionalFormatting>
        <x14:conditionalFormatting xmlns:xm="http://schemas.microsoft.com/office/excel/2006/main">
          <x14:cfRule type="cellIs" priority="11" operator="equal" id="{007400F1-0052-49E4-B192-0096001F000E}">
            <xm:f>0.5</xm:f>
            <x14:dxf>
              <font>
                <color indexed="65"/>
              </font>
              <fill>
                <patternFill patternType="solid">
                  <fgColor rgb="FF999999"/>
                  <bgColor rgb="FF999999"/>
                </patternFill>
              </fill>
              <border>
                <left style="none"/>
                <right style="none"/>
                <top style="none"/>
                <bottom style="none"/>
                <diagonal style="none"/>
              </border>
            </x14:dxf>
          </x14:cfRule>
          <xm:sqref>G10:G50</xm:sqref>
        </x14:conditionalFormatting>
        <x14:conditionalFormatting xmlns:xm="http://schemas.microsoft.com/office/excel/2006/main">
          <x14:cfRule type="cellIs" priority="11" operator="equal" id="{00430079-005F-4DB5-BD2C-00D5009100B5}">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380004-00EE-4A31-85E0-00D8002B006B}">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31005D-00A2-4822-8455-002800FC00AF}">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FA001A-0086-4D45-951C-009500F300C1}">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B90010-0021-4B4E-B555-00A800EF0017}">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8600B6-00D1-47D6-B379-00CD00E8004C}">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410021-003A-4480-9CF3-00DD00DE00CE}">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54006C-0001-493C-A944-00E700B6002D}">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8200F7-0031-4535-A182-0021001400F0}">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640076-00B5-4996-B772-00FF00C40019}">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BB0056-0076-408E-88CF-005400530094}">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2E00BD-009A-4D3E-A005-002E003D002C}">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280066-0063-410F-BED6-006C00DE00AF}">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AF0021-008E-481B-B08B-001800660027}">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18002B-001A-42EC-AE53-00C4007600E2}">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A300C3-003E-45F4-89AB-008100590057}">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B90054-00EE-4892-9113-0087002F001C}">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DD001F-0098-48FB-8972-0077006C0054}">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540013-0078-4CFD-8444-004D00E3000E}">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EF0069-00AC-47D3-8ED0-00E9009400D2}">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320026-006F-46DE-AA92-001B00F000DB}">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4400B3-00C1-4036-87E6-00A2009D00DB}">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4B00F5-0052-4379-BD92-003F000000A4}">
            <xm:f>0.5</xm:f>
            <x14:dxf>
              <font>
                <color indexed="65"/>
              </font>
              <fill>
                <patternFill patternType="solid">
                  <fgColor rgb="FF999999"/>
                  <bgColor rgb="FF999999"/>
                </patternFill>
              </fill>
              <border>
                <left style="none"/>
                <right style="none"/>
                <top style="none"/>
                <bottom style="none"/>
                <diagonal style="none"/>
              </border>
            </x14:dxf>
          </x14:cfRule>
          <xm:sqref>G51</xm:sqref>
        </x14:conditionalFormatting>
        <x14:conditionalFormatting xmlns:xm="http://schemas.microsoft.com/office/excel/2006/main">
          <x14:cfRule type="cellIs" priority="11" operator="equal" id="{006500A9-007A-478A-99BA-001100DE00E6}">
            <xm:f>0.5</xm:f>
            <x14:dxf>
              <font>
                <color indexed="65"/>
              </font>
              <fill>
                <patternFill patternType="solid">
                  <fgColor rgb="FF999999"/>
                  <bgColor rgb="FF999999"/>
                </patternFill>
              </fill>
              <border>
                <left style="none"/>
                <right style="none"/>
                <top style="none"/>
                <bottom style="none"/>
                <diagonal style="none"/>
              </border>
            </x14:dxf>
          </x14:cfRule>
          <xm:sqref>G53</xm:sqref>
        </x14:conditionalFormatting>
        <x14:conditionalFormatting xmlns:xm="http://schemas.microsoft.com/office/excel/2006/main">
          <x14:cfRule type="cellIs" priority="11" operator="equal" id="{000E007B-00F8-4333-A231-00D200C4006A}">
            <xm:f>0.5</xm:f>
            <x14:dxf>
              <font>
                <color indexed="65"/>
              </font>
              <fill>
                <patternFill patternType="solid">
                  <fgColor rgb="FF999999"/>
                  <bgColor rgb="FF999999"/>
                </patternFill>
              </fill>
              <border>
                <left style="none"/>
                <right style="none"/>
                <top style="none"/>
                <bottom style="none"/>
                <diagonal style="none"/>
              </border>
            </x14:dxf>
          </x14:cfRule>
          <xm:sqref>G54</xm:sqref>
        </x14:conditionalFormatting>
        <x14:conditionalFormatting xmlns:xm="http://schemas.microsoft.com/office/excel/2006/main">
          <x14:cfRule type="cellIs" priority="11" operator="equal" id="{00820010-0098-46DE-A94A-00E5001D0096}">
            <xm:f>0.5</xm:f>
            <x14:dxf>
              <font>
                <color indexed="65"/>
              </font>
              <fill>
                <patternFill patternType="solid">
                  <fgColor rgb="FF999999"/>
                  <bgColor rgb="FF999999"/>
                </patternFill>
              </fill>
              <border>
                <left style="none"/>
                <right style="none"/>
                <top style="none"/>
                <bottom style="none"/>
                <diagonal style="none"/>
              </border>
            </x14:dxf>
          </x14:cfRule>
          <xm:sqref>G55</xm:sqref>
        </x14:conditionalFormatting>
        <x14:conditionalFormatting xmlns:xm="http://schemas.microsoft.com/office/excel/2006/main">
          <x14:cfRule type="cellIs" priority="11" operator="equal" id="{0088005D-0018-47A1-901B-0023004F0099}">
            <xm:f>0.5</xm:f>
            <x14:dxf>
              <font>
                <color indexed="65"/>
              </font>
              <fill>
                <patternFill patternType="solid">
                  <fgColor rgb="FF999999"/>
                  <bgColor rgb="FF999999"/>
                </patternFill>
              </fill>
              <border>
                <left style="none"/>
                <right style="none"/>
                <top style="none"/>
                <bottom style="none"/>
                <diagonal style="none"/>
              </border>
            </x14:dxf>
          </x14:cfRule>
          <xm:sqref>G57</xm:sqref>
        </x14:conditionalFormatting>
        <x14:conditionalFormatting xmlns:xm="http://schemas.microsoft.com/office/excel/2006/main">
          <x14:cfRule type="cellIs" priority="11" operator="equal" id="{005200E5-00EA-42E8-9DCB-0041006E00F6}">
            <xm:f>0.5</xm:f>
            <x14:dxf>
              <font>
                <color indexed="65"/>
              </font>
              <fill>
                <patternFill patternType="solid">
                  <fgColor rgb="FF999999"/>
                  <bgColor rgb="FF999999"/>
                </patternFill>
              </fill>
              <border>
                <left style="none"/>
                <right style="none"/>
                <top style="none"/>
                <bottom style="none"/>
                <diagonal style="none"/>
              </border>
            </x14:dxf>
          </x14:cfRule>
          <xm:sqref>G52</xm:sqref>
        </x14:conditionalFormatting>
        <x14:conditionalFormatting xmlns:xm="http://schemas.microsoft.com/office/excel/2006/main">
          <x14:cfRule type="cellIs" priority="11" operator="equal" id="{004600F0-0017-43B0-AA3F-009B00B700AE}">
            <xm:f>0.5</xm:f>
            <x14:dxf>
              <font>
                <color indexed="65"/>
              </font>
              <fill>
                <patternFill patternType="solid">
                  <fgColor rgb="FF999999"/>
                  <bgColor rgb="FF999999"/>
                </patternFill>
              </fill>
              <border>
                <left style="none"/>
                <right style="none"/>
                <top style="none"/>
                <bottom style="none"/>
                <diagonal style="none"/>
              </border>
            </x14:dxf>
          </x14:cfRule>
          <xm:sqref>G58</xm:sqref>
        </x14:conditionalFormatting>
        <x14:conditionalFormatting xmlns:xm="http://schemas.microsoft.com/office/excel/2006/main">
          <x14:cfRule type="cellIs" priority="11" operator="equal" id="{00060095-0022-4C6D-BE0A-001200D50034}">
            <xm:f>0.5</xm:f>
            <x14:dxf>
              <font>
                <color indexed="65"/>
              </font>
              <fill>
                <patternFill patternType="solid">
                  <fgColor rgb="FF999999"/>
                  <bgColor rgb="FF999999"/>
                </patternFill>
              </fill>
              <border>
                <left style="none"/>
                <right style="none"/>
                <top style="none"/>
                <bottom style="none"/>
                <diagonal style="none"/>
              </border>
            </x14:dxf>
          </x14:cfRule>
          <xm:sqref>G59</xm:sqref>
        </x14:conditionalFormatting>
        <x14:conditionalFormatting xmlns:xm="http://schemas.microsoft.com/office/excel/2006/main">
          <x14:cfRule type="cellIs" priority="11" operator="equal" id="{00C8009B-0075-4ED1-80BF-001800B90072}">
            <xm:f>0.5</xm:f>
            <x14:dxf>
              <font>
                <color indexed="65"/>
              </font>
              <fill>
                <patternFill patternType="solid">
                  <fgColor rgb="FF999999"/>
                  <bgColor rgb="FF999999"/>
                </patternFill>
              </fill>
              <border>
                <left style="none"/>
                <right style="none"/>
                <top style="none"/>
                <bottom style="none"/>
                <diagonal style="none"/>
              </border>
            </x14:dxf>
          </x14:cfRule>
          <xm:sqref>G60</xm:sqref>
        </x14:conditionalFormatting>
        <x14:conditionalFormatting xmlns:xm="http://schemas.microsoft.com/office/excel/2006/main">
          <x14:cfRule type="cellIs" priority="11" operator="equal" id="{0076001E-002E-48C7-B00F-004800DD00E3}">
            <xm:f>0.5</xm:f>
            <x14:dxf>
              <font>
                <color indexed="65"/>
              </font>
              <fill>
                <patternFill patternType="solid">
                  <fgColor rgb="FF999999"/>
                  <bgColor rgb="FF999999"/>
                </patternFill>
              </fill>
              <border>
                <left style="none"/>
                <right style="none"/>
                <top style="none"/>
                <bottom style="none"/>
                <diagonal style="none"/>
              </border>
            </x14:dxf>
          </x14:cfRule>
          <xm:sqref>G61</xm:sqref>
        </x14:conditionalFormatting>
        <x14:conditionalFormatting xmlns:xm="http://schemas.microsoft.com/office/excel/2006/main">
          <x14:cfRule type="cellIs" priority="10" operator="equal" id="{000500DB-0047-45D0-8405-005700B900E5}">
            <xm:f>0.2</xm:f>
            <x14:dxf>
              <font/>
              <fill>
                <patternFill patternType="solid">
                  <fgColor rgb="FFCCCCCC"/>
                  <bgColor rgb="FFCCCCCC"/>
                </patternFill>
              </fill>
              <border>
                <left style="none"/>
                <right style="none"/>
                <top style="none"/>
                <bottom style="none"/>
                <diagonal style="none"/>
              </border>
            </x14:dxf>
          </x14:cfRule>
          <xm:sqref>G10:G50</xm:sqref>
        </x14:conditionalFormatting>
        <x14:conditionalFormatting xmlns:xm="http://schemas.microsoft.com/office/excel/2006/main">
          <x14:cfRule type="cellIs" priority="10" operator="equal" id="{00820090-00AD-4510-B7A2-001800ED001C}">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020000-0031-4C1E-AE6F-009500A90066}">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5C004B-00EB-4176-8151-00CD0048000E}">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07007A-00CD-48EA-9A21-00F100A300A5}">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A6004C-0021-4340-BBBB-0091009200BA}">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2100EB-00DE-4713-B547-00DE00E200C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4900F9-0042-41A4-B002-00F600B80027}">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7200D6-0039-45B8-A278-00BE00EB00E5}">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5300B2-0089-4E89-A663-003D006700CB}">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96009F-0027-4D6F-8A67-003C0090006B}">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BD00CD-002D-4FD8-92A8-0033009600E0}">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900042-0063-47C4-85A5-008C008B0018}">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7400A7-004D-4609-A1C2-009B007F00CA}">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EB00E3-0092-440B-9820-00F300E300DE}">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5B00BD-003C-4543-A2E1-006F00160028}">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77001C-006E-40AD-938B-002B004A00C7}">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E3006B-0072-4A05-9A22-00CB00B700ED}">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19004B-0013-4EF0-AD68-0030005E0055}">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BE00C8-00D7-47F6-8511-001900BA0029}">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4F0045-0066-4662-81BC-004A00F40021}">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D80005-00B1-4082-945D-00460010001D}">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720018-0084-4448-9018-00380035000F}">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2A00F3-00A7-4F09-9CBB-00DF0032003E}">
            <xm:f>0.2</xm:f>
            <x14:dxf>
              <font/>
              <fill>
                <patternFill patternType="solid">
                  <fgColor rgb="FFCCCCCC"/>
                  <bgColor rgb="FFCCCCCC"/>
                </patternFill>
              </fill>
              <border>
                <left style="none"/>
                <right style="none"/>
                <top style="none"/>
                <bottom style="none"/>
                <diagonal style="none"/>
              </border>
            </x14:dxf>
          </x14:cfRule>
          <xm:sqref>G51</xm:sqref>
        </x14:conditionalFormatting>
        <x14:conditionalFormatting xmlns:xm="http://schemas.microsoft.com/office/excel/2006/main">
          <x14:cfRule type="cellIs" priority="10" operator="equal" id="{00C0004D-003D-47A3-8295-00F8003D009B}">
            <xm:f>0.2</xm:f>
            <x14:dxf>
              <font/>
              <fill>
                <patternFill patternType="solid">
                  <fgColor rgb="FFCCCCCC"/>
                  <bgColor rgb="FFCCCCCC"/>
                </patternFill>
              </fill>
              <border>
                <left style="none"/>
                <right style="none"/>
                <top style="none"/>
                <bottom style="none"/>
                <diagonal style="none"/>
              </border>
            </x14:dxf>
          </x14:cfRule>
          <xm:sqref>G53</xm:sqref>
        </x14:conditionalFormatting>
        <x14:conditionalFormatting xmlns:xm="http://schemas.microsoft.com/office/excel/2006/main">
          <x14:cfRule type="cellIs" priority="10" operator="equal" id="{005300A8-00E8-4844-A0AE-00E30093004E}">
            <xm:f>0.2</xm:f>
            <x14:dxf>
              <font/>
              <fill>
                <patternFill patternType="solid">
                  <fgColor rgb="FFCCCCCC"/>
                  <bgColor rgb="FFCCCCCC"/>
                </patternFill>
              </fill>
              <border>
                <left style="none"/>
                <right style="none"/>
                <top style="none"/>
                <bottom style="none"/>
                <diagonal style="none"/>
              </border>
            </x14:dxf>
          </x14:cfRule>
          <xm:sqref>G54</xm:sqref>
        </x14:conditionalFormatting>
        <x14:conditionalFormatting xmlns:xm="http://schemas.microsoft.com/office/excel/2006/main">
          <x14:cfRule type="cellIs" priority="10" operator="equal" id="{00A300D8-006B-4A65-BC9C-005200E1001E}">
            <xm:f>0.2</xm:f>
            <x14:dxf>
              <font/>
              <fill>
                <patternFill patternType="solid">
                  <fgColor rgb="FFCCCCCC"/>
                  <bgColor rgb="FFCCCCCC"/>
                </patternFill>
              </fill>
              <border>
                <left style="none"/>
                <right style="none"/>
                <top style="none"/>
                <bottom style="none"/>
                <diagonal style="none"/>
              </border>
            </x14:dxf>
          </x14:cfRule>
          <xm:sqref>G55</xm:sqref>
        </x14:conditionalFormatting>
        <x14:conditionalFormatting xmlns:xm="http://schemas.microsoft.com/office/excel/2006/main">
          <x14:cfRule type="cellIs" priority="10" operator="equal" id="{00FA00D0-00CB-4A5F-9500-00D800B7009D}">
            <xm:f>0.2</xm:f>
            <x14:dxf>
              <font/>
              <fill>
                <patternFill patternType="solid">
                  <fgColor rgb="FFCCCCCC"/>
                  <bgColor rgb="FFCCCCCC"/>
                </patternFill>
              </fill>
              <border>
                <left style="none"/>
                <right style="none"/>
                <top style="none"/>
                <bottom style="none"/>
                <diagonal style="none"/>
              </border>
            </x14:dxf>
          </x14:cfRule>
          <xm:sqref>G57</xm:sqref>
        </x14:conditionalFormatting>
        <x14:conditionalFormatting xmlns:xm="http://schemas.microsoft.com/office/excel/2006/main">
          <x14:cfRule type="cellIs" priority="10" operator="equal" id="{0053006C-0045-4205-B29C-00F800C80008}">
            <xm:f>0.2</xm:f>
            <x14:dxf>
              <font/>
              <fill>
                <patternFill patternType="solid">
                  <fgColor rgb="FFCCCCCC"/>
                  <bgColor rgb="FFCCCCCC"/>
                </patternFill>
              </fill>
              <border>
                <left style="none"/>
                <right style="none"/>
                <top style="none"/>
                <bottom style="none"/>
                <diagonal style="none"/>
              </border>
            </x14:dxf>
          </x14:cfRule>
          <xm:sqref>G52</xm:sqref>
        </x14:conditionalFormatting>
        <x14:conditionalFormatting xmlns:xm="http://schemas.microsoft.com/office/excel/2006/main">
          <x14:cfRule type="cellIs" priority="10" operator="equal" id="{0055006F-00CC-4837-8191-0024004F00D8}">
            <xm:f>0.2</xm:f>
            <x14:dxf>
              <font/>
              <fill>
                <patternFill patternType="solid">
                  <fgColor rgb="FFCCCCCC"/>
                  <bgColor rgb="FFCCCCCC"/>
                </patternFill>
              </fill>
              <border>
                <left style="none"/>
                <right style="none"/>
                <top style="none"/>
                <bottom style="none"/>
                <diagonal style="none"/>
              </border>
            </x14:dxf>
          </x14:cfRule>
          <xm:sqref>G58</xm:sqref>
        </x14:conditionalFormatting>
        <x14:conditionalFormatting xmlns:xm="http://schemas.microsoft.com/office/excel/2006/main">
          <x14:cfRule type="cellIs" priority="10" operator="equal" id="{00C900B6-0094-4B2C-A3FC-00BC00C100AD}">
            <xm:f>0.2</xm:f>
            <x14:dxf>
              <font/>
              <fill>
                <patternFill patternType="solid">
                  <fgColor rgb="FFCCCCCC"/>
                  <bgColor rgb="FFCCCCCC"/>
                </patternFill>
              </fill>
              <border>
                <left style="none"/>
                <right style="none"/>
                <top style="none"/>
                <bottom style="none"/>
                <diagonal style="none"/>
              </border>
            </x14:dxf>
          </x14:cfRule>
          <xm:sqref>G59</xm:sqref>
        </x14:conditionalFormatting>
        <x14:conditionalFormatting xmlns:xm="http://schemas.microsoft.com/office/excel/2006/main">
          <x14:cfRule type="cellIs" priority="10" operator="equal" id="{006200A5-003F-4A5A-833D-006F008E004C}">
            <xm:f>0.2</xm:f>
            <x14:dxf>
              <font/>
              <fill>
                <patternFill patternType="solid">
                  <fgColor rgb="FFCCCCCC"/>
                  <bgColor rgb="FFCCCCCC"/>
                </patternFill>
              </fill>
              <border>
                <left style="none"/>
                <right style="none"/>
                <top style="none"/>
                <bottom style="none"/>
                <diagonal style="none"/>
              </border>
            </x14:dxf>
          </x14:cfRule>
          <xm:sqref>G60</xm:sqref>
        </x14:conditionalFormatting>
        <x14:conditionalFormatting xmlns:xm="http://schemas.microsoft.com/office/excel/2006/main">
          <x14:cfRule type="cellIs" priority="10" operator="equal" id="{00BA0060-007A-4AE2-B5FB-000E009D0007}">
            <xm:f>0.2</xm:f>
            <x14:dxf>
              <font/>
              <fill>
                <patternFill patternType="solid">
                  <fgColor rgb="FFCCCCCC"/>
                  <bgColor rgb="FFCCCCCC"/>
                </patternFill>
              </fill>
              <border>
                <left style="none"/>
                <right style="none"/>
                <top style="none"/>
                <bottom style="none"/>
                <diagonal style="none"/>
              </border>
            </x14:dxf>
          </x14:cfRule>
          <xm:sqref>G61</xm:sqref>
        </x14:conditionalFormatting>
        <x14:conditionalFormatting xmlns:xm="http://schemas.microsoft.com/office/excel/2006/main">
          <x14:cfRule type="containsText" priority="9" operator="containsText" text="ПД" id="{00FE0056-0045-4951-B2D2-00D6008400C9}">
            <xm:f>NOT(ISERROR(SEARCH(("ПД"),(K3))))</xm:f>
            <x14:dxf>
              <font/>
              <fill>
                <patternFill patternType="solid">
                  <fgColor rgb="FFF9CB9C"/>
                  <bgColor rgb="FFF9CB9C"/>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9" operator="containsText" text="ПД" id="{00F200FD-00C7-47A6-BA58-001100120007}">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B30012-0043-4EAC-98D3-009D006C0055}">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63007D-0021-439A-B288-00C0002000E0}">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A000F5-00B9-4C99-93EA-0063005400A5}">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220064-00D1-48CD-9301-00D4000600CB}">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25009D-00E4-4D45-9E6F-00D20002003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240001-0066-4B7E-A3F3-00E8005D0004}">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E900F4-000F-411E-97F8-001A006400BA}">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D60005-00C0-4599-A67C-005B00C80015}">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BF002C-005D-45BB-A762-00C000D700C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5005D-005E-4E7B-AABE-005D001500BA}">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9C00CA-007C-4F87-AF8C-0088007700C2}">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A700B4-0084-42E5-9B76-007F00250044}">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8B00D5-00DB-45D1-8D9F-00AE0074005B}">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5200A0-0021-4090-95DE-00C4003200F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E900BC-00FD-45A5-856F-00330028009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A00AF-007B-40BF-95A4-00C7003B0022}">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29004B-0005-4839-90B5-0030005E00EF}">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CA001A-0034-4A31-96A8-009400100037}">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6C00EB-00A7-404A-9F94-00EA004D005C}">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1C00BC-0024-462D-893C-007400B200E2}">
            <xm:f>NOT(ISERROR(SEARCH(("ПД"),(K3))))</xm:f>
            <x14:dxf>
              <font/>
              <fill>
                <patternFill patternType="solid">
                  <fgColor rgb="FFF9CB9C"/>
                  <bgColor rgb="FFF9CB9C"/>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9" operator="containsText" text="ПД" id="{002A00E4-0027-42F2-A81C-00DC00ED0082}">
            <xm:f>NOT(ISERROR(SEARCH(("ПД"),(K3))))</xm:f>
            <x14:dxf>
              <font/>
              <fill>
                <patternFill patternType="solid">
                  <fgColor rgb="FFF9CB9C"/>
                  <bgColor rgb="FFF9CB9C"/>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9" operator="containsText" text="ПД" id="{00080033-000B-46AC-8C68-00F100780037}">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A7000F-00F5-46C5-8D45-000A001E0058}">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2900F0-0006-4CA7-A452-0049008300A7}">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2B000F-00C8-48F3-A3AA-00E400CC00F3}">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6500F5-00C7-4C0C-89D9-009400010040}">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9B0052-0016-4DF4-8499-000700FF00E5}">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94006B-005F-40A1-B48E-006F009B009A}">
            <xm:f>NOT(ISERROR(SEARCH(("ПД"),(K3))))</xm:f>
            <x14:dxf>
              <font/>
              <fill>
                <patternFill patternType="solid">
                  <fgColor rgb="FFF9CB9C"/>
                  <bgColor rgb="FFF9CB9C"/>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9" operator="containsText" text="ПД" id="{00580049-0089-4918-9491-007A004F002B}">
            <xm:f>NOT(ISERROR(SEARCH(("ПД"),(K3))))</xm:f>
            <x14:dxf>
              <font/>
              <fill>
                <patternFill patternType="solid">
                  <fgColor rgb="FFF9CB9C"/>
                  <bgColor rgb="FFF9CB9C"/>
                </patternFill>
              </fill>
              <border>
                <left style="none"/>
                <right style="none"/>
                <top style="none"/>
                <bottom style="none"/>
                <diagonal style="none"/>
              </border>
            </x14:dxf>
          </x14:cfRule>
          <xm:sqref>K54</xm:sqref>
        </x14:conditionalFormatting>
        <x14:conditionalFormatting xmlns:xm="http://schemas.microsoft.com/office/excel/2006/main">
          <x14:cfRule type="containsText" priority="9" operator="containsText" text="ПД" id="{008A00FC-003A-4CA5-A6A8-004500DD008A}">
            <xm:f>NOT(ISERROR(SEARCH(("ПД"),(K3))))</xm:f>
            <x14:dxf>
              <font/>
              <fill>
                <patternFill patternType="solid">
                  <fgColor rgb="FFF9CB9C"/>
                  <bgColor rgb="FFF9CB9C"/>
                </patternFill>
              </fill>
              <border>
                <left style="none"/>
                <right style="none"/>
                <top style="none"/>
                <bottom style="none"/>
                <diagonal style="none"/>
              </border>
            </x14:dxf>
          </x14:cfRule>
          <xm:sqref>K57</xm:sqref>
        </x14:conditionalFormatting>
        <x14:conditionalFormatting xmlns:xm="http://schemas.microsoft.com/office/excel/2006/main">
          <x14:cfRule type="containsText" priority="9" operator="containsText" text="ПД" id="{00B400C8-0087-4E1A-BD0D-003500030039}">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C10058-0060-4996-B0C0-00F500370022}">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E60020-0029-4F5C-ADA1-00DF00D200B0}">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D80036-0079-4D9F-8083-007D00650006}">
            <xm:f>NOT(ISERROR(SEARCH(("ПД"),(K3))))</xm:f>
            <x14:dxf>
              <font/>
              <fill>
                <patternFill patternType="solid">
                  <fgColor rgb="FFF9CB9C"/>
                  <bgColor rgb="FFF9CB9C"/>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9" operator="containsText" text="ПД" id="{0014004B-00CD-48F2-9DF0-0005006B007D}">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51005B-0031-48A1-BF28-00D800400004}">
            <xm:f>NOT(ISERROR(SEARCH(("ПД"),(K3))))</xm:f>
            <x14:dxf>
              <font/>
              <fill>
                <patternFill patternType="solid">
                  <fgColor rgb="FFF9CB9C"/>
                  <bgColor rgb="FFF9CB9C"/>
                </patternFill>
              </fill>
              <border>
                <left style="none"/>
                <right style="none"/>
                <top style="none"/>
                <bottom style="none"/>
                <diagonal style="none"/>
              </border>
            </x14:dxf>
          </x14:cfRule>
          <xm:sqref>K55</xm:sqref>
        </x14:conditionalFormatting>
        <x14:conditionalFormatting xmlns:xm="http://schemas.microsoft.com/office/excel/2006/main">
          <x14:cfRule type="containsText" priority="8" operator="containsText" text="отменено" id="{006A0046-0039-4364-B5E2-0019003B0003}">
            <xm:f>NOT(ISERROR(SEARCH(("отменено"),(K3))))</xm:f>
            <x14:dxf>
              <font/>
              <fill>
                <patternFill patternType="solid">
                  <fgColor rgb="FFD9EAD3"/>
                  <bgColor rgb="FFD9EAD3"/>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8" operator="containsText" text="отменено" id="{00BA0017-004C-423D-B898-001600C3009F}">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EE00BD-009C-47EA-B0A4-0051001C00B7}">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CA00CE-00E4-48C7-8F4A-0089009600DC}">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C000EE-0070-4121-A3DC-002A00E7001F}">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07002A-0015-4E50-BCAC-00FE00040033}">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F4000A-006D-4817-9DF3-00B0007B0032}">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970095-0040-4778-B0DA-007100930003}">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620008-0009-442F-9CF6-001B00BF0027}">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4E0064-00FD-4D1C-9313-00D30007000D}">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850084-0075-4581-B665-006A0014007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D0018-00E4-4B36-9107-004F00F60008}">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490035-00AE-443C-B2CD-00A6003300A3}">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7E0020-000A-4205-AF7E-00A6000800B5}">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080024-0093-4F00-98EE-000F008B001E}">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FC001D-00A1-4358-B6D2-008900740089}">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70059-0003-4A71-93B1-00CE00C300D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7008F-0019-4E09-870F-00F900FF000B}">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BB00AD-00EB-4532-B1D3-00C6009E00A4}">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AB00B3-0098-4BD7-9A09-007B0036005F}">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9100F3-0014-4785-BAA2-00BB0082005B}">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AA0043-0031-4306-BD6B-00A200EC0013}">
            <xm:f>NOT(ISERROR(SEARCH(("отменено"),(K3))))</xm:f>
            <x14:dxf>
              <font/>
              <fill>
                <patternFill patternType="solid">
                  <fgColor rgb="FFD9EAD3"/>
                  <bgColor rgb="FFD9EAD3"/>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8" operator="containsText" text="отменено" id="{005300BD-00FC-49F4-A302-004F000900D0}">
            <xm:f>NOT(ISERROR(SEARCH(("отменено"),(K3))))</xm:f>
            <x14:dxf>
              <font/>
              <fill>
                <patternFill patternType="solid">
                  <fgColor rgb="FFD9EAD3"/>
                  <bgColor rgb="FFD9EAD3"/>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8" operator="containsText" text="отменено" id="{002B00B4-00BE-49D0-9ED1-000B00380032}">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960057-00EB-4383-B498-00F8006F0040}">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FA0088-00F5-472A-A120-00B200F900D8}">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050046-00BA-48D3-A334-00FC00D700FE}">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5000EE-00C2-4310-9DC0-000E005100F2}">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AA004A-006D-40D2-84DB-001600E60031}">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F0008B-0010-4EF1-B3F4-008800FC0066}">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3400C1-0029-4C42-AF34-00E3008800E8}">
            <xm:f>NOT(ISERROR(SEARCH(("отменено"),(K3))))</xm:f>
            <x14:dxf>
              <font/>
              <fill>
                <patternFill patternType="solid">
                  <fgColor rgb="FFD9EAD3"/>
                  <bgColor rgb="FFD9EAD3"/>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8" operator="containsText" text="отменено" id="{00C300DB-00E6-4992-8107-00F700CF007B}">
            <xm:f>NOT(ISERROR(SEARCH(("отменено"),(K3))))</xm:f>
            <x14:dxf>
              <font/>
              <fill>
                <patternFill patternType="solid">
                  <fgColor rgb="FFD9EAD3"/>
                  <bgColor rgb="FFD9EAD3"/>
                </patternFill>
              </fill>
              <border>
                <left style="none"/>
                <right style="none"/>
                <top style="none"/>
                <bottom style="none"/>
                <diagonal style="none"/>
              </border>
            </x14:dxf>
          </x14:cfRule>
          <xm:sqref>K54</xm:sqref>
        </x14:conditionalFormatting>
        <x14:conditionalFormatting xmlns:xm="http://schemas.microsoft.com/office/excel/2006/main">
          <x14:cfRule type="containsText" priority="8" operator="containsText" text="отменено" id="{00C60048-00C2-415F-B822-007800F200CC}">
            <xm:f>NOT(ISERROR(SEARCH(("отменено"),(K3))))</xm:f>
            <x14:dxf>
              <font/>
              <fill>
                <patternFill patternType="solid">
                  <fgColor rgb="FFD9EAD3"/>
                  <bgColor rgb="FFD9EAD3"/>
                </patternFill>
              </fill>
              <border>
                <left style="none"/>
                <right style="none"/>
                <top style="none"/>
                <bottom style="none"/>
                <diagonal style="none"/>
              </border>
            </x14:dxf>
          </x14:cfRule>
          <xm:sqref>K57</xm:sqref>
        </x14:conditionalFormatting>
        <x14:conditionalFormatting xmlns:xm="http://schemas.microsoft.com/office/excel/2006/main">
          <x14:cfRule type="containsText" priority="8" operator="containsText" text="отменено" id="{00C900A0-00E2-45E1-A04A-005700D000BF}">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2800E1-0045-49AD-863A-00840083006A}">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8B006A-008E-48BE-AE8E-00B300D80015}">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6400A6-0072-4FA5-8DD7-002900E20080}">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4A00EC-00B5-4EDF-98DC-001400FD0042}">
            <xm:f>NOT(ISERROR(SEARCH(("отменено"),(K3))))</xm:f>
            <x14:dxf>
              <font/>
              <fill>
                <patternFill patternType="solid">
                  <fgColor rgb="FFD9EAD3"/>
                  <bgColor rgb="FFD9EAD3"/>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8" operator="containsText" text="отменено" id="{00CB000D-00D7-48B6-B473-00F600710038}">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CF00F9-00DD-4C4F-B154-007200C000B0}">
            <xm:f>NOT(ISERROR(SEARCH(("отменено"),(K3))))</xm:f>
            <x14:dxf>
              <font/>
              <fill>
                <patternFill patternType="solid">
                  <fgColor rgb="FFD9EAD3"/>
                  <bgColor rgb="FFD9EAD3"/>
                </patternFill>
              </fill>
              <border>
                <left style="none"/>
                <right style="none"/>
                <top style="none"/>
                <bottom style="none"/>
                <diagonal style="none"/>
              </border>
            </x14:dxf>
          </x14:cfRule>
          <xm:sqref>K55</xm:sqref>
        </x14:conditionalFormatting>
        <x14:conditionalFormatting xmlns:xm="http://schemas.microsoft.com/office/excel/2006/main">
          <x14:cfRule type="cellIs" priority="7" operator="equal" id="{00D700C8-0055-4895-B468-00AF002300B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7" operator="equal" id="{00CA007C-00E7-4992-944F-00FB00DD005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FA00DA-00BD-414A-A16A-00B00072005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E9009C-0062-4D2A-BCF1-0068004D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F400F1-0016-46A1-BE7D-004E004C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2C0050-00A2-49D4-8D16-002600EC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B0058-0016-4DBD-BC11-003B0000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80076-00A5-4823-8E3F-000800C1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CE0086-00B3-46DB-8C54-00C200C400F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6300A0-00A4-494E-AF6A-005400AC00A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55009D-001A-45F2-97BB-00C100DC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3B00A6-0058-464A-8F46-00E200A500D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BB00C6-0054-4E1B-BFDA-00CE0068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6200B2-00D0-40BE-8F16-002F001A000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6900F3-0061-428E-92D2-00C40074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4A008C-000D-412D-9BD5-006700D5000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B0004C-0009-4CAF-B568-0042005A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F70044-00B2-464B-9DA3-00FF007B002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70001D-0088-4F69-8256-00950008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0600D5-004D-4291-9322-00C10084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440007-00E2-4E21-A9E0-0096001800A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DE00A1-006B-4EB8-AE42-00260006005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1C004D-00AF-4DBF-BC36-00920036007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0300CA-007D-4B5B-9544-00A7000E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A100FA-0061-4E43-9EBD-005A0061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F00FF-00EC-4C8C-935D-004B0021006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7400FE-0029-4E41-8D40-00DC0091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B70096-0003-4B22-9101-003900A5003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BA0049-0068-4952-99E9-006D00F1006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A30014-00DA-4E80-A292-00DB0094008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520021-0082-4C1A-B280-008400F1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C20002-007B-4C5D-903E-00E5005A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600079-00B3-46D7-92B3-006A006F006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9A006B-008A-472E-82AA-00750054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9A00E7-0067-4072-9B03-004600F0007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B400E1-00E7-4A48-929E-00E500CC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46008E-00ED-43FE-85EA-0073004B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09000A-007A-4E8E-8243-000F0004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790077-0086-46B8-82AC-009E0050006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9A004F-0079-4B43-A209-0098005C005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H51</xm:sqref>
        </x14:conditionalFormatting>
        <x14:conditionalFormatting xmlns:xm="http://schemas.microsoft.com/office/excel/2006/main">
          <x14:cfRule type="cellIs" priority="7" operator="equal" id="{00F10009-0056-45AF-B5A5-00C800C2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H53</xm:sqref>
        </x14:conditionalFormatting>
        <x14:conditionalFormatting xmlns:xm="http://schemas.microsoft.com/office/excel/2006/main">
          <x14:cfRule type="cellIs" priority="7" operator="equal" id="{00FD00F1-006B-4B93-9F04-00610018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H54</xm:sqref>
        </x14:conditionalFormatting>
        <x14:conditionalFormatting xmlns:xm="http://schemas.microsoft.com/office/excel/2006/main">
          <x14:cfRule type="cellIs" priority="7" operator="equal" id="{006800ED-0052-4916-B767-00DA0090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H55</xm:sqref>
        </x14:conditionalFormatting>
        <x14:conditionalFormatting xmlns:xm="http://schemas.microsoft.com/office/excel/2006/main">
          <x14:cfRule type="cellIs" priority="7" operator="equal" id="{00C3008C-0052-4AFF-84B0-0003008500A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H57</xm:sqref>
        </x14:conditionalFormatting>
        <x14:conditionalFormatting xmlns:xm="http://schemas.microsoft.com/office/excel/2006/main">
          <x14:cfRule type="cellIs" priority="7" operator="equal" id="{000500B5-0090-45AA-A623-00860054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H52</xm:sqref>
        </x14:conditionalFormatting>
        <x14:conditionalFormatting xmlns:xm="http://schemas.microsoft.com/office/excel/2006/main">
          <x14:cfRule type="cellIs" priority="7" operator="equal" id="{003C0039-00DF-4681-A46F-00ED001600A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H58</xm:sqref>
        </x14:conditionalFormatting>
        <x14:conditionalFormatting xmlns:xm="http://schemas.microsoft.com/office/excel/2006/main">
          <x14:cfRule type="cellIs" priority="7" operator="equal" id="{001400ED-009D-4C65-B79F-00B00013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H59</xm:sqref>
        </x14:conditionalFormatting>
        <x14:conditionalFormatting xmlns:xm="http://schemas.microsoft.com/office/excel/2006/main">
          <x14:cfRule type="cellIs" priority="7" operator="equal" id="{005700E5-0092-4E42-BC61-000600F0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H60</xm:sqref>
        </x14:conditionalFormatting>
        <x14:conditionalFormatting xmlns:xm="http://schemas.microsoft.com/office/excel/2006/main">
          <x14:cfRule type="cellIs" priority="7" operator="equal" id="{00A40095-00D0-4AFB-B25E-001B006B00E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H61</xm:sqref>
        </x14:conditionalFormatting>
        <x14:conditionalFormatting xmlns:xm="http://schemas.microsoft.com/office/excel/2006/main">
          <x14:cfRule type="cellIs" priority="6" operator="equal" id="{00D100A3-0018-4762-975F-00DF0083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6" operator="equal" id="{001300A5-0043-45F0-8C6A-00560053002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2300CD-0019-4E3D-8B45-003400AB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9E0024-0049-49B8-8043-00B400E8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4800FF-00A9-4A1C-9A15-0005000400C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CD0000-007F-4D99-816F-00DA005500F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D3008C-0011-4C4E-A4C3-00430034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560050-0078-4C89-9B55-00530040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FB00E1-0084-49FF-B982-00840056007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65003F-00E8-433A-8814-00E800BB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8D003E-005A-4494-881E-00CE0083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850079-0090-4D09-A7F5-003F0091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5B00E0-00FF-4D82-BEF6-001E00FE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CE005A-000D-45B1-9667-00CE00C900B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1C00B2-0077-4482-B272-00390028009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670098-00B9-4F81-9261-003F00F1000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6F0094-002D-41B5-A0CB-004C00B6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000076-00BD-4D70-8976-00630062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00083-00D7-4327-82FD-002500AF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300B1-00DA-4A7C-9BED-004200C300C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2100B4-0000-4E2B-BA47-006C00FE009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BB00D3-003E-4CD5-89FC-00C80018006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980045-00A6-42CF-B94D-002200F8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F20018-0093-4262-AA5E-00E20087006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E700DD-00EC-4184-94ED-00380084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D20095-008E-42E4-A112-00BA00A6000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C600EE-002C-465D-B3EC-00E700B7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F50008-00C3-4963-A047-00AB00D000B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3100B3-008F-492D-AD72-00B10040004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200EC-00A0-4CFC-A7CA-000B006E003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B4007C-00C6-4D00-BD23-00D800D3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3200EF-00D2-4CEB-9CB9-00CA0027009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640071-00B2-492F-AB4A-00FE00A0001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75009E-006A-4F1D-BE88-007E007D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D400F1-00A7-4D3D-A9F4-002B0077003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A100EC-00BD-418E-AF2F-00CE00BB00C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BC00F1-0052-4F9C-A8E3-00E100EA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170062-0077-42D9-B45F-00D8006F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0300FF-0046-4034-9A6C-0054008D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E80030-00A8-4D8A-A303-00BC00CD000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H51</xm:sqref>
        </x14:conditionalFormatting>
        <x14:conditionalFormatting xmlns:xm="http://schemas.microsoft.com/office/excel/2006/main">
          <x14:cfRule type="cellIs" priority="6" operator="equal" id="{003300EC-0066-4F64-A79B-00750011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H53</xm:sqref>
        </x14:conditionalFormatting>
        <x14:conditionalFormatting xmlns:xm="http://schemas.microsoft.com/office/excel/2006/main">
          <x14:cfRule type="cellIs" priority="6" operator="equal" id="{002900C6-0083-493B-8C6B-002000C4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H54</xm:sqref>
        </x14:conditionalFormatting>
        <x14:conditionalFormatting xmlns:xm="http://schemas.microsoft.com/office/excel/2006/main">
          <x14:cfRule type="cellIs" priority="6" operator="equal" id="{00620048-0054-4961-A412-0055001B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H55</xm:sqref>
        </x14:conditionalFormatting>
        <x14:conditionalFormatting xmlns:xm="http://schemas.microsoft.com/office/excel/2006/main">
          <x14:cfRule type="cellIs" priority="6" operator="equal" id="{00400094-0022-45AD-AD28-00F20004002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H57</xm:sqref>
        </x14:conditionalFormatting>
        <x14:conditionalFormatting xmlns:xm="http://schemas.microsoft.com/office/excel/2006/main">
          <x14:cfRule type="cellIs" priority="6" operator="equal" id="{004600CB-005B-4F70-85C0-006F0009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H52</xm:sqref>
        </x14:conditionalFormatting>
        <x14:conditionalFormatting xmlns:xm="http://schemas.microsoft.com/office/excel/2006/main">
          <x14:cfRule type="cellIs" priority="6" operator="equal" id="{007F0085-00BC-4F6F-B384-00F500EC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H58</xm:sqref>
        </x14:conditionalFormatting>
        <x14:conditionalFormatting xmlns:xm="http://schemas.microsoft.com/office/excel/2006/main">
          <x14:cfRule type="cellIs" priority="6" operator="equal" id="{0050009A-000C-4D2E-984E-00C400DA00D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H59</xm:sqref>
        </x14:conditionalFormatting>
        <x14:conditionalFormatting xmlns:xm="http://schemas.microsoft.com/office/excel/2006/main">
          <x14:cfRule type="cellIs" priority="6" operator="equal" id="{00E300FE-0091-41AF-B42A-00FD008C001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H60</xm:sqref>
        </x14:conditionalFormatting>
        <x14:conditionalFormatting xmlns:xm="http://schemas.microsoft.com/office/excel/2006/main">
          <x14:cfRule type="cellIs" priority="6" operator="equal" id="{00E90051-0046-4DC9-9C00-007B006D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H61</xm:sqref>
        </x14:conditionalFormatting>
        <x14:conditionalFormatting xmlns:xm="http://schemas.microsoft.com/office/excel/2006/main">
          <x14:cfRule type="cellIs" priority="5" operator="equal" id="{00D90021-00C9-4802-9FB0-00440046003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5" operator="equal" id="{00030022-00AC-4CF2-886C-001100E5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4C00CA-00BF-46B1-B955-00C1001F003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BE00DE-00A8-4C8C-9CA8-00570045002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9000CA-0081-4AEC-A657-0060002300E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C0005B-0084-4388-B065-006200DC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0800A1-0072-42DB-BBA3-00A8001C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8E0002-00DC-46A0-83AA-00FD00F8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4A007B-004A-42E3-887E-007F006200F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06006E-00FE-4862-83BB-00A200DD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4100FE-00FC-4B89-B27F-005B0016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D60022-0087-44D7-B6DC-008500FB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120017-003D-40EC-870F-00C200A200E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D20083-002E-40B8-AF37-00C000BA001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CE000F-00C6-43DA-B6EA-00C800DE004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050070-0084-4F1B-9775-00620094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8A0024-00EA-4E6F-8A54-00D30032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58002F-008A-4913-80D5-000700E4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800010-0035-46BE-B307-002600F7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1D00EA-0089-4DF7-8515-00190072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4C00B5-0054-48A7-AE47-003000BD00B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B000A4-00D7-4447-AFB2-00A800BD003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C8000D-0003-4CFF-BCBF-00F200CA00C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6B008A-0096-45B0-82FB-00AC0026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470047-004C-4D0E-B05B-009600BA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960000-0037-4EC7-8924-009300EF000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6B00C8-0030-43F6-8506-002300F3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5F0072-0062-4C0B-BE53-00D80075005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5D0072-00A1-4354-AF51-005A0008001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3E00ED-00AE-463D-96E1-00AE0005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970003-0007-4C40-AF1B-003F0010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5900E7-000F-463D-9BD2-009D00DB007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7200CA-00F5-43E2-BBCF-00830041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80076-00B7-4E26-837C-00CA0078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39009F-0062-40BD-8F04-005F00B500C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6400D3-00A8-484C-A4C1-00C1003D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47003E-009B-4C4C-8344-00D10057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870001-00F6-49BF-91AE-007F0008001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0100A2-002F-4CC3-B1CC-00900061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F5001D-004F-4E0C-A985-007B0063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H51</xm:sqref>
        </x14:conditionalFormatting>
        <x14:conditionalFormatting xmlns:xm="http://schemas.microsoft.com/office/excel/2006/main">
          <x14:cfRule type="cellIs" priority="5" operator="equal" id="{009C003A-00FF-4689-A1E5-00C100EE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H53</xm:sqref>
        </x14:conditionalFormatting>
        <x14:conditionalFormatting xmlns:xm="http://schemas.microsoft.com/office/excel/2006/main">
          <x14:cfRule type="cellIs" priority="5" operator="equal" id="{005B004E-00D7-4DAF-A4D6-00D600B9000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H54</xm:sqref>
        </x14:conditionalFormatting>
        <x14:conditionalFormatting xmlns:xm="http://schemas.microsoft.com/office/excel/2006/main">
          <x14:cfRule type="cellIs" priority="5" operator="equal" id="{007A00FD-0065-410D-A203-00C300DE003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H55</xm:sqref>
        </x14:conditionalFormatting>
        <x14:conditionalFormatting xmlns:xm="http://schemas.microsoft.com/office/excel/2006/main">
          <x14:cfRule type="cellIs" priority="5" operator="equal" id="{006D00CA-0050-46C7-91A4-00330078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H57</xm:sqref>
        </x14:conditionalFormatting>
        <x14:conditionalFormatting xmlns:xm="http://schemas.microsoft.com/office/excel/2006/main">
          <x14:cfRule type="cellIs" priority="5" operator="equal" id="{00910065-009A-408A-BF57-0060008B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H52</xm:sqref>
        </x14:conditionalFormatting>
        <x14:conditionalFormatting xmlns:xm="http://schemas.microsoft.com/office/excel/2006/main">
          <x14:cfRule type="cellIs" priority="5" operator="equal" id="{004B005E-00A6-4C12-8DF1-0058003B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H58</xm:sqref>
        </x14:conditionalFormatting>
        <x14:conditionalFormatting xmlns:xm="http://schemas.microsoft.com/office/excel/2006/main">
          <x14:cfRule type="cellIs" priority="5" operator="equal" id="{0050000B-0044-4987-90E1-00470021008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H59</xm:sqref>
        </x14:conditionalFormatting>
        <x14:conditionalFormatting xmlns:xm="http://schemas.microsoft.com/office/excel/2006/main">
          <x14:cfRule type="cellIs" priority="5" operator="equal" id="{00CE00F1-00EF-458F-87EA-0025003E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H60</xm:sqref>
        </x14:conditionalFormatting>
        <x14:conditionalFormatting xmlns:xm="http://schemas.microsoft.com/office/excel/2006/main">
          <x14:cfRule type="cellIs" priority="5" operator="equal" id="{003F0097-00FB-4BEB-943F-00960051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H61</xm:sqref>
        </x14:conditionalFormatting>
        <x14:conditionalFormatting xmlns:xm="http://schemas.microsoft.com/office/excel/2006/main">
          <x14:cfRule type="cellIs" priority="4" operator="equal" id="{00190094-00A0-4695-A81D-004200EF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4" operator="equal" id="{00DB0098-00B6-451F-8401-00AA00DB00C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280051-0051-4EAD-A308-005F00BD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1A00CD-00C4-4BE3-BD76-002D00E8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00061-00F7-44AF-BABA-0063000F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B600CC-0051-48C2-A72B-00B9000C00D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1F00E4-008B-4B7D-9E62-003A002C000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890071-007A-4BD6-9D4D-00AD0011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9D00A9-0033-44CB-A4F6-00D200D4008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C200B8-005A-48B3-8980-008E0062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F10023-0062-4C7D-9DA3-007E00F2008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D400D3-00B9-494B-9D4C-004800D0007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800F5-00B6-49D9-8D09-000D00A5008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64008E-00D2-47DD-9789-001A0083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E30032-008A-466F-9178-0067000C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C0007A-0000-4F33-B442-002D007A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550097-000D-4B3D-932E-00180087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700D2-00AF-4783-8B17-002100B1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1F000D-00BB-46C4-A40D-00890039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E1002A-003F-4A3B-89B8-00C5003A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E0005A-00F7-4950-88B8-0060004200C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E50074-0020-452A-9AA6-004E007B00A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EE003D-001D-47B8-8870-001000FD005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080074-0082-4D41-BF4B-00580002005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7400F5-0067-49CB-BBE7-000D00D4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BE00F1-0015-4364-98B1-00A1004300E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7700B9-0019-471F-BFA7-00DC0001001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570065-007E-4A93-BF0F-000A0011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BB0092-0061-4AD9-B1A9-006C0072005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5A00C6-00B8-4648-89E5-00C7003300A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D60050-00DD-43BB-A9FA-002400A2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2A00D9-0098-4ED8-AD83-0033005A00E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4A009E-00D9-43A6-8FDC-00470045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D700AE-0019-4E1D-BF57-00530065000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9F004E-0000-4EB0-99B2-00B000D300B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23005C-00F9-4619-94F9-00200081005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8A002F-00A4-457D-B92D-000600A4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5700FE-008D-409B-964C-00DE0082000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0900AF-001D-45AF-BD83-00CF00AE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0800DA-0098-4CC9-9E07-003C00D0009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H51</xm:sqref>
        </x14:conditionalFormatting>
        <x14:conditionalFormatting xmlns:xm="http://schemas.microsoft.com/office/excel/2006/main">
          <x14:cfRule type="cellIs" priority="4" operator="equal" id="{008D0044-001B-4484-9BCA-00EC00E0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H53</xm:sqref>
        </x14:conditionalFormatting>
        <x14:conditionalFormatting xmlns:xm="http://schemas.microsoft.com/office/excel/2006/main">
          <x14:cfRule type="cellIs" priority="4" operator="equal" id="{000F0090-00B1-41AF-B8AD-00B30022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H54</xm:sqref>
        </x14:conditionalFormatting>
        <x14:conditionalFormatting xmlns:xm="http://schemas.microsoft.com/office/excel/2006/main">
          <x14:cfRule type="cellIs" priority="4" operator="equal" id="{001A0018-00CF-437C-81C7-0020005F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H55</xm:sqref>
        </x14:conditionalFormatting>
        <x14:conditionalFormatting xmlns:xm="http://schemas.microsoft.com/office/excel/2006/main">
          <x14:cfRule type="cellIs" priority="4" operator="equal" id="{00290071-00AB-4BED-9A5F-00D10054009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H57</xm:sqref>
        </x14:conditionalFormatting>
        <x14:conditionalFormatting xmlns:xm="http://schemas.microsoft.com/office/excel/2006/main">
          <x14:cfRule type="cellIs" priority="4" operator="equal" id="{0016009C-0027-4C79-B001-00E3005D008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H52</xm:sqref>
        </x14:conditionalFormatting>
        <x14:conditionalFormatting xmlns:xm="http://schemas.microsoft.com/office/excel/2006/main">
          <x14:cfRule type="cellIs" priority="4" operator="equal" id="{00610009-00E0-4301-97B9-004F0050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H58</xm:sqref>
        </x14:conditionalFormatting>
        <x14:conditionalFormatting xmlns:xm="http://schemas.microsoft.com/office/excel/2006/main">
          <x14:cfRule type="cellIs" priority="4" operator="equal" id="{009800D6-0089-4EF8-9630-00700029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H59</xm:sqref>
        </x14:conditionalFormatting>
        <x14:conditionalFormatting xmlns:xm="http://schemas.microsoft.com/office/excel/2006/main">
          <x14:cfRule type="cellIs" priority="4" operator="equal" id="{00DF00F4-0072-4353-9E93-000100A8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H60</xm:sqref>
        </x14:conditionalFormatting>
        <x14:conditionalFormatting xmlns:xm="http://schemas.microsoft.com/office/excel/2006/main">
          <x14:cfRule type="cellIs" priority="4" operator="equal" id="{0049005F-008B-40FF-AA44-00EE00D700C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H61</xm:sqref>
        </x14:conditionalFormatting>
        <x14:conditionalFormatting xmlns:xm="http://schemas.microsoft.com/office/excel/2006/main">
          <x14:cfRule type="cellIs" priority="3" operator="equal" id="{00CE003E-004B-438E-B0B4-004200AE00DB}">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H5:H50 A9:G9</xm:sqref>
        </x14:conditionalFormatting>
        <x14:conditionalFormatting xmlns:xm="http://schemas.microsoft.com/office/excel/2006/main">
          <x14:cfRule type="cellIs" priority="3" operator="equal" id="{00150005-0060-4937-A04E-008A00AE0074}">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47003B-00D3-4F78-8FA4-00DF00060008}">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8F00F3-00EF-42B4-8E45-0090002900AB}">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F500FA-00AA-4E81-8629-006C0035009D}">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ED00A5-0067-47E4-803C-006200840058}">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03002D-0084-4058-BB76-00490084006D}">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4900F1-00A0-43AC-B7F0-00AD00BD00AD}">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60004C-006F-4207-9EB1-0075005D00D5}">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8300C5-0095-4216-A176-00F000AE00F3}">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3F0074-0096-4692-93C8-0069000E0019}">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970048-0093-4FC1-8E7D-00A100210053}">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210058-0039-4A2D-98BB-00ED00BE00F0}">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F60081-00BE-4FDD-9815-00F9004800E8}">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D3009D-00DC-4C80-9B1F-006800EA00CC}">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C20056-001B-44D2-AF79-00D2003F00FE}">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650027-0012-4E7D-83A4-00BA004400D9}">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AA002E-00E5-4BDE-B4FB-00630020005A}">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700023-00A6-4B72-A258-0008009600CF}">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EA0079-0086-4311-8A32-003000F600E5}">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A100AD-0018-4246-8B37-00F0003400CA}">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C500C1-0006-48F6-BB58-00D800110038}">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55007F-0039-4470-9010-001500CA009C}">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00002A-0085-4C36-A5CD-000C00AF002F}">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6B00A1-00F6-4C32-B4CE-0048001A00B9}">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1C00C2-0043-4580-BDAC-008200790007}">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4000D2-00AB-4911-84EE-002B00D8000D}">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1D0091-00AA-4664-B24A-008000DE005A}">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D60062-00BE-40CF-93C7-001D00D900C4}">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3500D4-0096-4E27-9BE7-00D300E40038}">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0500BF-0085-43AB-9252-00B20000006E}">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D00E5-0027-4DE9-92CF-0096003F006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F900A6-0006-4FC1-89BE-00A400020000}">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7E0047-0085-4F10-939B-00B1007A00EA}">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E20036-00BC-417E-9C0D-00FD00F90085}">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F30091-008E-4CF3-AE18-00A900CC00FB}">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27004B-006A-4D3C-9711-00C300360091}">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070072-0080-4081-ACA6-003900FC00E4}">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2600DA-006D-422B-9263-0037006F0079}">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A30020-009B-4D12-9B5F-000A00830039}">
            <xm:f>"1 - Ошибка проектировщика"</xm:f>
            <x14:dxf>
              <font/>
              <fill>
                <patternFill patternType="solid">
                  <fgColor rgb="FFFFF2CC"/>
                  <bgColor rgb="FFFFF2CC"/>
                </patternFill>
              </fill>
              <border>
                <left style="none"/>
                <right style="none"/>
                <top style="none"/>
                <bottom style="none"/>
                <diagonal style="none"/>
              </border>
            </x14:dxf>
          </x14:cfRule>
          <xm:sqref>H51</xm:sqref>
        </x14:conditionalFormatting>
        <x14:conditionalFormatting xmlns:xm="http://schemas.microsoft.com/office/excel/2006/main">
          <x14:cfRule type="cellIs" priority="3" operator="equal" id="{00310035-0040-414D-A7DB-00F500E300D1}">
            <xm:f>"1 - Ошибка проектировщика"</xm:f>
            <x14:dxf>
              <font/>
              <fill>
                <patternFill patternType="solid">
                  <fgColor rgb="FFFFF2CC"/>
                  <bgColor rgb="FFFFF2CC"/>
                </patternFill>
              </fill>
              <border>
                <left style="none"/>
                <right style="none"/>
                <top style="none"/>
                <bottom style="none"/>
                <diagonal style="none"/>
              </border>
            </x14:dxf>
          </x14:cfRule>
          <xm:sqref>H53</xm:sqref>
        </x14:conditionalFormatting>
        <x14:conditionalFormatting xmlns:xm="http://schemas.microsoft.com/office/excel/2006/main">
          <x14:cfRule type="cellIs" priority="3" operator="equal" id="{006700C4-0097-45EE-9B4A-0025006E003C}">
            <xm:f>"1 - Ошибка проектировщика"</xm:f>
            <x14:dxf>
              <font/>
              <fill>
                <patternFill patternType="solid">
                  <fgColor rgb="FFFFF2CC"/>
                  <bgColor rgb="FFFFF2CC"/>
                </patternFill>
              </fill>
              <border>
                <left style="none"/>
                <right style="none"/>
                <top style="none"/>
                <bottom style="none"/>
                <diagonal style="none"/>
              </border>
            </x14:dxf>
          </x14:cfRule>
          <xm:sqref>H54</xm:sqref>
        </x14:conditionalFormatting>
        <x14:conditionalFormatting xmlns:xm="http://schemas.microsoft.com/office/excel/2006/main">
          <x14:cfRule type="cellIs" priority="3" operator="equal" id="{00A30057-0039-4269-A33F-005F00FC0006}">
            <xm:f>"1 - Ошибка проектировщика"</xm:f>
            <x14:dxf>
              <font/>
              <fill>
                <patternFill patternType="solid">
                  <fgColor rgb="FFFFF2CC"/>
                  <bgColor rgb="FFFFF2CC"/>
                </patternFill>
              </fill>
              <border>
                <left style="none"/>
                <right style="none"/>
                <top style="none"/>
                <bottom style="none"/>
                <diagonal style="none"/>
              </border>
            </x14:dxf>
          </x14:cfRule>
          <xm:sqref>H55</xm:sqref>
        </x14:conditionalFormatting>
        <x14:conditionalFormatting xmlns:xm="http://schemas.microsoft.com/office/excel/2006/main">
          <x14:cfRule type="cellIs" priority="3" operator="equal" id="{00CE0072-00EF-49FD-9049-00CF006100BD}">
            <xm:f>"1 - Ошибка проектировщика"</xm:f>
            <x14:dxf>
              <font/>
              <fill>
                <patternFill patternType="solid">
                  <fgColor rgb="FFFFF2CC"/>
                  <bgColor rgb="FFFFF2CC"/>
                </patternFill>
              </fill>
              <border>
                <left style="none"/>
                <right style="none"/>
                <top style="none"/>
                <bottom style="none"/>
                <diagonal style="none"/>
              </border>
            </x14:dxf>
          </x14:cfRule>
          <xm:sqref>H57</xm:sqref>
        </x14:conditionalFormatting>
        <x14:conditionalFormatting xmlns:xm="http://schemas.microsoft.com/office/excel/2006/main">
          <x14:cfRule type="cellIs" priority="3" operator="equal" id="{00E30052-0011-43A7-ACA7-00DC006700D3}">
            <xm:f>"1 - Ошибка проектировщика"</xm:f>
            <x14:dxf>
              <font/>
              <fill>
                <patternFill patternType="solid">
                  <fgColor rgb="FFFFF2CC"/>
                  <bgColor rgb="FFFFF2CC"/>
                </patternFill>
              </fill>
              <border>
                <left style="none"/>
                <right style="none"/>
                <top style="none"/>
                <bottom style="none"/>
                <diagonal style="none"/>
              </border>
            </x14:dxf>
          </x14:cfRule>
          <xm:sqref>H52</xm:sqref>
        </x14:conditionalFormatting>
        <x14:conditionalFormatting xmlns:xm="http://schemas.microsoft.com/office/excel/2006/main">
          <x14:cfRule type="cellIs" priority="3" operator="equal" id="{001500D5-0065-4F0F-AAAB-00A00077007F}">
            <xm:f>"1 - Ошибка проектировщика"</xm:f>
            <x14:dxf>
              <font/>
              <fill>
                <patternFill patternType="solid">
                  <fgColor rgb="FFFFF2CC"/>
                  <bgColor rgb="FFFFF2CC"/>
                </patternFill>
              </fill>
              <border>
                <left style="none"/>
                <right style="none"/>
                <top style="none"/>
                <bottom style="none"/>
                <diagonal style="none"/>
              </border>
            </x14:dxf>
          </x14:cfRule>
          <xm:sqref>H58</xm:sqref>
        </x14:conditionalFormatting>
        <x14:conditionalFormatting xmlns:xm="http://schemas.microsoft.com/office/excel/2006/main">
          <x14:cfRule type="cellIs" priority="3" operator="equal" id="{002B006D-009E-486E-8510-004700340061}">
            <xm:f>"1 - Ошибка проектировщика"</xm:f>
            <x14:dxf>
              <font/>
              <fill>
                <patternFill patternType="solid">
                  <fgColor rgb="FFFFF2CC"/>
                  <bgColor rgb="FFFFF2CC"/>
                </patternFill>
              </fill>
              <border>
                <left style="none"/>
                <right style="none"/>
                <top style="none"/>
                <bottom style="none"/>
                <diagonal style="none"/>
              </border>
            </x14:dxf>
          </x14:cfRule>
          <xm:sqref>H59</xm:sqref>
        </x14:conditionalFormatting>
        <x14:conditionalFormatting xmlns:xm="http://schemas.microsoft.com/office/excel/2006/main">
          <x14:cfRule type="cellIs" priority="3" operator="equal" id="{00FF00CB-006C-402C-9ED7-00FA003D0000}">
            <xm:f>"1 - Ошибка проектировщика"</xm:f>
            <x14:dxf>
              <font/>
              <fill>
                <patternFill patternType="solid">
                  <fgColor rgb="FFFFF2CC"/>
                  <bgColor rgb="FFFFF2CC"/>
                </patternFill>
              </fill>
              <border>
                <left style="none"/>
                <right style="none"/>
                <top style="none"/>
                <bottom style="none"/>
                <diagonal style="none"/>
              </border>
            </x14:dxf>
          </x14:cfRule>
          <xm:sqref>H60</xm:sqref>
        </x14:conditionalFormatting>
        <x14:conditionalFormatting xmlns:xm="http://schemas.microsoft.com/office/excel/2006/main">
          <x14:cfRule type="cellIs" priority="3" operator="equal" id="{0039005D-0072-4EB9-AE73-002000A800D3}">
            <xm:f>"1 - Ошибка проектировщика"</xm:f>
            <x14:dxf>
              <font/>
              <fill>
                <patternFill patternType="solid">
                  <fgColor rgb="FFFFF2CC"/>
                  <bgColor rgb="FFFFF2CC"/>
                </patternFill>
              </fill>
              <border>
                <left style="none"/>
                <right style="none"/>
                <top style="none"/>
                <bottom style="none"/>
                <diagonal style="none"/>
              </border>
            </x14:dxf>
          </x14:cfRule>
          <xm:sqref>H61</xm:sqref>
        </x14:conditionalFormatting>
        <x14:conditionalFormatting xmlns:xm="http://schemas.microsoft.com/office/excel/2006/main">
          <x14:cfRule type="containsText" priority="2" operator="containsText" text="повторно" id="{00C3000E-007B-4962-8811-00A600FD00E9}">
            <xm:f>NOT(ISERROR(SEARCH(("повторно"),(K3))))</xm:f>
            <x14:dxf>
              <font/>
              <fill>
                <patternFill patternType="solid">
                  <fgColor rgb="FFEA9999"/>
                  <bgColor rgb="FFEA9999"/>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2" operator="containsText" text="повторно" id="{00F30049-00FB-4DF3-93C8-008E005500B0}">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820064-00BC-44AF-AF39-00F000430038}">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E00056-0059-4EF6-B121-00FC00840064}">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28007C-00E6-4678-8B3B-00D800FD0056}">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3E0022-008F-4506-BF6A-0046000A003B}">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330003-0008-43CF-BEC8-00A3001300D2}">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F0063-00A7-4C58-90BC-005000FF008C}">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D0045-00E4-4922-87E7-0068003B00A4}">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ED0033-00AF-441B-AD05-008C008B00EF}">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6B00C4-0072-4BDF-9116-006F00D700C2}">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F0079-0051-4ABB-83D9-00EE00140072}">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B5000C-00C1-46C6-A1FE-007C00E1008D}">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0A0055-00DD-4848-B327-00AA0099004C}">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A800FF-005F-4536-B319-009B00C400B4}">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CC008E-00EC-443F-A318-007300ED0073}">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180049-0087-44CB-B628-007B000A00C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850072-00D4-4DD0-8CB7-007F00F30020}">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E00077-0017-496C-9FA6-0018000D0098}">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A50010-009D-4ED7-B5A6-000F00EA0005}">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33008B-0082-4912-AE87-0039008B00A8}">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7800CA-000E-47DF-B3E4-009B000B0075}">
            <xm:f>NOT(ISERROR(SEARCH(("повторно"),(K3))))</xm:f>
            <x14:dxf>
              <font/>
              <fill>
                <patternFill patternType="solid">
                  <fgColor rgb="FFEA9999"/>
                  <bgColor rgb="FFEA9999"/>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2" operator="containsText" text="повторно" id="{00FF0068-00BE-4FFA-84AC-004700E3001B}">
            <xm:f>NOT(ISERROR(SEARCH(("повторно"),(K3))))</xm:f>
            <x14:dxf>
              <font/>
              <fill>
                <patternFill patternType="solid">
                  <fgColor rgb="FFEA9999"/>
                  <bgColor rgb="FFEA9999"/>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2" operator="containsText" text="повторно" id="{00BC0025-0053-4B14-97D4-0043007700A9}">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550024-00BB-46E0-8BD2-0030005E00DE}">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E9001E-0065-42CD-B63B-009A00BF00C6}">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CC0042-00D9-4A23-B4B8-007100650048}">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B70021-0071-4BD9-A388-004C00850050}">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D30004-00CC-4B0C-9670-00A8005100CF}">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4C0042-0097-4904-8F27-0079009F008C}">
            <xm:f>NOT(ISERROR(SEARCH(("повторно"),(K3))))</xm:f>
            <x14:dxf>
              <font/>
              <fill>
                <patternFill patternType="solid">
                  <fgColor rgb="FFEA9999"/>
                  <bgColor rgb="FFEA9999"/>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2" operator="containsText" text="повторно" id="{00DC00EC-00D0-4A8C-BE61-008E00B300FC}">
            <xm:f>NOT(ISERROR(SEARCH(("повторно"),(K3))))</xm:f>
            <x14:dxf>
              <font/>
              <fill>
                <patternFill patternType="solid">
                  <fgColor rgb="FFEA9999"/>
                  <bgColor rgb="FFEA9999"/>
                </patternFill>
              </fill>
              <border>
                <left style="none"/>
                <right style="none"/>
                <top style="none"/>
                <bottom style="none"/>
                <diagonal style="none"/>
              </border>
            </x14:dxf>
          </x14:cfRule>
          <xm:sqref>K54</xm:sqref>
        </x14:conditionalFormatting>
        <x14:conditionalFormatting xmlns:xm="http://schemas.microsoft.com/office/excel/2006/main">
          <x14:cfRule type="containsText" priority="2" operator="containsText" text="повторно" id="{007900E6-0062-4AAA-9173-004100380056}">
            <xm:f>NOT(ISERROR(SEARCH(("повторно"),(K3))))</xm:f>
            <x14:dxf>
              <font/>
              <fill>
                <patternFill patternType="solid">
                  <fgColor rgb="FFEA9999"/>
                  <bgColor rgb="FFEA9999"/>
                </patternFill>
              </fill>
              <border>
                <left style="none"/>
                <right style="none"/>
                <top style="none"/>
                <bottom style="none"/>
                <diagonal style="none"/>
              </border>
            </x14:dxf>
          </x14:cfRule>
          <xm:sqref>K57</xm:sqref>
        </x14:conditionalFormatting>
        <x14:conditionalFormatting xmlns:xm="http://schemas.microsoft.com/office/excel/2006/main">
          <x14:cfRule type="containsText" priority="2" operator="containsText" text="повторно" id="{00E70092-002D-435B-93A6-0029008F00B3}">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9E001C-0083-46A2-B179-0041000B00CC}">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D100A0-00AA-497B-B9B7-00BE00AB0037}">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F60006-00E7-4943-A601-000000E100E2}">
            <xm:f>NOT(ISERROR(SEARCH(("повторно"),(K3))))</xm:f>
            <x14:dxf>
              <font/>
              <fill>
                <patternFill patternType="solid">
                  <fgColor rgb="FFEA9999"/>
                  <bgColor rgb="FFEA9999"/>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2" operator="containsText" text="повторно" id="{002900B9-0048-4D5C-81BA-00B5002F0076}">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B40094-0016-447D-83CB-00F900FA0053}">
            <xm:f>NOT(ISERROR(SEARCH(("повторно"),(K3))))</xm:f>
            <x14:dxf>
              <font/>
              <fill>
                <patternFill patternType="solid">
                  <fgColor rgb="FFEA9999"/>
                  <bgColor rgb="FFEA9999"/>
                </patternFill>
              </fill>
              <border>
                <left style="none"/>
                <right style="none"/>
                <top style="none"/>
                <bottom style="none"/>
                <diagonal style="none"/>
              </border>
            </x14:dxf>
          </x14:cfRule>
          <xm:sqref>K55</xm:sqref>
        </x14:conditionalFormatting>
        <x14:conditionalFormatting xmlns:xm="http://schemas.microsoft.com/office/excel/2006/main">
          <x14:cfRule type="containsText" priority="1" operator="containsText" text="снято" id="{00DF000E-0018-49FC-B965-0078005200C1}">
            <xm:f>NOT(ISERROR(SEARCH(("снято"),(K3))))</xm:f>
            <x14:dxf>
              <font/>
              <fill>
                <patternFill patternType="solid">
                  <fgColor rgb="FF93C47D"/>
                  <bgColor rgb="FF93C47D"/>
                </patternFill>
              </fill>
              <border>
                <left style="none"/>
                <right style="none"/>
                <top style="none"/>
                <bottom style="none"/>
                <diagonal style="none"/>
              </border>
            </x14:dxf>
          </x14:cfRule>
          <xm:sqref>K3 K5:K50</xm:sqref>
        </x14:conditionalFormatting>
        <x14:conditionalFormatting xmlns:xm="http://schemas.microsoft.com/office/excel/2006/main">
          <x14:cfRule type="containsText" priority="1" operator="containsText" text="снято" id="{006B0032-0071-4BF5-866D-006B000E00F9}">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830026-00F6-402F-90DD-003D00E700A0}">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F60022-000D-4035-9F97-0079001F00F0}">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AB003B-0041-4CB2-93BC-0033009A0060}">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B900B0-0019-4318-A91C-00E700A7004F}">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D300B3-00DC-4FE3-9783-00B600ED0000}">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90027-0063-4639-B882-0041002C00FB}">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EB005A-0031-459B-97DC-00F6005A00FD}">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5A00AA-00E0-455A-A364-0030004100D8}">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370085-003D-443C-AF44-008A006000CE}">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6003C-0090-4B29-94EB-006800C60069}">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3C0071-002F-4464-BAC0-00D5003200EA}">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4F0024-00D7-4281-9D8F-002D00A10070}">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600AB-0086-47EC-A5D4-000100AF0037}">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8E009B-0035-47A3-9F8C-00F90013004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F0008-0085-4D9F-B99F-001400700068}">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4500F7-00FD-430D-80D9-00D900360026}">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CA00EF-0063-417E-B6E0-00B800F800AC}">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8500A8-00DA-4A1D-B27C-003F00E80077}">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6700F8-005A-4341-B8EA-005100BC004A}">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7B00E2-0006-4ECE-800C-000F00D10090}">
            <xm:f>NOT(ISERROR(SEARCH(("снято"),(K3))))</xm:f>
            <x14:dxf>
              <font/>
              <fill>
                <patternFill patternType="solid">
                  <fgColor rgb="FF93C47D"/>
                  <bgColor rgb="FF93C47D"/>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1" operator="containsText" text="снято" id="{00750046-0003-48FE-8749-0014009B00FE}">
            <xm:f>NOT(ISERROR(SEARCH(("снято"),(K3))))</xm:f>
            <x14:dxf>
              <font/>
              <fill>
                <patternFill patternType="solid">
                  <fgColor rgb="FF93C47D"/>
                  <bgColor rgb="FF93C47D"/>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1" operator="containsText" text="снято" id="{00A9008E-0038-465F-9CF0-0090008500EB}">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C9009E-008A-4B39-914C-009200DF00F5}">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B100A4-0049-4DB3-85D6-006700AD005B}">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A60058-0073-4BBB-A786-002D00B800E4}">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160000-003D-4621-9B33-00AF00E800F8}">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77001F-00EA-411C-B35C-004C0092001C}">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B400FB-0045-40D0-AC88-00A000860097}">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93005F-00F0-469B-B405-0097002800FD}">
            <xm:f>NOT(ISERROR(SEARCH(("снято"),(K3))))</xm:f>
            <x14:dxf>
              <font/>
              <fill>
                <patternFill patternType="solid">
                  <fgColor rgb="FF93C47D"/>
                  <bgColor rgb="FF93C47D"/>
                </patternFill>
              </fill>
              <border>
                <left style="none"/>
                <right style="none"/>
                <top style="none"/>
                <bottom style="none"/>
                <diagonal style="none"/>
              </border>
            </x14:dxf>
          </x14:cfRule>
          <xm:sqref>K53</xm:sqref>
        </x14:conditionalFormatting>
        <x14:conditionalFormatting xmlns:xm="http://schemas.microsoft.com/office/excel/2006/main">
          <x14:cfRule type="containsText" priority="1" operator="containsText" text="снято" id="{0068000F-00EA-454B-BD82-00EA000E00D8}">
            <xm:f>NOT(ISERROR(SEARCH(("снято"),(K3))))</xm:f>
            <x14:dxf>
              <font/>
              <fill>
                <patternFill patternType="solid">
                  <fgColor rgb="FF93C47D"/>
                  <bgColor rgb="FF93C47D"/>
                </patternFill>
              </fill>
              <border>
                <left style="none"/>
                <right style="none"/>
                <top style="none"/>
                <bottom style="none"/>
                <diagonal style="none"/>
              </border>
            </x14:dxf>
          </x14:cfRule>
          <xm:sqref>K54</xm:sqref>
        </x14:conditionalFormatting>
        <x14:conditionalFormatting xmlns:xm="http://schemas.microsoft.com/office/excel/2006/main">
          <x14:cfRule type="containsText" priority="1" operator="containsText" text="снято" id="{00DE000F-00DD-4B46-9485-00BE005C007C}">
            <xm:f>NOT(ISERROR(SEARCH(("снято"),(K3))))</xm:f>
            <x14:dxf>
              <font/>
              <fill>
                <patternFill patternType="solid">
                  <fgColor rgb="FF93C47D"/>
                  <bgColor rgb="FF93C47D"/>
                </patternFill>
              </fill>
              <border>
                <left style="none"/>
                <right style="none"/>
                <top style="none"/>
                <bottom style="none"/>
                <diagonal style="none"/>
              </border>
            </x14:dxf>
          </x14:cfRule>
          <xm:sqref>K57</xm:sqref>
        </x14:conditionalFormatting>
        <x14:conditionalFormatting xmlns:xm="http://schemas.microsoft.com/office/excel/2006/main">
          <x14:cfRule type="containsText" priority="1" operator="containsText" text="снято" id="{00F200E8-0024-48F5-B86E-002800B00064}">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48007B-000B-4870-BE2E-00AB0080004C}">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CD00CD-0051-4550-8E16-004200660019}">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CC00D2-0075-4C68-BDDE-0065008B00AD}">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6B000C-00E9-411E-9AB3-000000FA0025}">
            <xm:f>NOT(ISERROR(SEARCH(("снято"),(K3))))</xm:f>
            <x14:dxf>
              <font/>
              <fill>
                <patternFill patternType="solid">
                  <fgColor rgb="FF93C47D"/>
                  <bgColor rgb="FF93C47D"/>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1" operator="containsText" text="снято" id="{00DC0021-00CE-45C3-A1A0-005300B80069}">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620052-000E-4AB5-9BE6-004100630034}">
            <xm:f>NOT(ISERROR(SEARCH(("снято"),(K3))))</xm:f>
            <x14:dxf>
              <font/>
              <fill>
                <patternFill patternType="solid">
                  <fgColor rgb="FF93C47D"/>
                  <bgColor rgb="FF93C47D"/>
                </patternFill>
              </fill>
              <border>
                <left style="none"/>
                <right style="none"/>
                <top style="none"/>
                <bottom style="none"/>
                <diagonal style="none"/>
              </border>
            </x14:dxf>
          </x14:cfRule>
          <xm:sqref>K55</xm:sqref>
        </x14:conditionalFormatting>
      </x14:conditionalFormattings>
    </ext>
    <ext uri="{231B7EB2-2AFC-4442-B178-5FFDF5851E7C}">
      <userProtectedRanges>
        <userProtectedRange name="Замечания_первичная проверка" sqref="D:D">
          <users>
            <user id="1130000061715500" name="Анна Милявская"/>
          </users>
        </userProtectedRange>
      </userProtectedRange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E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2.00390625"/>
    <col customWidth="1" min="2" max="2" style="225" width="18.629999999999999"/>
    <col customWidth="1" min="3" max="3" style="722" width="10.57421875"/>
    <col customWidth="1" min="4" max="4" style="225" width="64.8515625"/>
    <col customWidth="1" min="5" max="5" style="225" width="56.421875"/>
    <col collapsed="1" customWidth="1" min="6" max="6" style="225" width="21.379999999999999"/>
    <col customWidth="1" hidden="1" min="7" max="7" outlineLevel="1" style="225" width="9.7109375"/>
    <col customWidth="1" hidden="1" min="8" max="8" outlineLevel="1" style="225" width="14.130000000000001"/>
    <col customWidth="1" min="9" max="9" style="225" width="14.140625"/>
    <col customWidth="1" min="10" max="10" style="225" width="11.28125"/>
    <col customWidth="1" min="11" max="11" style="225" width="10.75"/>
    <col customWidth="1" min="12" max="12" style="472" width="34.28125"/>
    <col customWidth="1" min="13" max="13" style="664" width="12.630000000000001"/>
    <col customWidth="1" min="14" max="14" style="664" width="98.140625"/>
    <col customWidth="1" min="15" max="15" style="723" width="39.130000000000003"/>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min="25" max="37" width="12.630000000000001"/>
  </cols>
  <sheetData>
    <row r="1" ht="84" collapsed="1">
      <c r="A1" s="620" t="s">
        <v>250</v>
      </c>
      <c r="B1" s="620" t="s">
        <v>251</v>
      </c>
      <c r="C1" s="680" t="s">
        <v>252</v>
      </c>
      <c r="D1" s="620" t="s">
        <v>253</v>
      </c>
      <c r="E1" s="620" t="s">
        <v>254</v>
      </c>
      <c r="F1" s="620" t="s">
        <v>255</v>
      </c>
      <c r="G1" s="154" t="s">
        <v>256</v>
      </c>
      <c r="H1" s="154" t="s">
        <v>257</v>
      </c>
      <c r="I1" s="724" t="s">
        <v>4</v>
      </c>
      <c r="J1" s="725" t="s">
        <v>258</v>
      </c>
      <c r="K1" s="725" t="s">
        <v>259</v>
      </c>
      <c r="L1" s="726" t="s">
        <v>260</v>
      </c>
      <c r="M1" s="727" t="s">
        <v>261</v>
      </c>
      <c r="N1" s="727" t="s">
        <v>262</v>
      </c>
      <c r="O1" s="728" t="s">
        <v>260</v>
      </c>
      <c r="P1" s="729" t="s">
        <v>261</v>
      </c>
      <c r="Q1" s="729" t="s">
        <v>262</v>
      </c>
      <c r="R1" s="727" t="s">
        <v>263</v>
      </c>
      <c r="S1" s="730" t="s">
        <v>261</v>
      </c>
      <c r="T1" s="730" t="s">
        <v>262</v>
      </c>
      <c r="U1" s="727" t="s">
        <v>263</v>
      </c>
      <c r="V1" s="730" t="s">
        <v>261</v>
      </c>
      <c r="W1" s="730" t="s">
        <v>262</v>
      </c>
      <c r="X1" s="727" t="s">
        <v>263</v>
      </c>
    </row>
    <row r="2" ht="52.5" hidden="1" outlineLevel="1">
      <c r="A2" s="621"/>
      <c r="B2" s="161" t="s">
        <v>264</v>
      </c>
      <c r="C2" s="682" t="s">
        <v>264</v>
      </c>
      <c r="D2" s="163" t="s">
        <v>53</v>
      </c>
      <c r="E2" s="163"/>
      <c r="F2" s="622"/>
      <c r="G2" s="451"/>
      <c r="H2" s="731" t="s">
        <v>265</v>
      </c>
      <c r="I2" s="130" t="s">
        <v>12</v>
      </c>
      <c r="J2" s="130" t="s">
        <v>13</v>
      </c>
      <c r="K2" s="130" t="s">
        <v>15</v>
      </c>
      <c r="L2" s="559" t="s">
        <v>14</v>
      </c>
      <c r="M2" s="130" t="s">
        <v>16</v>
      </c>
      <c r="N2" s="130" t="s">
        <v>17</v>
      </c>
      <c r="O2" s="130" t="s">
        <v>18</v>
      </c>
      <c r="P2" s="130" t="s">
        <v>20</v>
      </c>
      <c r="Q2" s="130" t="s">
        <v>22</v>
      </c>
      <c r="R2" s="130" t="s">
        <v>23</v>
      </c>
      <c r="S2" s="130" t="s">
        <v>24</v>
      </c>
      <c r="T2" s="130" t="s">
        <v>26</v>
      </c>
      <c r="U2" s="130" t="s">
        <v>27</v>
      </c>
      <c r="V2" s="130" t="s">
        <v>28</v>
      </c>
      <c r="W2" s="130" t="s">
        <v>29</v>
      </c>
      <c r="X2" s="130" t="s">
        <v>31</v>
      </c>
    </row>
    <row r="3" ht="42" hidden="1" outlineLevel="1">
      <c r="A3" s="665"/>
      <c r="B3" s="168" t="s">
        <v>2333</v>
      </c>
      <c r="C3" s="683" t="s">
        <v>267</v>
      </c>
      <c r="D3" s="168" t="s">
        <v>34</v>
      </c>
      <c r="E3" s="168"/>
      <c r="F3" s="168"/>
      <c r="G3" s="451"/>
      <c r="H3" s="624">
        <f>COUNTIF($H10:$H64,"1 - Несоответствие продуктовым требованиям ПИК-Стандарт")</f>
        <v>17</v>
      </c>
      <c r="I3" s="732">
        <f>COUNTIF($H10:$H64,"2 - Несоответствие Бренд-листам ПИК")</f>
        <v>0</v>
      </c>
      <c r="J3" s="732">
        <f>COUNTIF($H10:$H64,"3 - Несоответствие Каталогу отделки")</f>
        <v>2</v>
      </c>
      <c r="K3" s="732">
        <f>COUNTIF($H10:$H64,"5 - Ошибка в применении СТМ")</f>
        <v>0</v>
      </c>
      <c r="L3" s="561" t="s">
        <v>2334</v>
      </c>
      <c r="M3" s="732">
        <f>COUNTIF($H10:$H64,"6 - Ошибка в применении сборных ЛМ")</f>
        <v>0</v>
      </c>
      <c r="N3" s="732">
        <f>COUNTIF($H10:$H64,"7 - Ошибка в применении шкаф-пакетов")</f>
        <v>0</v>
      </c>
      <c r="O3" s="733">
        <f>COUNTIF($H10:$H64,"8 - Ошибка в применении шахт-пакетов")</f>
        <v>0</v>
      </c>
      <c r="P3" s="732">
        <f>COUNTIF($H10:$H64,"9 - Несоответствие типологическим требованиям ПИК-Стандарт")</f>
        <v>0</v>
      </c>
      <c r="Q3" s="732">
        <f>COUNTIF($H10:$H64,"10 - Несоответствие НТД РФ")</f>
        <v>1</v>
      </c>
      <c r="R3" s="732">
        <f>COUNTIF($H10:$H64,"11 - Несоответствие ИРД (кроме ТУ, СТУ), АПР, ПД")</f>
        <v>0</v>
      </c>
      <c r="S3" s="732">
        <f>COUNTIF($H10:$H64,"12 - Несоответствие требованиям ТУ, СТУ")</f>
        <v>0</v>
      </c>
      <c r="T3" s="732">
        <f>COUNTIF($H10:$H64,"13 - Ошибка в технических решениях")</f>
        <v>0</v>
      </c>
      <c r="U3" s="732">
        <f>COUNTIF($H10:$H64,"14 - Неувязка м/у собой комплектов РД")</f>
        <v>3</v>
      </c>
      <c r="V3" s="732">
        <f>COUNTIF($H10:$H64,"15 - Недостаточность информации влияющей на СМР")</f>
        <v>16</v>
      </c>
      <c r="W3" s="732">
        <f>COUNTIF($H10:$H64,"16 - Нерациональное решение")</f>
        <v>0</v>
      </c>
      <c r="X3" s="732">
        <f>COUNTIF($H10:$H64,"17 - Оформление")</f>
        <v>1</v>
      </c>
    </row>
    <row r="4" ht="25.5" hidden="1" outlineLevel="1">
      <c r="A4" s="161" t="s">
        <v>264</v>
      </c>
      <c r="B4" s="625">
        <v>9</v>
      </c>
      <c r="C4" s="685" t="s">
        <v>2335</v>
      </c>
      <c r="D4" s="626">
        <f>C4/B4</f>
        <v>0.88888888888888884</v>
      </c>
      <c r="E4" s="626"/>
      <c r="F4" s="667"/>
      <c r="G4" s="451"/>
      <c r="H4" s="163" t="s">
        <v>53</v>
      </c>
      <c r="I4" s="163" t="s">
        <v>53</v>
      </c>
      <c r="J4" s="163" t="s">
        <v>53</v>
      </c>
      <c r="K4" s="163" t="s">
        <v>53</v>
      </c>
      <c r="L4" s="562"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87"/>
      <c r="D5" s="668"/>
      <c r="E5" s="668"/>
      <c r="F5" s="667"/>
      <c r="G5" s="163" t="s">
        <v>53</v>
      </c>
      <c r="H5" s="669"/>
      <c r="I5" s="448"/>
      <c r="J5" s="453"/>
      <c r="K5" s="448"/>
      <c r="L5" s="734"/>
      <c r="M5" s="453"/>
      <c r="N5" s="448"/>
      <c r="O5" s="570"/>
      <c r="P5" s="632"/>
      <c r="Q5" s="631"/>
      <c r="R5" s="632"/>
      <c r="S5" s="632"/>
      <c r="T5" s="631"/>
      <c r="U5" s="631"/>
      <c r="V5" s="631"/>
      <c r="W5" s="631"/>
      <c r="X5" s="631"/>
    </row>
    <row r="6" ht="21" hidden="1" outlineLevel="1">
      <c r="A6" s="168">
        <v>0.20000000000000001</v>
      </c>
      <c r="B6" s="168">
        <v>0.5</v>
      </c>
      <c r="C6" s="683">
        <v>1</v>
      </c>
      <c r="D6" s="168" t="s">
        <v>38</v>
      </c>
      <c r="E6" s="168"/>
      <c r="F6" s="168" t="s">
        <v>268</v>
      </c>
      <c r="G6" s="633">
        <f>COUNTIFS(G10:G64,"0,2")</f>
        <v>0</v>
      </c>
      <c r="H6" s="669"/>
      <c r="I6" s="448"/>
      <c r="J6" s="453"/>
      <c r="K6" s="448"/>
      <c r="L6" s="689"/>
      <c r="M6" s="453"/>
      <c r="N6" s="448"/>
      <c r="O6" s="570"/>
      <c r="P6" s="632"/>
      <c r="Q6" s="631"/>
      <c r="R6" s="632"/>
      <c r="S6" s="632"/>
      <c r="T6" s="631"/>
      <c r="U6" s="631"/>
      <c r="V6" s="631"/>
      <c r="W6" s="631"/>
      <c r="X6" s="631"/>
    </row>
    <row r="7" ht="21" hidden="1" outlineLevel="1">
      <c r="A7" s="634">
        <f>G6*0.2/B4</f>
        <v>0</v>
      </c>
      <c r="B7" s="634">
        <f>G7*0.5/B4</f>
        <v>0</v>
      </c>
      <c r="C7" s="634">
        <f>G8*1/B4</f>
        <v>0.1111111111111111</v>
      </c>
      <c r="D7" s="635">
        <f>(G6*A6+G7*B6+G8*C6)/SUM(G6:G8)</f>
        <v>1</v>
      </c>
      <c r="E7" s="671"/>
      <c r="F7" s="192" t="s">
        <v>269</v>
      </c>
      <c r="G7" s="633">
        <f>COUNTIFS(G10:G64,"0,5")</f>
        <v>0</v>
      </c>
      <c r="H7" s="669"/>
      <c r="I7" s="672"/>
      <c r="J7" s="672"/>
      <c r="K7" s="672"/>
      <c r="L7" s="690"/>
      <c r="M7" s="672"/>
      <c r="N7" s="672"/>
      <c r="O7" s="673"/>
      <c r="P7" s="637"/>
      <c r="Q7" s="637"/>
      <c r="R7" s="637"/>
      <c r="S7" s="637"/>
      <c r="T7" s="637"/>
      <c r="U7" s="637"/>
      <c r="V7" s="637"/>
      <c r="W7" s="637"/>
      <c r="X7" s="637"/>
    </row>
    <row r="8" ht="21" hidden="1" outlineLevel="1">
      <c r="A8" s="163" t="s">
        <v>53</v>
      </c>
      <c r="B8" s="163" t="s">
        <v>53</v>
      </c>
      <c r="C8" s="691" t="s">
        <v>53</v>
      </c>
      <c r="D8" s="163" t="s">
        <v>53</v>
      </c>
      <c r="E8" s="163"/>
      <c r="F8" s="168" t="s">
        <v>270</v>
      </c>
      <c r="G8" s="633">
        <f>COUNTIFS(G10:G64,"1")</f>
        <v>1</v>
      </c>
      <c r="H8" s="669"/>
      <c r="I8" s="448"/>
      <c r="J8" s="453"/>
      <c r="K8" s="448"/>
      <c r="L8" s="689"/>
      <c r="M8" s="453"/>
      <c r="N8" s="448"/>
      <c r="O8" s="570"/>
      <c r="P8" s="632"/>
      <c r="Q8" s="631"/>
      <c r="R8" s="632"/>
      <c r="S8" s="632"/>
      <c r="T8" s="631"/>
      <c r="U8" s="631"/>
      <c r="V8" s="631"/>
      <c r="W8" s="631"/>
      <c r="X8" s="631"/>
    </row>
    <row r="9">
      <c r="A9" s="196"/>
      <c r="B9" s="196"/>
      <c r="C9" s="693"/>
      <c r="D9" s="196"/>
      <c r="E9" s="196"/>
      <c r="F9" s="196"/>
      <c r="G9" s="196"/>
      <c r="H9" s="196"/>
      <c r="I9" s="198"/>
      <c r="J9" s="199"/>
      <c r="K9" s="198"/>
      <c r="L9" s="735"/>
      <c r="M9" s="199"/>
      <c r="N9" s="198"/>
      <c r="O9" s="200"/>
      <c r="P9" s="484"/>
      <c r="Q9" s="500"/>
      <c r="R9" s="484"/>
      <c r="S9" s="484"/>
      <c r="T9" s="500"/>
      <c r="U9" s="500"/>
      <c r="V9" s="500"/>
      <c r="W9" s="500"/>
      <c r="X9" s="500"/>
    </row>
    <row r="10" ht="63.75">
      <c r="A10" s="448">
        <v>1</v>
      </c>
      <c r="B10" s="638" t="s">
        <v>210</v>
      </c>
      <c r="C10" s="695" t="s">
        <v>2336</v>
      </c>
      <c r="D10" s="449" t="s">
        <v>2337</v>
      </c>
      <c r="E10" s="449"/>
      <c r="F10" s="449"/>
      <c r="G10" s="451">
        <v>0.5</v>
      </c>
      <c r="H10" s="452" t="s">
        <v>265</v>
      </c>
      <c r="I10" s="448" t="s">
        <v>201</v>
      </c>
      <c r="J10" s="453">
        <v>45386</v>
      </c>
      <c r="K10" s="589" t="s">
        <v>320</v>
      </c>
      <c r="L10" s="734" t="s">
        <v>2338</v>
      </c>
      <c r="M10" s="453" t="s">
        <v>2339</v>
      </c>
      <c r="N10" s="448"/>
      <c r="O10" s="570"/>
      <c r="P10" s="632"/>
      <c r="Q10" s="631"/>
      <c r="R10" s="632"/>
      <c r="S10" s="632"/>
      <c r="T10" s="631"/>
      <c r="U10" s="631"/>
      <c r="V10" s="631"/>
      <c r="W10" s="631"/>
      <c r="X10" s="631"/>
    </row>
    <row r="11" ht="135.75" customHeight="1">
      <c r="A11" s="448">
        <v>2</v>
      </c>
      <c r="B11" s="638" t="s">
        <v>210</v>
      </c>
      <c r="C11" s="695" t="s">
        <v>427</v>
      </c>
      <c r="D11" s="449" t="s">
        <v>2340</v>
      </c>
      <c r="E11" s="449"/>
      <c r="F11" s="449"/>
      <c r="G11" s="451">
        <v>0.20000000000000001</v>
      </c>
      <c r="H11" s="452" t="s">
        <v>31</v>
      </c>
      <c r="I11" s="448" t="s">
        <v>201</v>
      </c>
      <c r="J11" s="453">
        <v>45386</v>
      </c>
      <c r="K11" s="448" t="s">
        <v>281</v>
      </c>
      <c r="L11" s="689" t="s">
        <v>2341</v>
      </c>
      <c r="M11" s="453" t="s">
        <v>2339</v>
      </c>
      <c r="N11" s="449" t="s">
        <v>2342</v>
      </c>
      <c r="O11" s="570" t="s">
        <v>2343</v>
      </c>
      <c r="P11" s="632"/>
      <c r="Q11" s="631"/>
      <c r="R11" s="632"/>
      <c r="S11" s="632"/>
      <c r="T11" s="631"/>
      <c r="U11" s="631"/>
      <c r="V11" s="631"/>
      <c r="W11" s="631"/>
      <c r="X11" s="631"/>
    </row>
    <row r="12" ht="135.75" customHeight="1">
      <c r="A12" s="448">
        <v>3</v>
      </c>
      <c r="B12" s="638" t="s">
        <v>210</v>
      </c>
      <c r="C12" s="695" t="s">
        <v>427</v>
      </c>
      <c r="D12" s="449" t="s">
        <v>2344</v>
      </c>
      <c r="E12" s="449"/>
      <c r="F12" s="449"/>
      <c r="G12" s="451">
        <v>0.5</v>
      </c>
      <c r="H12" s="452" t="s">
        <v>28</v>
      </c>
      <c r="I12" s="448" t="s">
        <v>201</v>
      </c>
      <c r="J12" s="453">
        <v>45386</v>
      </c>
      <c r="K12" s="448" t="s">
        <v>275</v>
      </c>
      <c r="L12" s="689" t="s">
        <v>2345</v>
      </c>
      <c r="M12" s="453" t="s">
        <v>2339</v>
      </c>
      <c r="N12" s="448" t="s">
        <v>318</v>
      </c>
      <c r="O12" s="570"/>
      <c r="P12" s="632"/>
      <c r="Q12" s="631"/>
      <c r="R12" s="632"/>
      <c r="S12" s="632"/>
      <c r="T12" s="631"/>
      <c r="U12" s="631"/>
      <c r="V12" s="631"/>
      <c r="W12" s="631"/>
      <c r="X12" s="631"/>
    </row>
    <row r="13" ht="157.5" customHeight="1">
      <c r="A13" s="448">
        <v>4</v>
      </c>
      <c r="B13" s="638" t="s">
        <v>210</v>
      </c>
      <c r="C13" s="695" t="s">
        <v>427</v>
      </c>
      <c r="D13" s="449" t="s">
        <v>2346</v>
      </c>
      <c r="E13" s="449"/>
      <c r="F13" s="449"/>
      <c r="G13" s="451">
        <v>0.5</v>
      </c>
      <c r="H13" s="452" t="s">
        <v>28</v>
      </c>
      <c r="I13" s="448" t="s">
        <v>201</v>
      </c>
      <c r="J13" s="453">
        <v>45386</v>
      </c>
      <c r="K13" s="448" t="s">
        <v>281</v>
      </c>
      <c r="L13" s="699" t="s">
        <v>2347</v>
      </c>
      <c r="M13" s="453" t="s">
        <v>2339</v>
      </c>
      <c r="N13" s="641" t="s">
        <v>2348</v>
      </c>
      <c r="O13" s="569" t="s">
        <v>2349</v>
      </c>
      <c r="P13" s="631"/>
      <c r="Q13" s="631"/>
      <c r="R13" s="631"/>
      <c r="S13" s="631"/>
      <c r="T13" s="631"/>
      <c r="U13" s="631"/>
      <c r="V13" s="631"/>
      <c r="W13" s="631"/>
      <c r="X13" s="631"/>
    </row>
    <row r="14" ht="52.5">
      <c r="A14" s="448">
        <v>5</v>
      </c>
      <c r="B14" s="638" t="s">
        <v>210</v>
      </c>
      <c r="C14" s="695" t="s">
        <v>427</v>
      </c>
      <c r="D14" s="449" t="s">
        <v>2350</v>
      </c>
      <c r="E14" s="449"/>
      <c r="F14" s="449"/>
      <c r="G14" s="451">
        <v>0.5</v>
      </c>
      <c r="H14" s="452" t="s">
        <v>28</v>
      </c>
      <c r="I14" s="448" t="s">
        <v>201</v>
      </c>
      <c r="J14" s="453">
        <v>45386</v>
      </c>
      <c r="K14" s="448" t="s">
        <v>275</v>
      </c>
      <c r="L14" s="701" t="s">
        <v>2351</v>
      </c>
      <c r="M14" s="453" t="s">
        <v>2339</v>
      </c>
      <c r="N14" s="448" t="s">
        <v>318</v>
      </c>
      <c r="O14" s="569"/>
      <c r="P14" s="631"/>
      <c r="Q14" s="631"/>
      <c r="R14" s="631"/>
      <c r="S14" s="631"/>
      <c r="T14" s="631"/>
      <c r="U14" s="631"/>
      <c r="V14" s="631"/>
      <c r="W14" s="631"/>
      <c r="X14" s="631"/>
    </row>
    <row r="15" ht="74.25" customHeight="1">
      <c r="A15" s="448">
        <v>6</v>
      </c>
      <c r="B15" s="638" t="s">
        <v>210</v>
      </c>
      <c r="C15" s="695" t="s">
        <v>427</v>
      </c>
      <c r="D15" s="449" t="s">
        <v>2352</v>
      </c>
      <c r="E15" s="449"/>
      <c r="F15" s="449"/>
      <c r="G15" s="451">
        <v>0.5</v>
      </c>
      <c r="H15" s="452" t="s">
        <v>265</v>
      </c>
      <c r="I15" s="448" t="s">
        <v>201</v>
      </c>
      <c r="J15" s="453">
        <v>45386</v>
      </c>
      <c r="K15" s="448" t="s">
        <v>275</v>
      </c>
      <c r="L15" s="702" t="s">
        <v>2353</v>
      </c>
      <c r="M15" s="453" t="s">
        <v>2339</v>
      </c>
      <c r="N15" s="448" t="s">
        <v>318</v>
      </c>
      <c r="O15" s="569"/>
      <c r="P15" s="631"/>
      <c r="Q15" s="631"/>
      <c r="R15" s="631"/>
      <c r="S15" s="631"/>
      <c r="T15" s="631"/>
      <c r="U15" s="631"/>
      <c r="V15" s="631"/>
      <c r="W15" s="631"/>
      <c r="X15" s="631"/>
    </row>
    <row r="16" ht="114.75" customHeight="1">
      <c r="A16" s="448">
        <v>7</v>
      </c>
      <c r="B16" s="638" t="s">
        <v>210</v>
      </c>
      <c r="C16" s="695" t="s">
        <v>427</v>
      </c>
      <c r="D16" s="449" t="s">
        <v>2354</v>
      </c>
      <c r="E16" s="449"/>
      <c r="F16" s="449"/>
      <c r="G16" s="451">
        <v>0.5</v>
      </c>
      <c r="H16" s="452" t="s">
        <v>28</v>
      </c>
      <c r="I16" s="448" t="s">
        <v>201</v>
      </c>
      <c r="J16" s="453">
        <v>45386</v>
      </c>
      <c r="K16" s="448" t="s">
        <v>281</v>
      </c>
      <c r="L16" s="736" t="s">
        <v>2355</v>
      </c>
      <c r="M16" s="453" t="s">
        <v>2339</v>
      </c>
      <c r="N16" s="448" t="s">
        <v>2356</v>
      </c>
      <c r="O16" s="569" t="s">
        <v>2357</v>
      </c>
      <c r="P16" s="631"/>
      <c r="Q16" s="631"/>
      <c r="R16" s="631"/>
      <c r="S16" s="631"/>
      <c r="T16" s="631"/>
      <c r="U16" s="631"/>
      <c r="V16" s="631"/>
      <c r="W16" s="631"/>
      <c r="X16" s="631"/>
    </row>
    <row r="17" ht="124.5" customHeight="1">
      <c r="A17" s="448">
        <v>8</v>
      </c>
      <c r="B17" s="638" t="s">
        <v>210</v>
      </c>
      <c r="C17" s="695" t="s">
        <v>427</v>
      </c>
      <c r="D17" s="737" t="s">
        <v>2358</v>
      </c>
      <c r="E17" s="449"/>
      <c r="F17" s="449"/>
      <c r="G17" s="451">
        <v>0.5</v>
      </c>
      <c r="H17" s="452" t="s">
        <v>265</v>
      </c>
      <c r="I17" s="448" t="s">
        <v>201</v>
      </c>
      <c r="J17" s="453">
        <v>45386</v>
      </c>
      <c r="K17" s="448" t="s">
        <v>275</v>
      </c>
      <c r="L17" s="703" t="s">
        <v>2359</v>
      </c>
      <c r="M17" s="453" t="s">
        <v>2339</v>
      </c>
      <c r="N17" s="448" t="s">
        <v>318</v>
      </c>
      <c r="O17" s="569"/>
      <c r="P17" s="631"/>
      <c r="Q17" s="631"/>
      <c r="R17" s="631"/>
      <c r="S17" s="631"/>
      <c r="T17" s="631"/>
      <c r="U17" s="631"/>
      <c r="V17" s="631"/>
      <c r="W17" s="631"/>
      <c r="X17" s="631"/>
    </row>
    <row r="18" ht="45.75" customHeight="1">
      <c r="A18" s="448">
        <v>9</v>
      </c>
      <c r="B18" s="638" t="s">
        <v>210</v>
      </c>
      <c r="C18" s="695" t="s">
        <v>427</v>
      </c>
      <c r="D18" s="738" t="s">
        <v>2360</v>
      </c>
      <c r="E18" s="449"/>
      <c r="F18" s="449"/>
      <c r="G18" s="451">
        <v>0.5</v>
      </c>
      <c r="H18" s="452" t="s">
        <v>265</v>
      </c>
      <c r="I18" s="448" t="s">
        <v>201</v>
      </c>
      <c r="J18" s="453">
        <v>45386</v>
      </c>
      <c r="K18" s="448" t="s">
        <v>275</v>
      </c>
      <c r="L18" s="703" t="s">
        <v>2361</v>
      </c>
      <c r="M18" s="453" t="s">
        <v>2339</v>
      </c>
      <c r="N18" s="448" t="s">
        <v>318</v>
      </c>
      <c r="O18" s="569"/>
      <c r="P18" s="631"/>
      <c r="Q18" s="631"/>
      <c r="R18" s="631"/>
      <c r="S18" s="631"/>
      <c r="T18" s="631"/>
      <c r="U18" s="631"/>
      <c r="V18" s="631"/>
      <c r="W18" s="631"/>
      <c r="X18" s="631"/>
    </row>
    <row r="19" ht="45.600000000000001" customHeight="1">
      <c r="A19" s="448">
        <v>10</v>
      </c>
      <c r="B19" s="638" t="s">
        <v>210</v>
      </c>
      <c r="C19" s="695" t="s">
        <v>427</v>
      </c>
      <c r="D19" s="449" t="s">
        <v>2362</v>
      </c>
      <c r="E19" s="449"/>
      <c r="F19" s="449"/>
      <c r="G19" s="451">
        <v>0.5</v>
      </c>
      <c r="H19" s="452" t="s">
        <v>28</v>
      </c>
      <c r="I19" s="448" t="s">
        <v>201</v>
      </c>
      <c r="J19" s="453">
        <v>45386</v>
      </c>
      <c r="K19" s="448" t="s">
        <v>275</v>
      </c>
      <c r="L19" s="703" t="s">
        <v>2363</v>
      </c>
      <c r="M19" s="453" t="s">
        <v>2339</v>
      </c>
      <c r="N19" s="448" t="s">
        <v>318</v>
      </c>
      <c r="O19" s="569"/>
      <c r="P19" s="631"/>
      <c r="Q19" s="631"/>
      <c r="R19" s="631"/>
      <c r="S19" s="631"/>
      <c r="T19" s="631"/>
      <c r="U19" s="631"/>
      <c r="V19" s="631"/>
      <c r="W19" s="631"/>
      <c r="X19" s="631"/>
    </row>
    <row r="20" ht="136.80000000000001" customHeight="1">
      <c r="A20" s="448">
        <v>11</v>
      </c>
      <c r="B20" s="638" t="s">
        <v>210</v>
      </c>
      <c r="C20" s="695" t="s">
        <v>2325</v>
      </c>
      <c r="D20" s="449" t="s">
        <v>2364</v>
      </c>
      <c r="E20" s="449"/>
      <c r="F20" s="449"/>
      <c r="G20" s="451">
        <v>0.5</v>
      </c>
      <c r="H20" s="452" t="s">
        <v>265</v>
      </c>
      <c r="I20" s="448" t="s">
        <v>201</v>
      </c>
      <c r="J20" s="453">
        <v>45386</v>
      </c>
      <c r="K20" s="448" t="s">
        <v>281</v>
      </c>
      <c r="L20" s="701"/>
      <c r="M20" s="453" t="s">
        <v>2339</v>
      </c>
      <c r="N20" s="448" t="s">
        <v>2365</v>
      </c>
      <c r="O20" s="569" t="s">
        <v>2366</v>
      </c>
      <c r="P20" s="631"/>
      <c r="Q20" s="631"/>
      <c r="R20" s="631"/>
      <c r="S20" s="631"/>
      <c r="T20" s="631"/>
      <c r="U20" s="631"/>
      <c r="V20" s="631"/>
      <c r="W20" s="631"/>
      <c r="X20" s="631"/>
    </row>
    <row r="21" ht="178.5" customHeight="1">
      <c r="A21" s="448">
        <v>12</v>
      </c>
      <c r="B21" s="638" t="s">
        <v>210</v>
      </c>
      <c r="C21" s="695" t="s">
        <v>2325</v>
      </c>
      <c r="D21" s="449" t="s">
        <v>2367</v>
      </c>
      <c r="E21" s="449"/>
      <c r="F21" s="449"/>
      <c r="G21" s="451">
        <v>0.5</v>
      </c>
      <c r="H21" s="452" t="s">
        <v>28</v>
      </c>
      <c r="I21" s="448" t="s">
        <v>201</v>
      </c>
      <c r="J21" s="453">
        <v>45386</v>
      </c>
      <c r="K21" s="589" t="s">
        <v>320</v>
      </c>
      <c r="L21" s="701" t="s">
        <v>2368</v>
      </c>
      <c r="M21" s="453" t="s">
        <v>2339</v>
      </c>
      <c r="N21" s="448" t="s">
        <v>2369</v>
      </c>
      <c r="O21" s="569"/>
      <c r="P21" s="631"/>
      <c r="Q21" s="631"/>
      <c r="R21" s="631"/>
      <c r="S21" s="631"/>
      <c r="T21" s="631"/>
      <c r="U21" s="631"/>
      <c r="V21" s="631"/>
      <c r="W21" s="631"/>
      <c r="X21" s="631"/>
    </row>
    <row r="22" ht="38.25">
      <c r="A22" s="448">
        <v>13</v>
      </c>
      <c r="B22" s="638" t="s">
        <v>210</v>
      </c>
      <c r="C22" s="695" t="s">
        <v>2325</v>
      </c>
      <c r="D22" s="449" t="s">
        <v>2370</v>
      </c>
      <c r="E22" s="449"/>
      <c r="F22" s="449"/>
      <c r="G22" s="451">
        <v>0.5</v>
      </c>
      <c r="H22" s="452" t="s">
        <v>27</v>
      </c>
      <c r="I22" s="448" t="s">
        <v>201</v>
      </c>
      <c r="J22" s="453">
        <v>45386</v>
      </c>
      <c r="K22" s="448" t="s">
        <v>275</v>
      </c>
      <c r="L22" s="701" t="s">
        <v>2371</v>
      </c>
      <c r="M22" s="453" t="s">
        <v>2339</v>
      </c>
      <c r="N22" s="448" t="s">
        <v>318</v>
      </c>
      <c r="O22" s="569"/>
      <c r="P22" s="631"/>
      <c r="Q22" s="631"/>
      <c r="R22" s="631"/>
      <c r="S22" s="631"/>
      <c r="T22" s="631"/>
      <c r="U22" s="631"/>
      <c r="V22" s="631"/>
      <c r="W22" s="631"/>
      <c r="X22" s="631"/>
    </row>
    <row r="23" ht="158.25" customHeight="1">
      <c r="A23" s="448">
        <v>14</v>
      </c>
      <c r="B23" s="638" t="s">
        <v>210</v>
      </c>
      <c r="C23" s="695" t="s">
        <v>2325</v>
      </c>
      <c r="D23" s="457" t="s">
        <v>2372</v>
      </c>
      <c r="E23" s="449"/>
      <c r="F23" s="449"/>
      <c r="G23" s="451">
        <v>0.5</v>
      </c>
      <c r="H23" s="452" t="s">
        <v>265</v>
      </c>
      <c r="I23" s="448" t="s">
        <v>201</v>
      </c>
      <c r="J23" s="453">
        <v>45386</v>
      </c>
      <c r="K23" s="448" t="s">
        <v>275</v>
      </c>
      <c r="L23" s="703" t="s">
        <v>2373</v>
      </c>
      <c r="M23" s="453" t="s">
        <v>2339</v>
      </c>
      <c r="N23" s="448" t="s">
        <v>318</v>
      </c>
      <c r="O23" s="569"/>
      <c r="P23" s="631"/>
      <c r="Q23" s="631"/>
      <c r="R23" s="631"/>
      <c r="S23" s="631"/>
      <c r="T23" s="631"/>
      <c r="U23" s="631"/>
      <c r="V23" s="631"/>
      <c r="W23" s="631"/>
      <c r="X23" s="631"/>
    </row>
    <row r="24" ht="201.75" customHeight="1">
      <c r="A24" s="448">
        <v>15</v>
      </c>
      <c r="B24" s="638" t="s">
        <v>210</v>
      </c>
      <c r="C24" s="695" t="s">
        <v>2325</v>
      </c>
      <c r="D24" s="457" t="s">
        <v>2374</v>
      </c>
      <c r="E24" s="449"/>
      <c r="F24" s="449"/>
      <c r="G24" s="451">
        <v>0.5</v>
      </c>
      <c r="H24" s="452" t="s">
        <v>265</v>
      </c>
      <c r="I24" s="448" t="s">
        <v>201</v>
      </c>
      <c r="J24" s="453">
        <v>45386</v>
      </c>
      <c r="K24" s="448" t="s">
        <v>275</v>
      </c>
      <c r="L24" s="701" t="s">
        <v>2375</v>
      </c>
      <c r="M24" s="453" t="s">
        <v>2339</v>
      </c>
      <c r="N24" s="448" t="s">
        <v>318</v>
      </c>
      <c r="O24" s="569"/>
      <c r="P24" s="631"/>
      <c r="Q24" s="631"/>
      <c r="R24" s="631"/>
      <c r="S24" s="631"/>
      <c r="T24" s="631"/>
      <c r="U24" s="631"/>
      <c r="V24" s="631"/>
      <c r="W24" s="631"/>
      <c r="X24" s="631"/>
    </row>
    <row r="25" ht="83.25" customHeight="1">
      <c r="A25" s="448">
        <v>16</v>
      </c>
      <c r="B25" s="638" t="s">
        <v>210</v>
      </c>
      <c r="C25" s="695" t="s">
        <v>442</v>
      </c>
      <c r="D25" s="449" t="s">
        <v>2376</v>
      </c>
      <c r="E25" s="449"/>
      <c r="F25" s="449"/>
      <c r="G25" s="451">
        <v>0.5</v>
      </c>
      <c r="H25" s="452" t="s">
        <v>265</v>
      </c>
      <c r="I25" s="448" t="s">
        <v>201</v>
      </c>
      <c r="J25" s="453">
        <v>45386</v>
      </c>
      <c r="K25" s="448" t="s">
        <v>281</v>
      </c>
      <c r="L25" s="701" t="s">
        <v>2377</v>
      </c>
      <c r="M25" s="448" t="s">
        <v>2339</v>
      </c>
      <c r="N25" s="448" t="s">
        <v>2378</v>
      </c>
      <c r="O25" s="569" t="s">
        <v>2379</v>
      </c>
      <c r="P25" s="631"/>
      <c r="Q25" s="631"/>
      <c r="R25" s="631"/>
      <c r="S25" s="631"/>
      <c r="T25" s="631"/>
      <c r="U25" s="631"/>
      <c r="V25" s="631"/>
      <c r="W25" s="631"/>
      <c r="X25" s="631"/>
    </row>
    <row r="26" ht="115.5" customHeight="1">
      <c r="A26" s="448">
        <v>17</v>
      </c>
      <c r="B26" s="638" t="s">
        <v>210</v>
      </c>
      <c r="C26" s="695" t="s">
        <v>442</v>
      </c>
      <c r="D26" s="449" t="s">
        <v>2380</v>
      </c>
      <c r="E26" s="449"/>
      <c r="F26" s="449"/>
      <c r="G26" s="451">
        <v>0.5</v>
      </c>
      <c r="H26" s="452" t="s">
        <v>265</v>
      </c>
      <c r="I26" s="448" t="s">
        <v>201</v>
      </c>
      <c r="J26" s="453">
        <v>45386</v>
      </c>
      <c r="K26" s="448" t="s">
        <v>281</v>
      </c>
      <c r="L26" s="701" t="s">
        <v>2381</v>
      </c>
      <c r="M26" s="448" t="s">
        <v>2339</v>
      </c>
      <c r="N26" s="449" t="s">
        <v>2382</v>
      </c>
      <c r="O26" s="569" t="s">
        <v>2383</v>
      </c>
      <c r="P26" s="631"/>
      <c r="Q26" s="631"/>
      <c r="R26" s="631"/>
      <c r="S26" s="631"/>
      <c r="T26" s="631"/>
      <c r="U26" s="631"/>
      <c r="V26" s="631"/>
      <c r="W26" s="631"/>
      <c r="X26" s="631"/>
    </row>
    <row r="27" ht="52.5">
      <c r="A27" s="448">
        <v>18</v>
      </c>
      <c r="B27" s="638" t="s">
        <v>210</v>
      </c>
      <c r="C27" s="695" t="s">
        <v>442</v>
      </c>
      <c r="D27" s="449" t="s">
        <v>2384</v>
      </c>
      <c r="E27" s="449"/>
      <c r="F27" s="449"/>
      <c r="G27" s="451">
        <v>0.5</v>
      </c>
      <c r="H27" s="452" t="s">
        <v>265</v>
      </c>
      <c r="I27" s="448" t="s">
        <v>201</v>
      </c>
      <c r="J27" s="453">
        <v>45386</v>
      </c>
      <c r="K27" s="448" t="s">
        <v>281</v>
      </c>
      <c r="L27" s="701" t="s">
        <v>2385</v>
      </c>
      <c r="M27" s="448" t="s">
        <v>2339</v>
      </c>
      <c r="N27" s="448" t="s">
        <v>2378</v>
      </c>
      <c r="O27" s="569" t="s">
        <v>2379</v>
      </c>
      <c r="P27" s="631"/>
      <c r="Q27" s="631"/>
      <c r="R27" s="631"/>
      <c r="S27" s="631"/>
      <c r="T27" s="631"/>
      <c r="U27" s="631"/>
      <c r="V27" s="631"/>
      <c r="W27" s="631"/>
      <c r="X27" s="631"/>
    </row>
    <row r="28" ht="99.75" customHeight="1">
      <c r="A28" s="448">
        <v>19</v>
      </c>
      <c r="B28" s="638" t="s">
        <v>210</v>
      </c>
      <c r="C28" s="695" t="s">
        <v>442</v>
      </c>
      <c r="D28" s="449" t="s">
        <v>2386</v>
      </c>
      <c r="E28" s="449"/>
      <c r="F28" s="449"/>
      <c r="G28" s="451">
        <v>0.5</v>
      </c>
      <c r="H28" s="452" t="s">
        <v>265</v>
      </c>
      <c r="I28" s="448" t="s">
        <v>201</v>
      </c>
      <c r="J28" s="453">
        <v>45386</v>
      </c>
      <c r="K28" s="448" t="s">
        <v>275</v>
      </c>
      <c r="L28" s="701" t="s">
        <v>2387</v>
      </c>
      <c r="M28" s="448" t="s">
        <v>2339</v>
      </c>
      <c r="N28" s="448" t="s">
        <v>318</v>
      </c>
      <c r="O28" s="569"/>
      <c r="P28" s="631"/>
      <c r="Q28" s="631"/>
      <c r="R28" s="631"/>
      <c r="S28" s="631"/>
      <c r="T28" s="631"/>
      <c r="U28" s="631"/>
      <c r="V28" s="631"/>
      <c r="W28" s="631"/>
      <c r="X28" s="631"/>
    </row>
    <row r="29" ht="207" customHeight="1">
      <c r="A29" s="448">
        <v>20</v>
      </c>
      <c r="B29" s="638" t="s">
        <v>210</v>
      </c>
      <c r="C29" s="695" t="s">
        <v>442</v>
      </c>
      <c r="D29" s="457" t="s">
        <v>2388</v>
      </c>
      <c r="E29" s="449"/>
      <c r="F29" s="449"/>
      <c r="G29" s="451">
        <v>0.5</v>
      </c>
      <c r="H29" s="452" t="s">
        <v>265</v>
      </c>
      <c r="I29" s="448" t="s">
        <v>201</v>
      </c>
      <c r="J29" s="453">
        <v>45386</v>
      </c>
      <c r="K29" s="448" t="s">
        <v>275</v>
      </c>
      <c r="L29" s="702" t="s">
        <v>2389</v>
      </c>
      <c r="M29" s="448" t="s">
        <v>2339</v>
      </c>
      <c r="N29" s="448" t="s">
        <v>318</v>
      </c>
      <c r="O29" s="569"/>
      <c r="P29" s="631"/>
      <c r="Q29" s="631"/>
      <c r="R29" s="631"/>
      <c r="S29" s="631"/>
      <c r="T29" s="631"/>
      <c r="U29" s="631"/>
      <c r="V29" s="631"/>
      <c r="W29" s="631"/>
      <c r="X29" s="631"/>
    </row>
    <row r="30" ht="52.5">
      <c r="A30" s="448">
        <v>21</v>
      </c>
      <c r="B30" s="638" t="s">
        <v>210</v>
      </c>
      <c r="C30" s="695" t="s">
        <v>442</v>
      </c>
      <c r="D30" s="449" t="s">
        <v>2390</v>
      </c>
      <c r="E30" s="449"/>
      <c r="F30" s="449"/>
      <c r="G30" s="451">
        <v>0.5</v>
      </c>
      <c r="H30" s="452" t="s">
        <v>28</v>
      </c>
      <c r="I30" s="448" t="s">
        <v>201</v>
      </c>
      <c r="J30" s="453">
        <v>45386</v>
      </c>
      <c r="K30" s="448" t="s">
        <v>275</v>
      </c>
      <c r="L30" s="702" t="s">
        <v>2391</v>
      </c>
      <c r="M30" s="448" t="s">
        <v>2339</v>
      </c>
      <c r="N30" s="448" t="s">
        <v>318</v>
      </c>
      <c r="O30" s="569"/>
      <c r="P30" s="631"/>
      <c r="Q30" s="631"/>
      <c r="R30" s="631"/>
      <c r="S30" s="631"/>
      <c r="T30" s="631"/>
      <c r="U30" s="631"/>
      <c r="V30" s="631"/>
      <c r="W30" s="631"/>
      <c r="X30" s="631"/>
    </row>
    <row r="31" ht="52.5">
      <c r="A31" s="448">
        <v>22</v>
      </c>
      <c r="B31" s="638" t="s">
        <v>210</v>
      </c>
      <c r="C31" s="695" t="s">
        <v>2392</v>
      </c>
      <c r="D31" s="449" t="s">
        <v>2393</v>
      </c>
      <c r="E31" s="449"/>
      <c r="F31" s="449"/>
      <c r="G31" s="451">
        <v>0.5</v>
      </c>
      <c r="H31" s="452" t="s">
        <v>265</v>
      </c>
      <c r="I31" s="448" t="s">
        <v>201</v>
      </c>
      <c r="J31" s="453">
        <v>45386</v>
      </c>
      <c r="K31" s="448" t="s">
        <v>275</v>
      </c>
      <c r="L31" s="699" t="s">
        <v>2394</v>
      </c>
      <c r="M31" s="448" t="s">
        <v>2339</v>
      </c>
      <c r="N31" s="448" t="s">
        <v>318</v>
      </c>
      <c r="O31" s="569"/>
      <c r="P31" s="631"/>
      <c r="Q31" s="631"/>
      <c r="R31" s="631"/>
      <c r="S31" s="631"/>
      <c r="T31" s="631"/>
      <c r="U31" s="631"/>
      <c r="V31" s="631"/>
      <c r="W31" s="631"/>
      <c r="X31" s="631"/>
    </row>
    <row r="32" ht="64.799999999999997" customHeight="1">
      <c r="A32" s="448">
        <v>23</v>
      </c>
      <c r="B32" s="638" t="s">
        <v>210</v>
      </c>
      <c r="C32" s="695" t="s">
        <v>2395</v>
      </c>
      <c r="D32" s="449" t="s">
        <v>2396</v>
      </c>
      <c r="E32" s="449"/>
      <c r="F32" s="449"/>
      <c r="G32" s="451">
        <v>0.5</v>
      </c>
      <c r="H32" s="452" t="s">
        <v>13</v>
      </c>
      <c r="I32" s="448" t="s">
        <v>201</v>
      </c>
      <c r="J32" s="453">
        <v>45386</v>
      </c>
      <c r="K32" s="448" t="s">
        <v>275</v>
      </c>
      <c r="L32" s="702" t="s">
        <v>2397</v>
      </c>
      <c r="M32" s="448" t="s">
        <v>2339</v>
      </c>
      <c r="N32" s="448" t="s">
        <v>2398</v>
      </c>
      <c r="O32" s="569"/>
      <c r="P32" s="631"/>
      <c r="Q32" s="631"/>
      <c r="R32" s="631"/>
      <c r="S32" s="631"/>
      <c r="T32" s="631"/>
      <c r="U32" s="631"/>
      <c r="V32" s="631"/>
      <c r="W32" s="631"/>
      <c r="X32" s="631"/>
    </row>
    <row r="33" ht="52.5">
      <c r="A33" s="448">
        <v>24</v>
      </c>
      <c r="B33" s="638" t="s">
        <v>210</v>
      </c>
      <c r="C33" s="695" t="s">
        <v>2395</v>
      </c>
      <c r="D33" s="449" t="s">
        <v>2399</v>
      </c>
      <c r="E33" s="449"/>
      <c r="F33" s="449"/>
      <c r="G33" s="451">
        <v>0.5</v>
      </c>
      <c r="H33" s="452" t="s">
        <v>265</v>
      </c>
      <c r="I33" s="448" t="s">
        <v>201</v>
      </c>
      <c r="J33" s="453">
        <v>45386</v>
      </c>
      <c r="K33" s="448" t="s">
        <v>275</v>
      </c>
      <c r="L33" s="702" t="s">
        <v>2400</v>
      </c>
      <c r="M33" s="448" t="s">
        <v>2339</v>
      </c>
      <c r="N33" s="448" t="s">
        <v>2401</v>
      </c>
      <c r="O33" s="569"/>
      <c r="P33" s="631"/>
      <c r="Q33" s="631"/>
      <c r="R33" s="631"/>
      <c r="S33" s="631"/>
      <c r="T33" s="631"/>
      <c r="U33" s="631"/>
      <c r="V33" s="631"/>
      <c r="W33" s="631"/>
      <c r="X33" s="631"/>
    </row>
    <row r="34" ht="57" customHeight="1">
      <c r="A34" s="448">
        <v>25</v>
      </c>
      <c r="B34" s="638" t="s">
        <v>210</v>
      </c>
      <c r="C34" s="695" t="s">
        <v>2395</v>
      </c>
      <c r="D34" s="449" t="s">
        <v>2402</v>
      </c>
      <c r="E34" s="449"/>
      <c r="F34" s="449"/>
      <c r="G34" s="451">
        <v>0.5</v>
      </c>
      <c r="H34" s="452" t="s">
        <v>13</v>
      </c>
      <c r="I34" s="448" t="s">
        <v>201</v>
      </c>
      <c r="J34" s="453">
        <v>45386</v>
      </c>
      <c r="K34" s="448" t="s">
        <v>275</v>
      </c>
      <c r="L34" s="702" t="s">
        <v>2403</v>
      </c>
      <c r="M34" s="448" t="s">
        <v>2339</v>
      </c>
      <c r="N34" s="448" t="s">
        <v>318</v>
      </c>
      <c r="O34" s="569"/>
      <c r="P34" s="631"/>
      <c r="Q34" s="631"/>
      <c r="R34" s="631"/>
      <c r="S34" s="631"/>
      <c r="T34" s="631"/>
      <c r="U34" s="631"/>
      <c r="V34" s="631"/>
      <c r="W34" s="631"/>
      <c r="X34" s="631"/>
    </row>
    <row r="35" ht="105.75" customHeight="1">
      <c r="A35" s="448">
        <v>26</v>
      </c>
      <c r="B35" s="638" t="s">
        <v>210</v>
      </c>
      <c r="C35" s="695" t="s">
        <v>2395</v>
      </c>
      <c r="D35" s="449" t="s">
        <v>2404</v>
      </c>
      <c r="E35" s="449"/>
      <c r="F35" s="449"/>
      <c r="G35" s="451">
        <v>0.5</v>
      </c>
      <c r="H35" s="452" t="s">
        <v>265</v>
      </c>
      <c r="I35" s="448" t="s">
        <v>201</v>
      </c>
      <c r="J35" s="453">
        <v>45386</v>
      </c>
      <c r="K35" s="448" t="s">
        <v>275</v>
      </c>
      <c r="L35" s="703" t="s">
        <v>2405</v>
      </c>
      <c r="M35" s="448" t="s">
        <v>2339</v>
      </c>
      <c r="N35" s="448" t="s">
        <v>318</v>
      </c>
      <c r="O35" s="569"/>
      <c r="P35" s="631"/>
      <c r="Q35" s="631"/>
      <c r="R35" s="631"/>
      <c r="S35" s="631"/>
      <c r="T35" s="631"/>
      <c r="U35" s="631"/>
      <c r="V35" s="631"/>
      <c r="W35" s="631"/>
      <c r="X35" s="631"/>
    </row>
    <row r="36" ht="142.5" customHeight="1">
      <c r="A36" s="448">
        <v>27</v>
      </c>
      <c r="B36" s="638" t="s">
        <v>210</v>
      </c>
      <c r="C36" s="704" t="s">
        <v>2395</v>
      </c>
      <c r="D36" s="449" t="s">
        <v>2406</v>
      </c>
      <c r="E36" s="449"/>
      <c r="F36" s="449"/>
      <c r="G36" s="451">
        <v>0.5</v>
      </c>
      <c r="H36" s="452" t="s">
        <v>28</v>
      </c>
      <c r="I36" s="448" t="s">
        <v>201</v>
      </c>
      <c r="J36" s="453">
        <v>45386</v>
      </c>
      <c r="K36" s="448" t="s">
        <v>281</v>
      </c>
      <c r="L36" s="699" t="s">
        <v>2407</v>
      </c>
      <c r="M36" s="448" t="s">
        <v>2339</v>
      </c>
      <c r="N36" s="457" t="s">
        <v>2408</v>
      </c>
      <c r="O36" s="569" t="s">
        <v>2409</v>
      </c>
      <c r="P36" s="631"/>
      <c r="Q36" s="631"/>
      <c r="R36" s="631"/>
      <c r="S36" s="631"/>
      <c r="T36" s="631"/>
      <c r="U36" s="631"/>
      <c r="V36" s="631"/>
      <c r="W36" s="631"/>
      <c r="X36" s="631"/>
    </row>
    <row r="37" ht="52.5">
      <c r="A37" s="448">
        <v>28</v>
      </c>
      <c r="B37" s="638" t="s">
        <v>210</v>
      </c>
      <c r="C37" s="704" t="s">
        <v>2410</v>
      </c>
      <c r="D37" s="449" t="s">
        <v>2411</v>
      </c>
      <c r="E37" s="704"/>
      <c r="F37" s="449"/>
      <c r="G37" s="451">
        <v>0.5</v>
      </c>
      <c r="H37" s="452" t="s">
        <v>28</v>
      </c>
      <c r="I37" s="448" t="s">
        <v>201</v>
      </c>
      <c r="J37" s="453">
        <v>45386</v>
      </c>
      <c r="K37" s="448" t="s">
        <v>275</v>
      </c>
      <c r="L37" s="703" t="s">
        <v>2412</v>
      </c>
      <c r="M37" s="448" t="s">
        <v>2339</v>
      </c>
      <c r="N37" s="448" t="s">
        <v>318</v>
      </c>
      <c r="O37" s="569"/>
      <c r="P37" s="631"/>
      <c r="Q37" s="631"/>
      <c r="R37" s="631"/>
      <c r="S37" s="631"/>
      <c r="T37" s="631"/>
      <c r="U37" s="631"/>
      <c r="V37" s="631"/>
      <c r="W37" s="631"/>
      <c r="X37" s="631"/>
    </row>
    <row r="38" ht="54.75" customHeight="1">
      <c r="A38" s="448">
        <v>29</v>
      </c>
      <c r="B38" s="638" t="s">
        <v>210</v>
      </c>
      <c r="C38" s="704" t="s">
        <v>2410</v>
      </c>
      <c r="D38" s="449" t="s">
        <v>2413</v>
      </c>
      <c r="E38" s="704"/>
      <c r="F38" s="449"/>
      <c r="G38" s="451">
        <v>0.5</v>
      </c>
      <c r="H38" s="452" t="s">
        <v>265</v>
      </c>
      <c r="I38" s="448" t="s">
        <v>201</v>
      </c>
      <c r="J38" s="453">
        <v>45386</v>
      </c>
      <c r="K38" s="448" t="s">
        <v>275</v>
      </c>
      <c r="L38" s="701" t="s">
        <v>2414</v>
      </c>
      <c r="M38" s="448" t="s">
        <v>2339</v>
      </c>
      <c r="N38" s="448" t="s">
        <v>318</v>
      </c>
      <c r="O38" s="569"/>
      <c r="P38" s="631"/>
      <c r="Q38" s="631"/>
      <c r="R38" s="631"/>
      <c r="S38" s="631"/>
      <c r="T38" s="631"/>
      <c r="U38" s="631"/>
      <c r="V38" s="631"/>
      <c r="W38" s="631"/>
      <c r="X38" s="631"/>
    </row>
    <row r="39" ht="71.25" customHeight="1">
      <c r="A39" s="448">
        <v>30</v>
      </c>
      <c r="B39" s="638" t="s">
        <v>210</v>
      </c>
      <c r="C39" s="704" t="s">
        <v>2410</v>
      </c>
      <c r="D39" s="449" t="s">
        <v>2415</v>
      </c>
      <c r="E39" s="449"/>
      <c r="F39" s="449"/>
      <c r="G39" s="451">
        <v>0.5</v>
      </c>
      <c r="H39" s="452" t="s">
        <v>265</v>
      </c>
      <c r="I39" s="448" t="s">
        <v>201</v>
      </c>
      <c r="J39" s="453">
        <v>45386</v>
      </c>
      <c r="K39" s="448" t="s">
        <v>275</v>
      </c>
      <c r="L39" s="699" t="s">
        <v>2416</v>
      </c>
      <c r="M39" s="448" t="s">
        <v>2339</v>
      </c>
      <c r="N39" s="448" t="s">
        <v>318</v>
      </c>
      <c r="O39" s="569"/>
      <c r="P39" s="631"/>
      <c r="Q39" s="631"/>
      <c r="R39" s="631"/>
      <c r="S39" s="631"/>
      <c r="T39" s="631"/>
      <c r="U39" s="631"/>
      <c r="V39" s="631"/>
      <c r="W39" s="631"/>
      <c r="X39" s="631"/>
    </row>
    <row r="40" ht="133.5" customHeight="1">
      <c r="A40" s="448">
        <v>31</v>
      </c>
      <c r="B40" s="638" t="s">
        <v>210</v>
      </c>
      <c r="C40" s="704" t="s">
        <v>2410</v>
      </c>
      <c r="D40" s="449" t="s">
        <v>2417</v>
      </c>
      <c r="E40" s="449"/>
      <c r="F40" s="449"/>
      <c r="G40" s="451">
        <v>0.5</v>
      </c>
      <c r="H40" s="452" t="s">
        <v>28</v>
      </c>
      <c r="I40" s="448" t="s">
        <v>201</v>
      </c>
      <c r="J40" s="453">
        <v>45386</v>
      </c>
      <c r="K40" s="448" t="s">
        <v>275</v>
      </c>
      <c r="L40" s="702" t="s">
        <v>2418</v>
      </c>
      <c r="M40" s="448" t="s">
        <v>2339</v>
      </c>
      <c r="N40" s="448" t="s">
        <v>318</v>
      </c>
      <c r="O40" s="569"/>
      <c r="P40" s="631"/>
      <c r="Q40" s="631"/>
      <c r="R40" s="631"/>
      <c r="S40" s="631"/>
      <c r="T40" s="631"/>
      <c r="U40" s="631"/>
      <c r="V40" s="631"/>
      <c r="W40" s="631"/>
      <c r="X40" s="631"/>
    </row>
    <row r="41" ht="159.75" customHeight="1">
      <c r="A41" s="448">
        <v>32</v>
      </c>
      <c r="B41" s="638" t="s">
        <v>210</v>
      </c>
      <c r="C41" s="704" t="s">
        <v>2410</v>
      </c>
      <c r="D41" s="449" t="s">
        <v>2419</v>
      </c>
      <c r="E41" s="449"/>
      <c r="F41" s="449"/>
      <c r="G41" s="451">
        <v>0.5</v>
      </c>
      <c r="H41" s="452" t="s">
        <v>28</v>
      </c>
      <c r="I41" s="448" t="s">
        <v>201</v>
      </c>
      <c r="J41" s="453">
        <v>45386</v>
      </c>
      <c r="K41" s="448" t="s">
        <v>275</v>
      </c>
      <c r="L41" s="703" t="s">
        <v>2420</v>
      </c>
      <c r="M41" s="448" t="s">
        <v>2339</v>
      </c>
      <c r="N41" s="448" t="s">
        <v>318</v>
      </c>
      <c r="O41" s="569"/>
      <c r="P41" s="631"/>
      <c r="Q41" s="631"/>
      <c r="R41" s="631"/>
      <c r="S41" s="631"/>
      <c r="T41" s="631"/>
      <c r="U41" s="631"/>
      <c r="V41" s="631"/>
      <c r="W41" s="631"/>
      <c r="X41" s="631"/>
    </row>
    <row r="42" ht="31.5">
      <c r="A42" s="448">
        <v>33</v>
      </c>
      <c r="B42" s="638" t="s">
        <v>210</v>
      </c>
      <c r="C42" s="695" t="s">
        <v>427</v>
      </c>
      <c r="D42" s="457" t="s">
        <v>2421</v>
      </c>
      <c r="E42" s="449"/>
      <c r="F42" s="449"/>
      <c r="G42" s="451">
        <v>0.5</v>
      </c>
      <c r="H42" s="452" t="s">
        <v>27</v>
      </c>
      <c r="I42" s="448" t="s">
        <v>201</v>
      </c>
      <c r="J42" s="453">
        <v>45415</v>
      </c>
      <c r="K42" s="448" t="s">
        <v>275</v>
      </c>
      <c r="L42" s="702" t="s">
        <v>2422</v>
      </c>
      <c r="M42" s="448" t="s">
        <v>2339</v>
      </c>
      <c r="N42" s="448" t="s">
        <v>318</v>
      </c>
      <c r="O42" s="569"/>
      <c r="P42" s="631"/>
      <c r="Q42" s="631"/>
      <c r="R42" s="631"/>
      <c r="S42" s="631"/>
      <c r="T42" s="631"/>
      <c r="U42" s="631"/>
      <c r="V42" s="631"/>
      <c r="W42" s="631"/>
      <c r="X42" s="631"/>
    </row>
    <row r="43" ht="134.25" customHeight="1">
      <c r="A43" s="448">
        <v>34</v>
      </c>
      <c r="B43" s="638" t="s">
        <v>210</v>
      </c>
      <c r="C43" s="695" t="s">
        <v>427</v>
      </c>
      <c r="D43" s="449" t="s">
        <v>2423</v>
      </c>
      <c r="E43" s="449"/>
      <c r="F43" s="449"/>
      <c r="G43" s="451">
        <v>1</v>
      </c>
      <c r="H43" s="452" t="s">
        <v>22</v>
      </c>
      <c r="I43" s="448" t="s">
        <v>201</v>
      </c>
      <c r="J43" s="453">
        <v>45439</v>
      </c>
      <c r="K43" s="448" t="s">
        <v>281</v>
      </c>
      <c r="L43" s="701" t="s">
        <v>2424</v>
      </c>
      <c r="M43" s="448" t="s">
        <v>2339</v>
      </c>
      <c r="N43" s="457" t="s">
        <v>2425</v>
      </c>
      <c r="O43" s="569" t="s">
        <v>2426</v>
      </c>
      <c r="P43" s="631"/>
      <c r="Q43" s="631"/>
      <c r="R43" s="631"/>
      <c r="S43" s="631"/>
      <c r="T43" s="631"/>
      <c r="U43" s="631"/>
      <c r="V43" s="631"/>
      <c r="W43" s="631"/>
      <c r="X43" s="631"/>
    </row>
    <row r="44" ht="51">
      <c r="A44" s="448">
        <v>35</v>
      </c>
      <c r="B44" s="638" t="s">
        <v>210</v>
      </c>
      <c r="C44" s="695" t="s">
        <v>427</v>
      </c>
      <c r="D44" s="457" t="s">
        <v>2427</v>
      </c>
      <c r="E44" s="449"/>
      <c r="F44" s="449"/>
      <c r="G44" s="451">
        <v>0.5</v>
      </c>
      <c r="H44" s="452" t="s">
        <v>27</v>
      </c>
      <c r="I44" s="448" t="s">
        <v>201</v>
      </c>
      <c r="J44" s="448" t="s">
        <v>2339</v>
      </c>
      <c r="K44" s="448" t="s">
        <v>2327</v>
      </c>
      <c r="L44" s="701" t="s">
        <v>2428</v>
      </c>
      <c r="M44" s="448"/>
      <c r="N44" s="448"/>
      <c r="O44" s="569"/>
      <c r="P44" s="631"/>
      <c r="Q44" s="631"/>
      <c r="R44" s="631"/>
      <c r="S44" s="631"/>
      <c r="T44" s="631"/>
      <c r="U44" s="631"/>
      <c r="V44" s="631"/>
      <c r="W44" s="631"/>
      <c r="X44" s="631"/>
    </row>
    <row r="45" ht="52.5">
      <c r="A45" s="448">
        <v>36</v>
      </c>
      <c r="B45" s="638" t="s">
        <v>210</v>
      </c>
      <c r="C45" s="695" t="s">
        <v>2325</v>
      </c>
      <c r="D45" s="449" t="s">
        <v>2429</v>
      </c>
      <c r="E45" s="449"/>
      <c r="F45" s="449"/>
      <c r="G45" s="451">
        <v>0.5</v>
      </c>
      <c r="H45" s="452" t="s">
        <v>28</v>
      </c>
      <c r="I45" s="448" t="s">
        <v>201</v>
      </c>
      <c r="J45" s="448" t="s">
        <v>2339</v>
      </c>
      <c r="K45" s="448" t="s">
        <v>2327</v>
      </c>
      <c r="L45" s="701" t="s">
        <v>2430</v>
      </c>
      <c r="M45" s="448"/>
      <c r="N45" s="448"/>
      <c r="O45" s="569"/>
      <c r="P45" s="631"/>
      <c r="Q45" s="631"/>
      <c r="R45" s="631"/>
      <c r="S45" s="631"/>
      <c r="T45" s="631"/>
      <c r="U45" s="631"/>
      <c r="V45" s="631"/>
      <c r="W45" s="631"/>
      <c r="X45" s="631"/>
    </row>
    <row r="46" ht="76.5">
      <c r="A46" s="448">
        <v>37</v>
      </c>
      <c r="B46" s="638" t="s">
        <v>210</v>
      </c>
      <c r="C46" s="695" t="s">
        <v>2325</v>
      </c>
      <c r="D46" s="449" t="s">
        <v>2431</v>
      </c>
      <c r="E46" s="449"/>
      <c r="F46" s="449"/>
      <c r="G46" s="451">
        <v>0.5</v>
      </c>
      <c r="H46" s="452" t="s">
        <v>28</v>
      </c>
      <c r="I46" s="448" t="s">
        <v>201</v>
      </c>
      <c r="J46" s="448" t="s">
        <v>2339</v>
      </c>
      <c r="K46" s="448" t="s">
        <v>2327</v>
      </c>
      <c r="L46" s="699" t="s">
        <v>2357</v>
      </c>
      <c r="M46" s="448"/>
      <c r="N46" s="448"/>
      <c r="O46" s="569"/>
      <c r="P46" s="631"/>
      <c r="Q46" s="631"/>
      <c r="R46" s="631"/>
      <c r="S46" s="631"/>
      <c r="T46" s="631"/>
      <c r="U46" s="631"/>
      <c r="V46" s="631"/>
      <c r="W46" s="631"/>
      <c r="X46" s="631"/>
    </row>
    <row r="47" ht="120" customHeight="1">
      <c r="A47" s="448">
        <v>38</v>
      </c>
      <c r="B47" s="638" t="s">
        <v>210</v>
      </c>
      <c r="C47" s="695" t="s">
        <v>2432</v>
      </c>
      <c r="D47" s="449" t="s">
        <v>2433</v>
      </c>
      <c r="E47" s="449"/>
      <c r="F47" s="449"/>
      <c r="G47" s="451">
        <v>0.5</v>
      </c>
      <c r="H47" s="452" t="s">
        <v>28</v>
      </c>
      <c r="I47" s="448" t="s">
        <v>201</v>
      </c>
      <c r="J47" s="448" t="s">
        <v>2339</v>
      </c>
      <c r="K47" s="448" t="s">
        <v>2327</v>
      </c>
      <c r="L47" s="701" t="s">
        <v>2434</v>
      </c>
      <c r="M47" s="448"/>
      <c r="N47" s="448"/>
      <c r="O47" s="569"/>
      <c r="P47" s="631"/>
      <c r="Q47" s="631"/>
      <c r="R47" s="631"/>
      <c r="S47" s="631"/>
      <c r="T47" s="631"/>
      <c r="U47" s="631"/>
      <c r="V47" s="631"/>
      <c r="W47" s="631"/>
      <c r="X47" s="631"/>
    </row>
    <row r="48" ht="161.25" customHeight="1">
      <c r="A48" s="448">
        <v>39</v>
      </c>
      <c r="B48" s="638" t="s">
        <v>210</v>
      </c>
      <c r="C48" s="695" t="s">
        <v>2410</v>
      </c>
      <c r="D48" s="449" t="s">
        <v>2435</v>
      </c>
      <c r="E48" s="449"/>
      <c r="F48" s="449"/>
      <c r="G48" s="451">
        <v>0.5</v>
      </c>
      <c r="H48" s="452" t="s">
        <v>28</v>
      </c>
      <c r="I48" s="448" t="s">
        <v>201</v>
      </c>
      <c r="J48" s="448" t="s">
        <v>2339</v>
      </c>
      <c r="K48" s="448" t="s">
        <v>2327</v>
      </c>
      <c r="L48" s="699" t="s">
        <v>2436</v>
      </c>
      <c r="M48" s="448"/>
      <c r="N48" s="448"/>
      <c r="O48" s="569"/>
      <c r="P48" s="631"/>
      <c r="Q48" s="631"/>
      <c r="R48" s="631"/>
      <c r="S48" s="631"/>
      <c r="T48" s="631"/>
      <c r="U48" s="631"/>
      <c r="V48" s="631"/>
      <c r="W48" s="631"/>
      <c r="X48" s="631"/>
    </row>
    <row r="49" ht="52.5">
      <c r="A49" s="448">
        <v>40</v>
      </c>
      <c r="B49" s="638" t="s">
        <v>210</v>
      </c>
      <c r="C49" s="695" t="s">
        <v>2410</v>
      </c>
      <c r="D49" s="449" t="s">
        <v>2437</v>
      </c>
      <c r="E49" s="449"/>
      <c r="F49" s="449"/>
      <c r="G49" s="451">
        <v>0.5</v>
      </c>
      <c r="H49" s="452" t="s">
        <v>28</v>
      </c>
      <c r="I49" s="448" t="s">
        <v>201</v>
      </c>
      <c r="J49" s="448" t="s">
        <v>2339</v>
      </c>
      <c r="K49" s="448" t="s">
        <v>2327</v>
      </c>
      <c r="L49" s="701" t="s">
        <v>2438</v>
      </c>
      <c r="M49" s="448"/>
      <c r="N49" s="448"/>
      <c r="O49" s="569"/>
      <c r="P49" s="631"/>
      <c r="Q49" s="631"/>
      <c r="R49" s="631"/>
      <c r="S49" s="631"/>
      <c r="T49" s="631"/>
      <c r="U49" s="631"/>
      <c r="V49" s="631"/>
      <c r="W49" s="631"/>
      <c r="X49" s="631"/>
    </row>
    <row r="50" ht="51">
      <c r="A50" s="739"/>
      <c r="B50" s="638"/>
      <c r="C50" s="695"/>
      <c r="D50" s="218"/>
      <c r="E50" s="449"/>
      <c r="F50" s="449"/>
      <c r="G50" s="451"/>
      <c r="H50" s="452"/>
      <c r="I50" s="448"/>
      <c r="J50" s="453"/>
      <c r="K50" s="448"/>
      <c r="L50" s="699"/>
      <c r="M50" s="448"/>
      <c r="N50" s="448"/>
      <c r="O50" s="569"/>
      <c r="P50" s="631"/>
      <c r="Q50" s="631"/>
      <c r="R50" s="631"/>
      <c r="S50" s="631"/>
      <c r="T50" s="631"/>
      <c r="U50" s="631"/>
      <c r="V50" s="631"/>
      <c r="W50" s="631"/>
      <c r="X50" s="631"/>
    </row>
    <row r="51" ht="38.25">
      <c r="A51" s="448"/>
      <c r="B51" s="638"/>
      <c r="C51" s="695"/>
      <c r="D51" s="218"/>
      <c r="E51" s="449"/>
      <c r="F51" s="449"/>
      <c r="G51" s="451"/>
      <c r="H51" s="452"/>
      <c r="I51" s="448"/>
      <c r="J51" s="453"/>
      <c r="K51" s="448"/>
      <c r="L51" s="701"/>
      <c r="M51" s="448"/>
      <c r="N51" s="448"/>
      <c r="O51" s="569"/>
      <c r="P51" s="631"/>
      <c r="Q51" s="631"/>
      <c r="R51" s="631"/>
      <c r="S51" s="631"/>
      <c r="T51" s="631"/>
      <c r="U51" s="631"/>
      <c r="V51" s="631"/>
      <c r="W51" s="631"/>
      <c r="X51" s="631"/>
    </row>
    <row r="52" ht="89.25">
      <c r="A52" s="448"/>
      <c r="B52" s="638"/>
      <c r="C52" s="695"/>
      <c r="D52" s="218"/>
      <c r="E52" s="449"/>
      <c r="F52" s="449"/>
      <c r="G52" s="451"/>
      <c r="H52" s="452"/>
      <c r="I52" s="448"/>
      <c r="J52" s="453"/>
      <c r="K52" s="448"/>
      <c r="L52" s="699"/>
      <c r="M52" s="448"/>
      <c r="N52" s="448"/>
      <c r="O52" s="569"/>
      <c r="P52" s="631"/>
      <c r="Q52" s="631"/>
      <c r="R52" s="631"/>
      <c r="S52" s="631"/>
      <c r="T52" s="631"/>
      <c r="U52" s="631"/>
      <c r="V52" s="631"/>
      <c r="W52" s="631"/>
      <c r="X52" s="631"/>
    </row>
    <row r="53" s="740" customFormat="1" ht="15.75">
      <c r="A53" s="448"/>
      <c r="B53" s="741"/>
      <c r="C53" s="742"/>
      <c r="D53" s="743"/>
      <c r="E53" s="743"/>
      <c r="F53" s="743"/>
      <c r="G53" s="744"/>
      <c r="H53" s="745"/>
      <c r="I53" s="739"/>
      <c r="J53" s="746"/>
      <c r="K53" s="739"/>
      <c r="L53" s="747"/>
      <c r="M53" s="739"/>
      <c r="N53" s="739"/>
      <c r="O53" s="748"/>
      <c r="P53" s="749"/>
      <c r="Q53" s="749"/>
      <c r="R53" s="749"/>
      <c r="S53" s="749"/>
      <c r="T53" s="749"/>
      <c r="U53" s="749"/>
      <c r="V53" s="749"/>
      <c r="W53" s="749"/>
      <c r="X53" s="749"/>
      <c r="AL53" s="740"/>
    </row>
    <row r="54" ht="15.75">
      <c r="A54" s="448"/>
      <c r="B54" s="638"/>
      <c r="C54" s="695"/>
      <c r="D54" s="449"/>
      <c r="E54" s="449"/>
      <c r="F54" s="449"/>
      <c r="G54" s="451"/>
      <c r="H54" s="452"/>
      <c r="I54" s="448"/>
      <c r="J54" s="453"/>
      <c r="K54" s="448"/>
      <c r="L54" s="699"/>
      <c r="M54" s="448"/>
      <c r="N54" s="448"/>
      <c r="O54" s="569"/>
      <c r="P54" s="631"/>
      <c r="Q54" s="631"/>
      <c r="R54" s="631"/>
      <c r="S54" s="631"/>
      <c r="T54" s="631"/>
      <c r="U54" s="631"/>
      <c r="V54" s="631"/>
      <c r="W54" s="631"/>
      <c r="X54" s="631"/>
    </row>
    <row r="55" ht="52.5">
      <c r="A55" s="448"/>
      <c r="B55" s="638"/>
      <c r="C55" s="695"/>
      <c r="D55" s="449"/>
      <c r="E55" s="449"/>
      <c r="F55" s="449"/>
      <c r="G55" s="451"/>
      <c r="H55" s="452"/>
      <c r="I55" s="448"/>
      <c r="J55" s="453"/>
      <c r="K55" s="448"/>
      <c r="L55" s="701"/>
      <c r="M55" s="448"/>
      <c r="N55" s="448"/>
      <c r="O55" s="569"/>
      <c r="P55" s="631"/>
      <c r="Q55" s="631"/>
      <c r="R55" s="631"/>
      <c r="S55" s="631"/>
      <c r="T55" s="631"/>
      <c r="U55" s="631"/>
      <c r="V55" s="631"/>
      <c r="W55" s="631"/>
      <c r="X55" s="631"/>
    </row>
    <row r="56" ht="15.75">
      <c r="A56" s="448"/>
      <c r="B56" s="638"/>
      <c r="C56" s="695"/>
      <c r="D56" s="449"/>
      <c r="E56" s="449"/>
      <c r="F56" s="449"/>
      <c r="G56" s="451"/>
      <c r="H56" s="452"/>
      <c r="I56" s="448"/>
      <c r="J56" s="453"/>
      <c r="K56" s="448"/>
      <c r="L56" s="699"/>
      <c r="M56" s="448"/>
      <c r="N56" s="448"/>
      <c r="O56" s="569"/>
      <c r="P56" s="631"/>
      <c r="Q56" s="631"/>
      <c r="R56" s="631"/>
      <c r="S56" s="631"/>
      <c r="T56" s="631"/>
      <c r="U56" s="631"/>
      <c r="V56" s="631"/>
      <c r="W56" s="631"/>
      <c r="X56" s="631"/>
    </row>
    <row r="57" ht="38.25">
      <c r="A57" s="448"/>
      <c r="B57" s="638"/>
      <c r="C57" s="695"/>
      <c r="D57" s="449"/>
      <c r="E57" s="449"/>
      <c r="F57" s="449"/>
      <c r="G57" s="451"/>
      <c r="H57" s="452"/>
      <c r="I57" s="448"/>
      <c r="J57" s="453"/>
      <c r="K57" s="448"/>
      <c r="L57" s="701"/>
      <c r="M57" s="448"/>
      <c r="N57" s="448"/>
      <c r="O57" s="569"/>
      <c r="P57" s="631"/>
      <c r="Q57" s="631"/>
      <c r="R57" s="631"/>
      <c r="S57" s="631"/>
      <c r="T57" s="631"/>
      <c r="U57" s="631"/>
      <c r="V57" s="631"/>
      <c r="W57" s="631"/>
      <c r="X57" s="631"/>
    </row>
    <row r="58" ht="76.5">
      <c r="A58" s="448"/>
      <c r="B58" s="638"/>
      <c r="C58" s="695"/>
      <c r="D58" s="449"/>
      <c r="E58" s="449"/>
      <c r="F58" s="449"/>
      <c r="G58" s="451"/>
      <c r="H58" s="452"/>
      <c r="I58" s="448"/>
      <c r="J58" s="453"/>
      <c r="K58" s="448"/>
      <c r="L58" s="699"/>
      <c r="M58" s="448"/>
      <c r="N58" s="448"/>
      <c r="O58" s="569"/>
      <c r="P58" s="631"/>
      <c r="Q58" s="631"/>
      <c r="R58" s="631"/>
      <c r="S58" s="631"/>
      <c r="T58" s="631"/>
      <c r="U58" s="631"/>
      <c r="V58" s="631"/>
      <c r="W58" s="631"/>
      <c r="X58" s="631"/>
    </row>
    <row r="59" ht="31.5">
      <c r="A59" s="448"/>
      <c r="B59" s="638"/>
      <c r="C59" s="695"/>
      <c r="D59" s="449"/>
      <c r="E59" s="449"/>
      <c r="F59" s="449"/>
      <c r="G59" s="451"/>
      <c r="H59" s="452"/>
      <c r="I59" s="448"/>
      <c r="J59" s="453"/>
      <c r="K59" s="448"/>
      <c r="L59" s="701"/>
      <c r="M59" s="448"/>
      <c r="N59" s="448"/>
      <c r="O59" s="569"/>
      <c r="P59" s="631"/>
      <c r="Q59" s="631"/>
      <c r="R59" s="631"/>
      <c r="S59" s="631"/>
      <c r="T59" s="631"/>
      <c r="U59" s="631"/>
      <c r="V59" s="631"/>
      <c r="W59" s="631"/>
      <c r="X59" s="631"/>
    </row>
    <row r="60">
      <c r="A60" s="448"/>
      <c r="B60" s="448"/>
      <c r="C60" s="695"/>
      <c r="D60" s="449"/>
      <c r="E60" s="449"/>
      <c r="F60" s="449"/>
      <c r="G60" s="451"/>
      <c r="H60" s="452"/>
      <c r="I60" s="448"/>
      <c r="J60" s="453"/>
      <c r="K60" s="448"/>
      <c r="L60" s="699"/>
      <c r="M60" s="448"/>
      <c r="N60" s="448"/>
      <c r="O60" s="569"/>
      <c r="P60" s="631"/>
      <c r="Q60" s="631"/>
      <c r="R60" s="631"/>
      <c r="S60" s="631"/>
      <c r="T60" s="631"/>
      <c r="U60" s="631"/>
      <c r="V60" s="631"/>
      <c r="W60" s="631"/>
      <c r="X60" s="631"/>
    </row>
    <row r="61">
      <c r="A61" s="448"/>
      <c r="B61" s="448"/>
      <c r="C61" s="695"/>
      <c r="D61" s="449"/>
      <c r="E61" s="449"/>
      <c r="F61" s="449"/>
      <c r="G61" s="451"/>
      <c r="H61" s="452"/>
      <c r="I61" s="448"/>
      <c r="J61" s="453"/>
      <c r="K61" s="448"/>
      <c r="L61" s="699"/>
      <c r="M61" s="448"/>
      <c r="N61" s="448"/>
      <c r="O61" s="569"/>
      <c r="P61" s="631"/>
      <c r="Q61" s="631"/>
      <c r="R61" s="631"/>
      <c r="S61" s="631"/>
      <c r="T61" s="631"/>
      <c r="U61" s="631"/>
      <c r="V61" s="631"/>
      <c r="W61" s="631"/>
      <c r="X61" s="631"/>
    </row>
    <row r="62">
      <c r="A62" s="448"/>
      <c r="B62" s="448"/>
      <c r="C62" s="695"/>
      <c r="D62" s="449"/>
      <c r="E62" s="449"/>
      <c r="F62" s="449"/>
      <c r="G62" s="451"/>
      <c r="H62" s="452"/>
      <c r="I62" s="448"/>
      <c r="J62" s="453"/>
      <c r="K62" s="448"/>
      <c r="L62" s="699"/>
      <c r="M62" s="448"/>
      <c r="N62" s="448"/>
      <c r="O62" s="569"/>
      <c r="P62" s="631"/>
      <c r="Q62" s="631"/>
      <c r="R62" s="631"/>
      <c r="S62" s="631"/>
      <c r="T62" s="631"/>
      <c r="U62" s="631"/>
      <c r="V62" s="631"/>
      <c r="W62" s="631"/>
      <c r="X62" s="631"/>
    </row>
    <row r="63">
      <c r="A63" s="448"/>
      <c r="B63" s="448"/>
      <c r="C63" s="695"/>
      <c r="D63" s="449"/>
      <c r="E63" s="449"/>
      <c r="F63" s="449"/>
      <c r="G63" s="451"/>
      <c r="H63" s="452"/>
      <c r="I63" s="448"/>
      <c r="J63" s="453"/>
      <c r="K63" s="448"/>
      <c r="L63" s="750"/>
      <c r="M63" s="448"/>
      <c r="N63" s="448"/>
      <c r="O63" s="569"/>
      <c r="P63" s="631"/>
      <c r="Q63" s="631"/>
      <c r="R63" s="631"/>
      <c r="S63" s="631"/>
      <c r="T63" s="631"/>
      <c r="U63" s="631"/>
      <c r="V63" s="631"/>
      <c r="W63" s="631"/>
      <c r="X63" s="631"/>
    </row>
    <row r="64">
      <c r="A64" s="751"/>
      <c r="B64" s="448"/>
      <c r="C64" s="695"/>
      <c r="D64" s="449"/>
      <c r="E64" s="449"/>
      <c r="F64" s="449"/>
      <c r="G64" s="451"/>
      <c r="H64" s="452"/>
      <c r="I64" s="448"/>
      <c r="J64" s="453"/>
      <c r="K64" s="448"/>
      <c r="L64" s="750"/>
      <c r="M64" s="448"/>
      <c r="N64" s="448"/>
      <c r="O64" s="569"/>
      <c r="P64" s="631"/>
      <c r="Q64" s="631"/>
      <c r="R64" s="631"/>
      <c r="S64" s="631"/>
      <c r="T64" s="631"/>
      <c r="U64" s="631"/>
      <c r="V64" s="631"/>
      <c r="W64" s="631"/>
      <c r="X64" s="631"/>
    </row>
    <row r="65" ht="15.75" customHeight="1">
      <c r="A65" s="225"/>
      <c r="B65" s="225"/>
      <c r="C65" s="722"/>
      <c r="D65" s="225"/>
      <c r="E65" s="225"/>
      <c r="F65" s="225"/>
      <c r="G65" s="225"/>
      <c r="H65" s="225"/>
      <c r="I65" s="225"/>
      <c r="J65" s="225"/>
      <c r="K65" s="225"/>
      <c r="L65" s="472"/>
      <c r="M65" s="664"/>
      <c r="N65" s="664"/>
      <c r="O65" s="723"/>
      <c r="P65" s="225"/>
      <c r="Q65" s="225"/>
      <c r="R65" s="225"/>
      <c r="S65" s="225"/>
      <c r="T65" s="225"/>
      <c r="U65" s="225"/>
      <c r="V65" s="225"/>
      <c r="W65" s="225"/>
      <c r="X65" s="225"/>
    </row>
    <row r="66" ht="15.75" customHeight="1">
      <c r="A66" s="225"/>
      <c r="B66" s="225"/>
      <c r="C66" s="722"/>
      <c r="D66" s="225"/>
      <c r="E66" s="225"/>
      <c r="F66" s="225"/>
      <c r="G66" s="225"/>
      <c r="H66" s="225"/>
      <c r="I66" s="225"/>
      <c r="J66" s="225"/>
      <c r="K66" s="225"/>
      <c r="L66" s="472"/>
      <c r="M66" s="664"/>
      <c r="N66" s="664"/>
      <c r="O66" s="723"/>
      <c r="P66" s="225"/>
      <c r="Q66" s="225"/>
      <c r="R66" s="225"/>
      <c r="S66" s="225"/>
      <c r="T66" s="225"/>
      <c r="U66" s="225"/>
      <c r="V66" s="225"/>
      <c r="W66" s="225"/>
      <c r="X66" s="225"/>
    </row>
    <row r="67" ht="15.75" customHeight="1">
      <c r="A67" s="225"/>
      <c r="I67" s="225"/>
      <c r="J67" s="225"/>
    </row>
    <row r="68" ht="15.75" customHeight="1">
      <c r="I68" s="225"/>
      <c r="J68" s="225"/>
    </row>
  </sheetData>
  <sheetProtection autoFilter="1" deleteColumns="1" deleteRows="1" formatCells="1" formatColumns="1" formatRows="1" insertColumns="1" insertHyperlinks="1" insertRows="1" pivotTables="1" selectLockedCells="1" selectUnlockedCells="1" sheet="0" sort="1"/>
  <dataValidations count="118" disablePrompts="0">
    <dataValidation sqref="G10 G53 G57:G6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58:H64" type="list" allowBlank="1" errorStyle="stop" imeMode="noControl" operator="between" showDropDown="0" showErrorMessage="0" showInputMessage="0">
      <formula1>'Списки'!$E$2:$E$1002</formula1>
    </dataValidation>
    <dataValidation sqref="K11:K14 K16 K20 K22 K24:K28 K31 K36 K38:K39 K43:K44 K50:K64" type="list" allowBlank="1" errorStyle="stop" imeMode="noControl" operator="between" showDropDown="0" showErrorMessage="0" showInputMessage="0">
      <formula1>'Списки'!$A$2:$A$1002</formula1>
    </dataValidation>
    <dataValidation sqref="H57" type="list" allowBlank="1" errorStyle="stop" imeMode="noControl" operator="between" showDropDown="0" showErrorMessage="0" showInputMessage="0">
      <formula1>'Списки'!$E$2:$E$1002</formula1>
    </dataValidation>
    <dataValidation sqref="G56" type="list" allowBlank="1" errorStyle="stop" imeMode="noControl" operator="between" showDropDown="0" showErrorMessage="0" showInputMessage="0">
      <formula1>'Списки'!$G$2:$G$4</formula1>
    </dataValidation>
    <dataValidation sqref="H56"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H46" type="list" allowBlank="1" errorStyle="stop" imeMode="noControl" operator="between" showDropDown="0" showErrorMessage="0" showInputMessage="0">
      <formula1>'Списки'!$E$2:$E$1002</formula1>
    </dataValidation>
    <dataValidation sqref="G52" type="list" allowBlank="1" errorStyle="stop" imeMode="noControl" operator="between" showDropDown="0" showErrorMessage="0" showInputMessage="0">
      <formula1>'Списки'!$G$2:$G$4</formula1>
    </dataValidation>
    <dataValidation sqref="H52" type="list" allowBlank="1" errorStyle="stop" imeMode="noControl" operator="between" showDropDown="0" showErrorMessage="0" showInputMessage="0">
      <formula1>'Списки'!$E$2:$E$1002</formula1>
    </dataValidation>
    <dataValidation sqref="G50" type="list" allowBlank="1" errorStyle="stop" imeMode="noControl" operator="between" showDropDown="0" showErrorMessage="0" showInputMessage="0">
      <formula1>'Списки'!$G$2:$G$4</formula1>
    </dataValidation>
    <dataValidation sqref="H50" type="list" allowBlank="1" errorStyle="stop" imeMode="noControl" operator="between" showDropDown="0" showErrorMessage="0" showInputMessage="0">
      <formula1>'Списки'!$E$2:$E$1002</formula1>
    </dataValidation>
    <dataValidation sqref="G51" type="list" allowBlank="1" errorStyle="stop" imeMode="noControl" operator="between" showDropDown="0" showErrorMessage="0" showInputMessage="0">
      <formula1>'Списки'!$G$2:$G$4</formula1>
    </dataValidation>
    <dataValidation sqref="H51" type="list" allowBlank="1" errorStyle="stop" imeMode="noControl" operator="between" showDropDown="0" showErrorMessage="0" showInputMessage="0">
      <formula1>'Списки'!$E$2:$E$1002</formula1>
    </dataValidation>
    <dataValidation sqref="H53" type="list" allowBlank="1" errorStyle="stop" imeMode="noControl" operator="between" showDropDown="0" showErrorMessage="0" showInputMessage="0">
      <formula1>'Списки'!$E$2:$E$1002</formula1>
    </dataValidation>
    <dataValidation sqref="G54" type="list" allowBlank="1" errorStyle="stop" imeMode="noControl" operator="between" showDropDown="0" showErrorMessage="0" showInputMessage="0">
      <formula1>'Списки'!$G$2:$G$4</formula1>
    </dataValidation>
    <dataValidation sqref="H54" type="list" allowBlank="1" errorStyle="stop" imeMode="noControl" operator="between" showDropDown="0" showErrorMessage="0" showInputMessage="0">
      <formula1>'Списки'!$E$2:$E$1002</formula1>
    </dataValidation>
    <dataValidation sqref="G55" type="list" allowBlank="1" errorStyle="stop" imeMode="noControl" operator="between" showDropDown="0" showErrorMessage="0" showInputMessage="0">
      <formula1>'Списки'!$G$2:$G$4</formula1>
    </dataValidation>
    <dataValidation sqref="H55"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41" type="list" allowBlank="1" errorStyle="stop" imeMode="noControl" operator="between" showDropDown="0" showErrorMessage="0" showInputMessage="0">
      <formula1>'Списки'!$G$2:$G$4</formula1>
    </dataValidation>
    <dataValidation sqref="H41"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7"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40" type="list" allowBlank="1" errorStyle="stop" imeMode="noControl" operator="between" showDropDown="0" showErrorMessage="0" showInputMessage="0">
      <formula1>'Списки'!$A$2:$A$1002</formula1>
    </dataValidation>
    <dataValidation sqref="K41" type="list" allowBlank="1" errorStyle="stop" imeMode="noControl" operator="between" showDropDown="0" showErrorMessage="0" showInputMessage="0">
      <formula1>'Списки'!$A$2:$A$1002</formula1>
    </dataValidation>
    <dataValidation sqref="K42" type="list" allowBlank="1" errorStyle="stop" imeMode="noControl" operator="between" showDropDown="0" showErrorMessage="0" showInputMessage="0">
      <formula1>'Списки'!$A$2:$A$1002</formula1>
    </dataValidation>
    <dataValidation sqref="K46" type="list" allowBlank="1" errorStyle="stop" imeMode="noControl" operator="between" showDropDown="0" showErrorMessage="0" showInputMessage="0">
      <formula1>'Списки'!$A$2:$A$1002</formula1>
    </dataValidation>
    <dataValidation sqref="G44" type="list" allowBlank="1" errorStyle="stop" imeMode="noControl" operator="between" showDropDown="0" showErrorMessage="0" showInputMessage="0">
      <formula1>'Списки'!$G$2:$G$4</formula1>
    </dataValidation>
    <dataValidation sqref="H44" type="list" allowBlank="1" errorStyle="stop" imeMode="noControl" operator="between" showDropDown="0" showErrorMessage="0" showInputMessage="0">
      <formula1>'Списки'!$E$2:$E$1002</formula1>
    </dataValidation>
    <dataValidation sqref="G46" type="list" allowBlank="1" errorStyle="stop" imeMode="noControl" operator="between" showDropDown="0" showErrorMessage="0" showInputMessage="0">
      <formula1>'Списки'!$G$2:$G$4</formula1>
    </dataValidation>
    <dataValidation sqref="K35" type="list" allowBlank="1" errorStyle="stop" imeMode="noControl" operator="between" showDropDown="0" showErrorMessage="0" showInputMessage="0">
      <formula1>'Списки'!$A$2:$A$1002</formula1>
    </dataValidation>
    <dataValidation sqref="K47"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H47" type="list" allowBlank="1" errorStyle="stop" imeMode="noControl" operator="between" showDropDown="0" showErrorMessage="0" showInputMessage="0">
      <formula1>'Списки'!$E$2:$E$1002</formula1>
    </dataValidation>
    <dataValidation sqref="G47" type="list" allowBlank="1" errorStyle="stop" imeMode="noControl" operator="between" showDropDown="0" showErrorMessage="0" showInputMessage="0">
      <formula1>'Списки'!$G$2:$G$4</formula1>
    </dataValidation>
    <dataValidation sqref="H48" type="list" allowBlank="1" errorStyle="stop" imeMode="noControl" operator="between" showDropDown="0" showErrorMessage="0" showInputMessage="0">
      <formula1>'Списки'!$E$2:$E$1002</formula1>
    </dataValidation>
    <dataValidation sqref="G48" type="list" allowBlank="1" errorStyle="stop" imeMode="noControl" operator="between" showDropDown="0" showErrorMessage="0" showInputMessage="0">
      <formula1>'Списки'!$G$2:$G$4</formula1>
    </dataValidation>
    <dataValidation sqref="K45" type="list" allowBlank="1" errorStyle="stop" imeMode="noControl" operator="between" showDropDown="0" showErrorMessage="0" showInputMessage="0">
      <formula1>'Списки'!$A$2:$A$1002</formula1>
    </dataValidation>
    <dataValidation sqref="H45" type="list" allowBlank="1" errorStyle="stop" imeMode="noControl" operator="between" showDropDown="0" showErrorMessage="0" showInputMessage="0">
      <formula1>'Списки'!$E$2:$E$1002</formula1>
    </dataValidation>
    <dataValidation sqref="G45" type="list" allowBlank="1" errorStyle="stop" imeMode="noControl" operator="between" showDropDown="0" showErrorMessage="0" showInputMessage="0">
      <formula1>'Списки'!$G$2:$G$4</formula1>
    </dataValidation>
    <dataValidation sqref="K10" type="list" allowBlank="1" errorStyle="stop" imeMode="noControl" operator="between" showDropDown="0" showErrorMessage="0" showInputMessage="0">
      <formula1>'Списки'!$A$2:$A$1002</formula1>
    </dataValidation>
    <dataValidation sqref="K49" type="list" allowBlank="1" errorStyle="stop" imeMode="noControl" operator="between" showDropDown="0" showErrorMessage="0" showInputMessage="0">
      <formula1>'Списки'!$A$2:$A$1002</formula1>
    </dataValidation>
    <dataValidation sqref="H49" type="list" allowBlank="1" errorStyle="stop" imeMode="noControl" operator="between" showDropDown="0" showErrorMessage="0" showInputMessage="0">
      <formula1>'Списки'!$E$2:$E$1002</formula1>
    </dataValidation>
    <dataValidation sqref="G49" type="list" allowBlank="1" errorStyle="stop" imeMode="noControl" operator="between" showDropDown="0" showErrorMessage="0" showInputMessage="0">
      <formula1>'Списки'!$G$2:$G$4</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100CE-0028-4F2C-8097-005600B70099}">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2100AC-0078-45B8-9237-006B00CF0023}">
            <xm:f>1</xm:f>
            <x14:dxf>
              <font>
                <color indexed="65"/>
              </font>
              <fill>
                <patternFill patternType="solid">
                  <fgColor rgb="FF434343"/>
                  <bgColor rgb="FF434343"/>
                </patternFill>
              </fill>
              <border>
                <left style="none"/>
                <right style="none"/>
                <top style="none"/>
                <bottom style="none"/>
                <diagonal style="none"/>
              </border>
            </x14:dxf>
          </x14:cfRule>
          <xm:sqref>G10:G64</xm:sqref>
        </x14:conditionalFormatting>
        <x14:conditionalFormatting xmlns:xm="http://schemas.microsoft.com/office/excel/2006/main">
          <x14:cfRule type="cellIs" priority="12" operator="equal" id="{000200CF-001B-42CE-9BF0-00FA00FF0030}">
            <xm:f>1</xm:f>
            <x14:dxf>
              <font>
                <color indexed="65"/>
              </font>
              <fill>
                <patternFill patternType="solid">
                  <fgColor rgb="FF434343"/>
                  <bgColor rgb="FF434343"/>
                </patternFill>
              </fill>
              <border>
                <left style="none"/>
                <right style="none"/>
                <top style="none"/>
                <bottom style="none"/>
                <diagonal style="none"/>
              </border>
            </x14:dxf>
          </x14:cfRule>
          <xm:sqref>G56</xm:sqref>
        </x14:conditionalFormatting>
        <x14:conditionalFormatting xmlns:xm="http://schemas.microsoft.com/office/excel/2006/main">
          <x14:cfRule type="cellIs" priority="12" operator="equal" id="{00B90096-00D9-461F-B5CE-00870011007F}">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38000F-0089-4E15-B9CD-00BB00ED0091}">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220031-0026-41F2-856E-007A007A0058}">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C600F6-00E5-4E47-8EF0-0015002B0026}">
            <xm:f>1</xm:f>
            <x14:dxf>
              <font>
                <color indexed="65"/>
              </font>
              <fill>
                <patternFill patternType="solid">
                  <fgColor rgb="FF434343"/>
                  <bgColor rgb="FF434343"/>
                </patternFill>
              </fill>
              <border>
                <left style="none"/>
                <right style="none"/>
                <top style="none"/>
                <bottom style="none"/>
                <diagonal style="none"/>
              </border>
            </x14:dxf>
          </x14:cfRule>
          <xm:sqref>G52</xm:sqref>
        </x14:conditionalFormatting>
        <x14:conditionalFormatting xmlns:xm="http://schemas.microsoft.com/office/excel/2006/main">
          <x14:cfRule type="cellIs" priority="12" operator="equal" id="{00E800CE-0090-4657-9CF4-00FA007E00F6}">
            <xm:f>1</xm:f>
            <x14:dxf>
              <font>
                <color indexed="65"/>
              </font>
              <fill>
                <patternFill patternType="solid">
                  <fgColor rgb="FF434343"/>
                  <bgColor rgb="FF434343"/>
                </patternFill>
              </fill>
              <border>
                <left style="none"/>
                <right style="none"/>
                <top style="none"/>
                <bottom style="none"/>
                <diagonal style="none"/>
              </border>
            </x14:dxf>
          </x14:cfRule>
          <xm:sqref>G50</xm:sqref>
        </x14:conditionalFormatting>
        <x14:conditionalFormatting xmlns:xm="http://schemas.microsoft.com/office/excel/2006/main">
          <x14:cfRule type="cellIs" priority="12" operator="equal" id="{006B00CB-00B5-4513-88CE-00A60089007D}">
            <xm:f>1</xm:f>
            <x14:dxf>
              <font>
                <color indexed="65"/>
              </font>
              <fill>
                <patternFill patternType="solid">
                  <fgColor rgb="FF434343"/>
                  <bgColor rgb="FF434343"/>
                </patternFill>
              </fill>
              <border>
                <left style="none"/>
                <right style="none"/>
                <top style="none"/>
                <bottom style="none"/>
                <diagonal style="none"/>
              </border>
            </x14:dxf>
          </x14:cfRule>
          <xm:sqref>G54</xm:sqref>
        </x14:conditionalFormatting>
        <x14:conditionalFormatting xmlns:xm="http://schemas.microsoft.com/office/excel/2006/main">
          <x14:cfRule type="cellIs" priority="12" operator="equal" id="{00920044-00AD-4B6C-9DF6-007C0045002F}">
            <xm:f>1</xm:f>
            <x14:dxf>
              <font>
                <color indexed="65"/>
              </font>
              <fill>
                <patternFill patternType="solid">
                  <fgColor rgb="FF434343"/>
                  <bgColor rgb="FF434343"/>
                </patternFill>
              </fill>
              <border>
                <left style="none"/>
                <right style="none"/>
                <top style="none"/>
                <bottom style="none"/>
                <diagonal style="none"/>
              </border>
            </x14:dxf>
          </x14:cfRule>
          <xm:sqref>G55</xm:sqref>
        </x14:conditionalFormatting>
        <x14:conditionalFormatting xmlns:xm="http://schemas.microsoft.com/office/excel/2006/main">
          <x14:cfRule type="cellIs" priority="12" operator="equal" id="{003500E6-007C-483F-B9BD-0086005A00D9}">
            <xm:f>1</xm:f>
            <x14:dxf>
              <font>
                <color indexed="65"/>
              </font>
              <fill>
                <patternFill patternType="solid">
                  <fgColor rgb="FF434343"/>
                  <bgColor rgb="FF434343"/>
                </patternFill>
              </fill>
              <border>
                <left style="none"/>
                <right style="none"/>
                <top style="none"/>
                <bottom style="none"/>
                <diagonal style="none"/>
              </border>
            </x14:dxf>
          </x14:cfRule>
          <xm:sqref>G55</xm:sqref>
        </x14:conditionalFormatting>
        <x14:conditionalFormatting xmlns:xm="http://schemas.microsoft.com/office/excel/2006/main">
          <x14:cfRule type="cellIs" priority="12" operator="equal" id="{00EE003A-0019-4370-97B3-004A00E000FA}">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C50021-004C-4695-A19A-008100E000A2}">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230090-002B-464A-8290-00E7009D0092}">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8D00F9-0029-4F92-AC96-004300160085}">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F0068-0019-4A5D-ACF8-00DF00440009}">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C70054-00D6-4A35-ADA2-00B500E900FA}">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EC00E1-0055-4D67-BA54-00C5003B0073}">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57008B-00AA-414E-A558-00B10024006B}">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7D004B-0039-4883-A498-00D1006A00EE}">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49001F-0061-4BD6-B92A-000D00000022}">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A600F0-00E7-473A-8747-000600E5009D}">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3A00B1-002F-454C-95E8-00A400A1000C}">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DF009A-00D1-4EBC-9587-008600830099}">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A500F0-0056-4408-AA43-003700A700D1}">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EA001C-009A-4CDE-A9F1-00A900F6003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8800C2-00F5-4AEF-8FD0-004400C0003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EA0014-003E-4119-98A5-00A400480078}">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DD0093-0081-4CA1-AF5D-0091004B00E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12003F-006F-49D7-B76C-0053003D007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F100A6-005C-4A79-9D99-009A0083002F}">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6E00A7-003A-4E89-8DAE-0026004A00A4}">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300004-00F0-4BB9-AAD9-005C00380085}">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F50016-00C5-40C6-B25A-00860057002D}">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B000B3-00B9-4D0C-BBE4-001300B00049}">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9A00FB-0014-4A14-96F9-006D00DA0003}">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740036-00C5-4447-8D3F-00C10057004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CA00D7-008F-4981-9B23-007800BC001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A600FC-0040-48A3-80DA-008C00EA003F}">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CB00C8-002E-497E-ABE9-0033006A001A}">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6A0041-0006-404E-BFD2-00D000890085}">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88000E-0023-4A49-BD2F-004C00BA00C2}">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F50057-00D1-45DB-8405-00D4009B000D}">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3D0084-00EC-4CB8-988C-0023008A003B}">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1E002E-004C-4D5B-B4F7-000A00550075}">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AC00D7-0070-449E-A511-0062007B0006}">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B800DB-00B3-467D-8DF4-005C00AC000B}">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600033-00F6-44EB-A969-007100FF003D}">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8F00C4-0053-4E89-B311-0024003D004B}">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A20018-00B6-4B97-9D81-00DE002600CE}">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660097-0064-4F28-ACB9-008900750062}">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4900AF-008E-4AFE-8B0C-005B00080063}">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F400E5-00B4-4F26-AACF-00F000D300CC}">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DB0014-0079-4A79-9419-006100C300DB}">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65007D-0051-4F02-8528-00BA009D00EE}">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3300A2-0063-4967-B90C-00B400D8005A}">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10051-006D-4A46-A232-008800920036}">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1A0086-00A8-432C-A3A4-009300B20031}">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EC00AD-00AE-4192-9535-003100400045}">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FA0021-00E6-42C4-8C2C-004400610087}">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4800E0-00A9-4B17-A757-005700A90078}">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6100A2-0078-491C-9561-00F20074005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090037-0056-4082-8C21-00A900D300B9}">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DA0075-0018-4262-A7EB-00F7007B00B7}">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D10020-007A-4976-A40F-009900CD00C1}">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44006B-00FB-428B-BCCD-0059001300EE}">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210059-00C6-426A-AB3F-008F001400CE}">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2A007E-0012-4868-B616-009C00500042}">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800026-0023-4792-8240-0002001800DF}">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490006-00F5-4D7A-A56C-008A007F003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9E0096-00F3-4B5C-9555-00990095000A}">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2300D6-00C0-4344-A0F6-004200320043}">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3100EA-009F-4FFB-A772-007800D800D8}">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7400E2-00F9-4C6A-8DEB-00F30074001E}">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B20088-007E-406E-988C-00E8007B008E}">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630019-0034-4E8B-A646-005E00CA00B1}">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4F0039-00B8-4130-8BE1-00CE0091000C}">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B4000B-00CA-4225-8BCF-00E8002C002D}">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230066-0027-4672-BB66-009E00F30045}">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0400E0-0031-4DF8-82F6-001800C400F1}">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930042-0046-4666-BEDD-000C00AE00C3}">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3A004C-0035-49F4-B814-002A002A007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300BE-0054-4E11-913B-00EE00EA0029}">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CB0014-005F-4508-A795-007F00D60018}">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D90007-0001-4867-A44A-00BE0021000D}">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90005A-00BD-4267-9B45-00710032002B}">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B400BC-00E9-4B9C-A5FD-002B004800A8}">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A90093-00D8-499B-B377-00C4003C00C0}">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7E003A-0024-4B52-A24B-001D005100F9}">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11004E-00F8-4F69-A9AA-009E00AB0056}">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230090-0087-4A63-A027-00CA007A0040}">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260007-007E-4C2C-ABBE-00EB005400C3}">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9F00A0-00C0-4949-A94B-0086002400D0}">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7600E6-00AC-4236-9244-005D003E006C}">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FA00AD-00E2-4837-8AFB-005200B00026}">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E70089-0060-4E17-BE86-005900980036}">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3C006D-00AA-4ED0-AB3A-0009000F0085}">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9D0095-00F7-4677-8E2B-001100CB00E8}">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0100D9-00D3-41CA-9B7A-002600E800A7}">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18006A-00ED-4193-8873-00640032006C}">
            <xm:f>1</xm:f>
            <x14:dxf>
              <font>
                <color indexed="65"/>
              </font>
              <fill>
                <patternFill patternType="solid">
                  <fgColor rgb="FF434343"/>
                  <bgColor rgb="FF434343"/>
                </patternFill>
              </fill>
              <border>
                <left style="none"/>
                <right style="none"/>
                <top style="none"/>
                <bottom style="none"/>
                <diagonal style="none"/>
              </border>
            </x14:dxf>
          </x14:cfRule>
          <xm:sqref>G49</xm:sqref>
        </x14:conditionalFormatting>
        <x14:conditionalFormatting xmlns:xm="http://schemas.microsoft.com/office/excel/2006/main">
          <x14:cfRule type="cellIs" priority="11" operator="equal" id="{00060008-0053-4F1D-B73E-00E6007300FC}">
            <xm:f>0.5</xm:f>
            <x14:dxf>
              <font>
                <color indexed="65"/>
              </font>
              <fill>
                <patternFill patternType="solid">
                  <fgColor rgb="FF999999"/>
                  <bgColor rgb="FF999999"/>
                </patternFill>
              </fill>
              <border>
                <left style="none"/>
                <right style="none"/>
                <top style="none"/>
                <bottom style="none"/>
                <diagonal style="none"/>
              </border>
            </x14:dxf>
          </x14:cfRule>
          <xm:sqref>G10:G64</xm:sqref>
        </x14:conditionalFormatting>
        <x14:conditionalFormatting xmlns:xm="http://schemas.microsoft.com/office/excel/2006/main">
          <x14:cfRule type="cellIs" priority="11" operator="equal" id="{00B80032-00BA-4810-9348-00250019001E}">
            <xm:f>0.5</xm:f>
            <x14:dxf>
              <font>
                <color indexed="65"/>
              </font>
              <fill>
                <patternFill patternType="solid">
                  <fgColor rgb="FF999999"/>
                  <bgColor rgb="FF999999"/>
                </patternFill>
              </fill>
              <border>
                <left style="none"/>
                <right style="none"/>
                <top style="none"/>
                <bottom style="none"/>
                <diagonal style="none"/>
              </border>
            </x14:dxf>
          </x14:cfRule>
          <xm:sqref>G56</xm:sqref>
        </x14:conditionalFormatting>
        <x14:conditionalFormatting xmlns:xm="http://schemas.microsoft.com/office/excel/2006/main">
          <x14:cfRule type="cellIs" priority="11" operator="equal" id="{0098006E-0070-4B2C-ACAB-0097005900A2}">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BB004E-0085-43BF-A768-001B00D200A3}">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A6001C-0090-4A87-BC63-0088003400F9}">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9E0072-006E-49FC-8436-003B004100AA}">
            <xm:f>0.5</xm:f>
            <x14:dxf>
              <font>
                <color indexed="65"/>
              </font>
              <fill>
                <patternFill patternType="solid">
                  <fgColor rgb="FF999999"/>
                  <bgColor rgb="FF999999"/>
                </patternFill>
              </fill>
              <border>
                <left style="none"/>
                <right style="none"/>
                <top style="none"/>
                <bottom style="none"/>
                <diagonal style="none"/>
              </border>
            </x14:dxf>
          </x14:cfRule>
          <xm:sqref>G52</xm:sqref>
        </x14:conditionalFormatting>
        <x14:conditionalFormatting xmlns:xm="http://schemas.microsoft.com/office/excel/2006/main">
          <x14:cfRule type="cellIs" priority="11" operator="equal" id="{001D008C-0079-4D7A-8823-000B000900C7}">
            <xm:f>0.5</xm:f>
            <x14:dxf>
              <font>
                <color indexed="65"/>
              </font>
              <fill>
                <patternFill patternType="solid">
                  <fgColor rgb="FF999999"/>
                  <bgColor rgb="FF999999"/>
                </patternFill>
              </fill>
              <border>
                <left style="none"/>
                <right style="none"/>
                <top style="none"/>
                <bottom style="none"/>
                <diagonal style="none"/>
              </border>
            </x14:dxf>
          </x14:cfRule>
          <xm:sqref>G50</xm:sqref>
        </x14:conditionalFormatting>
        <x14:conditionalFormatting xmlns:xm="http://schemas.microsoft.com/office/excel/2006/main">
          <x14:cfRule type="cellIs" priority="11" operator="equal" id="{002600C6-00A1-462D-8BA4-005300A7004B}">
            <xm:f>0.5</xm:f>
            <x14:dxf>
              <font>
                <color indexed="65"/>
              </font>
              <fill>
                <patternFill patternType="solid">
                  <fgColor rgb="FF999999"/>
                  <bgColor rgb="FF999999"/>
                </patternFill>
              </fill>
              <border>
                <left style="none"/>
                <right style="none"/>
                <top style="none"/>
                <bottom style="none"/>
                <diagonal style="none"/>
              </border>
            </x14:dxf>
          </x14:cfRule>
          <xm:sqref>G54</xm:sqref>
        </x14:conditionalFormatting>
        <x14:conditionalFormatting xmlns:xm="http://schemas.microsoft.com/office/excel/2006/main">
          <x14:cfRule type="cellIs" priority="11" operator="equal" id="{00880002-0059-40DE-AC46-003C004E00D5}">
            <xm:f>0.5</xm:f>
            <x14:dxf>
              <font>
                <color indexed="65"/>
              </font>
              <fill>
                <patternFill patternType="solid">
                  <fgColor rgb="FF999999"/>
                  <bgColor rgb="FF999999"/>
                </patternFill>
              </fill>
              <border>
                <left style="none"/>
                <right style="none"/>
                <top style="none"/>
                <bottom style="none"/>
                <diagonal style="none"/>
              </border>
            </x14:dxf>
          </x14:cfRule>
          <xm:sqref>G55</xm:sqref>
        </x14:conditionalFormatting>
        <x14:conditionalFormatting xmlns:xm="http://schemas.microsoft.com/office/excel/2006/main">
          <x14:cfRule type="cellIs" priority="11" operator="equal" id="{00730035-00B5-43AC-8066-0043003E009A}">
            <xm:f>0.5</xm:f>
            <x14:dxf>
              <font>
                <color indexed="65"/>
              </font>
              <fill>
                <patternFill patternType="solid">
                  <fgColor rgb="FF999999"/>
                  <bgColor rgb="FF999999"/>
                </patternFill>
              </fill>
              <border>
                <left style="none"/>
                <right style="none"/>
                <top style="none"/>
                <bottom style="none"/>
                <diagonal style="none"/>
              </border>
            </x14:dxf>
          </x14:cfRule>
          <xm:sqref>G55</xm:sqref>
        </x14:conditionalFormatting>
        <x14:conditionalFormatting xmlns:xm="http://schemas.microsoft.com/office/excel/2006/main">
          <x14:cfRule type="cellIs" priority="11" operator="equal" id="{00050056-00F2-44BA-8467-0066004000BF}">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1F00ED-00D6-4A4A-9677-001000A9009A}">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1D008B-007E-4282-8A8E-007B00290024}">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4200DB-00E8-4683-90E5-00B300CE00BC}">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CE00E8-00D1-4934-8932-007B00410029}">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F200E3-0082-40CE-B23D-009500F8007A}">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99004B-0080-4DDD-AFD4-00F5005F00AB}">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100014-00DC-41E7-B8C9-000100FE004E}">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DB001F-00DB-4661-8446-00F3008F001D}">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E20095-0083-4036-88D7-00A000B400D4}">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580058-005B-470A-8455-0010008A00E2}">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530050-003D-4935-BDB7-002900590059}">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F30009-00C4-4C1F-9F35-00A4004300CD}">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0F0091-002A-462D-8EAD-009500A90078}">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550016-0027-44FC-AF0C-00CF00A100B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4A0009-00E6-427D-8756-009600400081}">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EA003C-0082-4972-94B6-007800AE002A}">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B00068-002A-40FC-BF13-009900D1002B}">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DF001D-0085-435E-8D69-006F003700CB}">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C3008D-009F-4899-B9BC-009600B300C5}">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B300AA-0048-4E88-9793-000C0006004D}">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3900C6-0074-496E-82A1-000C0043001A}">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8000E9-001E-41BB-A7B0-0001003500AB}">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6C002E-0051-4A1E-BFD5-00C3007F00D1}">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9D0092-00D5-4783-B861-002B003A0057}">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D00C0-0079-4512-B84D-00B3009E0019}">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000EA-00B0-48DF-8939-00C700C100A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5600B9-0049-42FF-929D-001B00AE002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D300A3-00C7-4CBA-801C-003500E50083}">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7F0036-001B-40D0-BC8E-005A00560066}">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DC006C-00D3-4DAD-BAF5-00E900FD00DC}">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5400D6-00E3-4DD0-886D-002900870081}">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390056-00FE-45D3-A0CC-005A000B00C8}">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A800A3-00E7-40CB-B4BD-00B100B00054}">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E1006D-00D0-4460-8284-0064008C00E4}">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42007C-0038-487A-B882-006200970058}">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290050-001A-4BD5-A5E3-00C400D70044}">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CD003E-00F1-4BE9-8323-004E000100CB}">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CB00BF-00CC-4973-B438-005F00A2007E}">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9E001F-0070-4A5A-B182-00F300210063}">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C90045-0005-45FE-90E8-00B500E40047}">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0300BD-009E-4785-8001-006000930006}">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4C007F-00A0-49E8-B8C7-00E1001C0041}">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2900BA-0049-4BE2-928B-0029007200C2}">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7A00F5-008B-4574-A859-0045006F002D}">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3400A6-0027-49F3-A8D2-006A0055001E}">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EA0077-0067-4C28-A2D3-00E80087004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1700E6-00C0-4BEA-9D55-000600A100DA}">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D5001D-0037-47B6-AB0D-0042002B002F}">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F100B4-001F-4FAE-A964-00780087008C}">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DE00B8-0094-4904-9312-001D009D00A6}">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AD0036-0081-4A7E-A9C1-009B00BE0035}">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3D0038-006E-40B0-8D32-0050007900AC}">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760095-0071-48CF-B9E7-00BD00B000F5}">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7C00F1-00FD-4C47-803A-004400B2000E}">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BA00E7-00D2-490D-A67E-009C008C00BB}">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9B0039-0055-43A6-9D77-001D0038004B}">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76004B-00D5-4B67-964E-003F00F60005}">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48004B-007A-408C-A8AB-0089008F0087}">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0500CE-0069-4CB9-96E2-008200E70007}">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4600E3-003A-4640-AA89-000100EB00A1}">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7F000D-0066-4FF7-98D8-001B00220030}">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1800CA-0098-4111-9958-004D009600F5}">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57003E-00FB-40B5-81B5-002C004C007F}">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A9006D-0081-4A79-997A-009E003F00E6}">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E3001A-004E-49EE-A786-0040008800A4}">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80000D-002F-4300-A1C5-0065006800E4}">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1B0088-00F7-4035-8CE8-00B9003A007B}">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4C0058-00AF-4FA8-9A3A-004200260036}">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B0009-0002-44E6-A469-00E700980037}">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1900EA-00CE-499E-A5C3-00C0006E006A}">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D00058-00D2-4D9A-98C2-004A00A30008}">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8200ED-00D7-434A-B56D-007F009B00F9}">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400021-00B0-44D6-BB33-00A700D40070}">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800D6-0095-4FB0-ACE2-00AB00E2001F}">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EC00A4-004D-4CF3-883C-00F500210039}">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6B00B5-007A-4CFB-832E-008D002300E8}">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2C0066-00E3-470D-9B32-00C1005C004F}">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DF002D-00BF-47A6-B881-00E9001100C5}">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5800C0-0057-426F-A8D2-00B3002200E0}">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1700E0-0040-4AC8-954F-008B004E007A}">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4A00D5-00A3-4A85-A4D0-003D00A2009C}">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5E003A-00EC-4E7E-8F0F-00BF00BE00B4}">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BE00D5-00F3-4144-AE82-003200ED000E}">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3D0021-0014-4AA0-8052-003400600041}">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B50085-00BC-4201-AC2B-00E6005E00B6}">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3E0057-0049-4130-8AF2-000F0044007A}">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BD0039-0091-447C-870D-00BC00890036}">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3800CF-00E8-4881-9C51-00C7006D00F2}">
            <xm:f>0.5</xm:f>
            <x14:dxf>
              <font>
                <color indexed="65"/>
              </font>
              <fill>
                <patternFill patternType="solid">
                  <fgColor rgb="FF999999"/>
                  <bgColor rgb="FF999999"/>
                </patternFill>
              </fill>
              <border>
                <left style="none"/>
                <right style="none"/>
                <top style="none"/>
                <bottom style="none"/>
                <diagonal style="none"/>
              </border>
            </x14:dxf>
          </x14:cfRule>
          <xm:sqref>G49</xm:sqref>
        </x14:conditionalFormatting>
        <x14:conditionalFormatting xmlns:xm="http://schemas.microsoft.com/office/excel/2006/main">
          <x14:cfRule type="cellIs" priority="10" operator="equal" id="{00EC00FC-00F9-4172-8EAE-007300B60046}">
            <xm:f>0.2</xm:f>
            <x14:dxf>
              <font/>
              <fill>
                <patternFill patternType="solid">
                  <fgColor rgb="FFCCCCCC"/>
                  <bgColor rgb="FFCCCCCC"/>
                </patternFill>
              </fill>
              <border>
                <left style="none"/>
                <right style="none"/>
                <top style="none"/>
                <bottom style="none"/>
                <diagonal style="none"/>
              </border>
            </x14:dxf>
          </x14:cfRule>
          <xm:sqref>G10:G64</xm:sqref>
        </x14:conditionalFormatting>
        <x14:conditionalFormatting xmlns:xm="http://schemas.microsoft.com/office/excel/2006/main">
          <x14:cfRule type="cellIs" priority="10" operator="equal" id="{008B00AC-003C-4455-8A44-00E5000B003D}">
            <xm:f>0.2</xm:f>
            <x14:dxf>
              <font/>
              <fill>
                <patternFill patternType="solid">
                  <fgColor rgb="FFCCCCCC"/>
                  <bgColor rgb="FFCCCCCC"/>
                </patternFill>
              </fill>
              <border>
                <left style="none"/>
                <right style="none"/>
                <top style="none"/>
                <bottom style="none"/>
                <diagonal style="none"/>
              </border>
            </x14:dxf>
          </x14:cfRule>
          <xm:sqref>G56</xm:sqref>
        </x14:conditionalFormatting>
        <x14:conditionalFormatting xmlns:xm="http://schemas.microsoft.com/office/excel/2006/main">
          <x14:cfRule type="cellIs" priority="10" operator="equal" id="{00EC00FF-003F-4EFA-AB21-0006006800C5}">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F40065-004E-40AE-9675-007E00C600AC}">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0F0062-0037-42D2-B3CB-003B00D90004}">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490023-002A-4883-A575-007D00470043}">
            <xm:f>0.2</xm:f>
            <x14:dxf>
              <font/>
              <fill>
                <patternFill patternType="solid">
                  <fgColor rgb="FFCCCCCC"/>
                  <bgColor rgb="FFCCCCCC"/>
                </patternFill>
              </fill>
              <border>
                <left style="none"/>
                <right style="none"/>
                <top style="none"/>
                <bottom style="none"/>
                <diagonal style="none"/>
              </border>
            </x14:dxf>
          </x14:cfRule>
          <xm:sqref>G52</xm:sqref>
        </x14:conditionalFormatting>
        <x14:conditionalFormatting xmlns:xm="http://schemas.microsoft.com/office/excel/2006/main">
          <x14:cfRule type="cellIs" priority="10" operator="equal" id="{00140078-008A-4768-B563-008B00290092}">
            <xm:f>0.2</xm:f>
            <x14:dxf>
              <font/>
              <fill>
                <patternFill patternType="solid">
                  <fgColor rgb="FFCCCCCC"/>
                  <bgColor rgb="FFCCCCCC"/>
                </patternFill>
              </fill>
              <border>
                <left style="none"/>
                <right style="none"/>
                <top style="none"/>
                <bottom style="none"/>
                <diagonal style="none"/>
              </border>
            </x14:dxf>
          </x14:cfRule>
          <xm:sqref>G50</xm:sqref>
        </x14:conditionalFormatting>
        <x14:conditionalFormatting xmlns:xm="http://schemas.microsoft.com/office/excel/2006/main">
          <x14:cfRule type="cellIs" priority="10" operator="equal" id="{004900F4-00A7-4645-AA59-004200F70051}">
            <xm:f>0.2</xm:f>
            <x14:dxf>
              <font/>
              <fill>
                <patternFill patternType="solid">
                  <fgColor rgb="FFCCCCCC"/>
                  <bgColor rgb="FFCCCCCC"/>
                </patternFill>
              </fill>
              <border>
                <left style="none"/>
                <right style="none"/>
                <top style="none"/>
                <bottom style="none"/>
                <diagonal style="none"/>
              </border>
            </x14:dxf>
          </x14:cfRule>
          <xm:sqref>G54</xm:sqref>
        </x14:conditionalFormatting>
        <x14:conditionalFormatting xmlns:xm="http://schemas.microsoft.com/office/excel/2006/main">
          <x14:cfRule type="cellIs" priority="10" operator="equal" id="{00AA0062-0021-4C67-92D2-00BF002F0080}">
            <xm:f>0.2</xm:f>
            <x14:dxf>
              <font/>
              <fill>
                <patternFill patternType="solid">
                  <fgColor rgb="FFCCCCCC"/>
                  <bgColor rgb="FFCCCCCC"/>
                </patternFill>
              </fill>
              <border>
                <left style="none"/>
                <right style="none"/>
                <top style="none"/>
                <bottom style="none"/>
                <diagonal style="none"/>
              </border>
            </x14:dxf>
          </x14:cfRule>
          <xm:sqref>G55</xm:sqref>
        </x14:conditionalFormatting>
        <x14:conditionalFormatting xmlns:xm="http://schemas.microsoft.com/office/excel/2006/main">
          <x14:cfRule type="cellIs" priority="10" operator="equal" id="{009C0035-0065-4609-B02B-004200DF0069}">
            <xm:f>0.2</xm:f>
            <x14:dxf>
              <font/>
              <fill>
                <patternFill patternType="solid">
                  <fgColor rgb="FFCCCCCC"/>
                  <bgColor rgb="FFCCCCCC"/>
                </patternFill>
              </fill>
              <border>
                <left style="none"/>
                <right style="none"/>
                <top style="none"/>
                <bottom style="none"/>
                <diagonal style="none"/>
              </border>
            </x14:dxf>
          </x14:cfRule>
          <xm:sqref>G55</xm:sqref>
        </x14:conditionalFormatting>
        <x14:conditionalFormatting xmlns:xm="http://schemas.microsoft.com/office/excel/2006/main">
          <x14:cfRule type="cellIs" priority="10" operator="equal" id="{009C000C-00A1-4B4B-A750-002800C0008F}">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760026-008F-42F5-A5D1-009B004E0098}">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6F00D0-002A-4506-8698-00C800E500BF}">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0600AF-0091-4977-B5CC-005C0012000A}">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110039-000A-4079-84AD-00FE00D80052}">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2300C3-0014-4764-AF07-00EE00D40058}">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C0006F-0019-42B6-B090-0049008C00F9}">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AE00A9-0083-4F5C-9F8C-00D400CB002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0900E5-0084-4EB1-83BC-004B00A7005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E000E0-001A-46E7-84BD-005600D30059}">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6D001D-004F-4442-9F5C-00E0002900A6}">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D00025-00B8-4774-A610-000F00F1001A}">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4E0019-008A-43F5-BACF-00A40070005F}">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300025-00EB-408A-882C-000B0070005D}">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E00C3-00A9-4354-804A-008C00050014}">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EA00DF-000A-4E8B-9E15-00E500D2009A}">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B00BD-0014-480D-90B5-00FB0083007A}">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C7003E-00D5-43B3-8ED6-00B000C80084}">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0F009E-00E0-4574-B34A-001D00CB00DB}">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070028-00FD-428D-94F1-001E008300B3}">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BC00F9-0034-4038-A933-007700230080}">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590078-0009-4A7E-8791-00CB00A900FD}">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290058-0027-4176-B41F-0089009500D4}">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F3003E-008F-4C73-A11E-0067007600AA}">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E700A7-007A-40EA-BA86-008100B500B3}">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5000FB-000F-4C7C-B958-009700720023}">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550044-00F1-48AB-8440-0099008400A5}">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ED00CE-00CB-4D3A-AADA-008C00AB0067}">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ED0051-0080-4BCA-B681-00D8004F0080}">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9D00BF-008B-49F8-B2AB-008F00E900F2}">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B10010-00FC-4A4A-8A0E-00B80058000F}">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E800CF-005A-4D68-8C60-008C009D00A7}">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1A0061-00A4-4F28-8DE3-005300A800A9}">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8B0023-0048-447B-8DB2-008900F0008D}">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80009C-0056-43D8-A9CE-004600DC00A0}">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2B0044-0031-4682-A1F1-0062002800F3}">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C9001C-0000-4B3B-B528-009F009700D9}">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8D00F7-0072-4DED-BF55-004F00A500F0}">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8700A7-0014-4193-A301-0078003D004E}">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1400E9-0026-493A-93B8-00E20009003C}">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7900C2-0031-4888-A2FD-0015008800BD}">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D20051-00DC-4083-B2F8-00E5001100D6}">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190033-00A0-4ADD-9813-00F900C90019}">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FA00F7-00C0-4C3C-A7AD-00D7001600A9}">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15004A-00B5-433E-BD24-00F3000D0049}">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24001B-0029-490B-BEC2-00D8002F00C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5D00E8-0004-46B4-B67B-00D1001400F2}">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C90051-0038-4A80-981D-004100BF001A}">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BF0099-00E5-4EF9-883D-009A00440045}">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8D0044-0024-499B-AC94-000800710014}">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34004A-0045-481A-B055-005D00150038}">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09004E-00DC-4EC4-8657-008B008B0005}">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E200D8-0026-48CD-9E00-008D00E80020}">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3D00C0-0046-4005-9387-000200E10098}">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6800AA-0075-4C63-AB9F-002A001D005C}">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3300CE-003B-4C12-BDD8-00ED00360000}">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1A00D3-0025-4C82-8D6E-004C005B0023}">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770048-000D-4B1B-904E-004D00D50006}">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E800F6-0098-46E8-A218-00ED0073002B}">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410013-007B-401E-B7EC-00AD00E300C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8B0072-0005-4985-8BAF-0032006000D6}">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F8006D-00DE-42CD-9462-009600BF00DA}">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C10022-007C-43F3-BD6F-0086005B0051}">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2000BE-00B5-494A-867C-00A100CF005F}">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D10025-00EB-49F6-A7B2-007900F10015}">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EB0070-0034-4B99-8F0B-00C700BB00AB}">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D10043-0046-4572-9DD1-002400F6008F}">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AF0080-000C-489A-B8EB-004E00E50015}">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8F00C5-006E-47E4-9676-004900F900FD}">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5000AD-0077-4FC0-99E4-0007008C0029}">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2E00B0-0016-4518-8206-00D200D2006D}">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080044-000D-420B-BB15-008D00FE00FB}">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24007A-00C1-4DFB-8E01-00FC008D0006}">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7005E-0094-44F9-B509-00E60082004D}">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4100AC-00F7-4646-9EEA-004600300066}">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4E0009-001A-4447-8605-00D6003A00F5}">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1400C6-00B3-45C7-AA2D-0039000500A7}">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A70096-0080-4041-91F2-002200AD0035}">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C90039-00D2-41D3-A6AE-002500DC00B1}">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D100A1-00D2-442A-828F-00C9000F000C}">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C300B3-003A-4C8E-8B5C-007400DA00D8}">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0700CF-0088-4D56-B7FB-00F200D600E7}">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D30001-0038-4FC7-8201-00FF00F50065}">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750043-00C8-409D-B653-002600CB0047}">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D900F4-00C8-42F1-BB00-001400B700A2}">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D400FC-00D1-4B6F-8DB7-000100E6009E}">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7A0060-000E-4133-A803-000C00FB00C6}">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F100EC-002F-484E-B2AD-00EC008600D9}">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6600B0-0015-46C8-8AE6-0021000000E6}">
            <xm:f>0.2</xm:f>
            <x14:dxf>
              <font/>
              <fill>
                <patternFill patternType="solid">
                  <fgColor rgb="FFCCCCCC"/>
                  <bgColor rgb="FFCCCCCC"/>
                </patternFill>
              </fill>
              <border>
                <left style="none"/>
                <right style="none"/>
                <top style="none"/>
                <bottom style="none"/>
                <diagonal style="none"/>
              </border>
            </x14:dxf>
          </x14:cfRule>
          <xm:sqref>G49</xm:sqref>
        </x14:conditionalFormatting>
        <x14:conditionalFormatting xmlns:xm="http://schemas.microsoft.com/office/excel/2006/main">
          <x14:cfRule type="containsText" priority="9" operator="containsText" text="ПД" id="{0049003F-0057-4683-BF05-005B00B200FC}">
            <xm:f>NOT(ISERROR(SEARCH(("ПД"),(K3))))</xm:f>
            <x14:dxf>
              <font/>
              <fill>
                <patternFill patternType="solid">
                  <fgColor rgb="FFF9CB9C"/>
                  <bgColor rgb="FFF9CB9C"/>
                </patternFill>
              </fill>
              <border>
                <left style="none"/>
                <right style="none"/>
                <top style="none"/>
                <bottom style="none"/>
                <diagonal style="none"/>
              </border>
            </x14:dxf>
          </x14:cfRule>
          <xm:sqref>K3 K5:K64</xm:sqref>
        </x14:conditionalFormatting>
        <x14:conditionalFormatting xmlns:xm="http://schemas.microsoft.com/office/excel/2006/main">
          <x14:cfRule type="containsText" priority="9" operator="containsText" text="ПД" id="{003200FF-0036-4859-A71C-00D6004B0052}">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0000FC-0095-491A-A0A6-00A900EB00BC}">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F00C4-0088-4B33-85A6-00D8001D0095}">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80006-00D9-4E76-B76C-009A001F003A}">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CF00B0-004D-4612-A6AC-004D00DC0024}">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840053-00D6-41EE-9D94-00DA00590038}">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EE0055-00A6-46B4-9AB1-00E2002B00F3}">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ED0005-00B2-46C8-8475-00AC00EF00C6}">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D80070-001B-439F-BA7B-006B0052008F}">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1400E7-007E-4520-B3A9-002B004A007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36004C-0090-4770-A2AA-003A00C900AA}">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3A0035-0077-4EAB-A197-007200F8007F}">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300041-004C-40BB-ABFA-00DB00A000CA}">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9500CB-007B-47EB-91BD-0094006C0096}">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500EB-003F-4D95-88FF-00F30005004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9F001D-0092-41D5-869A-005D005D0038}">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DB001E-004A-4F44-A0F1-000800F8003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720036-005D-4D2D-BED5-009200B200B6}">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A1000D-0012-4369-A9F5-00270029006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E00E4-00A1-44FC-8F6B-0084006A0070}">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ED00B9-0039-4136-ABC1-001B00EC009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0A008B-00C5-4BA8-B0F8-008E004B00EB}">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3500F8-000F-44C5-A932-000200B300EE}">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B700A3-005E-401D-A70A-007A007C0079}">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E4006E-004E-4AF8-9C52-009500BF004B}">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B0004B-0088-4AC2-91D4-00FD00FD0099}">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D70036-0000-4A5D-9FD7-0008004E003B}">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5A0051-00F0-4F0F-B957-004C00B1007D}">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CD008B-004A-4034-8B5F-00DC00E600AF}">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4C00BA-005A-4B11-97CD-000E00880047}">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3F00DC-0084-46C2-A6FE-004D00C200A8}">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C8009F-002B-4B19-8CCB-00DA00290035}">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0D0014-00FB-4FC5-B9D2-006F007B0012}">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2400E1-00D0-477C-A9DE-001600220083}">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E70094-0006-4DB2-894A-002A002E0092}">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AC0010-00CB-4B9A-BEBB-002C006E002F}">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FE0018-0006-4B7B-BD60-00F200800046}">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9200CA-0074-43FF-9B04-0093002F0029}">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2A003C-007B-4FFA-A4F8-00E700F400A2}">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790030-0083-4E33-8A2D-0072006800EA}">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52007C-009D-4029-A9DE-008500220003}">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26005E-00C1-4C83-AC46-00F7000F00CC}">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AA00DA-00B7-46C0-9782-007B004500B5}">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200CD-005E-45CF-BDB6-002E004C0020}">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BC00FC-00CD-42EF-A18B-005000520081}">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6A0086-00E6-45B5-8399-008800F300DC}">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80096-00F4-4AB8-A528-001A0001002B}">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A400E3-00F9-4D23-95CE-002C00C40041}">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D00F6-004A-4400-A28E-004E0033004B}">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8F005D-00C3-4064-9E68-003D007E003D}">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AD0055-0011-426C-BE00-007B007700C4}">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C5009C-00A0-407A-AA32-00BD008100D5}">
            <xm:f>NOT(ISERROR(SEARCH(("отменено"),(K3))))</xm:f>
            <x14:dxf>
              <font/>
              <fill>
                <patternFill patternType="solid">
                  <fgColor rgb="FFD9EAD3"/>
                  <bgColor rgb="FFD9EAD3"/>
                </patternFill>
              </fill>
              <border>
                <left style="none"/>
                <right style="none"/>
                <top style="none"/>
                <bottom style="none"/>
                <diagonal style="none"/>
              </border>
            </x14:dxf>
          </x14:cfRule>
          <xm:sqref>K3 K5:K64</xm:sqref>
        </x14:conditionalFormatting>
        <x14:conditionalFormatting xmlns:xm="http://schemas.microsoft.com/office/excel/2006/main">
          <x14:cfRule type="containsText" priority="8" operator="containsText" text="отменено" id="{007200B1-00F6-4034-B967-00FF00EA00D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750068-00C1-4CB1-B7D5-006400EE007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A0052-0047-4AF4-807C-00F200E3003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840007-005F-49B0-8F4B-00C2000F00C8}">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7100F0-000A-4DFC-A87C-005800060049}">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4F001F-00B2-4316-84B7-004A005400F8}">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200054-0046-4858-8ABE-00F400110096}">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BF0089-0069-4776-BE52-006200170055}">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400DD-002D-46EC-B017-003D00E20070}">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000E7-00AE-41DA-9CFF-008E00270082}">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60038-004F-4021-BCDD-00FA00DB00BF}">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74009B-0005-4204-A7F4-007C009B0066}">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8800B8-00BE-4906-9DE3-00E100D900E7}">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B40030-0007-49F4-A693-0020004600E6}">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F007A-0004-4379-890E-00CC002A00E2}">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E30018-0057-4DFB-A6AD-00BB00F6009F}">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E00BF-006E-43B8-90BC-00B600F90030}">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C9005D-008E-40E7-937F-005E00DF00B5}">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CD0011-0047-442E-B512-00CD002900B8}">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54001B-008A-4124-AD1A-007100CD003D}">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F500D9-0049-4E40-93A4-008A00D2008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7E00D9-00FC-41C5-93AC-009F00370029}">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2A0021-00C1-43ED-9A3D-00B000A60026}">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A00006-007E-4B1D-9A60-00630093008E}">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030086-00B5-46DA-9B6F-00DC00910050}">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480030-00ED-4F22-B764-0013002500ED}">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3000AB-00BD-42A2-BED8-009C00E00093}">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DD000E-00E9-408D-A72D-00E3000E0050}">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8C0058-00F5-499F-A801-006E00EA007A}">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EC0084-006F-4859-A01A-003F006C001A}">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2E0022-0019-4CDE-A2DA-006D00200050}">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690092-00AA-47EF-AF13-009C00050027}">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1000C0-0017-43F5-ACE2-00BE00000094}">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BE00C8-00D1-456E-8761-004C00FF0083}">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7600FE-00D3-4D4F-A48B-00B0003600F1}">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D80031-00BD-4644-BFFB-002B009A00D8}">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8900C3-00CB-4706-BBB4-000B00EF00BD}">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D200F7-002E-49E0-902D-0065000F00CA}">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530029-009F-447B-A1E9-00A100A80064}">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CF0055-004C-4B11-8BB4-001B00540039}">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F700CB-0045-4B2C-BCB5-00820061003B}">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C30007-0027-455F-977B-003000310054}">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81009E-009F-4D48-9057-007600A800CF}">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4000D4-0054-4D05-8934-00FF00B900F4}">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F000D9-004E-4C9B-8C9F-0082005600B5}">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0000A1-002C-4F30-9B45-00250009007F}">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AA009E-00E8-46B6-B885-004A001700D4}">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A700E7-0084-45F1-8694-00B0009D00A1}">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360066-0062-42B7-BACE-0089006900DB}">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8C009B-00B5-4DB7-94AF-0014008B006B}">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70002D-0046-4DCE-9B0A-00A800E600CC}">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ellIs" priority="7" operator="equal" id="{003D007C-00FD-4762-908F-001600DD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H5:H64 A9:G9</xm:sqref>
        </x14:conditionalFormatting>
        <x14:conditionalFormatting xmlns:xm="http://schemas.microsoft.com/office/excel/2006/main">
          <x14:cfRule type="cellIs" priority="7" operator="equal" id="{00D20055-001A-4267-A0ED-00B30005006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H57</xm:sqref>
        </x14:conditionalFormatting>
        <x14:conditionalFormatting xmlns:xm="http://schemas.microsoft.com/office/excel/2006/main">
          <x14:cfRule type="cellIs" priority="7" operator="equal" id="{00EB00E9-0009-471F-8845-006D0069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H56</xm:sqref>
        </x14:conditionalFormatting>
        <x14:conditionalFormatting xmlns:xm="http://schemas.microsoft.com/office/excel/2006/main">
          <x14:cfRule type="cellIs" priority="7" operator="equal" id="{00BB002D-009C-4FD8-B624-006E009100E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A80018-000C-4E41-8030-00900044007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8B004A-001C-4DE6-99A3-00C700CC001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B00090-00D1-44C1-8A96-00E800B8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1400F6-009B-4D9A-BCB8-006D00FE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A500C9-0008-4593-B6A1-00EF008700D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310045-0068-4FAC-9EAF-001D009000D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620091-0066-4DFF-9AC2-00D6002E002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780013-0094-4199-AA99-009D00FE006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DE0053-0062-4B0A-B8FA-00990002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F900CF-00DE-4AD9-BA84-0098007100F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H52</xm:sqref>
        </x14:conditionalFormatting>
        <x14:conditionalFormatting xmlns:xm="http://schemas.microsoft.com/office/excel/2006/main">
          <x14:cfRule type="cellIs" priority="7" operator="equal" id="{0070006E-006B-470B-88BF-00DA00A5000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H50</xm:sqref>
        </x14:conditionalFormatting>
        <x14:conditionalFormatting xmlns:xm="http://schemas.microsoft.com/office/excel/2006/main">
          <x14:cfRule type="cellIs" priority="7" operator="equal" id="{00BA007B-0082-459F-940E-006F000B006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H53</xm:sqref>
        </x14:conditionalFormatting>
        <x14:conditionalFormatting xmlns:xm="http://schemas.microsoft.com/office/excel/2006/main">
          <x14:cfRule type="cellIs" priority="7" operator="equal" id="{0068006D-00BC-4C76-9F4C-00690014008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H53</xm:sqref>
        </x14:conditionalFormatting>
        <x14:conditionalFormatting xmlns:xm="http://schemas.microsoft.com/office/excel/2006/main">
          <x14:cfRule type="cellIs" priority="7" operator="equal" id="{00F000FF-00D6-4BE4-ABB1-00060006002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H54</xm:sqref>
        </x14:conditionalFormatting>
        <x14:conditionalFormatting xmlns:xm="http://schemas.microsoft.com/office/excel/2006/main">
          <x14:cfRule type="cellIs" priority="7" operator="equal" id="{00AE00F7-0069-4244-9C89-00FB00D9007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H55</xm:sqref>
        </x14:conditionalFormatting>
        <x14:conditionalFormatting xmlns:xm="http://schemas.microsoft.com/office/excel/2006/main">
          <x14:cfRule type="cellIs" priority="7" operator="equal" id="{006C00CF-002C-4DE8-AB44-00B10066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H55</xm:sqref>
        </x14:conditionalFormatting>
        <x14:conditionalFormatting xmlns:xm="http://schemas.microsoft.com/office/excel/2006/main">
          <x14:cfRule type="cellIs" priority="7" operator="equal" id="{00220020-0069-4FF4-BD60-00FB0038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780043-0028-4CFC-8F0B-00280026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1D00F4-00F6-4AA8-9234-00FF003E000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1200B0-0000-45D1-A911-003100A5005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84004F-00EA-4915-8469-00CA00AC003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A10085-001A-419F-A019-00D70077001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D6001D-00DB-4C7A-B994-00E70084005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880064-00CA-464F-95EA-001A004F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28000F-0004-4E18-AA3B-00B5002E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5900BC-00BA-4500-9117-003500E6007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FE008E-0077-417E-9509-005900A3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E9009D-00B3-4873-A6DC-004F00A8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D20022-0084-4A56-A13A-0075005200E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5000C4-00A9-4612-83C8-00ED0057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5B00C8-0097-4095-808E-0009001E004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C009C-000E-43CB-9253-00700017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010089-00C8-4596-B0D1-00A60011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6B0082-0031-401F-83CA-006C0076001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62003F-00FD-4F22-87D8-0035008B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1E008C-00B2-47BD-B38D-001500AF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19005A-005E-49FA-ABB5-00D5003200C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47005E-00CD-46F8-8194-004B00C700D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A400DD-006A-4D90-ADC1-002B0093005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6800F5-0010-4CA4-B764-008400F2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FC0055-001C-4628-ADDE-00C100CA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C50022-004D-466D-AA0E-00EF00A0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D00014-001D-4BB7-B6BE-0040004D00E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A001C-009C-4EA8-9879-00A70098000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DC008A-007C-45F9-8F3F-002600DD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A6004F-00D9-48C6-98ED-00B70079001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BC00AE-002B-43AC-9409-0016008F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580056-008C-4FF2-83F3-0070005500C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15003F-0071-42F9-9747-00E7007D006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F70058-00EF-40D0-AFA5-009F00F700E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5D00E7-0082-4A99-AD7E-00D4006E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4C0022-001F-4DE3-A247-00C90057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6600AB-00EF-497B-B353-00AF0009009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B800AD-006F-4B39-86C1-0017004A00E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DC00D4-00CA-4804-B573-00E3008200D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590050-00C9-40BD-B2DB-00A6009D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D500B3-009A-45EF-9CE1-00EF0000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1800D6-0039-403A-A0AD-008B00CB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A4009C-0064-4E83-AF9D-009000B9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DE0018-00F8-440B-84C7-00A80042000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8600BC-00DF-49A1-A34B-002B0007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3C00FD-007A-4581-A015-00A4004800A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F3005A-0097-46F1-9962-00FB008D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F300C3-00CB-48FA-A2CC-00B20002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7800FA-0097-48CE-AF09-00DA00EF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4B009C-0059-4218-89BA-005C009E00D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0900CB-005B-4B2F-91B8-0001009700E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1B004A-00B2-4449-A8E5-00EE007E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B00E7-0089-41BC-9AEB-008F0025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83008A-0097-469D-BA03-00FB0043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430066-0027-43E6-B60F-005B008B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A80009-00E5-4C07-AD12-009B0055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4A0061-00FE-4922-B3DB-00170099000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220062-0014-45F3-A810-0089005C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8900C9-00E6-4AE4-B289-007F00BD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5400EA-0081-4D4A-B77D-00770064003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400086-007C-4AFF-A9E1-001B0001001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C300EE-0081-4424-8848-001F001000D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8F00AC-0013-4054-8891-0049006E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BF0016-00BB-43A5-8116-00D10024007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8600FB-0082-4BAD-9016-00FB003100B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DA0079-0041-4B9B-B865-0053001A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4D0092-00A9-4FD6-8268-00FD00C300A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DA0031-0025-431E-A719-000F006300C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41008A-0091-44AF-8483-0095002D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CE0021-0070-441E-BC3C-00F700DD00A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950057-0064-47C7-801B-00D1001E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E100C0-0039-468B-882C-00070066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920056-006E-48E7-9489-00E40056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F10038-00FA-4CBD-A19A-00D9004D004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350075-0051-466D-9C28-00FA0009001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1B0023-00DB-4FB5-AB37-001B007C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C200AB-0086-4D76-9B3E-00300008003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970082-0064-4C7F-936F-002C0084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850010-00EC-43CE-B551-0077007C006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38003A-00EB-4406-B264-00C8002B006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C4002C-00FB-43F1-9157-0050006A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290096-00D7-4FBC-A219-00550058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6300A7-0014-40FA-AD60-0004000E005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4E007E-00BC-4F5B-81F4-0082006F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4A00DC-00E4-4ACA-A5C4-00B800CE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5D0022-00DF-4709-87D9-00490031003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7A004B-0026-4E3B-BB0B-007F002600E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B0003F-003E-4789-8C9E-00C000CD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190021-00A3-4CDC-B4AA-00C700F8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37003B-0033-4A49-86E4-0011006A00D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H5:H64 A9:G9</xm:sqref>
        </x14:conditionalFormatting>
        <x14:conditionalFormatting xmlns:xm="http://schemas.microsoft.com/office/excel/2006/main">
          <x14:cfRule type="cellIs" priority="6" operator="equal" id="{0076000F-006A-48E0-A7DF-001F00BA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H57</xm:sqref>
        </x14:conditionalFormatting>
        <x14:conditionalFormatting xmlns:xm="http://schemas.microsoft.com/office/excel/2006/main">
          <x14:cfRule type="cellIs" priority="6" operator="equal" id="{001B0071-00A7-450E-8E22-006700D0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H56</xm:sqref>
        </x14:conditionalFormatting>
        <x14:conditionalFormatting xmlns:xm="http://schemas.microsoft.com/office/excel/2006/main">
          <x14:cfRule type="cellIs" priority="6" operator="equal" id="{00B10094-0013-41DC-BA2F-00F20039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3300FE-00CA-40D9-9121-008F00A6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BF00DB-00D8-4387-8E49-00C8001D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8900D2-00F2-4FEA-9877-0081004300A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5500B9-0099-46D8-9848-000400C4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98004C-001A-4113-8FDA-001C0049003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94007E-00D8-4CEC-AA07-00FD0014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1D008E-001D-41F2-BB71-004B00FF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6B000F-00DF-4E2C-B422-00250093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7D00D3-00CF-4846-BFBC-0083002B002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C40065-00BB-4BA9-B251-003C00D000E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H52</xm:sqref>
        </x14:conditionalFormatting>
        <x14:conditionalFormatting xmlns:xm="http://schemas.microsoft.com/office/excel/2006/main">
          <x14:cfRule type="cellIs" priority="6" operator="equal" id="{00AE00CA-0058-48CD-9DE4-00CA00B000B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H50</xm:sqref>
        </x14:conditionalFormatting>
        <x14:conditionalFormatting xmlns:xm="http://schemas.microsoft.com/office/excel/2006/main">
          <x14:cfRule type="cellIs" priority="6" operator="equal" id="{00F60082-0077-42CE-9B59-006800EF00E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H53</xm:sqref>
        </x14:conditionalFormatting>
        <x14:conditionalFormatting xmlns:xm="http://schemas.microsoft.com/office/excel/2006/main">
          <x14:cfRule type="cellIs" priority="6" operator="equal" id="{00B90066-0005-48D5-89FA-00320006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H53</xm:sqref>
        </x14:conditionalFormatting>
        <x14:conditionalFormatting xmlns:xm="http://schemas.microsoft.com/office/excel/2006/main">
          <x14:cfRule type="cellIs" priority="6" operator="equal" id="{00180043-00EF-455D-8BBF-008A00A2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H54</xm:sqref>
        </x14:conditionalFormatting>
        <x14:conditionalFormatting xmlns:xm="http://schemas.microsoft.com/office/excel/2006/main">
          <x14:cfRule type="cellIs" priority="6" operator="equal" id="{0051001A-008E-4066-B4CC-00C4000D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H55</xm:sqref>
        </x14:conditionalFormatting>
        <x14:conditionalFormatting xmlns:xm="http://schemas.microsoft.com/office/excel/2006/main">
          <x14:cfRule type="cellIs" priority="6" operator="equal" id="{009C0043-00EB-41F9-A459-00690082007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H55</xm:sqref>
        </x14:conditionalFormatting>
        <x14:conditionalFormatting xmlns:xm="http://schemas.microsoft.com/office/excel/2006/main">
          <x14:cfRule type="cellIs" priority="6" operator="equal" id="{00500080-00EA-4F7A-AA68-0084007500F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980002-0013-45F9-B0F6-00CF000A008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D300D8-001F-4655-932E-000400C7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1E0037-0063-412C-8A96-0020004100A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3300A3-0065-45A6-BD91-00E500BB00D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A60002-0020-4685-8D34-001D0072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C70010-0004-4825-82BD-002C000600E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6B0090-0099-4493-8652-00620030004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4A002D-0060-44DA-8DD2-00BD0075005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5200FE-00B6-436B-8DA4-00B4004B00D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7500A9-009E-412F-AD44-008E002B00B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F800CC-0077-41A4-9BBA-00E7000B00C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D0011-0020-4FEA-930F-00F3008A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370028-0014-497B-9AF7-001600C5006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2400E4-00C2-4355-BEAE-001900B7003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2E006A-0052-4342-9A2C-008500CB00C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90084-0005-417D-8374-00F4005D00D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E007D-00E8-42AE-B4E4-00BF009A00C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260018-0041-4459-96C5-005D0096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CC007C-0002-4EF0-8A1E-0098009E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4000C5-0016-4F76-8129-00920070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0C004D-0003-436D-ADF8-0086008500B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F70019-0019-41EB-BF22-000000AA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120073-00C1-4AB3-A81E-004500B1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CC00E8-00B4-461C-8AF8-00EE0005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0A00B2-0078-4A71-A43B-002B006E003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820004-0016-48CB-9FCC-00FD00B2002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3C008C-009C-400A-B0DC-00290049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67008A-00CB-432E-A144-00E3007A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5100B5-00BF-492E-A834-000D00B6003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8F00C0-0063-42C8-BF44-005E00B2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2800F3-0095-4486-81A5-000900E900A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DB00A5-0070-43A2-9273-00E600D6000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E400A6-003B-4E72-89D4-008600B3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140044-00E2-4167-A332-00220004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F10079-00BE-4EE2-939F-00CB004D00C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F60012-00D5-40D0-AD37-002F005F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C000DF-00F1-40D3-B314-004B0098008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AE0071-00B9-47E3-BAD8-00750001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8F00D9-0079-4AFA-8CA2-0000003C000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66009F-00D7-43DE-8D44-00C50009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D20002-003F-40DC-BADA-006000EB006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3600D2-00A1-4830-AF63-00300077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240067-00F8-464B-B2F3-001E00D2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740045-006D-4C04-A23B-00CD002D000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250007-00B9-47E5-A78E-00B600A5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B60097-001B-47D8-BD28-00490037003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AF005D-00F6-48AE-8C69-008F00B6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EF009C-00D3-4697-9056-008E002A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3C0083-002B-430B-A971-00240052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D400F1-0034-49E7-B037-009D00CC006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9A0047-0069-4176-83BF-000C008000E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1001B-005E-46A8-9775-00C200D5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CC00F8-0001-4E6A-AB34-007E003F00B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B40088-00F7-4FC9-9ECC-0006009500C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920088-0094-4BFE-B7DA-004C0095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580033-00D9-48A8-8C65-00BE004A006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80004E-000C-47B3-AD2B-001400B1001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C3001F-00BD-434C-BE65-0035005400A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6900E3-0039-48FF-AF30-00B1006B005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920084-00AE-407A-92A1-007B00A1008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460093-0062-42A5-9E2F-00140098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D800C6-00D0-4F85-BFFA-00B100C8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3500A4-000C-43B1-8593-00290078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2D00BB-00E4-43CD-B735-0060001F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E90068-00D2-4C32-A8DD-003F00CF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2600F8-00B2-44EA-8A2A-00EC001A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DB0011-0006-442D-8397-00620021002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D30020-00BF-4B56-BF7F-00040071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CD00A9-005D-4D32-99BF-00F50060008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720088-00E5-4048-8E37-00ED0095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17000F-005F-4FF1-A59A-004E00EA000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6000FA-002B-42D2-940E-000A0013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C4008A-00CA-414C-B93E-002100EF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62001A-00AE-435C-978A-00260077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9900A1-00A5-4BC8-987F-00960069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6100EA-00BA-4ED6-9BAE-00C000AB00B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3600BA-00A9-4BD6-B066-001F000B00A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2700E0-00F8-498E-BBEE-00DE00E0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D300C3-0052-4A1B-BE76-00B10076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E80036-0047-4A3E-90C3-005D008400F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1F005F-0098-4BFE-9755-00DE0055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97002E-007D-4D35-A24E-009D003D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3000E1-0084-4132-8F92-00C100DF00F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D8002F-003A-4B85-82FE-0004003E000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6" operator="equal" id="{001D00AD-0060-43A5-B352-0001000D008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6" operator="equal" id="{00BA006A-0051-4DC7-AA14-0023004A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6" operator="equal" id="{00B80093-00A9-4FAF-A2F8-00C8002B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6" operator="equal" id="{00610045-002E-45D2-8F6F-00FF009700E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4500FD-009D-43A7-9E84-00EF0047003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H5:H64 A9:G9</xm:sqref>
        </x14:conditionalFormatting>
        <x14:conditionalFormatting xmlns:xm="http://schemas.microsoft.com/office/excel/2006/main">
          <x14:cfRule type="cellIs" priority="5" operator="equal" id="{00A30069-0082-4D72-B7BF-0018002000E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H57</xm:sqref>
        </x14:conditionalFormatting>
        <x14:conditionalFormatting xmlns:xm="http://schemas.microsoft.com/office/excel/2006/main">
          <x14:cfRule type="cellIs" priority="5" operator="equal" id="{00C30014-0099-48DB-87CA-0006003200A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H56</xm:sqref>
        </x14:conditionalFormatting>
        <x14:conditionalFormatting xmlns:xm="http://schemas.microsoft.com/office/excel/2006/main">
          <x14:cfRule type="cellIs" priority="5" operator="equal" id="{007C0064-0075-4A41-A62C-00300013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D800A9-0059-4AF0-AE9D-005C0053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F0008F-00F0-4B43-B155-008700C1007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5E00C1-0061-4E2E-9BA1-004C0095002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230032-00C5-4466-ABC6-006100F1007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6200E1-0030-48E8-BAED-0087008F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7B0024-00DD-4B58-94CD-004E0068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4600FF-003A-48D1-BF53-00790070007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3D00B4-002E-4C25-BC96-00FC0060002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5C0008-0027-4E6B-A654-0046003B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A70063-00B4-4234-A5C4-00900057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H52</xm:sqref>
        </x14:conditionalFormatting>
        <x14:conditionalFormatting xmlns:xm="http://schemas.microsoft.com/office/excel/2006/main">
          <x14:cfRule type="cellIs" priority="5" operator="equal" id="{0041003C-0046-4F16-BD65-004700DC002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H50</xm:sqref>
        </x14:conditionalFormatting>
        <x14:conditionalFormatting xmlns:xm="http://schemas.microsoft.com/office/excel/2006/main">
          <x14:cfRule type="cellIs" priority="5" operator="equal" id="{00240009-0087-4067-94A5-00D20038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H53</xm:sqref>
        </x14:conditionalFormatting>
        <x14:conditionalFormatting xmlns:xm="http://schemas.microsoft.com/office/excel/2006/main">
          <x14:cfRule type="cellIs" priority="5" operator="equal" id="{0006008A-00D3-4877-A778-00CA004F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H53</xm:sqref>
        </x14:conditionalFormatting>
        <x14:conditionalFormatting xmlns:xm="http://schemas.microsoft.com/office/excel/2006/main">
          <x14:cfRule type="cellIs" priority="5" operator="equal" id="{00F40005-0051-47CF-91D4-00EE001B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H54</xm:sqref>
        </x14:conditionalFormatting>
        <x14:conditionalFormatting xmlns:xm="http://schemas.microsoft.com/office/excel/2006/main">
          <x14:cfRule type="cellIs" priority="5" operator="equal" id="{003A0084-0027-4A93-9FAA-00EB004D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H55</xm:sqref>
        </x14:conditionalFormatting>
        <x14:conditionalFormatting xmlns:xm="http://schemas.microsoft.com/office/excel/2006/main">
          <x14:cfRule type="cellIs" priority="5" operator="equal" id="{00A000EB-000E-49DE-B07A-00050057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H55</xm:sqref>
        </x14:conditionalFormatting>
        <x14:conditionalFormatting xmlns:xm="http://schemas.microsoft.com/office/excel/2006/main">
          <x14:cfRule type="cellIs" priority="5" operator="equal" id="{00B300DB-0059-4789-A4AB-00CE00B6005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490038-0017-4D1B-BD1A-001100CA007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AA0031-0011-444A-8D06-008C0023006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A300E6-005D-4E45-AED5-00710037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82004F-0054-4C0E-AC89-007800B5001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DB0082-00FD-4177-9F86-00C50060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880015-0004-4A20-8556-00D3000F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70024-00B4-41E4-88FC-00CE0087003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0F00F9-00E2-47F1-AE37-0093009D006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DD0095-00CB-4ABC-B9DB-004800BF004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80082-005D-4E6D-B32A-00480068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6E00BF-004E-4004-87D9-00290050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7700EB-00DF-4134-BAC1-00E50052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D80037-00C6-4BFE-B3A9-00310033009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C10044-0054-4DDD-A09F-00D2007F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A70017-0049-4ABC-86FC-008A006E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790047-006E-40DB-BBFF-008300FC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6E0078-000B-4E3F-AF32-00D40078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40029-004E-429F-BA9F-000A004B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99001F-0004-44FD-97B4-00ED00B3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B20055-00B1-4910-9BEF-006900A2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C000D6-00CA-4135-8D1F-00520029002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EB00F9-0051-402F-BA36-002800E0001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EA009B-0083-41EA-A558-006400E6000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DF00E8-001C-4AB5-A72E-00C60004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1A003A-001E-4805-B945-0047003A004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B90019-00C8-46B4-9EEA-00CF006200F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260083-0056-4F00-92C6-00BB007D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AB00EF-0045-4B65-A83E-005D0049005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53009F-0060-4654-B508-00250036008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E6002F-0099-4937-92F3-0080006F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9B003D-0001-4740-ACFE-007E00EA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60005B-009A-43E0-AFA1-00AB009A004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A30078-0084-44E1-B5C5-00E5008100D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A80011-0049-4A92-8783-001A00F800F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DC000F-00FD-4891-B9AD-00BF008F003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2500D7-00E8-4454-9DFC-008C00BA009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3400ED-00C2-4E41-A1BE-004A00BC006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8500F5-0070-4951-9356-005F0007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9006D-0009-45B1-8B7A-00F900B4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A003D-0098-4BE1-8F15-00C000F900C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0300CA-0082-4749-98EC-00940087005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9A005F-0045-479A-A72B-00500029008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2500F4-0098-4262-8FC2-002B0059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A100BD-007A-4B4C-8829-003D00B4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5D004E-0000-48D4-849B-00360052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DC005E-0097-4FE3-B753-0038009E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B20078-007B-4421-A00F-00870089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31001D-00E3-4830-8598-002500B5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7E0066-00CA-4F54-8BEC-007C0054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260027-00A0-4D36-81E2-0042009E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5A00FD-00F1-442A-B60B-007900AF002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3A0008-00F4-4805-AE48-00D70022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B6001B-00AA-404E-908E-00430084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2800A5-0028-40FE-91BA-0001005E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B5005C-006F-470F-9022-0072001E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7000D2-0094-4728-A444-008C0033009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8001C-0029-41BF-8AD4-000D0015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1D00AD-002B-4845-82E0-0086001D008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21000E-007B-498F-AEF7-001F0020004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460047-008B-4A2E-8C75-00B9009A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50068-00C8-4F7E-A901-00AC005500A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630047-0038-481A-96D5-008A00EE00E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910009-00CA-48E2-9F03-00BC0066005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ED00D8-00AF-464D-85D3-006800C2006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310087-00B5-4E4C-83A3-004D0084000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A20021-00A3-464A-881A-005B0012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0B007C-0092-42A7-BC62-008900DD000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98008F-0075-4794-975D-009D00E4005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360076-00A2-4692-A7CA-001B00DC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7E00A0-0015-4675-8FFF-00F400D2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1100A6-00E6-49BC-A4EF-006A002A00F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B200F7-0041-4DB9-B668-00B2004300C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6900E6-006E-40B5-A7DD-00F80012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E20034-0008-4DEF-8BBE-006800DA004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4F0000-0023-4B84-A11B-007D009E003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1200D2-00A6-49F4-825E-00AE00B2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7900D7-00A8-4F38-AA4D-00C200CA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7A0054-0062-4247-9298-002E003F008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5A00D4-0069-40F4-B245-006900D1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E10021-004C-4629-A2A1-007A0083001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0D00C7-0026-4B8B-8949-004F00E3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590026-00D3-4058-AB00-007F00F6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1400F2-00B2-4AF8-A23F-00DE008F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CE0040-0045-40B8-A8B9-0023006C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1A00C1-00E4-49B5-B43F-001D008F002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B7008C-00ED-4D13-A42D-00C60040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520089-0042-4D1C-A83A-004F006A007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1A0035-00F0-4AF1-9FCD-00B000AC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11004E-008F-4A37-ADC7-00CE0052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H5:H64 A9:G9</xm:sqref>
        </x14:conditionalFormatting>
        <x14:conditionalFormatting xmlns:xm="http://schemas.microsoft.com/office/excel/2006/main">
          <x14:cfRule type="cellIs" priority="4" operator="equal" id="{007E009B-00D0-4902-9210-00440015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H57</xm:sqref>
        </x14:conditionalFormatting>
        <x14:conditionalFormatting xmlns:xm="http://schemas.microsoft.com/office/excel/2006/main">
          <x14:cfRule type="cellIs" priority="4" operator="equal" id="{00DB00A9-007C-402C-8F61-00F300EA003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H56</xm:sqref>
        </x14:conditionalFormatting>
        <x14:conditionalFormatting xmlns:xm="http://schemas.microsoft.com/office/excel/2006/main">
          <x14:cfRule type="cellIs" priority="4" operator="equal" id="{00C90034-0077-494A-AAB7-00420059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20012-004C-4A92-974C-00FE000200C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6200E2-00E0-4C27-8F3D-00450057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7B00D2-0062-4F52-9D9A-00B900D500C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5600CF-00CA-4A8C-9EC3-00950014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7B00C0-0069-4819-9E42-005700CD00C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B1004A-00C0-40E6-BEDE-00DE0006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200063-007B-4765-B824-00A90003009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8F0072-00F5-46C2-ACC9-002600F8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F30056-00AE-4432-80BF-00ED00C900C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8B004C-0025-45F5-A3DD-00DB003500B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H52</xm:sqref>
        </x14:conditionalFormatting>
        <x14:conditionalFormatting xmlns:xm="http://schemas.microsoft.com/office/excel/2006/main">
          <x14:cfRule type="cellIs" priority="4" operator="equal" id="{000000AD-00D6-4D70-87C5-007300F5002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H50</xm:sqref>
        </x14:conditionalFormatting>
        <x14:conditionalFormatting xmlns:xm="http://schemas.microsoft.com/office/excel/2006/main">
          <x14:cfRule type="cellIs" priority="4" operator="equal" id="{008A0020-008E-4FC8-A935-001C00D300C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H53</xm:sqref>
        </x14:conditionalFormatting>
        <x14:conditionalFormatting xmlns:xm="http://schemas.microsoft.com/office/excel/2006/main">
          <x14:cfRule type="cellIs" priority="4" operator="equal" id="{0070007D-00BC-44BC-B363-0066000E005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H53</xm:sqref>
        </x14:conditionalFormatting>
        <x14:conditionalFormatting xmlns:xm="http://schemas.microsoft.com/office/excel/2006/main">
          <x14:cfRule type="cellIs" priority="4" operator="equal" id="{00A50072-0056-4D7D-9427-000A005800F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H54</xm:sqref>
        </x14:conditionalFormatting>
        <x14:conditionalFormatting xmlns:xm="http://schemas.microsoft.com/office/excel/2006/main">
          <x14:cfRule type="cellIs" priority="4" operator="equal" id="{008B00BC-00DF-4DBC-A15F-003200E6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H55</xm:sqref>
        </x14:conditionalFormatting>
        <x14:conditionalFormatting xmlns:xm="http://schemas.microsoft.com/office/excel/2006/main">
          <x14:cfRule type="cellIs" priority="4" operator="equal" id="{00BF0006-003D-4E67-8FB5-001D00D9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H55</xm:sqref>
        </x14:conditionalFormatting>
        <x14:conditionalFormatting xmlns:xm="http://schemas.microsoft.com/office/excel/2006/main">
          <x14:cfRule type="cellIs" priority="4" operator="equal" id="{001A0077-00C6-4228-B0E6-0049006C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240040-0073-4BD8-ADA0-00010082001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0400A1-009C-4F51-8C1B-00E00072005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47009C-0086-49FC-8E26-008000BE007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C90034-00C6-41AB-BE8D-004F00E500F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020045-00A4-48A9-9CEB-00640035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37006C-00BA-46C1-900C-00180025001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6400BC-00B0-4572-B287-001400EC007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1A0009-00B3-42D1-B75B-007E000B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270094-0080-4C11-967C-003B006D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DF009D-00FA-4166-A1C8-008E00AC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F600BC-000F-4D61-9FF3-005300B1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D60006-003F-42EE-9176-0036003B001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6600E4-00FC-47C1-9920-0068004100A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5400EE-006A-4E6D-BD62-00CC0073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6B0073-0069-4D51-896D-00AC0041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960068-005D-46E9-B73B-005700AA00A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7500C5-0038-49CC-998D-005300D0009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17006C-0072-41FC-869E-00840092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260070-0008-4A82-9E87-00940019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C30031-0020-4F25-9E96-00B800C7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680032-00E8-4FBD-92F2-0023008500F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DC008E-00ED-4C28-8836-008000B6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DC00AE-0050-4E2A-90C5-00E00022000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770000-00A9-4F86-AC9B-00780066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860053-0067-4D0C-BD69-00350023002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C70022-008B-4EC1-B5C9-00FD00D4001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6B00B4-00FD-4953-98B3-004F000300A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040061-00A9-44D6-BC3D-00A8002C006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1B005F-0043-4BFD-832E-00F0009600C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94009F-0084-46E7-A4B7-0062005C001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4E0046-0021-42EB-A9B5-006C00EE008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640028-0099-4F98-A50E-003800EF004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730048-009C-4B5B-9873-003D0018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B60073-00EB-452E-B2A5-004B00AA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4E0013-00D7-4C01-818E-009100E000D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300C3-009A-4FE4-81C7-0072004B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940080-0088-479C-8657-00400000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900016-00E6-43B7-B0FA-007300CC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50016-0069-4A7F-928D-005500A7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D400AC-0067-4822-BFB7-00A4008800B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A60097-0062-4E74-B8D4-00E100EC006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B70075-001D-43F0-8CA7-0007000A002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E80089-0094-4134-8D3C-007E00CB00C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FB0012-002E-4D94-9E05-0081002D001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840035-0095-4C56-A2EC-00FE00F4001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1F0047-00DE-435A-9D4D-0069003C009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7600C6-00EC-465A-86B0-006300C500A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9000AA-00C7-4375-B85D-00B50047001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DD0095-0054-4E3E-A541-001F00A8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86000A-00B4-49DD-811D-006D00FE009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73004A-002A-4159-BF28-0064006D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820077-00CC-46C7-9117-002200FF007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7B0090-0029-4FEA-9BE7-00940096007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2C008B-0070-4CB2-BA45-006600FD002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8B00AA-004A-4819-A367-000000EF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0D0093-00E9-4798-A882-007200CC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7900E5-004F-4E51-91BC-00BF0027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99002B-0009-4FBC-AE7A-007E004B004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BF009D-007B-4375-9CE7-00D0002B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7700ED-0064-46F8-B681-00D0000F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490055-00C6-42FC-9F49-00E100AC008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D60067-0073-47DD-A68C-004800D3001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FA00D3-0086-49B2-BE77-00E80037009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930005-00C7-4307-A7BB-00DA00A3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BE00B8-00C5-4EAC-8D85-006F00E6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11004B-00F2-4A73-96FA-008B0000009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4F00D6-00F8-4FBA-837A-00250034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EB0036-00E3-4377-9459-00DD00B0009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030034-0013-426A-BACA-005A00A5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DC0098-00C4-43B2-8DEE-007800BF001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510001-008F-41B5-B888-00B800BD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8B00A2-002A-49C2-9C42-00F400DF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23003D-0035-490F-9B55-000100FC00C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710083-0042-4779-971F-00AA00B500F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0A0006-0025-40CA-8133-0023003B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F40051-0063-4B24-8D95-00C100FA000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7D0092-006B-4988-8C1F-002E0053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7E000B-00A7-447E-9B6D-0024003C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5800B7-003A-4D54-8937-0034002F00E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3B004D-006F-46DB-BA9E-001E0078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0700C8-003C-4CE6-A472-00AA007B00C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770075-00AC-4A94-BE98-00A100ED007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180087-00DC-4BE3-941C-002500A900D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D7006B-00BF-4A15-8A35-007200A5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4" operator="equal" id="{00C90028-00EB-4C51-A057-00220015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4" operator="equal" id="{005100E4-0035-4976-A433-00C000C9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4" operator="equal" id="{003A00DA-0008-45E5-9A46-0081000900D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4" operator="equal" id="{0046009A-00D6-4F0B-85C6-006B004C00A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800007-0090-40A8-9396-006800BD00EC}">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H5:H64 A9:G9</xm:sqref>
        </x14:conditionalFormatting>
        <x14:conditionalFormatting xmlns:xm="http://schemas.microsoft.com/office/excel/2006/main">
          <x14:cfRule type="cellIs" priority="3" operator="equal" id="{00DA0021-00D0-40FC-B309-00EC00C7005A}">
            <xm:f>"1 - Ошибка проектировщика"</xm:f>
            <x14:dxf>
              <font/>
              <fill>
                <patternFill patternType="solid">
                  <fgColor rgb="FFFFF2CC"/>
                  <bgColor rgb="FFFFF2CC"/>
                </patternFill>
              </fill>
              <border>
                <left style="none"/>
                <right style="none"/>
                <top style="none"/>
                <bottom style="none"/>
                <diagonal style="none"/>
              </border>
            </x14:dxf>
          </x14:cfRule>
          <xm:sqref>H57</xm:sqref>
        </x14:conditionalFormatting>
        <x14:conditionalFormatting xmlns:xm="http://schemas.microsoft.com/office/excel/2006/main">
          <x14:cfRule type="cellIs" priority="3" operator="equal" id="{005900F9-0075-46AB-9265-009B00A200D9}">
            <xm:f>"1 - Ошибка проектировщика"</xm:f>
            <x14:dxf>
              <font/>
              <fill>
                <patternFill patternType="solid">
                  <fgColor rgb="FFFFF2CC"/>
                  <bgColor rgb="FFFFF2CC"/>
                </patternFill>
              </fill>
              <border>
                <left style="none"/>
                <right style="none"/>
                <top style="none"/>
                <bottom style="none"/>
                <diagonal style="none"/>
              </border>
            </x14:dxf>
          </x14:cfRule>
          <xm:sqref>H56</xm:sqref>
        </x14:conditionalFormatting>
        <x14:conditionalFormatting xmlns:xm="http://schemas.microsoft.com/office/excel/2006/main">
          <x14:cfRule type="cellIs" priority="3" operator="equal" id="{00270013-00B6-463B-9525-001C006400C1}">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66009B-006B-420C-80EC-0064007B0073}">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320008-0057-4C58-8A5B-003600880032}">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DB00FE-00EA-4319-B6E2-00F100A400FA}">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4400B1-00BB-49D0-A84D-00A8001A004F}">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B300A9-00FB-4881-967C-005F00150037}">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30000D-00EA-4236-8A73-00E200DF0083}">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380083-00D3-48E9-85FB-00D500FE008E}">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1D0002-0073-42E6-AC4F-00C2002B00ED}">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DF00BD-0009-455C-BA84-006000610088}">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18004F-00C8-4589-8A3A-00BB009F00E8}">
            <xm:f>"1 - Ошибка проектировщика"</xm:f>
            <x14:dxf>
              <font/>
              <fill>
                <patternFill patternType="solid">
                  <fgColor rgb="FFFFF2CC"/>
                  <bgColor rgb="FFFFF2CC"/>
                </patternFill>
              </fill>
              <border>
                <left style="none"/>
                <right style="none"/>
                <top style="none"/>
                <bottom style="none"/>
                <diagonal style="none"/>
              </border>
            </x14:dxf>
          </x14:cfRule>
          <xm:sqref>H52</xm:sqref>
        </x14:conditionalFormatting>
        <x14:conditionalFormatting xmlns:xm="http://schemas.microsoft.com/office/excel/2006/main">
          <x14:cfRule type="cellIs" priority="3" operator="equal" id="{00E600E8-0043-4EF8-9FC9-00C0002500C7}">
            <xm:f>"1 - Ошибка проектировщика"</xm:f>
            <x14:dxf>
              <font/>
              <fill>
                <patternFill patternType="solid">
                  <fgColor rgb="FFFFF2CC"/>
                  <bgColor rgb="FFFFF2CC"/>
                </patternFill>
              </fill>
              <border>
                <left style="none"/>
                <right style="none"/>
                <top style="none"/>
                <bottom style="none"/>
                <diagonal style="none"/>
              </border>
            </x14:dxf>
          </x14:cfRule>
          <xm:sqref>H50</xm:sqref>
        </x14:conditionalFormatting>
        <x14:conditionalFormatting xmlns:xm="http://schemas.microsoft.com/office/excel/2006/main">
          <x14:cfRule type="cellIs" priority="3" operator="equal" id="{00A50072-00A6-4E1D-B872-00A400AA006E}">
            <xm:f>"1 - Ошибка проектировщика"</xm:f>
            <x14:dxf>
              <font/>
              <fill>
                <patternFill patternType="solid">
                  <fgColor rgb="FFFFF2CC"/>
                  <bgColor rgb="FFFFF2CC"/>
                </patternFill>
              </fill>
              <border>
                <left style="none"/>
                <right style="none"/>
                <top style="none"/>
                <bottom style="none"/>
                <diagonal style="none"/>
              </border>
            </x14:dxf>
          </x14:cfRule>
          <xm:sqref>H53</xm:sqref>
        </x14:conditionalFormatting>
        <x14:conditionalFormatting xmlns:xm="http://schemas.microsoft.com/office/excel/2006/main">
          <x14:cfRule type="cellIs" priority="3" operator="equal" id="{00C40043-006C-4EDC-8062-00AF00D20007}">
            <xm:f>"1 - Ошибка проектировщика"</xm:f>
            <x14:dxf>
              <font/>
              <fill>
                <patternFill patternType="solid">
                  <fgColor rgb="FFFFF2CC"/>
                  <bgColor rgb="FFFFF2CC"/>
                </patternFill>
              </fill>
              <border>
                <left style="none"/>
                <right style="none"/>
                <top style="none"/>
                <bottom style="none"/>
                <diagonal style="none"/>
              </border>
            </x14:dxf>
          </x14:cfRule>
          <xm:sqref>H53</xm:sqref>
        </x14:conditionalFormatting>
        <x14:conditionalFormatting xmlns:xm="http://schemas.microsoft.com/office/excel/2006/main">
          <x14:cfRule type="cellIs" priority="3" operator="equal" id="{008E00AC-0033-4FC7-A1E9-00E300FE000B}">
            <xm:f>"1 - Ошибка проектировщика"</xm:f>
            <x14:dxf>
              <font/>
              <fill>
                <patternFill patternType="solid">
                  <fgColor rgb="FFFFF2CC"/>
                  <bgColor rgb="FFFFF2CC"/>
                </patternFill>
              </fill>
              <border>
                <left style="none"/>
                <right style="none"/>
                <top style="none"/>
                <bottom style="none"/>
                <diagonal style="none"/>
              </border>
            </x14:dxf>
          </x14:cfRule>
          <xm:sqref>H54</xm:sqref>
        </x14:conditionalFormatting>
        <x14:conditionalFormatting xmlns:xm="http://schemas.microsoft.com/office/excel/2006/main">
          <x14:cfRule type="cellIs" priority="3" operator="equal" id="{001D0036-0026-42AF-966E-003E006C0058}">
            <xm:f>"1 - Ошибка проектировщика"</xm:f>
            <x14:dxf>
              <font/>
              <fill>
                <patternFill patternType="solid">
                  <fgColor rgb="FFFFF2CC"/>
                  <bgColor rgb="FFFFF2CC"/>
                </patternFill>
              </fill>
              <border>
                <left style="none"/>
                <right style="none"/>
                <top style="none"/>
                <bottom style="none"/>
                <diagonal style="none"/>
              </border>
            </x14:dxf>
          </x14:cfRule>
          <xm:sqref>H55</xm:sqref>
        </x14:conditionalFormatting>
        <x14:conditionalFormatting xmlns:xm="http://schemas.microsoft.com/office/excel/2006/main">
          <x14:cfRule type="cellIs" priority="3" operator="equal" id="{00880092-00E4-4580-A8B4-007200DA00D0}">
            <xm:f>"1 - Ошибка проектировщика"</xm:f>
            <x14:dxf>
              <font/>
              <fill>
                <patternFill patternType="solid">
                  <fgColor rgb="FFFFF2CC"/>
                  <bgColor rgb="FFFFF2CC"/>
                </patternFill>
              </fill>
              <border>
                <left style="none"/>
                <right style="none"/>
                <top style="none"/>
                <bottom style="none"/>
                <diagonal style="none"/>
              </border>
            </x14:dxf>
          </x14:cfRule>
          <xm:sqref>H55</xm:sqref>
        </x14:conditionalFormatting>
        <x14:conditionalFormatting xmlns:xm="http://schemas.microsoft.com/office/excel/2006/main">
          <x14:cfRule type="cellIs" priority="3" operator="equal" id="{00B80057-002F-49AD-9A20-00EC004100B6}">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C50083-00F9-436D-B9AF-004D003A002E}">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B70033-004C-4EE7-8D51-001600C10066}">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3F002F-0036-4389-9D87-00A400A50027}">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7900DE-0029-414B-B649-00D2001B0078}">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8A0096-00F1-4B24-9CDC-006E002B0063}">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200050-00D3-47F9-A709-00A000AC00B2}">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A20040-00F7-432A-8C18-00C700F40078}">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9F00D6-00A6-463B-9CC8-00C800120012}">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E70080-0006-4F35-9562-0070004400D1}">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6B00CC-00D0-4EF3-A536-0080002000B3}">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9D0091-00AC-478A-A4EC-006C009300C4}">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D00099-00D1-4DFF-BD40-00FA005900BF}">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C30032-0046-4510-8DA8-00C60009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4800C4-003B-4483-A9CC-006F00B30066}">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9B00F6-00C8-4BDC-B5F2-0037003000CE}">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D700F2-002F-43C1-9F6A-009600F00022}">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64000C-0054-47FE-B4D2-002200B8003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8400D3-0081-4DB6-AB3C-00BD007B0007}">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40029-00D3-4DD2-BD6E-00DD000A00B1}">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27005C-0008-48EE-AF89-001600BF00C4}">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DA0022-007C-48D3-81BA-0070007E00C0}">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110032-0038-4860-982B-006500DF00F7}">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A70009-00C7-4DE3-BBA7-009E000F0042}">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E7009C-0089-4727-9A16-002C001F0086}">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8100B5-00C7-4F89-8F7B-00A5000D0007}">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950017-0060-4753-9D76-002E001A00A6}">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0400FA-00B4-437D-A11A-00AA00B60070}">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B700E2-0015-4DAF-A12C-0079002600D3}">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F6002D-0046-434F-B150-009100880022}">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2C0049-0014-4DBC-96FC-00FC005B0061}">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7B004B-0079-4BA8-95A3-007F00F400CA}">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FC0006-0059-46DA-9F84-007600C4009F}">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3F0026-00D5-42DE-B3C8-00A8009700E1}">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010019-003C-4437-BE9D-00F300230031}">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B00054-0094-4B11-9CAB-004800980030}">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04002F-0005-4223-93D2-00FF00CA0058}">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DE00BA-005B-42AD-BFA3-003500D7009D}">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1A00B6-00E4-4BE9-9105-00CB00AD007E}">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EB003D-0046-4B93-A210-00F200FF007C}">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DF0039-004D-4542-8FF4-001E003D0011}">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4800AF-0014-42C9-9204-005A006E0024}">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DA00C5-00B4-415E-AD61-00FD007A00C1}">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0F0031-00A5-48FE-AE19-006700B700B3}">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C10004-007C-4B9C-BA1A-0043004F00E2}">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3400FC-0042-4973-828A-0092005E00EA}">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6000F5-00A4-46AD-A0DC-00DF00F900BC}">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E40069-00D8-4302-8646-00A6005D005C}">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130085-000C-4429-9BFF-000800AC0027}">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160012-00C3-4359-90BE-00C70017006B}">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F200CB-0026-4A96-A0E4-003100F200BD}">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710069-00B5-4F49-8E08-004C00710083}">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E9009E-00BA-447E-B5B5-003500720062}">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E60041-00DA-4629-A251-00C7006600D1}">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1C0055-001C-4D98-B3B8-0051007200CC}">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B90048-000B-4B57-8CDD-00A100A1008D}">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0800E5-00E2-4C37-BD7C-0044007D007D}">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520058-0074-4C86-8A46-003300AC0048}">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53009B-000A-44C5-88D7-00B500A900E6}">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C400BB-0072-4D47-88F6-002A003C00AB}">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2A002E-00A5-4EE2-8407-00C000FF00EF}">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BD002A-00F5-4CD6-B72A-009C00620051}">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9500B7-00D7-48E9-ABF1-003C00DF009E}">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42001F-0053-4753-8DF5-009700E10013}">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D6005F-0096-4484-B703-006800DF0052}">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8F008C-00D8-45F0-8999-00AE00FB00F8}">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B20036-00AA-439F-BA52-00F300C800B8}">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730020-002D-4221-B4F4-000D00CE008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170067-0007-4F1E-ACD4-00A80088000C}">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A50082-0072-47ED-A9BD-00E600150002}">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AA008B-007D-421F-A47A-00470075003A}">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D200E0-00A8-4DC6-9775-00880099004B}">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910065-00CA-428F-B0D3-006300880030}">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F70072-0006-41BD-A7C3-0084004B00DF}">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820044-005C-4C37-90F1-00D000B9007B}">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A4008D-00CF-4174-94A1-00EF00CC00F5}">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9B0077-0058-4CBB-9362-00F300F10057}">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7E0059-00DA-4F02-BFD1-006800FC00A4}">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7A004D-005D-4985-B400-001800290094}">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620042-00C3-4C0B-8BBD-0035003C0029}">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32000A-00C0-498E-A7F7-0048003500B4}">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E1003C-00EC-4B4D-809F-0093007200BC}">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DB0016-00F9-4AB2-8EFF-00AC00550016}">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C200A4-00BC-420E-9426-0079004B0036}">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6800B1-003C-46AC-B14D-003200EC00F1}">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4700DD-0063-4431-9E12-0027004500AF}">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B80046-00F9-4282-AA47-00E3008900B8}">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6D0015-009E-477B-AF54-00FA00BF0044}">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33009F-009E-4184-8548-00EC0047008A}">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ontainsText" priority="2" operator="containsText" text="повторно" id="{00E2005C-000C-4C2A-8B75-002F00C600E3}">
            <xm:f>NOT(ISERROR(SEARCH(("повторно"),(K3))))</xm:f>
            <x14:dxf>
              <font/>
              <fill>
                <patternFill patternType="solid">
                  <fgColor rgb="FFEA9999"/>
                  <bgColor rgb="FFEA9999"/>
                </patternFill>
              </fill>
              <border>
                <left style="none"/>
                <right style="none"/>
                <top style="none"/>
                <bottom style="none"/>
                <diagonal style="none"/>
              </border>
            </x14:dxf>
          </x14:cfRule>
          <xm:sqref>K3 K5:K64</xm:sqref>
        </x14:conditionalFormatting>
        <x14:conditionalFormatting xmlns:xm="http://schemas.microsoft.com/office/excel/2006/main">
          <x14:cfRule type="containsText" priority="2" operator="containsText" text="повторно" id="{007C00D0-0093-4838-ADDC-004D003F0095}">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2003B-00E5-4868-8873-00CF00CA005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A800E3-00C9-42C5-894D-00290027002C}">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3009C-0019-4C1E-85B7-00BD0012008F}">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CE000C-009B-4D7C-919F-00CB00E90058}">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ED00BF-00D7-4AC1-B22D-009C00DC0065}">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41006D-0081-4EB2-B750-009E00E900FF}">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9B0066-0097-4D43-99F2-00FB002A0094}">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3100CA-0037-4ECC-91C6-002B00310080}">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3D00C2-00BD-4F3E-8510-00FE00670013}">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75009A-006F-4FE1-B2D9-0002006000A6}">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AC0077-008E-422C-9300-002800950099}">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ED00BC-0072-40D9-9A04-00A800A200BF}">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1E0055-0083-4A77-AD07-00C100BA00D9}">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5F003A-0010-44C6-A334-0076005700E3}">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AF007D-00B2-4DF0-83D8-003B006200A5}">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71001B-00F6-4C98-91FB-003A00250054}">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430046-00DF-4260-B2B0-008900DC00B0}">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72005C-0043-42CD-8CDC-000800BC003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9F0045-00C1-494A-9A35-0044009800A5}">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2700F0-00E8-4376-98E0-00CD008000E7}">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8F0068-0095-4559-8D22-004F007A00C4}">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590091-00E9-4DB3-B6F5-008C00700051}">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7D006A-0034-4396-906E-00EF00D50081}">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E40052-00ED-441F-9A5A-00FC003700B4}">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87004F-0070-4336-90BC-000800A10067}">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4600ED-0037-46C5-A252-00A600DC00E1}">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C50020-007C-4911-AA55-001100DC000C}">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7000B7-0042-4809-8B6D-00F0001C00B3}">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1100A1-0080-4130-BA69-003000BF00E3}">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8A0067-0093-4B7E-AFAE-00A50047005C}">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A80046-004C-42F4-9442-002C0078006F}">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5C00E3-0032-4F79-909A-007B00360069}">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EF0032-0017-4993-9319-0076001300F1}">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DA0066-0077-446B-A02A-001000D8005E}">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48008C-00A1-40DF-A0FC-005B009200F0}">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2B00AD-009D-4639-A5CB-00BA000700D7}">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980034-007F-4F3A-99AE-004C002300B1}">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AC009C-00DA-4DBC-BA87-007400440057}">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700093-001D-4698-9C01-009000F7006C}">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9C0089-006D-4AEB-9DE1-00C0004E0024}">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AB0062-0015-4C54-B13D-00E100D50090}">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1D00C1-000A-48B0-A84C-006D00D60059}">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93000A-00FC-4E6F-86E1-006800520001}">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C800D2-007A-4E38-9CC4-00F100CA004A}">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210050-00F5-48C8-9EEB-009300B30050}">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C90099-00F8-49C7-813C-003700BD00CC}">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48004D-006D-40FE-AE4A-00630002004A}">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090038-004F-4AB9-9CED-007D003E0037}">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8C00EC-00FD-4DC0-B22E-00AD00CB0002}">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66004B-00A2-411B-8590-0009002300BB}">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5300EA-006C-461B-B22E-001F00AE00A4}">
            <xm:f>NOT(ISERROR(SEARCH(("снято"),(K3))))</xm:f>
            <x14:dxf>
              <font/>
              <fill>
                <patternFill patternType="solid">
                  <fgColor rgb="FF93C47D"/>
                  <bgColor rgb="FF93C47D"/>
                </patternFill>
              </fill>
              <border>
                <left style="none"/>
                <right style="none"/>
                <top style="none"/>
                <bottom style="none"/>
                <diagonal style="none"/>
              </border>
            </x14:dxf>
          </x14:cfRule>
          <xm:sqref>K3 K5:K64</xm:sqref>
        </x14:conditionalFormatting>
        <x14:conditionalFormatting xmlns:xm="http://schemas.microsoft.com/office/excel/2006/main">
          <x14:cfRule type="containsText" priority="1" operator="containsText" text="снято" id="{00BA006D-00FA-44B7-9794-00C2006800A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D30012-0070-4E18-8B43-0084001A00C5}">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20015-00A1-41BE-BE9B-0055001B009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4C00BE-00EF-48A1-A780-00050034004F}">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4000C9-001D-467B-B3EF-00B000800057}">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510022-00D9-4BBE-827E-00C6004D0037}">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680015-0015-4E19-A86F-0000007800F4}">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610037-0091-4E09-8B34-00D3001A004A}">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3B00CD-0039-4104-9BD9-007000E70012}">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10096-00AD-4B6D-85D4-008B00940086}">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F600A7-0029-42AC-90B6-001400960025}">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1E00AD-0018-4A0C-AB55-00E1007A0043}">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DD003E-0078-4E56-92D8-00AB001D00FF}">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9C00DB-00B7-4C77-B41D-002100C9000C}">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5B00F0-0082-4A18-ABCF-00DB00EF004E}">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E80026-0055-4CE9-B5E3-00A700D100FC}">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5600A6-0029-434A-9FEC-00EB00D10072}">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CD0006-00AB-497F-B59F-00D000C700F3}">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60000D-00B7-4163-853D-00C700E1009A}">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7C0059-008F-4809-9CE5-006800B4008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600001-00EB-436D-AAFC-004500440060}">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600FE-00D1-477C-9CEB-00CA00D100B2}">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040076-00D5-407C-839F-00C800C500B2}">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CE000F-00CE-476D-A576-007500DE0089}">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F100E0-0079-4C3F-AF4E-007800540012}">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2E00DC-0021-437C-A009-002300AB004A}">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030068-00BA-4579-81F8-004400A400E7}">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BE00D4-00A5-49AC-87EE-009600DD0099}">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110029-001F-43C6-9C7B-003E004D00F9}">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550074-00B4-4B6E-A237-00D7004C00CA}">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0C00D5-0020-4B73-8F37-00B800B90058}">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090068-00E7-4B10-9115-0013006B00FE}">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90000C-006A-49C6-8A01-004100A70034}">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F0007A-004A-4F97-AB34-00D600E300B7}">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510083-0097-4053-A8D3-00C200320003}">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B2001B-0063-497E-9525-00FB00960002}">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7D0060-00B9-46C6-8AF8-00AD005C000A}">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840024-001C-4481-B2E7-00A20036009D}">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7F00F3-007F-457D-95AE-00FB00E6004F}">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C0046-00AC-4951-A226-009100EE0015}">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4A004C-008D-4BAD-A9BB-002C00F30008}">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5A00C9-00A3-410B-90BA-007E00EF00C3}">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590086-00EF-4B43-A15C-00FC00C40089}">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CD008B-0032-40C4-9DCB-00EC001800DD}">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08001D-00E8-4144-863F-009C00B70026}">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C8003D-0015-423E-972E-004C009B00D7}">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070076-0055-4029-B2C0-00CF003A00DA}">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BB00FF-00C1-4F95-93A2-00360063006D}">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5B00C5-00AB-4383-A522-008E009B0078}">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01004D-007B-4727-B44B-003E00110047}">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DF00E6-0095-4E72-ABA0-001E001C00B5}">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s>
    </ext>
  </extLst>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D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2.00390625"/>
    <col customWidth="1" min="2" max="2" style="225" width="18.629999999999999"/>
    <col customWidth="1" min="3" max="3" style="722" width="10.57421875"/>
    <col customWidth="1" min="4" max="4" style="225" width="62.7109375"/>
    <col customWidth="1" min="5" max="5" style="225" width="56.421875"/>
    <col collapsed="1" customWidth="1" min="6" max="6" style="225" width="21.379999999999999"/>
    <col customWidth="1" hidden="1" min="7" max="7" outlineLevel="1" style="225" width="9.7109375"/>
    <col customWidth="1" hidden="1" min="8" max="8" outlineLevel="1" style="225" width="14.130000000000001"/>
    <col customWidth="1" min="9" max="9" style="225" width="14.140625"/>
    <col customWidth="1" min="10" max="10" style="225" width="11.28125"/>
    <col customWidth="1" min="11" max="11" style="225" width="10.75"/>
    <col customWidth="1" min="12" max="12" style="472" width="34.28125"/>
    <col customWidth="1" min="13" max="13" style="473" width="12.630000000000001"/>
    <col customWidth="1" min="14" max="14" style="473" width="66.57421875"/>
    <col customWidth="1" min="15" max="15" style="752" width="39.130000000000003"/>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hidden="1" min="25" max="25" width="12.630000000000001"/>
    <col customWidth="1" min="26" max="37" width="12.630000000000001"/>
  </cols>
  <sheetData>
    <row r="1" ht="84" collapsed="1">
      <c r="A1" s="620" t="s">
        <v>250</v>
      </c>
      <c r="B1" s="620" t="s">
        <v>251</v>
      </c>
      <c r="C1" s="680" t="s">
        <v>252</v>
      </c>
      <c r="D1" s="620" t="s">
        <v>253</v>
      </c>
      <c r="E1" s="620" t="s">
        <v>254</v>
      </c>
      <c r="F1" s="620" t="s">
        <v>255</v>
      </c>
      <c r="G1" s="154" t="s">
        <v>256</v>
      </c>
      <c r="H1" s="154" t="s">
        <v>257</v>
      </c>
      <c r="I1" s="154" t="s">
        <v>4</v>
      </c>
      <c r="J1" s="620" t="s">
        <v>258</v>
      </c>
      <c r="K1" s="620" t="s">
        <v>259</v>
      </c>
      <c r="L1" s="726"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682" t="s">
        <v>264</v>
      </c>
      <c r="D2" s="163" t="s">
        <v>53</v>
      </c>
      <c r="E2" s="163"/>
      <c r="F2" s="622"/>
      <c r="G2" s="451"/>
      <c r="H2" s="165" t="s">
        <v>265</v>
      </c>
      <c r="I2" s="165" t="s">
        <v>12</v>
      </c>
      <c r="J2" s="165" t="s">
        <v>13</v>
      </c>
      <c r="K2" s="165" t="s">
        <v>15</v>
      </c>
      <c r="L2" s="559"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683" t="s">
        <v>267</v>
      </c>
      <c r="D3" s="168" t="s">
        <v>34</v>
      </c>
      <c r="E3" s="168"/>
      <c r="F3" s="168"/>
      <c r="G3" s="451"/>
      <c r="H3" s="624">
        <f>COUNTIF($H10:$H60,"1 - Несоответствие продуктовым требованиям ПИК-Стандарт")</f>
        <v>17</v>
      </c>
      <c r="I3" s="624">
        <f>COUNTIF($H10:$H60,"2 - Несоответствие Бренд-листам ПИК")</f>
        <v>0</v>
      </c>
      <c r="J3" s="624">
        <f>COUNTIF($H10:$H60,"3 - Несоответствие Каталогу отделки")</f>
        <v>2</v>
      </c>
      <c r="K3" s="624">
        <f>COUNTIF($H10:$H60,"5 - Ошибка в применении СТМ")</f>
        <v>0</v>
      </c>
      <c r="L3" s="561">
        <f>COUNTIF($H10:$H173,"4 - Несоответствие Каталогу оборудования")</f>
        <v>0</v>
      </c>
      <c r="M3" s="624">
        <f>COUNTIF($H10:$H60,"6 - Ошибка в применении сборных ЛМ")</f>
        <v>0</v>
      </c>
      <c r="N3" s="624">
        <f>COUNTIF($H10:$H60,"7 - Ошибка в применении шкаф-пакетов")</f>
        <v>0</v>
      </c>
      <c r="O3" s="666">
        <f>COUNTIF($H10:$H60,"8 - Ошибка в применении шахт-пакетов")</f>
        <v>0</v>
      </c>
      <c r="P3" s="624">
        <f>COUNTIF($H10:$H60,"9 - Несоответствие типологическим требованиям ПИК-Стандарт")</f>
        <v>0</v>
      </c>
      <c r="Q3" s="624">
        <f>COUNTIF($H10:$H60,"10 - Несоответствие НТД РФ")</f>
        <v>1</v>
      </c>
      <c r="R3" s="624">
        <f>COUNTIF($H10:$H60,"11 - Несоответствие ИРД (кроме ТУ, СТУ), АПР, ПД")</f>
        <v>0</v>
      </c>
      <c r="S3" s="624">
        <f>COUNTIF($H10:$H60,"12 - Несоответствие требованиям ТУ, СТУ")</f>
        <v>0</v>
      </c>
      <c r="T3" s="624">
        <f>COUNTIF($H10:$H60,"13 - Ошибка в технических решениях")</f>
        <v>0</v>
      </c>
      <c r="U3" s="624">
        <f>COUNTIF($H10:$H60,"14 - Неувязка м/у собой комплектов РД")</f>
        <v>3</v>
      </c>
      <c r="V3" s="624">
        <f>COUNTIF($H10:$H60,"15 - Недостаточность информации влияющей на СМР")</f>
        <v>16</v>
      </c>
      <c r="W3" s="624">
        <f>COUNTIF($H10:$H60,"16 - Нерациональное решение")</f>
        <v>0</v>
      </c>
      <c r="X3" s="624">
        <f>COUNTIF($H10:$H60,"17 - Оформление")</f>
        <v>1</v>
      </c>
    </row>
    <row r="4" ht="25.5" hidden="1" outlineLevel="1">
      <c r="A4" s="161" t="s">
        <v>264</v>
      </c>
      <c r="B4" s="625">
        <v>8</v>
      </c>
      <c r="C4" s="685" t="s">
        <v>2439</v>
      </c>
      <c r="D4" s="626">
        <f>C4/B4</f>
        <v>0.875</v>
      </c>
      <c r="E4" s="626"/>
      <c r="F4" s="667"/>
      <c r="G4" s="451"/>
      <c r="H4" s="163" t="s">
        <v>53</v>
      </c>
      <c r="I4" s="163" t="s">
        <v>53</v>
      </c>
      <c r="J4" s="163" t="s">
        <v>53</v>
      </c>
      <c r="K4" s="163" t="s">
        <v>53</v>
      </c>
      <c r="L4" s="562"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87"/>
      <c r="D5" s="668"/>
      <c r="E5" s="668"/>
      <c r="F5" s="667"/>
      <c r="G5" s="163" t="s">
        <v>53</v>
      </c>
      <c r="H5" s="669"/>
      <c r="I5" s="448"/>
      <c r="J5" s="453"/>
      <c r="K5" s="448"/>
      <c r="L5" s="734"/>
      <c r="M5" s="453"/>
      <c r="N5" s="448"/>
      <c r="O5" s="570"/>
      <c r="P5" s="632"/>
      <c r="Q5" s="631"/>
      <c r="R5" s="632"/>
      <c r="S5" s="632"/>
      <c r="T5" s="631"/>
      <c r="U5" s="631"/>
      <c r="V5" s="631"/>
      <c r="W5" s="631"/>
      <c r="X5" s="631"/>
    </row>
    <row r="6" ht="21" hidden="1" outlineLevel="1">
      <c r="A6" s="168">
        <v>0.20000000000000001</v>
      </c>
      <c r="B6" s="168">
        <v>0.5</v>
      </c>
      <c r="C6" s="683">
        <v>1</v>
      </c>
      <c r="D6" s="168" t="s">
        <v>38</v>
      </c>
      <c r="E6" s="168"/>
      <c r="F6" s="168" t="s">
        <v>268</v>
      </c>
      <c r="G6" s="633">
        <f>COUNTIFS(G10:G60,"0,2")</f>
        <v>0</v>
      </c>
      <c r="H6" s="669"/>
      <c r="I6" s="448"/>
      <c r="J6" s="453"/>
      <c r="K6" s="448"/>
      <c r="L6" s="689"/>
      <c r="M6" s="453"/>
      <c r="N6" s="448"/>
      <c r="O6" s="570"/>
      <c r="P6" s="632"/>
      <c r="Q6" s="631"/>
      <c r="R6" s="632"/>
      <c r="S6" s="632"/>
      <c r="T6" s="631"/>
      <c r="U6" s="631"/>
      <c r="V6" s="631"/>
      <c r="W6" s="631"/>
      <c r="X6" s="631"/>
    </row>
    <row r="7" ht="21" hidden="1" outlineLevel="1">
      <c r="A7" s="634">
        <f>G6*0.2/B4</f>
        <v>0</v>
      </c>
      <c r="B7" s="634">
        <f>G7*0.5/B4</f>
        <v>0</v>
      </c>
      <c r="C7" s="634">
        <f>G8*1/B4</f>
        <v>0.125</v>
      </c>
      <c r="D7" s="635">
        <f>(G6*A6+G7*B6+G8*C6)/SUM(G6:G8)</f>
        <v>1</v>
      </c>
      <c r="E7" s="671"/>
      <c r="F7" s="192" t="s">
        <v>269</v>
      </c>
      <c r="G7" s="633">
        <f>COUNTIFS(G10:G60,"0,5")</f>
        <v>0</v>
      </c>
      <c r="H7" s="669"/>
      <c r="I7" s="672"/>
      <c r="J7" s="672"/>
      <c r="K7" s="672"/>
      <c r="L7" s="690"/>
      <c r="M7" s="672"/>
      <c r="N7" s="672"/>
      <c r="O7" s="673"/>
      <c r="P7" s="637"/>
      <c r="Q7" s="637"/>
      <c r="R7" s="637"/>
      <c r="S7" s="637"/>
      <c r="T7" s="637"/>
      <c r="U7" s="637"/>
      <c r="V7" s="637"/>
      <c r="W7" s="637"/>
      <c r="X7" s="637"/>
    </row>
    <row r="8" ht="21" hidden="1" outlineLevel="1">
      <c r="A8" s="163" t="s">
        <v>53</v>
      </c>
      <c r="B8" s="163" t="s">
        <v>53</v>
      </c>
      <c r="C8" s="691" t="s">
        <v>53</v>
      </c>
      <c r="D8" s="163" t="s">
        <v>53</v>
      </c>
      <c r="E8" s="163"/>
      <c r="F8" s="168" t="s">
        <v>270</v>
      </c>
      <c r="G8" s="633">
        <f>COUNTIFS(G10:G60,"1")</f>
        <v>1</v>
      </c>
      <c r="H8" s="669"/>
      <c r="I8" s="448"/>
      <c r="J8" s="453"/>
      <c r="K8" s="448"/>
      <c r="L8" s="689"/>
      <c r="M8" s="453"/>
      <c r="N8" s="448"/>
      <c r="O8" s="570"/>
      <c r="P8" s="632"/>
      <c r="Q8" s="631"/>
      <c r="R8" s="632"/>
      <c r="S8" s="632"/>
      <c r="T8" s="631"/>
      <c r="U8" s="631"/>
      <c r="V8" s="631"/>
      <c r="W8" s="631"/>
      <c r="X8" s="631"/>
    </row>
    <row r="9">
      <c r="A9" s="196"/>
      <c r="B9" s="196"/>
      <c r="C9" s="693"/>
      <c r="D9" s="196"/>
      <c r="E9" s="196"/>
      <c r="F9" s="196"/>
      <c r="G9" s="196"/>
      <c r="H9" s="196"/>
      <c r="I9" s="198"/>
      <c r="J9" s="199"/>
      <c r="K9" s="198"/>
      <c r="L9" s="735"/>
      <c r="M9" s="199"/>
      <c r="N9" s="198"/>
      <c r="O9" s="200"/>
      <c r="P9" s="484"/>
      <c r="Q9" s="500"/>
      <c r="R9" s="484"/>
      <c r="S9" s="484"/>
      <c r="T9" s="500"/>
      <c r="U9" s="500"/>
      <c r="V9" s="500"/>
      <c r="W9" s="500"/>
      <c r="X9" s="500"/>
    </row>
    <row r="10" ht="63.75">
      <c r="A10" s="448">
        <v>1</v>
      </c>
      <c r="B10" s="638" t="s">
        <v>213</v>
      </c>
      <c r="C10" s="695" t="s">
        <v>2440</v>
      </c>
      <c r="D10" s="449" t="s">
        <v>2337</v>
      </c>
      <c r="E10" s="449"/>
      <c r="F10" s="449"/>
      <c r="G10" s="451">
        <v>0.5</v>
      </c>
      <c r="H10" s="452" t="s">
        <v>265</v>
      </c>
      <c r="I10" s="448" t="s">
        <v>201</v>
      </c>
      <c r="J10" s="453">
        <v>45387</v>
      </c>
      <c r="K10" s="589" t="s">
        <v>320</v>
      </c>
      <c r="L10" s="734" t="s">
        <v>2441</v>
      </c>
      <c r="M10" s="453" t="s">
        <v>2442</v>
      </c>
      <c r="N10" s="448"/>
      <c r="O10" s="570"/>
      <c r="P10" s="632"/>
      <c r="Q10" s="631"/>
      <c r="R10" s="632"/>
      <c r="S10" s="632"/>
      <c r="T10" s="631"/>
      <c r="U10" s="631"/>
      <c r="V10" s="631"/>
      <c r="W10" s="631"/>
      <c r="X10" s="631"/>
    </row>
    <row r="11" ht="38.25">
      <c r="A11" s="448">
        <v>2</v>
      </c>
      <c r="B11" s="638" t="s">
        <v>213</v>
      </c>
      <c r="C11" s="695" t="s">
        <v>427</v>
      </c>
      <c r="D11" s="449" t="s">
        <v>2443</v>
      </c>
      <c r="E11" s="449"/>
      <c r="F11" s="449"/>
      <c r="G11" s="451">
        <v>0.20000000000000001</v>
      </c>
      <c r="H11" s="452" t="s">
        <v>31</v>
      </c>
      <c r="I11" s="448" t="s">
        <v>201</v>
      </c>
      <c r="J11" s="453">
        <v>45387</v>
      </c>
      <c r="K11" s="448" t="s">
        <v>281</v>
      </c>
      <c r="L11" s="689" t="s">
        <v>2341</v>
      </c>
      <c r="M11" s="453" t="s">
        <v>2442</v>
      </c>
      <c r="N11" s="448" t="s">
        <v>2444</v>
      </c>
      <c r="O11" s="570" t="s">
        <v>2445</v>
      </c>
      <c r="P11" s="632"/>
      <c r="Q11" s="631"/>
      <c r="R11" s="632"/>
      <c r="S11" s="632"/>
      <c r="T11" s="631"/>
      <c r="U11" s="631"/>
      <c r="V11" s="631"/>
      <c r="W11" s="631"/>
      <c r="X11" s="631"/>
    </row>
    <row r="12" ht="52.5">
      <c r="A12" s="448">
        <v>3</v>
      </c>
      <c r="B12" s="638" t="s">
        <v>213</v>
      </c>
      <c r="C12" s="695" t="s">
        <v>427</v>
      </c>
      <c r="D12" s="449" t="s">
        <v>2446</v>
      </c>
      <c r="E12" s="449"/>
      <c r="F12" s="449"/>
      <c r="G12" s="451">
        <v>0.5</v>
      </c>
      <c r="H12" s="452" t="s">
        <v>28</v>
      </c>
      <c r="I12" s="448" t="s">
        <v>201</v>
      </c>
      <c r="J12" s="453">
        <v>45387</v>
      </c>
      <c r="K12" s="448" t="s">
        <v>275</v>
      </c>
      <c r="L12" s="699" t="s">
        <v>2447</v>
      </c>
      <c r="M12" s="453" t="s">
        <v>2442</v>
      </c>
      <c r="N12" s="448" t="s">
        <v>318</v>
      </c>
      <c r="O12" s="569"/>
      <c r="P12" s="631"/>
      <c r="Q12" s="631"/>
      <c r="R12" s="631"/>
      <c r="S12" s="631"/>
      <c r="T12" s="631"/>
      <c r="U12" s="631"/>
      <c r="V12" s="631"/>
      <c r="W12" s="631"/>
      <c r="X12" s="631"/>
    </row>
    <row r="13" ht="102">
      <c r="A13" s="448">
        <v>4</v>
      </c>
      <c r="B13" s="638" t="s">
        <v>213</v>
      </c>
      <c r="C13" s="695" t="s">
        <v>427</v>
      </c>
      <c r="D13" s="238" t="s">
        <v>2346</v>
      </c>
      <c r="E13" s="449"/>
      <c r="F13" s="449"/>
      <c r="G13" s="451">
        <v>0.5</v>
      </c>
      <c r="H13" s="452" t="s">
        <v>28</v>
      </c>
      <c r="I13" s="448" t="s">
        <v>201</v>
      </c>
      <c r="J13" s="453">
        <v>45387</v>
      </c>
      <c r="K13" s="448" t="s">
        <v>281</v>
      </c>
      <c r="L13" s="703" t="s">
        <v>2347</v>
      </c>
      <c r="M13" s="453" t="s">
        <v>2442</v>
      </c>
      <c r="N13" s="448" t="s">
        <v>2448</v>
      </c>
      <c r="O13" s="569" t="s">
        <v>2349</v>
      </c>
      <c r="P13" s="631"/>
      <c r="Q13" s="631"/>
      <c r="R13" s="631"/>
      <c r="S13" s="631"/>
      <c r="T13" s="631"/>
      <c r="U13" s="631"/>
      <c r="V13" s="631"/>
      <c r="W13" s="631"/>
      <c r="X13" s="631"/>
    </row>
    <row r="14" ht="52.5">
      <c r="A14" s="448">
        <v>5</v>
      </c>
      <c r="B14" s="638" t="s">
        <v>213</v>
      </c>
      <c r="C14" s="695" t="s">
        <v>427</v>
      </c>
      <c r="D14" s="449" t="s">
        <v>2449</v>
      </c>
      <c r="E14" s="449"/>
      <c r="F14" s="449"/>
      <c r="G14" s="451">
        <v>0.5</v>
      </c>
      <c r="H14" s="452" t="s">
        <v>28</v>
      </c>
      <c r="I14" s="448" t="s">
        <v>201</v>
      </c>
      <c r="J14" s="453">
        <v>45387</v>
      </c>
      <c r="K14" s="448" t="s">
        <v>275</v>
      </c>
      <c r="L14" s="703" t="s">
        <v>2351</v>
      </c>
      <c r="M14" s="453" t="s">
        <v>2442</v>
      </c>
      <c r="N14" s="448" t="s">
        <v>318</v>
      </c>
      <c r="O14" s="569"/>
      <c r="P14" s="631"/>
      <c r="Q14" s="631"/>
      <c r="R14" s="631"/>
      <c r="S14" s="631"/>
      <c r="T14" s="631"/>
      <c r="U14" s="631"/>
      <c r="V14" s="631"/>
      <c r="W14" s="631"/>
      <c r="X14" s="631"/>
    </row>
    <row r="15" ht="80.25" customHeight="1">
      <c r="A15" s="448">
        <v>6</v>
      </c>
      <c r="B15" s="638" t="s">
        <v>213</v>
      </c>
      <c r="C15" s="695" t="s">
        <v>427</v>
      </c>
      <c r="D15" s="449" t="s">
        <v>2450</v>
      </c>
      <c r="E15" s="449"/>
      <c r="F15" s="449"/>
      <c r="G15" s="451">
        <v>0.5</v>
      </c>
      <c r="H15" s="452" t="s">
        <v>265</v>
      </c>
      <c r="I15" s="448" t="s">
        <v>201</v>
      </c>
      <c r="J15" s="453">
        <v>45387</v>
      </c>
      <c r="K15" s="448" t="s">
        <v>275</v>
      </c>
      <c r="L15" s="703" t="s">
        <v>2451</v>
      </c>
      <c r="M15" s="453" t="s">
        <v>2442</v>
      </c>
      <c r="N15" s="448" t="s">
        <v>318</v>
      </c>
      <c r="O15" s="569"/>
      <c r="P15" s="631"/>
      <c r="Q15" s="631"/>
      <c r="R15" s="631"/>
      <c r="S15" s="631"/>
      <c r="T15" s="631"/>
      <c r="U15" s="631"/>
      <c r="V15" s="631"/>
      <c r="W15" s="631"/>
      <c r="X15" s="631"/>
    </row>
    <row r="16" ht="52.5">
      <c r="A16" s="448">
        <v>7</v>
      </c>
      <c r="B16" s="638" t="s">
        <v>213</v>
      </c>
      <c r="C16" s="695" t="s">
        <v>427</v>
      </c>
      <c r="D16" s="449" t="s">
        <v>2452</v>
      </c>
      <c r="E16" s="449"/>
      <c r="F16" s="449"/>
      <c r="G16" s="451">
        <v>0.5</v>
      </c>
      <c r="H16" s="452" t="s">
        <v>28</v>
      </c>
      <c r="I16" s="448" t="s">
        <v>201</v>
      </c>
      <c r="J16" s="453">
        <v>45387</v>
      </c>
      <c r="K16" s="448" t="s">
        <v>275</v>
      </c>
      <c r="L16" s="702" t="s">
        <v>2453</v>
      </c>
      <c r="M16" s="453" t="s">
        <v>2442</v>
      </c>
      <c r="N16" s="448" t="s">
        <v>318</v>
      </c>
      <c r="O16" s="569"/>
      <c r="P16" s="631"/>
      <c r="Q16" s="631"/>
      <c r="R16" s="631"/>
      <c r="S16" s="631"/>
      <c r="T16" s="631"/>
      <c r="U16" s="631"/>
      <c r="V16" s="631"/>
      <c r="W16" s="631"/>
      <c r="X16" s="631"/>
    </row>
    <row r="17" ht="128.25" customHeight="1">
      <c r="A17" s="448">
        <v>8</v>
      </c>
      <c r="B17" s="638" t="s">
        <v>213</v>
      </c>
      <c r="C17" s="695" t="s">
        <v>427</v>
      </c>
      <c r="D17" s="737" t="s">
        <v>2454</v>
      </c>
      <c r="E17" s="449"/>
      <c r="F17" s="449"/>
      <c r="G17" s="451">
        <v>0.5</v>
      </c>
      <c r="H17" s="452" t="s">
        <v>265</v>
      </c>
      <c r="I17" s="448" t="s">
        <v>201</v>
      </c>
      <c r="J17" s="453">
        <v>45387</v>
      </c>
      <c r="K17" s="448" t="s">
        <v>275</v>
      </c>
      <c r="L17" s="703" t="s">
        <v>2359</v>
      </c>
      <c r="M17" s="453" t="s">
        <v>2442</v>
      </c>
      <c r="N17" s="448" t="s">
        <v>318</v>
      </c>
      <c r="O17" s="569"/>
      <c r="P17" s="631"/>
      <c r="Q17" s="631"/>
      <c r="R17" s="631"/>
      <c r="S17" s="631"/>
      <c r="T17" s="631"/>
      <c r="U17" s="631"/>
      <c r="V17" s="631"/>
      <c r="W17" s="631"/>
      <c r="X17" s="631"/>
    </row>
    <row r="18" ht="81.75" customHeight="1">
      <c r="A18" s="448">
        <v>9</v>
      </c>
      <c r="B18" s="638" t="s">
        <v>213</v>
      </c>
      <c r="C18" s="695" t="s">
        <v>427</v>
      </c>
      <c r="D18" s="738" t="s">
        <v>2455</v>
      </c>
      <c r="E18" s="449"/>
      <c r="F18" s="449"/>
      <c r="G18" s="451">
        <v>0.5</v>
      </c>
      <c r="H18" s="452" t="s">
        <v>265</v>
      </c>
      <c r="I18" s="448" t="s">
        <v>201</v>
      </c>
      <c r="J18" s="453">
        <v>45387</v>
      </c>
      <c r="K18" s="448" t="s">
        <v>275</v>
      </c>
      <c r="L18" s="703" t="s">
        <v>2361</v>
      </c>
      <c r="M18" s="453" t="s">
        <v>2442</v>
      </c>
      <c r="N18" s="448" t="s">
        <v>318</v>
      </c>
      <c r="O18" s="569"/>
      <c r="P18" s="631"/>
      <c r="Q18" s="631"/>
      <c r="R18" s="631"/>
      <c r="S18" s="631"/>
      <c r="T18" s="631"/>
      <c r="U18" s="631"/>
      <c r="V18" s="631"/>
      <c r="W18" s="631"/>
      <c r="X18" s="631"/>
    </row>
    <row r="19" ht="52.5">
      <c r="A19" s="448">
        <v>10</v>
      </c>
      <c r="B19" s="638" t="s">
        <v>213</v>
      </c>
      <c r="C19" s="695" t="s">
        <v>427</v>
      </c>
      <c r="D19" s="449" t="s">
        <v>2362</v>
      </c>
      <c r="E19" s="449"/>
      <c r="F19" s="449"/>
      <c r="G19" s="451">
        <v>0.5</v>
      </c>
      <c r="H19" s="452" t="s">
        <v>28</v>
      </c>
      <c r="I19" s="448" t="s">
        <v>201</v>
      </c>
      <c r="J19" s="453">
        <v>45387</v>
      </c>
      <c r="K19" s="448" t="s">
        <v>275</v>
      </c>
      <c r="L19" s="703" t="s">
        <v>2363</v>
      </c>
      <c r="M19" s="453" t="s">
        <v>2442</v>
      </c>
      <c r="N19" s="448" t="s">
        <v>318</v>
      </c>
      <c r="O19" s="569"/>
      <c r="P19" s="631"/>
      <c r="Q19" s="631"/>
      <c r="R19" s="631"/>
      <c r="S19" s="631"/>
      <c r="T19" s="631"/>
      <c r="U19" s="631"/>
      <c r="V19" s="631"/>
      <c r="W19" s="631"/>
      <c r="X19" s="631"/>
    </row>
    <row r="20" ht="149.25" customHeight="1">
      <c r="A20" s="448">
        <v>11</v>
      </c>
      <c r="B20" s="638" t="s">
        <v>213</v>
      </c>
      <c r="C20" s="695" t="s">
        <v>2325</v>
      </c>
      <c r="D20" s="449" t="s">
        <v>2364</v>
      </c>
      <c r="E20" s="449"/>
      <c r="F20" s="449"/>
      <c r="G20" s="451">
        <v>0.5</v>
      </c>
      <c r="H20" s="452" t="s">
        <v>265</v>
      </c>
      <c r="I20" s="448" t="s">
        <v>201</v>
      </c>
      <c r="J20" s="453">
        <v>45387</v>
      </c>
      <c r="K20" s="448" t="s">
        <v>281</v>
      </c>
      <c r="L20" s="701"/>
      <c r="M20" s="453" t="s">
        <v>2442</v>
      </c>
      <c r="N20" s="448" t="s">
        <v>2365</v>
      </c>
      <c r="O20" s="569" t="s">
        <v>2456</v>
      </c>
      <c r="P20" s="631"/>
      <c r="Q20" s="631"/>
      <c r="R20" s="631"/>
      <c r="S20" s="631"/>
      <c r="T20" s="631"/>
      <c r="U20" s="631"/>
      <c r="V20" s="631"/>
      <c r="W20" s="631"/>
      <c r="X20" s="631"/>
    </row>
    <row r="21" ht="150" customHeight="1">
      <c r="A21" s="448">
        <v>12</v>
      </c>
      <c r="B21" s="638" t="s">
        <v>213</v>
      </c>
      <c r="C21" s="695" t="s">
        <v>2325</v>
      </c>
      <c r="D21" s="449" t="s">
        <v>2367</v>
      </c>
      <c r="E21" s="449"/>
      <c r="F21" s="449"/>
      <c r="G21" s="451">
        <v>0.5</v>
      </c>
      <c r="H21" s="452" t="s">
        <v>28</v>
      </c>
      <c r="I21" s="448" t="s">
        <v>201</v>
      </c>
      <c r="J21" s="453">
        <v>45387</v>
      </c>
      <c r="K21" s="589" t="s">
        <v>320</v>
      </c>
      <c r="L21" s="701" t="s">
        <v>2368</v>
      </c>
      <c r="M21" s="448" t="s">
        <v>2442</v>
      </c>
      <c r="N21" s="448" t="s">
        <v>2457</v>
      </c>
      <c r="O21" s="569"/>
      <c r="P21" s="631"/>
      <c r="Q21" s="631"/>
      <c r="R21" s="631"/>
      <c r="S21" s="631"/>
      <c r="T21" s="631"/>
      <c r="U21" s="631"/>
      <c r="V21" s="631"/>
      <c r="W21" s="631"/>
      <c r="X21" s="631"/>
    </row>
    <row r="22" s="0" customFormat="1" ht="38.25">
      <c r="A22" s="448">
        <v>13</v>
      </c>
      <c r="B22" s="638" t="s">
        <v>213</v>
      </c>
      <c r="C22" s="695" t="s">
        <v>2325</v>
      </c>
      <c r="D22" s="449" t="s">
        <v>2370</v>
      </c>
      <c r="E22" s="449"/>
      <c r="F22" s="449"/>
      <c r="G22" s="451">
        <v>0.5</v>
      </c>
      <c r="H22" s="452" t="s">
        <v>27</v>
      </c>
      <c r="I22" s="448" t="s">
        <v>201</v>
      </c>
      <c r="J22" s="453">
        <v>45387</v>
      </c>
      <c r="K22" s="448" t="s">
        <v>275</v>
      </c>
      <c r="L22" s="701" t="s">
        <v>2371</v>
      </c>
      <c r="M22" s="448" t="s">
        <v>2442</v>
      </c>
      <c r="N22" s="448" t="s">
        <v>318</v>
      </c>
      <c r="O22" s="569"/>
      <c r="P22" s="631"/>
      <c r="Q22" s="631"/>
      <c r="R22" s="631"/>
      <c r="S22" s="631"/>
      <c r="T22" s="631"/>
      <c r="U22" s="631"/>
      <c r="V22" s="631"/>
      <c r="W22" s="631"/>
      <c r="X22" s="631"/>
    </row>
    <row r="23" ht="171.75" customHeight="1">
      <c r="A23" s="448">
        <v>14</v>
      </c>
      <c r="B23" s="638" t="s">
        <v>213</v>
      </c>
      <c r="C23" s="695" t="s">
        <v>2325</v>
      </c>
      <c r="D23" s="457" t="s">
        <v>2372</v>
      </c>
      <c r="E23" s="449"/>
      <c r="F23" s="449"/>
      <c r="G23" s="451">
        <v>0.5</v>
      </c>
      <c r="H23" s="452" t="s">
        <v>265</v>
      </c>
      <c r="I23" s="448" t="s">
        <v>201</v>
      </c>
      <c r="J23" s="453">
        <v>45387</v>
      </c>
      <c r="K23" s="448" t="s">
        <v>275</v>
      </c>
      <c r="L23" s="703" t="s">
        <v>2373</v>
      </c>
      <c r="M23" s="448" t="s">
        <v>2442</v>
      </c>
      <c r="N23" s="448" t="s">
        <v>318</v>
      </c>
      <c r="O23" s="569"/>
      <c r="P23" s="631"/>
      <c r="Q23" s="631"/>
      <c r="R23" s="631"/>
      <c r="S23" s="631"/>
      <c r="T23" s="631"/>
      <c r="U23" s="631"/>
      <c r="V23" s="631"/>
      <c r="W23" s="631"/>
      <c r="X23" s="631"/>
    </row>
    <row r="24" ht="224.25" customHeight="1">
      <c r="A24" s="448">
        <v>15</v>
      </c>
      <c r="B24" s="638" t="s">
        <v>213</v>
      </c>
      <c r="C24" s="695" t="s">
        <v>2325</v>
      </c>
      <c r="D24" s="457" t="s">
        <v>2374</v>
      </c>
      <c r="E24" s="449"/>
      <c r="F24" s="449"/>
      <c r="G24" s="451">
        <v>0.5</v>
      </c>
      <c r="H24" s="452" t="s">
        <v>265</v>
      </c>
      <c r="I24" s="448" t="s">
        <v>201</v>
      </c>
      <c r="J24" s="453">
        <v>45387</v>
      </c>
      <c r="K24" s="448" t="s">
        <v>275</v>
      </c>
      <c r="L24" s="703" t="s">
        <v>2375</v>
      </c>
      <c r="M24" s="448" t="s">
        <v>2442</v>
      </c>
      <c r="N24" s="448" t="s">
        <v>318</v>
      </c>
      <c r="O24" s="569"/>
      <c r="P24" s="631"/>
      <c r="Q24" s="631"/>
      <c r="R24" s="631"/>
      <c r="S24" s="631"/>
      <c r="T24" s="631"/>
      <c r="U24" s="631"/>
      <c r="V24" s="631"/>
      <c r="W24" s="631"/>
      <c r="X24" s="631"/>
    </row>
    <row r="25" ht="94.5" customHeight="1">
      <c r="A25" s="448">
        <v>16</v>
      </c>
      <c r="B25" s="638" t="s">
        <v>213</v>
      </c>
      <c r="C25" s="695" t="s">
        <v>442</v>
      </c>
      <c r="D25" s="449" t="s">
        <v>2376</v>
      </c>
      <c r="E25" s="449"/>
      <c r="F25" s="449"/>
      <c r="G25" s="451">
        <v>0.5</v>
      </c>
      <c r="H25" s="452" t="s">
        <v>265</v>
      </c>
      <c r="I25" s="448" t="s">
        <v>201</v>
      </c>
      <c r="J25" s="453">
        <v>45387</v>
      </c>
      <c r="K25" s="448" t="s">
        <v>281</v>
      </c>
      <c r="L25" s="701" t="s">
        <v>2377</v>
      </c>
      <c r="M25" s="448" t="s">
        <v>2442</v>
      </c>
      <c r="N25" s="448" t="s">
        <v>2378</v>
      </c>
      <c r="O25" s="569" t="s">
        <v>2379</v>
      </c>
      <c r="P25" s="631"/>
      <c r="Q25" s="631"/>
      <c r="R25" s="631"/>
      <c r="S25" s="631"/>
      <c r="T25" s="631"/>
      <c r="U25" s="631"/>
      <c r="V25" s="631"/>
      <c r="W25" s="631"/>
      <c r="X25" s="631"/>
    </row>
    <row r="26" ht="123" customHeight="1">
      <c r="A26" s="448">
        <v>17</v>
      </c>
      <c r="B26" s="638" t="s">
        <v>213</v>
      </c>
      <c r="C26" s="695" t="s">
        <v>442</v>
      </c>
      <c r="D26" s="449" t="s">
        <v>2380</v>
      </c>
      <c r="E26" s="449"/>
      <c r="F26" s="449"/>
      <c r="G26" s="451">
        <v>0.5</v>
      </c>
      <c r="H26" s="452" t="s">
        <v>265</v>
      </c>
      <c r="I26" s="448" t="s">
        <v>201</v>
      </c>
      <c r="J26" s="453">
        <v>45387</v>
      </c>
      <c r="K26" s="448" t="s">
        <v>281</v>
      </c>
      <c r="L26" s="703" t="s">
        <v>2381</v>
      </c>
      <c r="M26" s="448" t="s">
        <v>2442</v>
      </c>
      <c r="N26" s="449" t="s">
        <v>2458</v>
      </c>
      <c r="O26" s="569" t="s">
        <v>2383</v>
      </c>
      <c r="P26" s="631"/>
      <c r="Q26" s="631"/>
      <c r="R26" s="631"/>
      <c r="S26" s="631"/>
      <c r="T26" s="631"/>
      <c r="U26" s="631"/>
      <c r="V26" s="631"/>
      <c r="W26" s="631"/>
      <c r="X26" s="631"/>
    </row>
    <row r="27" s="0" customFormat="1" ht="52.5">
      <c r="A27" s="448">
        <v>18</v>
      </c>
      <c r="B27" s="638" t="s">
        <v>213</v>
      </c>
      <c r="C27" s="695" t="s">
        <v>442</v>
      </c>
      <c r="D27" s="449" t="s">
        <v>2384</v>
      </c>
      <c r="E27" s="449"/>
      <c r="F27" s="449"/>
      <c r="G27" s="451">
        <v>0.5</v>
      </c>
      <c r="H27" s="452" t="s">
        <v>265</v>
      </c>
      <c r="I27" s="448" t="s">
        <v>201</v>
      </c>
      <c r="J27" s="453">
        <v>45387</v>
      </c>
      <c r="K27" s="448" t="s">
        <v>281</v>
      </c>
      <c r="L27" s="703" t="s">
        <v>2385</v>
      </c>
      <c r="M27" s="448" t="s">
        <v>2442</v>
      </c>
      <c r="N27" s="448" t="s">
        <v>2378</v>
      </c>
      <c r="O27" s="569" t="s">
        <v>2379</v>
      </c>
      <c r="P27" s="631"/>
      <c r="Q27" s="631"/>
      <c r="R27" s="631"/>
      <c r="S27" s="631"/>
      <c r="T27" s="631"/>
      <c r="U27" s="631"/>
      <c r="V27" s="631"/>
      <c r="W27" s="631"/>
      <c r="X27" s="631"/>
    </row>
    <row r="28" ht="95.25" customHeight="1">
      <c r="A28" s="448">
        <v>19</v>
      </c>
      <c r="B28" s="638" t="s">
        <v>213</v>
      </c>
      <c r="C28" s="695" t="s">
        <v>442</v>
      </c>
      <c r="D28" s="449" t="s">
        <v>2459</v>
      </c>
      <c r="E28" s="449"/>
      <c r="F28" s="449"/>
      <c r="G28" s="451">
        <v>0.5</v>
      </c>
      <c r="H28" s="452" t="s">
        <v>265</v>
      </c>
      <c r="I28" s="448" t="s">
        <v>201</v>
      </c>
      <c r="J28" s="453">
        <v>45387</v>
      </c>
      <c r="K28" s="448" t="s">
        <v>275</v>
      </c>
      <c r="L28" s="701" t="s">
        <v>2387</v>
      </c>
      <c r="M28" s="448" t="s">
        <v>2442</v>
      </c>
      <c r="N28" s="448" t="s">
        <v>318</v>
      </c>
      <c r="O28" s="569"/>
      <c r="P28" s="631"/>
      <c r="Q28" s="631"/>
      <c r="R28" s="631"/>
      <c r="S28" s="631"/>
      <c r="T28" s="631"/>
      <c r="U28" s="631"/>
      <c r="V28" s="631"/>
      <c r="W28" s="631"/>
      <c r="X28" s="631"/>
    </row>
    <row r="29" ht="165.75">
      <c r="A29" s="448">
        <v>20</v>
      </c>
      <c r="B29" s="638" t="s">
        <v>213</v>
      </c>
      <c r="C29" s="695" t="s">
        <v>442</v>
      </c>
      <c r="D29" s="457" t="s">
        <v>2388</v>
      </c>
      <c r="E29" s="449"/>
      <c r="F29" s="449"/>
      <c r="G29" s="451">
        <v>0.5</v>
      </c>
      <c r="H29" s="452" t="s">
        <v>265</v>
      </c>
      <c r="I29" s="448" t="s">
        <v>201</v>
      </c>
      <c r="J29" s="453">
        <v>45387</v>
      </c>
      <c r="K29" s="448" t="s">
        <v>275</v>
      </c>
      <c r="L29" s="702" t="s">
        <v>2389</v>
      </c>
      <c r="M29" s="448" t="s">
        <v>2442</v>
      </c>
      <c r="N29" s="448" t="s">
        <v>318</v>
      </c>
      <c r="O29" s="569"/>
      <c r="P29" s="631"/>
      <c r="Q29" s="631"/>
      <c r="R29" s="631"/>
      <c r="S29" s="631"/>
      <c r="T29" s="631"/>
      <c r="U29" s="631"/>
      <c r="V29" s="631"/>
      <c r="W29" s="631"/>
      <c r="X29" s="631"/>
    </row>
    <row r="30" ht="48" customHeight="1">
      <c r="A30" s="448">
        <v>21</v>
      </c>
      <c r="B30" s="638" t="s">
        <v>213</v>
      </c>
      <c r="C30" s="695" t="s">
        <v>442</v>
      </c>
      <c r="D30" s="449" t="s">
        <v>2390</v>
      </c>
      <c r="E30" s="449"/>
      <c r="F30" s="449"/>
      <c r="G30" s="451">
        <v>0.5</v>
      </c>
      <c r="H30" s="452" t="s">
        <v>28</v>
      </c>
      <c r="I30" s="448" t="s">
        <v>201</v>
      </c>
      <c r="J30" s="453">
        <v>45387</v>
      </c>
      <c r="K30" s="448" t="s">
        <v>275</v>
      </c>
      <c r="L30" s="702" t="s">
        <v>2391</v>
      </c>
      <c r="M30" s="448" t="s">
        <v>2442</v>
      </c>
      <c r="N30" s="448" t="s">
        <v>318</v>
      </c>
      <c r="O30" s="569"/>
      <c r="P30" s="631"/>
      <c r="Q30" s="631"/>
      <c r="R30" s="631"/>
      <c r="S30" s="631"/>
      <c r="T30" s="631"/>
      <c r="U30" s="631"/>
      <c r="V30" s="631"/>
      <c r="W30" s="631"/>
      <c r="X30" s="631"/>
    </row>
    <row r="31" ht="52.5">
      <c r="A31" s="448">
        <v>22</v>
      </c>
      <c r="B31" s="638" t="s">
        <v>213</v>
      </c>
      <c r="C31" s="695" t="s">
        <v>1427</v>
      </c>
      <c r="D31" s="449" t="s">
        <v>2460</v>
      </c>
      <c r="E31" s="449"/>
      <c r="F31" s="449"/>
      <c r="G31" s="451">
        <v>0.5</v>
      </c>
      <c r="H31" s="452" t="s">
        <v>265</v>
      </c>
      <c r="I31" s="448" t="s">
        <v>201</v>
      </c>
      <c r="J31" s="453">
        <v>45387</v>
      </c>
      <c r="K31" s="448" t="s">
        <v>275</v>
      </c>
      <c r="L31" s="702" t="s">
        <v>2394</v>
      </c>
      <c r="M31" s="448" t="s">
        <v>2442</v>
      </c>
      <c r="N31" s="448" t="s">
        <v>318</v>
      </c>
      <c r="O31" s="569"/>
      <c r="P31" s="631"/>
      <c r="Q31" s="631"/>
      <c r="R31" s="631"/>
      <c r="S31" s="631"/>
      <c r="T31" s="631"/>
      <c r="U31" s="631"/>
      <c r="V31" s="631"/>
      <c r="W31" s="631"/>
      <c r="X31" s="631"/>
    </row>
    <row r="32" ht="38.25">
      <c r="A32" s="448">
        <v>23</v>
      </c>
      <c r="B32" s="638" t="s">
        <v>213</v>
      </c>
      <c r="C32" s="695" t="s">
        <v>1427</v>
      </c>
      <c r="D32" s="449" t="s">
        <v>2396</v>
      </c>
      <c r="E32" s="449"/>
      <c r="F32" s="449"/>
      <c r="G32" s="451">
        <v>0.5</v>
      </c>
      <c r="H32" s="452" t="s">
        <v>13</v>
      </c>
      <c r="I32" s="448" t="s">
        <v>201</v>
      </c>
      <c r="J32" s="453">
        <v>45387</v>
      </c>
      <c r="K32" s="448" t="s">
        <v>275</v>
      </c>
      <c r="L32" s="702" t="s">
        <v>2397</v>
      </c>
      <c r="M32" s="448" t="s">
        <v>2442</v>
      </c>
      <c r="N32" s="448" t="s">
        <v>2401</v>
      </c>
      <c r="O32" s="569"/>
      <c r="P32" s="631"/>
      <c r="Q32" s="631"/>
      <c r="R32" s="631"/>
      <c r="S32" s="631"/>
      <c r="T32" s="631"/>
      <c r="U32" s="631"/>
      <c r="V32" s="631"/>
      <c r="W32" s="631"/>
      <c r="X32" s="631"/>
    </row>
    <row r="33" ht="52.5">
      <c r="A33" s="448">
        <v>24</v>
      </c>
      <c r="B33" s="638" t="s">
        <v>213</v>
      </c>
      <c r="C33" s="695" t="s">
        <v>1427</v>
      </c>
      <c r="D33" s="449" t="s">
        <v>2399</v>
      </c>
      <c r="E33" s="449"/>
      <c r="F33" s="449"/>
      <c r="G33" s="451">
        <v>0.5</v>
      </c>
      <c r="H33" s="452" t="s">
        <v>265</v>
      </c>
      <c r="I33" s="448" t="s">
        <v>201</v>
      </c>
      <c r="J33" s="453">
        <v>45387</v>
      </c>
      <c r="K33" s="448" t="s">
        <v>275</v>
      </c>
      <c r="L33" s="702" t="s">
        <v>2400</v>
      </c>
      <c r="M33" s="448" t="s">
        <v>2442</v>
      </c>
      <c r="N33" s="448" t="s">
        <v>318</v>
      </c>
      <c r="O33" s="569"/>
      <c r="P33" s="631"/>
      <c r="Q33" s="631"/>
      <c r="R33" s="631"/>
      <c r="S33" s="631"/>
      <c r="T33" s="631"/>
      <c r="U33" s="631"/>
      <c r="V33" s="631"/>
      <c r="W33" s="631"/>
      <c r="X33" s="631"/>
    </row>
    <row r="34" ht="63" customHeight="1">
      <c r="A34" s="448">
        <v>25</v>
      </c>
      <c r="B34" s="638" t="s">
        <v>213</v>
      </c>
      <c r="C34" s="695" t="s">
        <v>1427</v>
      </c>
      <c r="D34" s="449" t="s">
        <v>2461</v>
      </c>
      <c r="E34" s="449"/>
      <c r="F34" s="449"/>
      <c r="G34" s="451">
        <v>0.5</v>
      </c>
      <c r="H34" s="452" t="s">
        <v>13</v>
      </c>
      <c r="I34" s="448" t="s">
        <v>201</v>
      </c>
      <c r="J34" s="453">
        <v>45387</v>
      </c>
      <c r="K34" s="448" t="s">
        <v>275</v>
      </c>
      <c r="L34" s="703" t="s">
        <v>2462</v>
      </c>
      <c r="M34" s="448" t="s">
        <v>2442</v>
      </c>
      <c r="N34" s="448" t="s">
        <v>318</v>
      </c>
      <c r="O34" s="569"/>
      <c r="P34" s="631"/>
      <c r="Q34" s="631"/>
      <c r="R34" s="631"/>
      <c r="S34" s="631"/>
      <c r="T34" s="631"/>
      <c r="U34" s="631"/>
      <c r="V34" s="631"/>
      <c r="W34" s="631"/>
      <c r="X34" s="631"/>
    </row>
    <row r="35" ht="105.75" customHeight="1">
      <c r="A35" s="448">
        <v>26</v>
      </c>
      <c r="B35" s="638" t="s">
        <v>213</v>
      </c>
      <c r="C35" s="695" t="s">
        <v>1427</v>
      </c>
      <c r="D35" s="449" t="s">
        <v>2404</v>
      </c>
      <c r="E35" s="449"/>
      <c r="F35" s="449"/>
      <c r="G35" s="451">
        <v>0.5</v>
      </c>
      <c r="H35" s="452" t="s">
        <v>265</v>
      </c>
      <c r="I35" s="448" t="s">
        <v>201</v>
      </c>
      <c r="J35" s="453">
        <v>45387</v>
      </c>
      <c r="K35" s="448" t="s">
        <v>281</v>
      </c>
      <c r="L35" s="703" t="s">
        <v>2463</v>
      </c>
      <c r="M35" s="448" t="s">
        <v>2442</v>
      </c>
      <c r="N35" s="448" t="s">
        <v>2464</v>
      </c>
      <c r="O35" s="569" t="s">
        <v>2465</v>
      </c>
      <c r="P35" s="631"/>
      <c r="Q35" s="631"/>
      <c r="R35" s="631"/>
      <c r="S35" s="631"/>
      <c r="T35" s="631"/>
      <c r="U35" s="631"/>
      <c r="V35" s="631"/>
      <c r="W35" s="631"/>
      <c r="X35" s="631"/>
    </row>
    <row r="36" ht="135" customHeight="1">
      <c r="A36" s="448">
        <v>27</v>
      </c>
      <c r="B36" s="638" t="s">
        <v>213</v>
      </c>
      <c r="C36" s="695" t="s">
        <v>1427</v>
      </c>
      <c r="D36" s="449" t="s">
        <v>2406</v>
      </c>
      <c r="E36" s="449"/>
      <c r="F36" s="449"/>
      <c r="G36" s="451">
        <v>0.5</v>
      </c>
      <c r="H36" s="452" t="s">
        <v>28</v>
      </c>
      <c r="I36" s="448" t="s">
        <v>201</v>
      </c>
      <c r="J36" s="453">
        <v>45387</v>
      </c>
      <c r="K36" s="448" t="s">
        <v>281</v>
      </c>
      <c r="L36" s="702" t="s">
        <v>2466</v>
      </c>
      <c r="M36" s="448" t="s">
        <v>2442</v>
      </c>
      <c r="N36" s="641" t="s">
        <v>2408</v>
      </c>
      <c r="O36" s="753" t="s">
        <v>2409</v>
      </c>
      <c r="P36" s="631"/>
      <c r="Q36" s="631"/>
      <c r="R36" s="631"/>
      <c r="S36" s="631"/>
      <c r="T36" s="631"/>
      <c r="U36" s="631"/>
      <c r="V36" s="631"/>
      <c r="W36" s="631"/>
      <c r="X36" s="631"/>
    </row>
    <row r="37" ht="52.5">
      <c r="A37" s="448">
        <v>28</v>
      </c>
      <c r="B37" s="638" t="s">
        <v>213</v>
      </c>
      <c r="C37" s="704" t="s">
        <v>2335</v>
      </c>
      <c r="D37" s="449" t="s">
        <v>2411</v>
      </c>
      <c r="E37" s="704"/>
      <c r="F37" s="449"/>
      <c r="G37" s="451">
        <v>0.5</v>
      </c>
      <c r="H37" s="452" t="s">
        <v>28</v>
      </c>
      <c r="I37" s="448" t="s">
        <v>201</v>
      </c>
      <c r="J37" s="453">
        <v>45387</v>
      </c>
      <c r="K37" s="739" t="s">
        <v>275</v>
      </c>
      <c r="L37" s="703" t="s">
        <v>2467</v>
      </c>
      <c r="M37" s="448" t="s">
        <v>2442</v>
      </c>
      <c r="N37" s="448" t="s">
        <v>318</v>
      </c>
      <c r="O37" s="569"/>
      <c r="P37" s="631"/>
      <c r="Q37" s="631"/>
      <c r="R37" s="631"/>
      <c r="S37" s="631"/>
      <c r="T37" s="631"/>
      <c r="U37" s="631"/>
      <c r="V37" s="631"/>
      <c r="W37" s="631"/>
      <c r="X37" s="631"/>
    </row>
    <row r="38" ht="52.5">
      <c r="A38" s="448">
        <v>29</v>
      </c>
      <c r="B38" s="638" t="s">
        <v>213</v>
      </c>
      <c r="C38" s="704" t="s">
        <v>2335</v>
      </c>
      <c r="D38" s="449" t="s">
        <v>2413</v>
      </c>
      <c r="E38" s="704"/>
      <c r="F38" s="449"/>
      <c r="G38" s="451">
        <v>0.5</v>
      </c>
      <c r="H38" s="452" t="s">
        <v>265</v>
      </c>
      <c r="I38" s="448" t="s">
        <v>201</v>
      </c>
      <c r="J38" s="453">
        <v>45387</v>
      </c>
      <c r="K38" s="739" t="s">
        <v>275</v>
      </c>
      <c r="L38" s="703" t="s">
        <v>2468</v>
      </c>
      <c r="M38" s="448" t="s">
        <v>2442</v>
      </c>
      <c r="N38" s="448" t="s">
        <v>318</v>
      </c>
      <c r="O38" s="569"/>
      <c r="P38" s="631"/>
      <c r="Q38" s="631"/>
      <c r="R38" s="631"/>
      <c r="S38" s="631"/>
      <c r="T38" s="631"/>
      <c r="U38" s="631"/>
      <c r="V38" s="631"/>
      <c r="W38" s="631"/>
      <c r="X38" s="631"/>
    </row>
    <row r="39" ht="63.75">
      <c r="A39" s="448">
        <v>30</v>
      </c>
      <c r="B39" s="638" t="s">
        <v>213</v>
      </c>
      <c r="C39" s="704" t="s">
        <v>2335</v>
      </c>
      <c r="D39" s="449" t="s">
        <v>2415</v>
      </c>
      <c r="E39" s="449"/>
      <c r="F39" s="449"/>
      <c r="G39" s="451">
        <v>0.5</v>
      </c>
      <c r="H39" s="452" t="s">
        <v>265</v>
      </c>
      <c r="I39" s="448" t="s">
        <v>201</v>
      </c>
      <c r="J39" s="453">
        <v>45387</v>
      </c>
      <c r="K39" s="739" t="s">
        <v>275</v>
      </c>
      <c r="L39" s="702" t="s">
        <v>2469</v>
      </c>
      <c r="M39" s="448" t="s">
        <v>2442</v>
      </c>
      <c r="N39" s="448" t="s">
        <v>2470</v>
      </c>
      <c r="O39" s="569"/>
      <c r="P39" s="631"/>
      <c r="Q39" s="631"/>
      <c r="R39" s="631"/>
      <c r="S39" s="631"/>
      <c r="T39" s="631"/>
      <c r="U39" s="631"/>
      <c r="V39" s="631"/>
      <c r="W39" s="631"/>
      <c r="X39" s="631"/>
    </row>
    <row r="40" ht="126.75" customHeight="1">
      <c r="A40" s="448">
        <v>31</v>
      </c>
      <c r="B40" s="638" t="s">
        <v>213</v>
      </c>
      <c r="C40" s="704" t="s">
        <v>2335</v>
      </c>
      <c r="D40" s="449" t="s">
        <v>2417</v>
      </c>
      <c r="E40" s="449"/>
      <c r="F40" s="449"/>
      <c r="G40" s="451">
        <v>0.5</v>
      </c>
      <c r="H40" s="452" t="s">
        <v>28</v>
      </c>
      <c r="I40" s="448" t="s">
        <v>201</v>
      </c>
      <c r="J40" s="453">
        <v>45387</v>
      </c>
      <c r="K40" s="739" t="s">
        <v>275</v>
      </c>
      <c r="L40" s="702" t="s">
        <v>2471</v>
      </c>
      <c r="M40" s="448" t="s">
        <v>2442</v>
      </c>
      <c r="N40" s="448" t="s">
        <v>318</v>
      </c>
      <c r="O40" s="569"/>
      <c r="P40" s="631"/>
      <c r="Q40" s="631"/>
      <c r="R40" s="631"/>
      <c r="S40" s="631"/>
      <c r="T40" s="631"/>
      <c r="U40" s="631"/>
      <c r="V40" s="631"/>
      <c r="W40" s="631"/>
      <c r="X40" s="631"/>
    </row>
    <row r="41" ht="164.25" customHeight="1">
      <c r="A41" s="448">
        <v>32</v>
      </c>
      <c r="B41" s="638" t="s">
        <v>213</v>
      </c>
      <c r="C41" s="704" t="s">
        <v>2335</v>
      </c>
      <c r="D41" s="449" t="s">
        <v>2419</v>
      </c>
      <c r="E41" s="449"/>
      <c r="F41" s="449"/>
      <c r="G41" s="451">
        <v>0.5</v>
      </c>
      <c r="H41" s="452" t="s">
        <v>28</v>
      </c>
      <c r="I41" s="448" t="s">
        <v>201</v>
      </c>
      <c r="J41" s="453">
        <v>45387</v>
      </c>
      <c r="K41" s="739" t="s">
        <v>275</v>
      </c>
      <c r="L41" s="703" t="s">
        <v>2472</v>
      </c>
      <c r="M41" s="448" t="s">
        <v>2442</v>
      </c>
      <c r="N41" s="448" t="s">
        <v>318</v>
      </c>
      <c r="O41" s="569"/>
      <c r="P41" s="631"/>
      <c r="Q41" s="631"/>
      <c r="R41" s="631"/>
      <c r="S41" s="631"/>
      <c r="T41" s="631"/>
      <c r="U41" s="631"/>
      <c r="V41" s="631"/>
      <c r="W41" s="631"/>
      <c r="X41" s="631"/>
    </row>
    <row r="42" s="740" customFormat="1" ht="38.25">
      <c r="A42" s="448">
        <v>33</v>
      </c>
      <c r="B42" s="638" t="s">
        <v>213</v>
      </c>
      <c r="C42" s="695" t="s">
        <v>427</v>
      </c>
      <c r="D42" s="449" t="s">
        <v>2473</v>
      </c>
      <c r="E42" s="449"/>
      <c r="F42" s="449"/>
      <c r="G42" s="451">
        <v>0.5</v>
      </c>
      <c r="H42" s="452" t="s">
        <v>27</v>
      </c>
      <c r="I42" s="448" t="s">
        <v>201</v>
      </c>
      <c r="J42" s="746">
        <v>45415</v>
      </c>
      <c r="K42" s="739" t="s">
        <v>275</v>
      </c>
      <c r="L42" s="699" t="s">
        <v>2474</v>
      </c>
      <c r="M42" s="448" t="s">
        <v>2442</v>
      </c>
      <c r="N42" s="448" t="s">
        <v>318</v>
      </c>
      <c r="O42" s="748"/>
      <c r="P42" s="749"/>
      <c r="Q42" s="749"/>
      <c r="R42" s="749"/>
      <c r="S42" s="749"/>
      <c r="T42" s="749"/>
      <c r="U42" s="749"/>
      <c r="V42" s="749"/>
      <c r="W42" s="749"/>
      <c r="X42" s="749"/>
      <c r="AL42" s="740"/>
    </row>
    <row r="43" ht="115.5" customHeight="1">
      <c r="A43" s="448">
        <v>34</v>
      </c>
      <c r="B43" s="638" t="s">
        <v>213</v>
      </c>
      <c r="C43" s="695" t="s">
        <v>427</v>
      </c>
      <c r="D43" s="449" t="s">
        <v>2475</v>
      </c>
      <c r="E43" s="449"/>
      <c r="F43" s="449"/>
      <c r="G43" s="451">
        <v>1</v>
      </c>
      <c r="H43" s="452" t="s">
        <v>22</v>
      </c>
      <c r="I43" s="448" t="s">
        <v>201</v>
      </c>
      <c r="J43" s="453">
        <v>45439</v>
      </c>
      <c r="K43" s="448" t="s">
        <v>275</v>
      </c>
      <c r="L43" s="701" t="s">
        <v>2424</v>
      </c>
      <c r="M43" s="448" t="s">
        <v>2442</v>
      </c>
      <c r="N43" s="448" t="s">
        <v>318</v>
      </c>
      <c r="O43" s="569"/>
      <c r="P43" s="631"/>
      <c r="Q43" s="631"/>
      <c r="R43" s="631"/>
      <c r="S43" s="631"/>
      <c r="T43" s="631"/>
      <c r="U43" s="631"/>
      <c r="V43" s="631"/>
      <c r="W43" s="631"/>
      <c r="X43" s="631"/>
    </row>
    <row r="44" ht="70.5" customHeight="1">
      <c r="A44" s="448">
        <v>35</v>
      </c>
      <c r="B44" s="638" t="s">
        <v>213</v>
      </c>
      <c r="C44" s="695" t="s">
        <v>427</v>
      </c>
      <c r="D44" s="449" t="s">
        <v>2427</v>
      </c>
      <c r="E44" s="449"/>
      <c r="F44" s="449"/>
      <c r="G44" s="451">
        <v>0.5</v>
      </c>
      <c r="H44" s="452" t="s">
        <v>27</v>
      </c>
      <c r="I44" s="448" t="s">
        <v>201</v>
      </c>
      <c r="J44" s="448" t="s">
        <v>2442</v>
      </c>
      <c r="K44" s="448" t="s">
        <v>2327</v>
      </c>
      <c r="L44" s="701" t="s">
        <v>2428</v>
      </c>
      <c r="M44" s="448"/>
      <c r="N44" s="448"/>
      <c r="O44" s="569"/>
      <c r="P44" s="631"/>
      <c r="Q44" s="631"/>
      <c r="R44" s="631"/>
      <c r="S44" s="631"/>
      <c r="T44" s="631"/>
      <c r="U44" s="631"/>
      <c r="V44" s="631"/>
      <c r="W44" s="631"/>
      <c r="X44" s="631"/>
    </row>
    <row r="45" ht="70.5" customHeight="1">
      <c r="A45" s="448">
        <v>36</v>
      </c>
      <c r="B45" s="638" t="s">
        <v>213</v>
      </c>
      <c r="C45" s="695" t="s">
        <v>2325</v>
      </c>
      <c r="D45" s="449" t="s">
        <v>2429</v>
      </c>
      <c r="E45" s="449"/>
      <c r="F45" s="449"/>
      <c r="G45" s="451">
        <v>0.5</v>
      </c>
      <c r="H45" s="452" t="s">
        <v>28</v>
      </c>
      <c r="I45" s="448" t="s">
        <v>201</v>
      </c>
      <c r="J45" s="448" t="s">
        <v>2442</v>
      </c>
      <c r="K45" s="448" t="s">
        <v>2327</v>
      </c>
      <c r="L45" s="701" t="s">
        <v>2430</v>
      </c>
      <c r="M45" s="448"/>
      <c r="N45" s="448"/>
      <c r="O45" s="569"/>
      <c r="P45" s="631"/>
      <c r="Q45" s="631"/>
      <c r="R45" s="631"/>
      <c r="S45" s="631"/>
      <c r="T45" s="631"/>
      <c r="U45" s="631"/>
      <c r="V45" s="631"/>
      <c r="W45" s="631"/>
      <c r="X45" s="631"/>
    </row>
    <row r="46" ht="76.5">
      <c r="A46" s="448">
        <v>37</v>
      </c>
      <c r="B46" s="638" t="s">
        <v>213</v>
      </c>
      <c r="C46" s="695" t="s">
        <v>2325</v>
      </c>
      <c r="D46" s="449" t="s">
        <v>2431</v>
      </c>
      <c r="E46" s="449"/>
      <c r="F46" s="449"/>
      <c r="G46" s="451">
        <v>0.5</v>
      </c>
      <c r="H46" s="452" t="s">
        <v>28</v>
      </c>
      <c r="I46" s="448" t="s">
        <v>201</v>
      </c>
      <c r="J46" s="448" t="s">
        <v>2442</v>
      </c>
      <c r="K46" s="448" t="s">
        <v>2327</v>
      </c>
      <c r="L46" s="701" t="s">
        <v>2357</v>
      </c>
      <c r="M46" s="448"/>
      <c r="N46" s="448"/>
      <c r="O46" s="569"/>
      <c r="P46" s="631"/>
      <c r="Q46" s="631"/>
      <c r="R46" s="631"/>
      <c r="S46" s="631"/>
      <c r="T46" s="631"/>
      <c r="U46" s="631"/>
      <c r="V46" s="631"/>
      <c r="W46" s="631"/>
      <c r="X46" s="631"/>
    </row>
    <row r="47" ht="63.75">
      <c r="A47" s="448">
        <v>38</v>
      </c>
      <c r="B47" s="638" t="s">
        <v>213</v>
      </c>
      <c r="C47" s="695" t="s">
        <v>2392</v>
      </c>
      <c r="D47" s="449" t="s">
        <v>2476</v>
      </c>
      <c r="E47" s="449"/>
      <c r="F47" s="449"/>
      <c r="G47" s="451">
        <v>0.5</v>
      </c>
      <c r="H47" s="452" t="s">
        <v>28</v>
      </c>
      <c r="I47" s="448" t="s">
        <v>201</v>
      </c>
      <c r="J47" s="448" t="s">
        <v>2442</v>
      </c>
      <c r="K47" s="448" t="s">
        <v>2327</v>
      </c>
      <c r="L47" s="699" t="s">
        <v>2434</v>
      </c>
      <c r="M47" s="448"/>
      <c r="N47" s="448"/>
      <c r="O47" s="569"/>
      <c r="P47" s="631"/>
      <c r="Q47" s="631"/>
      <c r="R47" s="631"/>
      <c r="S47" s="631"/>
      <c r="T47" s="631"/>
      <c r="U47" s="631"/>
      <c r="V47" s="631"/>
      <c r="W47" s="631"/>
      <c r="X47" s="631"/>
    </row>
    <row r="48" ht="153" customHeight="1">
      <c r="A48" s="448">
        <v>39</v>
      </c>
      <c r="B48" s="638" t="s">
        <v>213</v>
      </c>
      <c r="C48" s="695" t="s">
        <v>2335</v>
      </c>
      <c r="D48" s="449" t="s">
        <v>2435</v>
      </c>
      <c r="E48" s="449"/>
      <c r="F48" s="449"/>
      <c r="G48" s="451">
        <v>0.5</v>
      </c>
      <c r="H48" s="452" t="s">
        <v>28</v>
      </c>
      <c r="I48" s="448" t="s">
        <v>201</v>
      </c>
      <c r="J48" s="448" t="s">
        <v>2442</v>
      </c>
      <c r="K48" s="448" t="s">
        <v>2327</v>
      </c>
      <c r="L48" s="701" t="s">
        <v>2436</v>
      </c>
      <c r="M48" s="448"/>
      <c r="N48" s="448"/>
      <c r="O48" s="569"/>
      <c r="P48" s="631"/>
      <c r="Q48" s="631"/>
      <c r="R48" s="631"/>
      <c r="S48" s="631"/>
      <c r="T48" s="631"/>
      <c r="U48" s="631"/>
      <c r="V48" s="631"/>
      <c r="W48" s="631"/>
      <c r="X48" s="631"/>
    </row>
    <row r="49" ht="52.5">
      <c r="A49" s="448">
        <v>40</v>
      </c>
      <c r="B49" s="638" t="s">
        <v>213</v>
      </c>
      <c r="C49" s="695" t="s">
        <v>2335</v>
      </c>
      <c r="D49" s="449" t="s">
        <v>2437</v>
      </c>
      <c r="E49" s="449"/>
      <c r="F49" s="449"/>
      <c r="G49" s="451">
        <v>0.5</v>
      </c>
      <c r="H49" s="452" t="s">
        <v>28</v>
      </c>
      <c r="I49" s="448" t="s">
        <v>201</v>
      </c>
      <c r="J49" s="448" t="s">
        <v>2442</v>
      </c>
      <c r="K49" s="448" t="s">
        <v>2327</v>
      </c>
      <c r="L49" s="699" t="s">
        <v>2438</v>
      </c>
      <c r="M49" s="448"/>
      <c r="N49" s="448"/>
      <c r="O49" s="569"/>
      <c r="P49" s="631"/>
      <c r="Q49" s="631"/>
      <c r="R49" s="631"/>
      <c r="S49" s="631"/>
      <c r="T49" s="631"/>
      <c r="U49" s="631"/>
      <c r="V49" s="631"/>
      <c r="W49" s="631"/>
      <c r="X49" s="631"/>
    </row>
    <row r="50" ht="31.5">
      <c r="A50" s="448"/>
      <c r="B50" s="638"/>
      <c r="C50" s="695"/>
      <c r="D50" s="449"/>
      <c r="E50" s="449"/>
      <c r="F50" s="449"/>
      <c r="G50" s="451"/>
      <c r="H50" s="452"/>
      <c r="I50" s="448"/>
      <c r="J50" s="453"/>
      <c r="K50" s="448"/>
      <c r="L50" s="701"/>
      <c r="M50" s="448"/>
      <c r="N50" s="448"/>
      <c r="O50" s="569"/>
      <c r="P50" s="631"/>
      <c r="Q50" s="631"/>
      <c r="R50" s="631"/>
      <c r="S50" s="631"/>
      <c r="T50" s="631"/>
      <c r="U50" s="631"/>
      <c r="V50" s="631"/>
      <c r="W50" s="631"/>
      <c r="X50" s="631"/>
    </row>
    <row r="51">
      <c r="A51" s="448"/>
      <c r="B51" s="638"/>
      <c r="C51" s="695"/>
      <c r="D51" s="449"/>
      <c r="E51" s="449"/>
      <c r="F51" s="449"/>
      <c r="G51" s="451"/>
      <c r="H51" s="452"/>
      <c r="I51" s="448"/>
      <c r="J51" s="453"/>
      <c r="K51" s="448"/>
      <c r="L51" s="699"/>
      <c r="M51" s="448"/>
      <c r="N51" s="448"/>
      <c r="O51" s="569"/>
      <c r="P51" s="631"/>
      <c r="Q51" s="631"/>
      <c r="R51" s="631"/>
      <c r="S51" s="631"/>
      <c r="T51" s="631"/>
      <c r="U51" s="631"/>
      <c r="V51" s="631"/>
      <c r="W51" s="631"/>
      <c r="X51" s="631"/>
    </row>
    <row r="52">
      <c r="A52" s="448"/>
      <c r="B52" s="638"/>
      <c r="C52" s="695"/>
      <c r="D52" s="218"/>
      <c r="E52" s="449"/>
      <c r="F52" s="449"/>
      <c r="G52" s="451"/>
      <c r="H52" s="452"/>
      <c r="I52" s="448"/>
      <c r="J52" s="453"/>
      <c r="K52" s="448"/>
      <c r="L52" s="699"/>
      <c r="M52" s="448"/>
      <c r="N52" s="448"/>
      <c r="O52" s="569"/>
      <c r="P52" s="631"/>
      <c r="Q52" s="631"/>
      <c r="R52" s="631"/>
      <c r="S52" s="631"/>
      <c r="T52" s="631"/>
      <c r="U52" s="631"/>
      <c r="V52" s="631"/>
      <c r="W52" s="631"/>
      <c r="X52" s="631"/>
    </row>
    <row r="53">
      <c r="A53" s="739"/>
      <c r="B53" s="638"/>
      <c r="C53" s="695"/>
      <c r="D53" s="218"/>
      <c r="E53" s="449"/>
      <c r="F53" s="449"/>
      <c r="G53" s="451"/>
      <c r="H53" s="452"/>
      <c r="I53" s="448"/>
      <c r="J53" s="453"/>
      <c r="K53" s="448"/>
      <c r="L53" s="699"/>
      <c r="M53" s="448"/>
      <c r="N53" s="448"/>
      <c r="O53" s="569"/>
      <c r="P53" s="631"/>
      <c r="Q53" s="631"/>
      <c r="R53" s="631"/>
      <c r="S53" s="631"/>
      <c r="T53" s="631"/>
      <c r="U53" s="631"/>
      <c r="V53" s="631"/>
      <c r="W53" s="631"/>
      <c r="X53" s="631"/>
    </row>
    <row r="54">
      <c r="A54" s="448"/>
      <c r="B54" s="638"/>
      <c r="C54" s="695"/>
      <c r="D54" s="218"/>
      <c r="E54" s="449"/>
      <c r="F54" s="449"/>
      <c r="G54" s="451"/>
      <c r="H54" s="452"/>
      <c r="I54" s="448"/>
      <c r="J54" s="453"/>
      <c r="K54" s="448"/>
      <c r="L54" s="750"/>
      <c r="M54" s="448"/>
      <c r="N54" s="448"/>
      <c r="O54" s="569"/>
      <c r="P54" s="631"/>
      <c r="Q54" s="631"/>
      <c r="R54" s="631"/>
      <c r="S54" s="631"/>
      <c r="T54" s="631"/>
      <c r="U54" s="631"/>
      <c r="V54" s="631"/>
      <c r="W54" s="631"/>
      <c r="X54" s="631"/>
    </row>
    <row r="55">
      <c r="A55" s="448"/>
      <c r="B55" s="638"/>
      <c r="C55" s="695"/>
      <c r="D55" s="449"/>
      <c r="E55" s="449"/>
      <c r="F55" s="449"/>
      <c r="G55" s="451"/>
      <c r="H55" s="452"/>
      <c r="I55" s="448"/>
      <c r="J55" s="453"/>
      <c r="K55" s="448"/>
      <c r="L55" s="750"/>
      <c r="M55" s="448"/>
      <c r="N55" s="448"/>
      <c r="O55" s="569"/>
      <c r="P55" s="631"/>
      <c r="Q55" s="631"/>
      <c r="R55" s="631"/>
      <c r="S55" s="631"/>
      <c r="T55" s="631"/>
      <c r="U55" s="631"/>
      <c r="V55" s="631"/>
      <c r="W55" s="631"/>
      <c r="X55" s="631"/>
    </row>
    <row r="56">
      <c r="A56" s="448"/>
      <c r="B56" s="638"/>
      <c r="C56" s="695"/>
      <c r="D56" s="449"/>
      <c r="E56" s="449"/>
      <c r="F56" s="449"/>
      <c r="G56" s="451"/>
      <c r="H56" s="452"/>
      <c r="I56" s="448"/>
      <c r="J56" s="453"/>
      <c r="K56" s="448"/>
      <c r="L56" s="569"/>
      <c r="M56" s="448"/>
      <c r="N56" s="448"/>
      <c r="O56" s="569"/>
      <c r="P56" s="631"/>
      <c r="Q56" s="631"/>
      <c r="R56" s="631"/>
      <c r="S56" s="631"/>
      <c r="T56" s="631"/>
      <c r="U56" s="631"/>
      <c r="V56" s="631"/>
      <c r="W56" s="631"/>
      <c r="X56" s="631"/>
    </row>
    <row r="57">
      <c r="A57" s="448"/>
      <c r="B57" s="638"/>
      <c r="C57" s="695"/>
      <c r="D57" s="449"/>
      <c r="E57" s="449"/>
      <c r="F57" s="449"/>
      <c r="G57" s="451"/>
      <c r="H57" s="452"/>
      <c r="I57" s="448"/>
      <c r="J57" s="453"/>
      <c r="K57" s="448"/>
      <c r="L57" s="569"/>
      <c r="M57" s="448"/>
      <c r="N57" s="448"/>
      <c r="O57" s="569"/>
      <c r="P57" s="631"/>
      <c r="Q57" s="631"/>
      <c r="R57" s="631"/>
      <c r="S57" s="631"/>
      <c r="T57" s="631"/>
      <c r="U57" s="631"/>
      <c r="V57" s="631"/>
      <c r="W57" s="631"/>
      <c r="X57" s="631"/>
    </row>
    <row r="58">
      <c r="A58" s="448"/>
      <c r="B58" s="638"/>
      <c r="C58" s="695"/>
      <c r="D58" s="449"/>
      <c r="E58" s="449"/>
      <c r="F58" s="449"/>
      <c r="G58" s="451"/>
      <c r="H58" s="452"/>
      <c r="I58" s="448"/>
      <c r="J58" s="453"/>
      <c r="K58" s="448"/>
      <c r="L58" s="569"/>
      <c r="M58" s="448"/>
      <c r="N58" s="448"/>
      <c r="O58" s="569"/>
      <c r="P58" s="631"/>
      <c r="Q58" s="631"/>
      <c r="R58" s="631"/>
      <c r="S58" s="631"/>
      <c r="T58" s="631"/>
      <c r="U58" s="631"/>
      <c r="V58" s="631"/>
      <c r="W58" s="631"/>
      <c r="X58" s="631"/>
    </row>
    <row r="59">
      <c r="A59" s="448"/>
      <c r="B59" s="638"/>
      <c r="C59" s="695"/>
      <c r="D59" s="449"/>
      <c r="E59" s="449"/>
      <c r="F59" s="449"/>
      <c r="G59" s="451"/>
      <c r="H59" s="452"/>
      <c r="I59" s="448"/>
      <c r="J59" s="453"/>
      <c r="K59" s="448"/>
      <c r="L59" s="569"/>
      <c r="M59" s="448"/>
      <c r="N59" s="448"/>
      <c r="O59" s="569"/>
      <c r="P59" s="631"/>
      <c r="Q59" s="631"/>
      <c r="R59" s="631"/>
      <c r="S59" s="631"/>
      <c r="T59" s="631"/>
      <c r="U59" s="631"/>
      <c r="V59" s="631"/>
      <c r="W59" s="631"/>
      <c r="X59" s="631"/>
    </row>
    <row r="60">
      <c r="A60" s="448"/>
      <c r="B60" s="638"/>
      <c r="C60" s="695"/>
      <c r="D60" s="449"/>
      <c r="E60" s="449"/>
      <c r="F60" s="449"/>
      <c r="G60" s="451"/>
      <c r="H60" s="452"/>
      <c r="I60" s="448"/>
      <c r="J60" s="453"/>
      <c r="K60" s="448"/>
      <c r="L60" s="569"/>
      <c r="M60" s="448"/>
      <c r="N60" s="448"/>
      <c r="O60" s="569"/>
      <c r="P60" s="631"/>
      <c r="Q60" s="631"/>
      <c r="R60" s="631"/>
      <c r="S60" s="631"/>
      <c r="T60" s="631"/>
      <c r="U60" s="631"/>
      <c r="V60" s="631"/>
      <c r="W60" s="631"/>
      <c r="X60" s="631"/>
    </row>
    <row r="61" ht="15.75" customHeight="1">
      <c r="B61" s="638"/>
      <c r="I61" s="448"/>
      <c r="J61" s="453"/>
    </row>
    <row r="62" ht="15.75" customHeight="1">
      <c r="B62" s="638"/>
      <c r="I62" s="448"/>
      <c r="J62" s="453"/>
    </row>
    <row r="63" ht="15.75" customHeight="1">
      <c r="B63" s="638"/>
    </row>
    <row r="64" ht="15.75" customHeight="1">
      <c r="B64" s="638"/>
    </row>
    <row r="65" ht="15.75" customHeight="1">
      <c r="B65" s="638"/>
    </row>
    <row r="66" ht="15.75" customHeight="1">
      <c r="B66" s="638"/>
    </row>
    <row r="67" ht="15.75" customHeight="1">
      <c r="B67" s="638"/>
    </row>
    <row r="68" ht="15.75" customHeight="1">
      <c r="B68" s="638"/>
    </row>
    <row r="69" ht="15.75" customHeight="1">
      <c r="B69" s="638"/>
    </row>
    <row r="70" ht="15.75" customHeight="1">
      <c r="B70" s="638"/>
    </row>
    <row r="71" ht="15.75" customHeight="1">
      <c r="B71" s="638"/>
    </row>
    <row r="72" ht="15.75" customHeight="1">
      <c r="B72" s="638"/>
    </row>
    <row r="73" ht="15.75" customHeight="1">
      <c r="B73" s="638"/>
    </row>
    <row r="74" ht="15.75" customHeight="1">
      <c r="B74" s="638"/>
    </row>
    <row r="75" ht="15.75" customHeight="1">
      <c r="B75" s="638"/>
    </row>
    <row r="76" ht="15.75" customHeight="1">
      <c r="B76" s="638"/>
    </row>
    <row r="77" ht="15.75" customHeight="1">
      <c r="B77" s="638"/>
    </row>
    <row r="78" ht="15.75" customHeight="1">
      <c r="B78" s="638"/>
    </row>
    <row r="79" ht="15.75" customHeight="1">
      <c r="B79" s="638"/>
    </row>
  </sheetData>
  <sheetProtection autoFilter="1" deleteColumns="1" deleteRows="1" formatCells="1" formatColumns="1" formatRows="1" insertColumns="1" insertHyperlinks="1" insertRows="1" pivotTables="1" selectLockedCells="1" selectUnlockedCells="1" sheet="0" sort="1"/>
  <dataValidations count="125" disablePrompts="0">
    <dataValidation sqref="G55:G6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55:H60" type="list" allowBlank="1" errorStyle="stop" imeMode="noControl" operator="between" showDropDown="0" showErrorMessage="0" showInputMessage="0">
      <formula1>'Списки'!$E$2:$E$1002</formula1>
    </dataValidation>
    <dataValidation sqref="K11:K12 K20 K22 K25 K28 K42:K44 K50:K60"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H48" type="list" allowBlank="1" errorStyle="stop" imeMode="noControl" operator="between" showDropDown="0" showErrorMessage="0" showInputMessage="0">
      <formula1>'Списки'!$E$2:$E$1002</formula1>
    </dataValidation>
    <dataValidation sqref="G50" type="list" allowBlank="1" errorStyle="stop" imeMode="noControl" operator="between" showDropDown="0" showErrorMessage="0" showInputMessage="0">
      <formula1>'Списки'!$G$2:$G$4</formula1>
    </dataValidation>
    <dataValidation sqref="H50" type="list" allowBlank="1" errorStyle="stop" imeMode="noControl" operator="between" showDropDown="0" showErrorMessage="0" showInputMessage="0">
      <formula1>'Списки'!$E$2:$E$1002</formula1>
    </dataValidation>
    <dataValidation sqref="G51" type="list" allowBlank="1" errorStyle="stop" imeMode="noControl" operator="between" showDropDown="0" showErrorMessage="0" showInputMessage="0">
      <formula1>'Списки'!$G$2:$G$4</formula1>
    </dataValidation>
    <dataValidation sqref="H51" type="list" allowBlank="1" errorStyle="stop" imeMode="noControl" operator="between" showDropDown="0" showErrorMessage="0" showInputMessage="0">
      <formula1>'Списки'!$E$2:$E$1002</formula1>
    </dataValidation>
    <dataValidation sqref="G54" type="list" allowBlank="1" errorStyle="stop" imeMode="noControl" operator="between" showDropDown="0" showErrorMessage="0" showInputMessage="0">
      <formula1>'Списки'!$G$2:$G$4</formula1>
    </dataValidation>
    <dataValidation sqref="H54" type="list" allowBlank="1" errorStyle="stop" imeMode="noControl" operator="between" showDropDown="0" showErrorMessage="0" showInputMessage="0">
      <formula1>'Списки'!$E$2:$E$1002</formula1>
    </dataValidation>
    <dataValidation sqref="G52" type="list" allowBlank="1" errorStyle="stop" imeMode="noControl" operator="between" showDropDown="0" showErrorMessage="0" showInputMessage="0">
      <formula1>'Списки'!$G$2:$G$4</formula1>
    </dataValidation>
    <dataValidation sqref="H52" type="list" allowBlank="1" errorStyle="stop" imeMode="noControl" operator="between" showDropDown="0" showErrorMessage="0" showInputMessage="0">
      <formula1>'Списки'!$E$2:$E$1002</formula1>
    </dataValidation>
    <dataValidation sqref="G53" type="list" allowBlank="1" errorStyle="stop" imeMode="noControl" operator="between" showDropDown="0" showErrorMessage="0" showInputMessage="0">
      <formula1>'Списки'!$G$2:$G$4</formula1>
    </dataValidation>
    <dataValidation sqref="H53"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41" type="list" allowBlank="1" errorStyle="stop" imeMode="noControl" operator="between" showDropDown="0" showErrorMessage="0" showInputMessage="0">
      <formula1>'Списки'!$G$2:$G$4</formula1>
    </dataValidation>
    <dataValidation sqref="H41"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41" type="list" allowBlank="1" errorStyle="stop" imeMode="noControl" operator="between" showDropDown="0" showErrorMessage="0" showInputMessage="0">
      <formula1>'Списки'!$A$2:$A$1002</formula1>
    </dataValidation>
    <dataValidation sqref="K40" type="list" allowBlank="1" errorStyle="stop" imeMode="noControl" operator="between" showDropDown="0" showErrorMessage="0" showInputMessage="0">
      <formula1>'Списки'!$A$2:$A$1002</formula1>
    </dataValidation>
    <dataValidation sqref="K39" type="list" allowBlank="1" errorStyle="stop" imeMode="noControl" operator="between" showDropDown="0" showErrorMessage="0" showInputMessage="0">
      <formula1>'Списки'!$A$2:$A$1002</formula1>
    </dataValidation>
    <dataValidation sqref="K38" type="list" allowBlank="1" errorStyle="stop" imeMode="noControl" operator="between" showDropDown="0" showErrorMessage="0" showInputMessage="0">
      <formula1>'Списки'!$A$2:$A$1002</formula1>
    </dataValidation>
    <dataValidation sqref="K37"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45" type="list" allowBlank="1" errorStyle="stop" imeMode="noControl" operator="between" showDropDown="0" showErrorMessage="0" showInputMessage="0">
      <formula1>'Списки'!$A$2:$A$1002</formula1>
    </dataValidation>
    <dataValidation sqref="K46" type="list" allowBlank="1" errorStyle="stop" imeMode="noControl" operator="between" showDropDown="0" showErrorMessage="0" showInputMessage="0">
      <formula1>'Списки'!$A$2:$A$1002</formula1>
    </dataValidation>
    <dataValidation sqref="K47"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G44" type="list" allowBlank="1" errorStyle="stop" imeMode="noControl" operator="between" showDropDown="0" showErrorMessage="0" showInputMessage="0">
      <formula1>'Списки'!$G$2:$G$4</formula1>
    </dataValidation>
    <dataValidation sqref="G45" type="list" allowBlank="1" errorStyle="stop" imeMode="noControl" operator="between" showDropDown="0" showErrorMessage="0" showInputMessage="0">
      <formula1>'Списки'!$G$2:$G$4</formula1>
    </dataValidation>
    <dataValidation sqref="G46" type="list" allowBlank="1" errorStyle="stop" imeMode="noControl" operator="between" showDropDown="0" showErrorMessage="0" showInputMessage="0">
      <formula1>'Списки'!$G$2:$G$4</formula1>
    </dataValidation>
    <dataValidation sqref="G47" type="list" allowBlank="1" errorStyle="stop" imeMode="noControl" operator="between" showDropDown="0" showErrorMessage="0" showInputMessage="0">
      <formula1>'Списки'!$G$2:$G$4</formula1>
    </dataValidation>
    <dataValidation sqref="G48" type="list" allowBlank="1" errorStyle="stop" imeMode="noControl" operator="between" showDropDown="0" showErrorMessage="0" showInputMessage="0">
      <formula1>'Списки'!$G$2:$G$4</formula1>
    </dataValidation>
    <dataValidation sqref="H46" type="list" allowBlank="1" errorStyle="stop" imeMode="noControl" operator="between" showDropDown="0" showErrorMessage="0" showInputMessage="0">
      <formula1>'Списки'!$E$2:$E$1002</formula1>
    </dataValidation>
    <dataValidation sqref="H47" type="list" allowBlank="1" errorStyle="stop" imeMode="noControl" operator="between" showDropDown="0" showErrorMessage="0" showInputMessage="0">
      <formula1>'Списки'!$E$2:$E$1002</formula1>
    </dataValidation>
    <dataValidation sqref="H44" type="list" allowBlank="1" errorStyle="stop" imeMode="noControl" operator="between" showDropDown="0" showErrorMessage="0" showInputMessage="0">
      <formula1>'Списки'!$E$2:$E$1002</formula1>
    </dataValidation>
    <dataValidation sqref="H45" type="list" allowBlank="1" errorStyle="stop" imeMode="noControl" operator="between" showDropDown="0" showErrorMessage="0" showInputMessage="0">
      <formula1>'Списки'!$E$2:$E$1002</formula1>
    </dataValidation>
    <dataValidation sqref="K10" type="list" allowBlank="1" errorStyle="stop" imeMode="noControl" operator="between" showDropDown="0" showErrorMessage="0" showInputMessage="0">
      <formula1>'Списки'!$A$2:$A$1002</formula1>
    </dataValidation>
    <dataValidation sqref="K49" type="list" allowBlank="1" errorStyle="stop" imeMode="noControl" operator="between" showDropDown="0" showErrorMessage="0" showInputMessage="0">
      <formula1>'Списки'!$A$2:$A$1002</formula1>
    </dataValidation>
    <dataValidation sqref="H49" type="list" allowBlank="1" errorStyle="stop" imeMode="noControl" operator="between" showDropDown="0" showErrorMessage="0" showInputMessage="0">
      <formula1>'Списки'!$E$2:$E$1002</formula1>
    </dataValidation>
    <dataValidation sqref="G49" type="list" allowBlank="1" errorStyle="stop" imeMode="noControl" operator="between" showDropDown="0" showErrorMessage="0" showInputMessage="0">
      <formula1>'Списки'!$G$2:$G$4</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50049-0010-49DD-894A-0011001C00F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CA008A-00D7-4583-8378-001200D700AB}">
            <xm:f>1</xm:f>
            <x14:dxf>
              <font>
                <color indexed="65"/>
              </font>
              <fill>
                <patternFill patternType="solid">
                  <fgColor rgb="FF434343"/>
                  <bgColor rgb="FF434343"/>
                </patternFill>
              </fill>
              <border>
                <left style="none"/>
                <right style="none"/>
                <top style="none"/>
                <bottom style="none"/>
                <diagonal style="none"/>
              </border>
            </x14:dxf>
          </x14:cfRule>
          <xm:sqref>G10:G60</xm:sqref>
        </x14:conditionalFormatting>
        <x14:conditionalFormatting xmlns:xm="http://schemas.microsoft.com/office/excel/2006/main">
          <x14:cfRule type="cellIs" priority="12" operator="equal" id="{00F90011-009D-4B43-9FBA-004F00C800E9}">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BC000B-00BE-4CC4-B747-00D8002F00B9}">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D8000C-0093-472D-9EFF-004A001C00DA}">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DF00B7-0091-47F6-95A2-0007001F006A}">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5D0096-0000-49A4-8D16-00EF00070059}">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600B1-0094-432C-A72B-0089006E0030}">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F800B6-00C9-4F8E-ABA7-00BD00FB00B0}">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A800BE-009D-4A4F-A87D-00E600BD00E8}">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DE00A6-00DB-45AE-BA1A-004500AE00A4}">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73007B-0084-4CC3-A898-00D3002F0049}">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EA0005-0007-4B02-9F26-00510038007F}">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2D00BC-0088-4989-8FAF-00C900EB00C4}">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2600C3-001C-4DDD-B31B-007600010036}">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90081-0017-461A-9D16-009C0096004B}">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9E003C-00AB-4CD9-B152-00A600D20050}">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C4004D-006D-438E-8E4A-00B100060097}">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2A0072-006B-4EDF-A222-00A800C3006F}">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7600B4-00BA-4826-B6FF-0038000E0001}">
            <xm:f>1</xm:f>
            <x14:dxf>
              <font>
                <color indexed="65"/>
              </font>
              <fill>
                <patternFill patternType="solid">
                  <fgColor rgb="FF434343"/>
                  <bgColor rgb="FF434343"/>
                </patternFill>
              </fill>
              <border>
                <left style="none"/>
                <right style="none"/>
                <top style="none"/>
                <bottom style="none"/>
                <diagonal style="none"/>
              </border>
            </x14:dxf>
          </x14:cfRule>
          <xm:sqref>G10:G54</xm:sqref>
        </x14:conditionalFormatting>
        <x14:conditionalFormatting xmlns:xm="http://schemas.microsoft.com/office/excel/2006/main">
          <x14:cfRule type="cellIs" priority="12" operator="equal" id="{009D0004-0004-4406-9246-00C8005A008C}">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92005C-000A-4323-8416-00BD00B5000A}">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7200D8-0050-4470-8F3F-00DE000500CE}">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5700FB-0042-4BCA-A70A-008D0010005F}">
            <xm:f>1</xm:f>
            <x14:dxf>
              <font>
                <color indexed="65"/>
              </font>
              <fill>
                <patternFill patternType="solid">
                  <fgColor rgb="FF434343"/>
                  <bgColor rgb="FF434343"/>
                </patternFill>
              </fill>
              <border>
                <left style="none"/>
                <right style="none"/>
                <top style="none"/>
                <bottom style="none"/>
                <diagonal style="none"/>
              </border>
            </x14:dxf>
          </x14:cfRule>
          <xm:sqref>G50</xm:sqref>
        </x14:conditionalFormatting>
        <x14:conditionalFormatting xmlns:xm="http://schemas.microsoft.com/office/excel/2006/main">
          <x14:cfRule type="cellIs" priority="12" operator="equal" id="{00D2003F-00C1-41C7-B4B0-00BD00C3009C}">
            <xm:f>1</xm:f>
            <x14:dxf>
              <font>
                <color indexed="65"/>
              </font>
              <fill>
                <patternFill patternType="solid">
                  <fgColor rgb="FF434343"/>
                  <bgColor rgb="FF434343"/>
                </patternFill>
              </fill>
              <border>
                <left style="none"/>
                <right style="none"/>
                <top style="none"/>
                <bottom style="none"/>
                <diagonal style="none"/>
              </border>
            </x14:dxf>
          </x14:cfRule>
          <xm:sqref>G54</xm:sqref>
        </x14:conditionalFormatting>
        <x14:conditionalFormatting xmlns:xm="http://schemas.microsoft.com/office/excel/2006/main">
          <x14:cfRule type="cellIs" priority="12" operator="equal" id="{00D5002B-00C7-4207-B97C-006A00FC0076}">
            <xm:f>1</xm:f>
            <x14:dxf>
              <font>
                <color indexed="65"/>
              </font>
              <fill>
                <patternFill patternType="solid">
                  <fgColor rgb="FF434343"/>
                  <bgColor rgb="FF434343"/>
                </patternFill>
              </fill>
              <border>
                <left style="none"/>
                <right style="none"/>
                <top style="none"/>
                <bottom style="none"/>
                <diagonal style="none"/>
              </border>
            </x14:dxf>
          </x14:cfRule>
          <xm:sqref>G52</xm:sqref>
        </x14:conditionalFormatting>
        <x14:conditionalFormatting xmlns:xm="http://schemas.microsoft.com/office/excel/2006/main">
          <x14:cfRule type="cellIs" priority="12" operator="equal" id="{00B900AE-005A-415A-81FF-0082000900CC}">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1A008C-0039-467E-B12E-003E003C006B}">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810095-00FC-4F0A-9099-00BD004900FC}">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9300D5-0046-44C7-9622-001A000000F9}">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1D0062-007E-4EB2-9A2B-00CF0057004F}">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D50052-00DF-4ED9-A752-005200A000BA}">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0500B4-002E-430C-B7BD-0099000F0028}">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640088-00DA-4014-88F8-000500CE002E}">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900000-0070-4CD6-A3DD-000D00580031}">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5A00BF-001A-4C32-A4AE-00C800530010}">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5003B-0041-4C87-83D5-008D0058002A}">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4B0088-0033-471A-A4A7-00AB00400010}">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1600F1-002F-4A06-AD2A-002F0096008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FE000F-00C0-45D4-A65A-000000B90082}">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EE0055-006F-43DE-B38C-0034009C0018}">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BF0014-009B-4B33-9C4E-0012000000AF}">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F5004D-0012-4573-B6E2-002000430031}">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26009D-00B9-4D0E-826B-00AA004E00C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EF0021-001B-4F40-AB3F-00C600D1005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0000D-00CD-4FCF-8E74-00B80034001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B0079-0084-4C40-9900-0037002E0010}">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310007-0048-45DC-A71A-00AB002300D2}">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03004A-0086-49E8-B2F0-006500CD001A}">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E00089-005F-40CF-8956-0051000200BA}">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1700D8-00DC-4845-9A5B-006300C0008D}">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E6000D-00FF-44CC-A10C-00F8008300FF}">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B300B7-008A-48F8-A0B5-0040007200C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F4003C-00C6-4967-983F-003C0008008D}">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7C00E3-009A-457C-8FF3-00C100A00086}">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A600CF-0064-46DA-B343-005700DB001D}">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270082-0011-419A-9706-005A001000D6}">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0B0075-00C0-4C84-BFF5-008400BE0019}">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EE0059-00B9-42D1-BCCA-00D600370060}">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EB0014-00A7-4815-B102-00D800B00094}">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990079-003C-427F-9D50-00BA006E00B7}">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1E008A-008F-40BE-8633-001A00FD00FB}">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AF0086-0054-401A-8A0A-00FB006100C6}">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BD0005-0032-4F05-9F57-001D005E0005}">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F700B9-0088-46FC-B960-000F00C000A0}">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290062-0001-4F62-8D68-007700D30086}">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B7002C-0046-45B2-B5AB-00C0005E0062}">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1C0067-00D7-467B-BBFB-00D1004900A4}">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84008B-00F5-4FFE-8AC8-003C00760097}">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660053-002B-4203-B39E-00C8000200C8}">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FF00F3-000F-4B5A-ABE9-00E300140089}">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3200F0-0010-489B-9E2A-00A900C40058}">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E90009-0051-4621-99C2-00C6002C0086}">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8500BC-0067-40FC-91D4-001300D10053}">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0700D4-00B4-44AE-BE47-00C1009F007B}">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130046-00CB-488D-91C5-00DB007D0078}">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B00001-00A1-435D-A8E2-0098000C00F7}">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F600F4-00C3-4C7B-AF4D-000700140072}">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E20018-00A0-4269-AEF0-00CC00B50063}">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B500BF-003C-43BE-8E80-00F600F3001E}">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6A0057-00CE-47F8-8D5E-00CD00570049}">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840055-00CE-4B21-8CCF-00D9005E00E3}">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DF00CF-00AE-4FC1-BF06-009600210083}">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4A0016-004A-4701-8D20-008B00C500A2}">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950003-0048-4DB2-A088-00F100E300A1}">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2E004C-0048-47AB-A95E-00F300DD00A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32000A-00EA-4A90-82C5-001B00E20069}">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8000FB-00A9-47DF-8AB1-0093009500AF}">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DA00D3-001D-4534-AD05-001900EC008C}">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7900D3-00EE-470F-A8F7-00A200C700FA}">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890093-00AE-4FD9-9CE1-00A400EF00D0}">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5B00A4-0035-4FCF-A6C0-003A00260044}">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D40031-006D-4ADA-B2CA-009A00BD0022}">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9100BD-004D-42C1-A7DB-007900D30034}">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53009E-0084-4C0F-AFCC-00F10061003C}">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3000D5-001B-460E-B779-007700D800AA}">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10087-00B7-41DC-9435-0086006F00D8}">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8A00DC-0012-424E-A4B4-00550001008A}">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FD00D6-003E-4252-A7AE-009F00CE0073}">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400054-004B-4168-8207-0076004D0016}">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1D00A8-007B-4B92-B3BA-00F300DB00BA}">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820054-0045-460F-A7B0-006800FD007C}">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480062-00DA-4431-9E12-000400F30013}">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DF00D0-00C1-4824-B7EB-006C00D90027}">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BA004B-001E-483E-AB3A-007600C3009C}">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C00AC-00D8-45F9-B5E3-008400B4001B}">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B20045-00D4-458B-AE4C-007100B000CC}">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F00B0-0012-4773-A64C-004200B200AD}">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5F00CE-0089-4144-8D97-003D002600D5}">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F70042-0035-492B-9FA9-00890053003D}">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340023-003A-4587-B683-00F500B300E6}">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4D006E-00B6-4177-B283-0006006500EC}">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720081-002F-4B35-9CC9-006100AC00DD}">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2600A5-00EA-4E40-9541-00A8000A0082}">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C10059-00BA-40D5-A8DA-0097009A009D}">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F300E4-008F-4D16-AC42-0021005F0020}">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F700E2-0095-4A75-B40E-00140045003B}">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120006-004B-4174-BEAB-00A5008A00A0}">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77007C-0090-4257-8B92-0037009D00E5}">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6800F9-00F3-4E2C-B1E5-000F009D00F0}">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4300A5-00BB-4EA3-9B24-00D8000D0039}">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7B00CC-0029-4196-ACA8-0023004B0045}">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830095-00B2-4393-B367-0036000300C6}">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D000E3-0082-4A97-B6F2-008900A4004F}">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BC0076-0024-4A77-BD4A-007E00BC0090}">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880080-0042-41C2-A7F7-00760099006F}">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B7005C-003A-4068-8FA0-00A500B60045}">
            <xm:f>1</xm:f>
            <x14:dxf>
              <font>
                <color indexed="65"/>
              </font>
              <fill>
                <patternFill patternType="solid">
                  <fgColor rgb="FF434343"/>
                  <bgColor rgb="FF434343"/>
                </patternFill>
              </fill>
              <border>
                <left style="none"/>
                <right style="none"/>
                <top style="none"/>
                <bottom style="none"/>
                <diagonal style="none"/>
              </border>
            </x14:dxf>
          </x14:cfRule>
          <xm:sqref>G49</xm:sqref>
        </x14:conditionalFormatting>
        <x14:conditionalFormatting xmlns:xm="http://schemas.microsoft.com/office/excel/2006/main">
          <x14:cfRule type="cellIs" priority="12" operator="equal" id="{00F80046-0016-4C68-BB41-003300E600DE}">
            <xm:f>1</xm:f>
            <x14:dxf>
              <font>
                <color indexed="65"/>
              </font>
              <fill>
                <patternFill patternType="solid">
                  <fgColor rgb="FF434343"/>
                  <bgColor rgb="FF434343"/>
                </patternFill>
              </fill>
              <border>
                <left style="none"/>
                <right style="none"/>
                <top style="none"/>
                <bottom style="none"/>
                <diagonal style="none"/>
              </border>
            </x14:dxf>
          </x14:cfRule>
          <xm:sqref>G49</xm:sqref>
        </x14:conditionalFormatting>
        <x14:conditionalFormatting xmlns:xm="http://schemas.microsoft.com/office/excel/2006/main">
          <x14:cfRule type="cellIs" priority="11" operator="equal" id="{00580006-00A1-4AE9-B863-002B00C500D2}">
            <xm:f>0.5</xm:f>
            <x14:dxf>
              <font>
                <color indexed="65"/>
              </font>
              <fill>
                <patternFill patternType="solid">
                  <fgColor rgb="FF999999"/>
                  <bgColor rgb="FF999999"/>
                </patternFill>
              </fill>
              <border>
                <left style="none"/>
                <right style="none"/>
                <top style="none"/>
                <bottom style="none"/>
                <diagonal style="none"/>
              </border>
            </x14:dxf>
          </x14:cfRule>
          <xm:sqref>G10:G60</xm:sqref>
        </x14:conditionalFormatting>
        <x14:conditionalFormatting xmlns:xm="http://schemas.microsoft.com/office/excel/2006/main">
          <x14:cfRule type="cellIs" priority="11" operator="equal" id="{00040084-00DD-44BF-A45B-005D007C003A}">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4300B4-003A-4364-B31C-00DD002A0094}">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D00081-00FF-4BFD-A14F-00B900E70020}">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880005-001F-4E4E-846C-001900AC00C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D4005F-0009-4B40-9731-00850062009C}">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9700DB-0084-4F77-8004-00D0003D0033}">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580039-00A0-4793-9B6D-001F0094006B}">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0E0023-000B-4B72-BB4E-00050052004D}">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E50081-00C8-42B2-B227-006900A8006D}">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420013-0058-46D6-BEEE-007D00520005}">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2000D8-00E4-49D3-94CA-00AB003300EC}">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5600B6-00DF-47E8-9D09-00BB00DD0036}">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ED001F-0085-46E8-A24C-0003001F0087}">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E100EF-007D-43F5-A103-006A009C00D7}">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B500A4-0039-467E-B4FC-0061009A00B0}">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C60055-0014-483F-B7EE-005D00600017}">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B50009-001F-4ADE-9D5A-000000590033}">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A10092-0052-46F0-92DB-0062007300BB}">
            <xm:f>0.5</xm:f>
            <x14:dxf>
              <font>
                <color indexed="65"/>
              </font>
              <fill>
                <patternFill patternType="solid">
                  <fgColor rgb="FF999999"/>
                  <bgColor rgb="FF999999"/>
                </patternFill>
              </fill>
              <border>
                <left style="none"/>
                <right style="none"/>
                <top style="none"/>
                <bottom style="none"/>
                <diagonal style="none"/>
              </border>
            </x14:dxf>
          </x14:cfRule>
          <xm:sqref>G10:G54</xm:sqref>
        </x14:conditionalFormatting>
        <x14:conditionalFormatting xmlns:xm="http://schemas.microsoft.com/office/excel/2006/main">
          <x14:cfRule type="cellIs" priority="11" operator="equal" id="{00440020-00C9-4E2D-9DB3-002500F300EC}">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C5002F-0099-4E91-B532-0043007D0029}">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090085-00E9-484E-9697-00E0002F00F2}">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2600EE-004C-4C39-8A2C-00BA00E7005C}">
            <xm:f>0.5</xm:f>
            <x14:dxf>
              <font>
                <color indexed="65"/>
              </font>
              <fill>
                <patternFill patternType="solid">
                  <fgColor rgb="FF999999"/>
                  <bgColor rgb="FF999999"/>
                </patternFill>
              </fill>
              <border>
                <left style="none"/>
                <right style="none"/>
                <top style="none"/>
                <bottom style="none"/>
                <diagonal style="none"/>
              </border>
            </x14:dxf>
          </x14:cfRule>
          <xm:sqref>G50</xm:sqref>
        </x14:conditionalFormatting>
        <x14:conditionalFormatting xmlns:xm="http://schemas.microsoft.com/office/excel/2006/main">
          <x14:cfRule type="cellIs" priority="11" operator="equal" id="{000600B0-00B1-42DC-9704-00910013003F}">
            <xm:f>0.5</xm:f>
            <x14:dxf>
              <font>
                <color indexed="65"/>
              </font>
              <fill>
                <patternFill patternType="solid">
                  <fgColor rgb="FF999999"/>
                  <bgColor rgb="FF999999"/>
                </patternFill>
              </fill>
              <border>
                <left style="none"/>
                <right style="none"/>
                <top style="none"/>
                <bottom style="none"/>
                <diagonal style="none"/>
              </border>
            </x14:dxf>
          </x14:cfRule>
          <xm:sqref>G54</xm:sqref>
        </x14:conditionalFormatting>
        <x14:conditionalFormatting xmlns:xm="http://schemas.microsoft.com/office/excel/2006/main">
          <x14:cfRule type="cellIs" priority="11" operator="equal" id="{007F0085-009D-4C8D-9802-006E00F4002E}">
            <xm:f>0.5</xm:f>
            <x14:dxf>
              <font>
                <color indexed="65"/>
              </font>
              <fill>
                <patternFill patternType="solid">
                  <fgColor rgb="FF999999"/>
                  <bgColor rgb="FF999999"/>
                </patternFill>
              </fill>
              <border>
                <left style="none"/>
                <right style="none"/>
                <top style="none"/>
                <bottom style="none"/>
                <diagonal style="none"/>
              </border>
            </x14:dxf>
          </x14:cfRule>
          <xm:sqref>G52</xm:sqref>
        </x14:conditionalFormatting>
        <x14:conditionalFormatting xmlns:xm="http://schemas.microsoft.com/office/excel/2006/main">
          <x14:cfRule type="cellIs" priority="11" operator="equal" id="{00AB0024-00D4-434F-B7F4-004F006500CC}">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69001B-00E6-412A-8B72-00F800DE00BB}">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8B00DC-0086-4A5D-8D6E-00D600AC00F9}">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B40086-00D0-43E8-B71A-004B004A007A}">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650030-00F3-46A9-A07D-00CF00D50036}">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090064-0075-4A0F-97DA-005A002900D1}">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3B0009-00BB-41C1-B6B1-00DF003A0021}">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5B00A2-00C9-4B25-81B6-004300550005}">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3500AD-0011-4A64-A334-00E00071009F}">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9D0052-0094-487C-8191-00300007003A}">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F200CB-0025-45EC-BB0C-001B003100CF}">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7700FB-0081-48D8-8004-00DF000E007A}">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26008B-006D-4DEC-8EFB-00BF00DB00F2}">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1F008E-00C2-4C50-B29A-007000BB007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4900D2-007A-4FCF-9A50-00AF00AA00F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2600D8-00E3-4733-9D34-00E800B20089}">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7900D2-0008-4804-B534-007C009700BF}">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F80032-00F8-4504-A2E2-006A004200C3}">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E500BA-00AB-445C-855E-00D900E100A2}">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500B7-001E-4886-AD4F-004600A3005D}">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FF0033-00C3-443B-8B46-00F1003300B5}">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380002-0045-4295-8A78-0012009D0005}">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E40067-0064-4186-8B92-00A900DB0026}">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8100D3-002C-4FCB-B147-007500AD0007}">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8C009A-006E-4387-807E-003B00C4005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1800D8-0097-40F1-8881-009500AC000B}">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ED00DD-0002-4AE6-8B3B-009A00820072}">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DD00FC-004D-417E-9772-007A005200A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00024-0012-44A5-AF0C-007800370011}">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C400C8-0029-4B51-8266-005000BA00BF}">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14007E-009A-4A65-861F-00BD006300AB}">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570047-008B-4B46-983A-008F00F800EC}">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910017-0014-45D2-9778-00F000C000C2}">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3C00E4-000A-4D91-933D-0042006800CE}">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2700E7-004B-4E3B-A235-00CD00A1006D}">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C400E1-00D8-4102-B117-009100760043}">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B400FC-0043-4DE5-9795-002C00D10098}">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B60078-00B8-4849-B3DB-00D4003E00AB}">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D400BB-0070-4D90-BF7D-008900450059}">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BD00AD-003E-4524-8EC9-005D004C00E6}">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C800A9-0024-431C-B089-002800D9000F}">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8E0062-007D-4135-A0B0-0004007D0063}">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420027-00DD-405B-9E35-002200EB00C2}">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D2000A-00D7-40C3-BE76-002A00840029}">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BA0095-0070-4457-9BDD-00C7003200B0}">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D900B0-00C8-4316-827A-0066009900ED}">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D80051-0053-49AF-B4A6-002C00D200B4}">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04006D-0030-4553-9B58-0026007C00D7}">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920074-0066-4CA5-A70A-00D100340063}">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5600EF-0065-4DA2-A733-00B500DA00FF}">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4500C0-00B7-4C6E-9C88-0066001B0038}">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79008B-004D-4216-BA81-00E000E60033}">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C100B9-00A7-45C2-8200-0033005C0081}">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0B007A-00C6-4FD3-AF9C-00D7006E0081}">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CB0095-00B3-4898-8602-00F300E000E1}">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430029-00DD-4AC2-AC99-005200750099}">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8500BD-0023-4504-9312-006A005C0039}">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3C0070-0024-415B-9DD7-00A900940091}">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AF0068-0021-4416-8535-008C00630004}">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D1009B-0087-4098-A0C5-005E00BA0096}">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B9006D-008A-4328-A378-00CD000500E4}">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3F00B6-008E-443B-8ADF-001E0017001E}">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F900B6-0044-4F63-94B4-00DC004200F1}">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800068-00EC-409C-BAAE-0051001400FE}">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DD00D4-00D5-45BF-BDC0-0068003500F2}">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710067-000D-4180-8449-005700F200EC}">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8500AB-002E-4487-98A6-00780043004F}">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DA005E-0084-46E8-99AA-001C00FC0042}">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880055-00C9-419C-80D7-00F500C600B9}">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0800AC-0017-4EB9-B37A-00B000AC00BB}">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940066-0065-4452-B15A-00BA0024005A}">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BF0024-00D1-4B06-87DD-007300820061}">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9D00BC-008D-40E2-99A0-003700190098}">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DD00FB-0084-4883-97D2-00D8006C0039}">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7D008F-0025-4C1B-9163-00BE00B600A8}">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6B006D-00EB-46D3-B99A-00C7000200A7}">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6B0085-005C-4C32-A0FE-009F00A50005}">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8A0029-005A-40E2-A4E7-005E005D00C8}">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400A8-0014-450D-BE78-008500E80010}">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600055-00D0-475B-9BF4-0062006F0016}">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190012-00CC-4050-ADA8-004700F40075}">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DB0096-008E-49CB-9A45-00650071002A}">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450038-00AF-482F-A6DA-0006001B0076}">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DF00D9-0084-4D6A-93AC-002F009A001E}">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1700E2-0099-47ED-BCD4-008600210078}">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4C00B0-00BA-44D5-8BA6-00230047000A}">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84004A-0007-4165-BB53-00CF00B600D5}">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7600EC-00D7-48FD-BD1B-00FD007900A2}">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1500FD-0021-4A0B-8CDF-003F007200F8}">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B00089-009A-4DDA-A6D5-00EA00200068}">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02003A-00FF-4860-A478-00B500590051}">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0700EC-00FB-490F-82F4-000F00380079}">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B4008E-00E9-4E4C-8260-00EC002B006D}">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640094-007B-4F13-9BA9-00F20079000A}">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C20037-0055-4E49-8FDC-001B004900D4}">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AF00A3-0025-4141-A9AB-00380046008D}">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830051-00B6-4B79-B1C3-002800900050}">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9300A7-00FC-47BF-96C5-00680043002F}">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A50051-0000-4E18-9FC0-00C800C20046}">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FF0037-00E5-45AE-8177-004200890046}">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450072-00ED-4F15-9EAB-009C005F0075}">
            <xm:f>0.5</xm:f>
            <x14:dxf>
              <font>
                <color indexed="65"/>
              </font>
              <fill>
                <patternFill patternType="solid">
                  <fgColor rgb="FF999999"/>
                  <bgColor rgb="FF999999"/>
                </patternFill>
              </fill>
              <border>
                <left style="none"/>
                <right style="none"/>
                <top style="none"/>
                <bottom style="none"/>
                <diagonal style="none"/>
              </border>
            </x14:dxf>
          </x14:cfRule>
          <xm:sqref>G49</xm:sqref>
        </x14:conditionalFormatting>
        <x14:conditionalFormatting xmlns:xm="http://schemas.microsoft.com/office/excel/2006/main">
          <x14:cfRule type="cellIs" priority="11" operator="equal" id="{001D0083-002F-44D7-A327-008800DA0031}">
            <xm:f>0.5</xm:f>
            <x14:dxf>
              <font>
                <color indexed="65"/>
              </font>
              <fill>
                <patternFill patternType="solid">
                  <fgColor rgb="FF999999"/>
                  <bgColor rgb="FF999999"/>
                </patternFill>
              </fill>
              <border>
                <left style="none"/>
                <right style="none"/>
                <top style="none"/>
                <bottom style="none"/>
                <diagonal style="none"/>
              </border>
            </x14:dxf>
          </x14:cfRule>
          <xm:sqref>G49</xm:sqref>
        </x14:conditionalFormatting>
        <x14:conditionalFormatting xmlns:xm="http://schemas.microsoft.com/office/excel/2006/main">
          <x14:cfRule type="cellIs" priority="10" operator="equal" id="{009200AF-00FD-414C-A596-00AC004C00F2}">
            <xm:f>0.2</xm:f>
            <x14:dxf>
              <font/>
              <fill>
                <patternFill patternType="solid">
                  <fgColor rgb="FFCCCCCC"/>
                  <bgColor rgb="FFCCCCCC"/>
                </patternFill>
              </fill>
              <border>
                <left style="none"/>
                <right style="none"/>
                <top style="none"/>
                <bottom style="none"/>
                <diagonal style="none"/>
              </border>
            </x14:dxf>
          </x14:cfRule>
          <xm:sqref>G10:G60</xm:sqref>
        </x14:conditionalFormatting>
        <x14:conditionalFormatting xmlns:xm="http://schemas.microsoft.com/office/excel/2006/main">
          <x14:cfRule type="cellIs" priority="10" operator="equal" id="{004C0034-0051-47D7-9318-001A00F10086}">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EE000B-00AE-48BD-9219-003B00D000B0}">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B4007C-0062-4EC2-86FD-00DE00930088}">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AC008C-006E-4C25-AB42-00BE002800AE}">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A90083-0015-46F8-9E03-00E100A7005F}">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F50091-007A-486C-B1C2-006F00BE00E5}">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7F0084-00D1-40D1-8A54-0054006F000D}">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1000CB-0006-4DB0-ADAF-0079004200F9}">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A6004E-00C9-45C1-A332-004600AC00AD}">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4400E9-00D9-4537-B9E4-004800BD0088}">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8009A-0098-4E0F-BE8D-0014003E0049}">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C6009B-00F2-4E19-A488-0027001300DA}">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330005-00BA-4EAB-935C-006C00E1009E}">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7000F4-0011-4F27-869E-0027004E0078}">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7A0066-0025-41A0-B7E1-008B0008004F}">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1F0018-00A0-4B80-AB51-0005008E0038}">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B70060-0084-413F-B92E-007E00840082}">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E7006A-005A-4298-BC3B-0066008700D2}">
            <xm:f>0.2</xm:f>
            <x14:dxf>
              <font/>
              <fill>
                <patternFill patternType="solid">
                  <fgColor rgb="FFCCCCCC"/>
                  <bgColor rgb="FFCCCCCC"/>
                </patternFill>
              </fill>
              <border>
                <left style="none"/>
                <right style="none"/>
                <top style="none"/>
                <bottom style="none"/>
                <diagonal style="none"/>
              </border>
            </x14:dxf>
          </x14:cfRule>
          <xm:sqref>G10:G54</xm:sqref>
        </x14:conditionalFormatting>
        <x14:conditionalFormatting xmlns:xm="http://schemas.microsoft.com/office/excel/2006/main">
          <x14:cfRule type="cellIs" priority="10" operator="equal" id="{0052007D-00AC-421A-9BD2-004500F50062}">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A500D9-00BD-4023-ABB9-00A40082003A}">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AE0037-0032-44DC-B5DB-00D200580041}">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5B0039-0011-49F8-B756-00A7009E00B9}">
            <xm:f>0.2</xm:f>
            <x14:dxf>
              <font/>
              <fill>
                <patternFill patternType="solid">
                  <fgColor rgb="FFCCCCCC"/>
                  <bgColor rgb="FFCCCCCC"/>
                </patternFill>
              </fill>
              <border>
                <left style="none"/>
                <right style="none"/>
                <top style="none"/>
                <bottom style="none"/>
                <diagonal style="none"/>
              </border>
            </x14:dxf>
          </x14:cfRule>
          <xm:sqref>G50</xm:sqref>
        </x14:conditionalFormatting>
        <x14:conditionalFormatting xmlns:xm="http://schemas.microsoft.com/office/excel/2006/main">
          <x14:cfRule type="cellIs" priority="10" operator="equal" id="{00650073-00DA-482B-A237-005D007F0006}">
            <xm:f>0.2</xm:f>
            <x14:dxf>
              <font/>
              <fill>
                <patternFill patternType="solid">
                  <fgColor rgb="FFCCCCCC"/>
                  <bgColor rgb="FFCCCCCC"/>
                </patternFill>
              </fill>
              <border>
                <left style="none"/>
                <right style="none"/>
                <top style="none"/>
                <bottom style="none"/>
                <diagonal style="none"/>
              </border>
            </x14:dxf>
          </x14:cfRule>
          <xm:sqref>G54</xm:sqref>
        </x14:conditionalFormatting>
        <x14:conditionalFormatting xmlns:xm="http://schemas.microsoft.com/office/excel/2006/main">
          <x14:cfRule type="cellIs" priority="10" operator="equal" id="{00160025-00F9-4AD4-AF1B-001F0017005D}">
            <xm:f>0.2</xm:f>
            <x14:dxf>
              <font/>
              <fill>
                <patternFill patternType="solid">
                  <fgColor rgb="FFCCCCCC"/>
                  <bgColor rgb="FFCCCCCC"/>
                </patternFill>
              </fill>
              <border>
                <left style="none"/>
                <right style="none"/>
                <top style="none"/>
                <bottom style="none"/>
                <diagonal style="none"/>
              </border>
            </x14:dxf>
          </x14:cfRule>
          <xm:sqref>G52</xm:sqref>
        </x14:conditionalFormatting>
        <x14:conditionalFormatting xmlns:xm="http://schemas.microsoft.com/office/excel/2006/main">
          <x14:cfRule type="cellIs" priority="10" operator="equal" id="{00E200DB-00CE-4829-8800-009600F7005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9A00BF-006E-4194-BA1A-00340082006C}">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54007D-002E-44F7-A300-00BB001D00ED}">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E60030-00F9-4495-8EE7-00D4009C0045}">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0000FC-00EE-4194-8E93-001300C600F0}">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8B009F-0024-459E-A5DB-006500300071}">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CE008D-0020-4788-8A5C-00A3005A0041}">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4C0039-0018-4D5B-926A-00E8006200B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AC0073-0061-473B-8C1F-0065004C00DE}">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3E00BC-0050-49FD-B382-00B100D80092}">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3D0001-0005-4E80-8D52-0077005F00AB}">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E0000E-00C8-4F01-A20B-008F00E90067}">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6700FC-00C6-40D5-A56D-005300740015}">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A800DA-0054-43FD-B646-009800AD009F}">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BE0070-00DD-4357-B5CC-00DC005200B3}">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DD00A8-008F-4BC8-B31A-0080000000C7}">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10040-0029-4BC2-815C-002D00FB0003}">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DF007C-00D7-462C-83B1-00FD00D800D6}">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FD003E-0083-4A36-996F-001300580029}">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510029-006E-454E-AB27-00C500BF0083}">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57008C-0069-4B80-9092-002900570069}">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8A004D-00A7-4F61-AA3A-002B00890041}">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670033-0049-43E3-A2B6-000B00600000}">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D000A7-00DC-4866-8E07-00B300F80008}">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7C000B-0088-453A-A25C-00FB00D10033}">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DD00FD-0036-47DD-8906-00E900360011}">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5A00E1-0046-4751-9D65-001300080096}">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A40075-0058-4370-8C16-00B00094003F}">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0A00DF-0063-4DF9-A7A0-005800710029}">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960054-007A-43FF-8C4E-007D00C90099}">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ED002D-00F1-4AAE-A883-001000670082}">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5F0099-0008-4C36-83D2-009200DE0085}">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ED007C-00A2-4754-A2B2-00C200F10079}">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F50000-00B8-4773-9C2D-006400F9006B}">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8600BA-00F6-4601-A1F4-00C90010001F}">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CE0069-0015-4355-91D1-007C004D00D4}">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390049-00BC-47CE-AACB-0040002C0007}">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84001F-00A4-4E65-A3CC-00A300AD00B6}">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B3003C-000C-4DDE-B860-005200E800B4}">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D5007C-0027-42CE-B967-00BD00B80059}">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2F005A-0079-4B79-8F63-003000BC0053}">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560010-0077-40A1-AE56-005800FD0026}">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C800F1-0048-436E-839C-000C0062005F}">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2800A4-00F3-45D5-A956-007600AE0001}">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740057-00A3-444E-836E-004900D400AF}">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870098-0010-4727-9355-000000B000A1}">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EE00A8-00B6-4FED-B268-00C500A40072}">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C10062-0061-4B12-9BBF-00BD001F0064}">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F000F8-0041-474F-A41E-00EA00AC0035}">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7A00A0-00CB-4108-8C11-003300F800F1}">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7F004B-0003-4A1B-9A35-005A00650070}">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9E00F5-001C-4C69-B4ED-00B900080022}">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120008-001A-4321-8D0F-002200DF00C8}">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760094-00CB-4506-BAA9-002B003B0012}">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1300CB-001E-42F1-A732-00D300EE0030}">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68002E-003D-4DA0-8140-004700840026}">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7C0050-0088-466A-8A3E-00800050001C}">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770040-002A-4747-8412-0096007B00C3}">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58001D-008E-4732-B3A3-00C300130018}">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BE001B-0016-47A2-A728-00E800650012}">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E6004C-004C-4E23-9F37-00FC009B0066}">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240086-00F0-4C0C-804A-00B000E200C7}">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E9008E-004C-45D7-BB3A-002E00490003}">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F20011-00B8-428C-A45D-009C007600B1}">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21005D-000E-4259-8A3E-00C2000D0053}">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010020-00B5-47FD-8687-002F000D00F0}">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4C00BF-00C4-4C9B-82C8-0036004F00FE}">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6700B8-00B0-4E13-BFF4-009F005B003A}">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780038-003B-4A88-8047-00DE007A00BE}">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1C0047-0095-4F1D-91F3-007400680049}">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7D00CB-00B0-4042-A415-00F1007E00E4}">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D80086-00FC-4D1A-9A06-0043006A000C}">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E90077-0028-4EA0-838C-00F000640076}">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500CA-0077-4081-A7CE-002F00EC0090}">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7800B4-00AF-446C-B347-00E400BB00F5}">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A000C-001E-42F4-9246-009700F80019}">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B5000B-00E1-4224-888F-006900FC0082}">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A700B3-002D-41B2-86F2-0063003B00CD}">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5F00CC-0093-4946-A62B-00DE009700E8}">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0400E9-009E-4D82-9D18-00920064008B}">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010074-0032-4334-8836-00270053009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EC00C6-0002-4A04-9923-004F00D7006D}">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C3003E-000D-4238-B476-004100A50099}">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0900F8-002B-446F-ABA3-004200D00071}">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BF00B3-003C-4A51-8E8B-00C8001F007E}">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9D0004-00A5-4604-92E7-00DE00020013}">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C40045-00BA-4052-AC58-007C0045004A}">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310003-00AF-4AB2-B9F9-00B70087008B}">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1C00DF-0097-4208-9309-00E300CC00CE}">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AC003B-0037-4962-9275-003300BD0099}">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FD0093-0073-4072-AC66-002E00B8007C}">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C800DE-00FB-48FA-8CF6-00F7004A00FA}">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F200EB-00C7-4358-BE9E-00E800C100C7}">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D30094-00CB-4556-85C9-0090001F0085}">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3000F3-0035-4836-87AC-00A200C20083}">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AD0042-00BB-47E6-BA29-00DD00EB007F}">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7700C7-0068-4CF2-972F-007C002A007D}">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A600B0-00F2-4623-80B1-005E00570087}">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07001B-0090-4587-8893-009C005200B5}">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31000E-00C2-4AB4-8C60-008000F9007B}">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790056-00CE-44F2-AE02-0007008A00ED}">
            <xm:f>0.2</xm:f>
            <x14:dxf>
              <font/>
              <fill>
                <patternFill patternType="solid">
                  <fgColor rgb="FFCCCCCC"/>
                  <bgColor rgb="FFCCCCCC"/>
                </patternFill>
              </fill>
              <border>
                <left style="none"/>
                <right style="none"/>
                <top style="none"/>
                <bottom style="none"/>
                <diagonal style="none"/>
              </border>
            </x14:dxf>
          </x14:cfRule>
          <xm:sqref>G49</xm:sqref>
        </x14:conditionalFormatting>
        <x14:conditionalFormatting xmlns:xm="http://schemas.microsoft.com/office/excel/2006/main">
          <x14:cfRule type="cellIs" priority="10" operator="equal" id="{005C00EF-0007-4BA7-8127-005700B40026}">
            <xm:f>0.2</xm:f>
            <x14:dxf>
              <font/>
              <fill>
                <patternFill patternType="solid">
                  <fgColor rgb="FFCCCCCC"/>
                  <bgColor rgb="FFCCCCCC"/>
                </patternFill>
              </fill>
              <border>
                <left style="none"/>
                <right style="none"/>
                <top style="none"/>
                <bottom style="none"/>
                <diagonal style="none"/>
              </border>
            </x14:dxf>
          </x14:cfRule>
          <xm:sqref>G49</xm:sqref>
        </x14:conditionalFormatting>
        <x14:conditionalFormatting xmlns:xm="http://schemas.microsoft.com/office/excel/2006/main">
          <x14:cfRule type="containsText" priority="9" operator="containsText" text="ПД" id="{009700E8-0062-4E1C-AD10-0047008C005A}">
            <xm:f>NOT(ISERROR(SEARCH(("ПД"),(K3))))</xm:f>
            <x14:dxf>
              <font/>
              <fill>
                <patternFill patternType="solid">
                  <fgColor rgb="FFF9CB9C"/>
                  <bgColor rgb="FFF9CB9C"/>
                </patternFill>
              </fill>
              <border>
                <left style="none"/>
                <right style="none"/>
                <top style="none"/>
                <bottom style="none"/>
                <diagonal style="none"/>
              </border>
            </x14:dxf>
          </x14:cfRule>
          <xm:sqref>K3 K5:K60</xm:sqref>
        </x14:conditionalFormatting>
        <x14:conditionalFormatting xmlns:xm="http://schemas.microsoft.com/office/excel/2006/main">
          <x14:cfRule type="containsText" priority="9" operator="containsText" text="ПД" id="{00180041-0006-4E2B-9C55-00F80069005B}">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3D00FC-004D-4F17-9D1D-00F700480090}">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B50005-0075-495B-A35A-008600530002}">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0A00B4-007F-4BAE-B521-0096004C0001}">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43002C-005B-49B2-B87A-001A00AC00E8}">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7300F8-00C2-4A71-B788-00C6002300A4}">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F50026-0021-4FF3-841B-001C007E0016}">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230025-00C7-493B-AE24-001200BC006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3F0069-0063-489B-8CF0-0037003F0073}">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07006A-00F2-4DF1-AD83-00FA002F0086}">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140058-009E-4BA7-B7F6-007800860070}">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A500BA-0055-4432-9FAE-0030006B005B}">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DA006F-0034-4B54-81ED-00CB00F1009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CB005C-003C-435B-9606-00D20069006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CE007F-0087-4073-ADE1-002E00D500C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9900C9-001F-4C04-AE9A-006500AF00F2}">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2D003E-0038-49C9-BF9B-00C900950010}">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000C7-00DE-444D-A07A-0082001000A1}">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6F00F5-00F9-467D-A3D6-007A00F600B3}">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890046-005C-4A79-A857-0093005A00A8}">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EA00E8-002C-4948-A8C1-00ED001000F1}">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FC0099-00AE-4F48-AE7E-00E6006A003C}">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B60090-0018-450D-B45B-0023001400A4}">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710076-00A9-407F-8B1C-006300230073}">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CC00EC-0014-478F-839D-002C006300B9}">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400C2-00EF-4780-89AD-005500D2007E}">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7100C6-00D5-4AFE-BBC1-004500E50003}">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8C00E9-00D3-40D3-A0A0-005D002900F8}">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A70092-007A-4729-99F7-008E0015003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DA00F2-0030-45D7-A95D-006D00E8004D}">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050084-00B1-4E0D-8A4E-00EA00370015}">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EC003A-0066-41B5-B780-007D00E200DA}">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90004B-0045-4743-A3D4-00B300C8007B}">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FE00DE-004F-4BE9-8C26-005D00B9002D}">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540099-0096-417A-AEC3-001200C90087}">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F9001A-003C-4D7D-B8CF-000200170078}">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4000D7-00E9-4613-97CA-009D00CD0004}">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0B0089-0023-4E84-B8A2-0045003500A2}">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AA00BB-0039-4B32-9D70-009F009B00EC}">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FD00C6-00F3-47F9-B9E7-00D800BD0050}">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EF0014-001C-454D-970E-0045006400C0}">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6900E1-0003-4B7C-9425-007A00590051}">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0A007B-008A-46BA-8C87-00CF0081009F}">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07003E-009E-4047-94D3-00D700540047}">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F1003E-00EF-429F-BD7C-00DB00830002}">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5A002D-00A8-48BB-9258-00C700B80048}">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F00ED-00A7-4A87-A220-002B00FD0029}">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50049-004D-4663-966B-000F00C500FB}">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5B0061-00F2-4F13-A059-00B4002400D0}">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A00C0-004D-47D0-BF6B-0020002800A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8D00A1-00CB-4692-BA83-00DD00EB004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CE0058-0019-43FE-AEAD-00CF00B00090}">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A800AC-009F-4DFE-9460-003E000C003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640092-00CD-4C1A-A89F-000D00CC00C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A00D9-00D7-4D3A-8DFA-0036006F00B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FF0054-0015-45C1-9BB0-00BD00A80088}">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FA00C7-00FC-4132-9744-005000930021}">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5B0047-0024-44A2-BF6E-009200D500C9}">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DD0098-0080-4E55-8E69-00A7007E0093}">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8D00E9-00B8-486B-BE56-006300560028}">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FE0077-0074-4035-BC97-00AC0039004B}">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C10047-0029-4A2D-A1D5-00E100090049}">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9600DA-0027-436E-ABB6-008F00EE00A7}">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400076-0069-48F5-8B63-0080003D007D}">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F00D6-0035-4596-B5E4-00BE002200A2}">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88002D-0012-4CE1-8705-00CB00B8003F}">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610004-005E-40E4-AFDB-008400BC0000}">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9100D2-00C0-48EE-9680-004A0085009C}">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040059-003F-40C5-BD19-0069009000E3}">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360060-009E-4D36-AF3D-0071002400F7}">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F00A0-00A8-4843-B49F-00A400E5005B}">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8E00AD-0043-4DAB-B831-007100EB002D}">
            <xm:f>NOT(ISERROR(SEARCH(("отменено"),(K3))))</xm:f>
            <x14:dxf>
              <font/>
              <fill>
                <patternFill patternType="solid">
                  <fgColor rgb="FFD9EAD3"/>
                  <bgColor rgb="FFD9EAD3"/>
                </patternFill>
              </fill>
              <border>
                <left style="none"/>
                <right style="none"/>
                <top style="none"/>
                <bottom style="none"/>
                <diagonal style="none"/>
              </border>
            </x14:dxf>
          </x14:cfRule>
          <xm:sqref>K3 K5:K60</xm:sqref>
        </x14:conditionalFormatting>
        <x14:conditionalFormatting xmlns:xm="http://schemas.microsoft.com/office/excel/2006/main">
          <x14:cfRule type="containsText" priority="8" operator="containsText" text="отменено" id="{004D009D-0061-4A55-91AD-0008001600D3}">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0700F1-0086-4AAC-98D1-0025000E0085}">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6B008E-00E7-4E3D-9F37-00460095006B}">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15000C-0034-4942-8E84-008700FF00D2}">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FA00EC-004A-4475-80B9-00AD0014004A}">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03000C-00A6-4F98-B5BC-00B500120058}">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0C00E3-003F-413A-88E8-00B10053003B}">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E80095-0095-459E-A939-0089006A003E}">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E60018-0074-478D-A692-0088004300A9}">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AE0021-00F7-4D73-A7C3-00EB00CD0086}">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510090-000A-4312-9462-002700D3004A}">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5900FC-0067-45AF-8604-00D1001A0075}">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F001D-0090-44F8-BF0D-0077008400AA}">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4A007F-00BF-4900-8A6D-009D0008005D}">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2600F5-005F-48B1-8300-00CF00A60092}">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D80082-0035-482E-A486-003900C70079}">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70031-002D-4589-959A-000F00F900B9}">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1F0080-0037-4F8D-A07F-00B800CE0035}">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2800B5-00B9-40AE-B860-00C4004F00DE}">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D0086-00D3-4424-B63B-005100EE0080}">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F8003D-00C0-4FC3-ABFA-008F009600CC}">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A003C-00AE-4B2C-BE18-002E00F5008F}">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3A00D3-004E-4AB9-9C11-0099000000F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C4003E-006F-44F7-BFA2-00E80024003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1D00C0-0057-468E-9401-001A00CE0005}">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90083-0076-439C-B0A6-003A00EE004C}">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80069-0018-4E6B-B9EA-0045001C0076}">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C600F8-0047-4DC1-93E5-00090052003D}">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B500C1-004E-4269-891A-008E00120015}">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E70073-00B1-4671-9CCF-002E00FB003D}">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0D00E0-0080-4FD0-BF29-001700B800CD}">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460059-003A-4231-9072-004200E900D2}">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73006C-00AC-4536-8508-00EA00E7004D}">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180000-00BF-424B-BBD8-004C009A00A7}">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6A0055-0031-4B98-8706-005100170077}">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1F0092-0057-4ED2-B36B-00FE0097001B}">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D000E8-0041-4329-B6A0-00D5007D003F}">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6B003F-00EA-46F4-8BB1-00E9003400DB}">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DC0004-0009-40C1-8EAE-00B300900001}">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980091-00BB-4B59-972C-0028000200A0}">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840031-00F5-46A8-825C-000D00670038}">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060089-00E9-4105-B2AC-00AA001B002A}">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E60017-00A4-4546-A218-00A0003D0079}">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330098-00EA-4FFB-8D75-0059004000A6}">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C5007E-00C5-439B-8A05-009400A50051}">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8B00EC-006C-4C12-8720-00E3002800E0}">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D600D6-00DE-4C30-A177-00C6008C00A9}">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6B004C-006D-4919-9916-00D5002F001E}">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860073-00E3-44A5-9FFD-006500E0001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C00A9-0057-44C2-863A-006B0056000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B00E9-0031-4D4D-B3CC-005B006F00E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F00E5-00D0-4B2C-A0C9-008400BF0060}">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800DC-0060-482D-A74B-00ED004A00B0}">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8200E5-00FF-4E9F-83D8-0056004700B6}">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D20027-007F-4C72-8439-00960040006E}">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2D00AA-0031-447C-BEE7-004C00AC003E}">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AF00E1-005F-46F8-BBC6-00830098007B}">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A400C8-000D-4736-ABC8-0028003700A6}">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1C0092-0088-4DDD-9124-0060005E004D}">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8B00DD-0031-4710-94CE-008700DE0034}">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660071-0015-44BF-A6A6-0034006000C9}">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F30026-0073-48A6-AA61-00AB0099004C}">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4300CB-0045-420F-B49F-00B3008700D1}">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4D00BF-00D1-4383-97A5-00F300520023}">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540057-0080-4F08-8300-000F00F30031}">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4700B2-00FC-4E76-88E9-00D600020019}">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CE00D5-00C1-46AA-AD7E-00F600650083}">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CB00E4-00C0-499A-A77B-000100C90013}">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8C000F-0013-4673-87B6-00BC00F300B3}">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6500D3-00FD-4DE2-AE47-004B00E50016}">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9F00DB-00CD-4B8B-85AD-00F800CA0063}">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ellIs" priority="7" operator="equal" id="{005100FC-001A-4E9D-A7E8-003600DD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H5:H60 A9:G9</xm:sqref>
        </x14:conditionalFormatting>
        <x14:conditionalFormatting xmlns:xm="http://schemas.microsoft.com/office/excel/2006/main">
          <x14:cfRule type="cellIs" priority="7" operator="equal" id="{00E2000C-001C-41CC-B8A0-000C00B8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B70049-0041-4254-A762-006E0057000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A50036-00A0-480E-B7CC-00C50041000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93006C-00D1-4A86-AD03-00D5006C007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960038-001F-4A94-AF42-00130078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F30082-00C2-41E7-9FFD-007900A6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6500B7-00C0-43E7-BB9F-008A0047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E80045-00EC-4F5E-9044-0080008C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ED008F-0076-4977-93F2-003E0058006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CE00F6-0039-47CB-9EAF-00B70008001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6C00CD-0097-4E40-AC82-00E00080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9D006A-0063-4839-B761-001E004D002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3A001F-0025-461E-9C90-009600A8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9100C7-0034-4310-9C29-003D00D7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630061-00C6-4C3F-B024-00F900A8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9F00E9-004F-42E3-A7A5-00E50080001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D3004F-00F1-4CA5-B1BD-00D1008000F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750069-0094-4DC1-9488-00CC008D00C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3B00DF-00CC-4F28-A113-006A0062003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0B00CE-0071-4914-9193-008700C4004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59006A-0070-4591-98A2-002100A000F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060034-009B-4BCA-9DEF-00310036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B60061-0061-416A-A87F-0082009E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4B0045-00B4-405A-B44E-00E600E9002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4003E-004B-47D6-9629-00E10066005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080053-00C6-410B-B7AB-00920070008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5B0086-0090-4636-9E43-002E00D5006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75001E-00DA-4520-A3E0-0095006C007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CD00EA-0099-414B-A130-005A00FF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A8001C-006C-4743-9E7D-0019007D000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5400D3-00FE-41DB-A999-0078004B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8200FF-0045-4A42-8063-00270068006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FC005C-0083-44F3-A5C5-0098005A004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2400EC-002C-4DE2-B8AE-00100076000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H10:H54</xm:sqref>
        </x14:conditionalFormatting>
        <x14:conditionalFormatting xmlns:xm="http://schemas.microsoft.com/office/excel/2006/main">
          <x14:cfRule type="cellIs" priority="7" operator="equal" id="{00CC00A6-006E-4462-95A2-009B0064007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57009A-0056-4712-8E8B-005600CD00D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B6009F-0043-45B6-8AF3-00E60033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5300BF-00E5-48DB-8FE7-00F900AF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A00077-004C-47C9-8473-00A5005B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D40083-0053-4B24-857A-00B800CE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6500F2-0016-4BAC-B8B7-00770069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1A00F3-00C0-4CD1-AD3C-000100EB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FE0085-003D-4EE5-BB74-00C60099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160003-00AD-4B90-888C-002A003D000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550029-0044-4790-814C-0052007A001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H50</xm:sqref>
        </x14:conditionalFormatting>
        <x14:conditionalFormatting xmlns:xm="http://schemas.microsoft.com/office/excel/2006/main">
          <x14:cfRule type="cellIs" priority="7" operator="equal" id="{0006001B-00E9-43EA-8C1B-00F6002A003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H54</xm:sqref>
        </x14:conditionalFormatting>
        <x14:conditionalFormatting xmlns:xm="http://schemas.microsoft.com/office/excel/2006/main">
          <x14:cfRule type="cellIs" priority="7" operator="equal" id="{002A0066-0070-471F-B02F-00EB00E1008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H52</xm:sqref>
        </x14:conditionalFormatting>
        <x14:conditionalFormatting xmlns:xm="http://schemas.microsoft.com/office/excel/2006/main">
          <x14:cfRule type="cellIs" priority="7" operator="equal" id="{00550054-005D-4A3E-AB78-005A009000A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1B00BE-0041-4AEB-9459-001800A7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20005C-0038-469D-88E1-001C00B4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640063-00ED-4CB7-B96E-00870047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F20011-00F7-451A-9749-00A200BD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D600A5-0019-4B6B-ACBB-005B0029009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13008A-0088-42F9-9419-002C00C100C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7D00EB-00AE-40FF-A1D4-004B001200C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220078-004A-4B84-BB50-0039008D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B900B5-0051-4BEC-9968-00AC00D3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3A001F-00AE-476A-8A53-002400E2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84003D-00AB-4119-A87E-00C0006A00C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3500E0-0083-49C1-ABF8-000A0077003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EF00FC-00CA-4DDD-8800-0014008C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8F0050-001A-4CCF-8F13-00FB0020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F50022-008D-4FBC-8E0D-004F0011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0600FB-0093-46B0-A697-00B3002D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8500EB-0046-4ED9-A7CE-0049000F001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8600C5-00EC-4B01-9C19-009C00E7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A500AF-0047-48A1-9DF3-00240014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14002A-0066-4EF5-8A70-006B0062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2000D4-00FC-44BA-9081-00100074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5A006B-001B-405D-9F54-00560070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4A0076-00C4-48D6-8C38-0014008F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BD0030-0099-4D47-B932-006E00E1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2000E7-00E0-4E3D-BA55-000C0041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880008-006F-4658-9EC2-0004003D005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070020-00CF-47E1-A5AB-0059001D00F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3400B5-0054-4827-B72E-0023008E00B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F300F2-00E3-45A2-8FAA-00FB00C1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650001-00A9-4466-BF1B-00A100F6002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DA00AF-005A-4029-994C-003A005A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BB0045-0088-4626-8E4D-00D300D200E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4400DF-007F-4723-9650-008D0040004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F00041-00BE-4329-AB2D-00BD0080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BF001C-0046-49D6-9D41-0097007B001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C100FB-0014-4177-9F48-00CF00EF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7E00BC-008C-4C08-8C0C-00AD0088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4F0026-009B-4F37-B198-005A0079000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1D00AB-00AD-4204-A677-009100BD001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E400D5-0057-408F-BB0F-005C007B009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1B0066-0019-430F-8601-005D008200E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71001A-0077-475B-9C70-005100C0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F40056-0009-4C58-A58E-005E00AB003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EA00F8-00DC-490A-BFA8-000700B2008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020089-0038-486F-8A42-00D20055005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8700C4-00E6-4852-A03F-00CC00DB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B000DD-0016-402C-8D2C-00C00022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2000BD-00BD-44C1-853C-00C400E5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BF0083-0018-4FC7-AC68-008E008F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C800CD-00D6-4536-A845-00120050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6D00D5-008F-4DA4-997E-00B1008D00F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690056-00FD-4757-9FCD-0040009A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EF0012-006E-44FC-883F-00EB00E4008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F300BD-0002-41FA-B967-00350024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7100A0-00EE-49FD-A2BE-0018006E008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690048-00FD-4ADD-B863-00A700E0008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6000CD-00CE-4CA2-BCE1-00BC003300E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9400E0-0012-4F04-AE47-0055000200F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6F00F0-0068-49E7-A7C8-00C700F9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75008F-0096-4794-8F30-004E0097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0D00CC-0021-481A-BB3D-0053004C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B500BC-00DA-4134-A208-00FA0022002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340029-0024-48EB-A216-00340083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D800C4-00E9-400E-8B4A-005A0077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5C005D-0010-4139-84D9-00440018003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05001C-0040-4931-9B43-00840057003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2F00E3-00E9-4674-B881-00BF0050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C0046-0043-4D27-85B8-007E003D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CD00F0-0009-409B-8464-00AC008A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790097-0051-48B5-AB6C-00340075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A00045-000C-413F-8FBA-00290056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6200CD-0055-4807-BB29-000E00C4004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E40048-00E6-4883-A7DF-00F6007A00D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6F008A-000D-42CD-8758-0076007C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0A0043-00CA-4CC0-82D9-008500B3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8600F7-0048-44A6-8C8E-007B0051008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2F002A-0048-44D4-BFAA-000000ED00C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100001-00CB-4EAD-8FBB-004000A0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DF0048-00F6-4051-BFDC-00B30086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CE0074-006C-4B0C-ADC0-007500C3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82005D-003E-46BD-907C-00140075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E7009C-0016-4569-A958-0015009E00D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8E00CD-006E-4F46-AE06-0026004F009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09000C-00F1-4BAF-A9A3-007C0042003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3E00A6-0094-4F5F-B95A-00370021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6E0083-0065-41D1-AF13-00C900BB003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490089-002A-4517-811D-005C00A900B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5C0024-0094-47F6-BD1D-00870005006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220052-0026-4EF0-B7A1-0080005B00B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360021-0041-4181-BC9C-00BE001C00E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14004B-00BA-4CA7-8BC2-0031007D00E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1B0013-0054-4A66-BE28-002F00D200C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9A00C2-0082-44B9-8CF8-0030009300A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AB0056-006D-43C1-9F26-004C0080009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0200A6-00F7-4642-984C-00AC008800E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D9004C-00CC-432A-9334-00B900D6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9D00B2-003B-46FE-A513-0079007C005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570027-0013-4E6C-823E-00BD00FE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7" operator="equal" id="{009500E0-0090-48CB-A8E2-00E900D3009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7" operator="equal" id="{00C40069-0011-4C65-8422-00C50099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7" operator="equal" id="{00D80029-008E-481D-9023-00DC00E2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7" operator="equal" id="{00950050-007B-45F9-A674-005400E6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7" operator="equal" id="{002F00AF-0053-43C9-962A-00730039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130017-0029-4D86-832B-00BF0074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H5:H60 A9:G9</xm:sqref>
        </x14:conditionalFormatting>
        <x14:conditionalFormatting xmlns:xm="http://schemas.microsoft.com/office/excel/2006/main">
          <x14:cfRule type="cellIs" priority="6" operator="equal" id="{000F0001-00C8-4D82-81F5-009F00F3000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20003D-0058-46D1-AEA7-00080056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F0008A-00E9-4403-A49D-003A00B0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7E00F7-005A-4D73-A342-0043004A005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0E00DE-00A9-475F-AC14-00A70097004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D000F1-00F3-473E-86EE-00B600E6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730097-00B5-4715-82D4-002B002B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8100F1-004E-4F34-860F-005700DA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400053-002F-4141-8768-00510098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9F0024-0002-4EFC-A432-00110009001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0400B5-00DC-4105-AED7-0045004F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40006C-0068-455B-B25E-0077000C00B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020082-00D8-4DEC-A59F-008500BD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C3007C-007B-4295-B76A-00570093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5500D4-00BB-429E-8AFE-000500C200C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B40063-00AB-4DB3-8A60-003F004B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A20057-0078-42C1-9AC1-00F600E8006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F50064-00FC-432A-A591-008000AE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EC00B2-0099-4625-B0CC-00C5006A00B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05004C-0072-409D-AA3C-000F00F1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C700BE-00B2-4ABB-AA87-005A0042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F9007F-00CD-493A-A5DC-0068003E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C30048-0008-49DE-9B3C-00560044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24009C-00A8-47C9-8F33-005B0057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09006C-00FD-46A8-9731-003F00F600E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D9006F-0013-42A2-9BCA-009300D5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C600F8-007D-41CD-B595-003500C5005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E600C2-00F9-4EFC-89C4-005D005400D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3B00A1-00F8-46FF-8C7C-008C000200E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9F0048-0020-4847-8EC6-00B1003400C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D00078-00CD-4AFB-8853-00D4007D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BE0003-0031-45CE-9F07-006E00D5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55006D-00F7-4288-9316-0056008F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230012-000D-463E-9250-00C5001E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H10:H54</xm:sqref>
        </x14:conditionalFormatting>
        <x14:conditionalFormatting xmlns:xm="http://schemas.microsoft.com/office/excel/2006/main">
          <x14:cfRule type="cellIs" priority="6" operator="equal" id="{00D40056-004E-48B3-9B7F-00D500E6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2800B0-00F5-44F5-A740-00F100C4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280062-00C8-45FD-9B78-005B0006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BF0049-00AD-4334-8F5E-009B002700E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90001C-009B-456C-B1B1-0045001E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87007E-0032-4802-8BB6-0082000D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88005D-00F5-49A1-A014-009300D9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3A0010-00F7-4CA6-AAFC-00AE00F9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510012-009E-4BF1-9275-00820056001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FE0035-0025-40C6-9A8A-00A7009400A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DA0028-0090-4FBE-BAF8-003300C800F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H50</xm:sqref>
        </x14:conditionalFormatting>
        <x14:conditionalFormatting xmlns:xm="http://schemas.microsoft.com/office/excel/2006/main">
          <x14:cfRule type="cellIs" priority="6" operator="equal" id="{00E2006A-003C-4ECD-86B4-002B00D6008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H54</xm:sqref>
        </x14:conditionalFormatting>
        <x14:conditionalFormatting xmlns:xm="http://schemas.microsoft.com/office/excel/2006/main">
          <x14:cfRule type="cellIs" priority="6" operator="equal" id="{003600D5-0076-4B8A-9626-006400EC009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H52</xm:sqref>
        </x14:conditionalFormatting>
        <x14:conditionalFormatting xmlns:xm="http://schemas.microsoft.com/office/excel/2006/main">
          <x14:cfRule type="cellIs" priority="6" operator="equal" id="{009F00CE-0019-4FA1-9AD2-00E4007C000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1B007A-0066-4A92-B2E4-003E0001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7300EC-00B6-4DE1-AE10-004B00A5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D10063-00CC-49C7-9F21-00F70050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410088-0070-4760-BE10-00A20047004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69001F-005B-432D-9A8F-00E100C6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C30055-005F-4D21-A8C6-0073006B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00048-0053-4618-A056-00F0004C00A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CC003C-00D1-4C5A-921F-004900EA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78002E-00F0-4078-AE05-00D0001D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0003F-00B0-4A00-ABD7-005A00A1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1E0075-006E-4F83-9B41-0026003000F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28007F-0054-4190-ACF9-001800BF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B0062-001C-4F40-9783-00ED0050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69006E-0056-416C-B005-001700BC00B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5B0028-00F3-4C03-9ACC-007E0094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06006B-008E-4995-A811-000E0040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3200B9-0052-4C75-9D92-00F00059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AD00E4-005E-4326-B54D-00F000D0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080051-00DF-4C55-A453-00B7006200F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CC00BB-00B6-44EE-815D-004B0060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0B00B7-00A3-45FD-9079-00EA00AB000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F90046-006A-4706-B1CB-008600A7007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FC002A-0040-45DC-8F43-00EF00FD00C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3B005A-006B-4F2B-915F-00B00075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5A001F-0076-44E7-993B-00BF0044001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DC001D-003A-4210-A13B-00F400A5001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ED0010-0028-4B4C-A4BD-00FE000C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430004-00D6-432C-A4A1-007B00C1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58005C-0075-493A-B1C7-005600C3001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C30007-0099-4A8B-93A1-007C0050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CC00DE-00E8-4E2E-8884-00D7000600A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4A0018-0099-4030-A66B-0095005A00A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FF00EE-00A9-41E4-A59A-004C006F005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A80047-0032-4003-8097-002A006A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B00032-0078-4C07-A966-009A001F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BD004D-009E-4B60-B04D-008500C700D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C00F1-0042-4942-BD6E-00530099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850058-0008-434D-90A0-00C0001B00A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D00DE-001E-476B-A533-00EC00F2002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0E0003-008D-4601-8872-00400063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4500A5-00F1-4299-9CC2-00000057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9400DF-004E-456D-B152-00F50065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D000E9-00A0-46EA-9E25-00C200CB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DC0014-001A-4EB6-A583-00160029000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11004F-00EA-4105-85C4-00450014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D30052-004B-4593-85AE-006B0045005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B900D0-0068-46B5-A639-007F0014001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720023-00D2-4B01-81DC-00BE00E7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A300FD-00CB-4853-BF3A-007C0069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CA0077-00B3-40B3-B891-00610068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EF0035-009B-405E-97AD-00CA00F6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AD00F5-0059-49C6-A574-003600F4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4D00B9-0095-483C-8139-00980071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95007B-0067-46CD-B739-00F0001A00F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6300AA-0047-4CE1-96E5-00110046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FC00AE-00DB-4B3A-B296-00E600E0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DA00D5-00CC-40DC-B52D-00120047004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8B0049-0007-4A2D-9569-008C00C6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DC0091-00F1-49A1-882A-0046005A004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9E0008-008C-4252-BE5D-00DE0077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CD008A-00FC-42E6-841C-0027001A00D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6B007B-00CA-461E-88FA-00810016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8400A2-002B-49B2-95A1-009A00C1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E00094-0097-450D-BD38-008F0080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7A0065-001B-4EB7-82B4-009000BB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D500BB-00E5-42B0-8528-006A00E6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2300DD-003D-4D80-B274-009B005500A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B600AB-00AD-4E04-A406-0019006C00B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880099-00B4-4557-91C7-004E003C006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8F0020-0093-4DE8-8F71-00D80003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B6008C-00C5-48F8-B8E7-00E800BB00E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BA00EB-002D-4F52-92BE-008100A5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880048-0073-45EE-9DA1-00D9003A006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9B00EE-00F3-49B3-94D4-00D30020007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CC005D-0090-4B9B-B7C5-000400D6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750041-00ED-4F0C-9AF7-000200DF003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04009E-007D-468D-AD8C-0035001A002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1300ED-0051-4565-9FB4-00630071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B6008E-0018-4F81-A9E2-00BA00F1002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A50078-007E-417E-8482-003D009000F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C8002A-0059-402A-B4C6-00BB00AD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050043-0007-45DE-98E6-001A008D00C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0C002F-0055-4015-B66C-00C700FD00F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820009-0087-4FEA-BCBC-000F006C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E80027-00D2-421D-8995-00A800C4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400042-005A-4748-B4BB-00170041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45007A-00E8-495F-8467-00B90009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4500C1-00B2-4811-AB55-00A90089005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9B007C-00CC-483C-9A3A-00A40069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460096-001B-41EE-A1B1-00D90094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8D00C9-002E-4438-BE5F-00B40050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9B000E-008C-4824-8041-00CB0072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8C00CD-00AC-4E7E-AC85-003000B2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E70075-0078-4EC2-8D4E-00E200A6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0F008E-0034-4157-B285-006B002900C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DC0066-00E5-40E6-A50C-00D7005900A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8300A2-00DB-4F42-B3E3-000E0096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C5002B-0027-46FD-AAA9-00B20084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7000B7-0054-43CA-A417-00C60096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0C0070-00A0-4C74-8875-003A008F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DB00FC-00C5-4259-B0C3-0023007E003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26000C-004A-4CD5-8324-001F00AE004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6" operator="equal" id="{00D5001A-0086-4927-8611-00CF00D300E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2C0096-00D9-4EF5-840E-00690055001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H5:H60 A9:G9</xm:sqref>
        </x14:conditionalFormatting>
        <x14:conditionalFormatting xmlns:xm="http://schemas.microsoft.com/office/excel/2006/main">
          <x14:cfRule type="cellIs" priority="5" operator="equal" id="{00C9008C-00A1-487F-A631-00A500B9005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D7004B-001C-43F6-93E0-001000AC004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B600EC-009C-4DA0-AD30-0081001A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870012-00D6-4D2F-8509-00400056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700D8-00C4-4458-BDFC-003800B7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F4003E-0017-4104-B419-00CC00E8007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C0087-00F7-465B-8442-000B00BF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2E0004-0045-499E-94D4-003300C7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7100FD-0015-4300-9837-003D003C00F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1100F5-0016-47E0-A3EA-00D800C900F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5007D-006A-41F8-9090-00E2000000D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F300FD-00C6-45F6-AC18-00C200B0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4C0074-0045-4A4F-BC7B-0048003A000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3700FF-0043-4162-90DC-004E004C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7D0081-00E6-404C-B10A-006800E2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0D007F-004A-4B0A-834B-004D0044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1C0021-0084-490D-BABF-001000C8008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F60069-000A-4FB2-9AAA-000A006F00D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4E00B5-00B4-4DB8-B284-003200D2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D2000F-005A-474D-B3B1-00DB0002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73004C-00C7-4CA3-9C95-00A6001F002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4C00DF-000F-4560-915F-00A50056003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BE00E7-003A-4DC6-A0B9-0084001200E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3F005B-00D0-4E1D-8ADD-00C000C2003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000006-00BB-4FC9-9D6B-006F0002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9C00BF-00C8-47BB-A4B8-00E900AC001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BA005E-001C-4C7D-9E00-00350043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DE003B-009F-40EF-92B9-0043001F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78006A-0078-4966-9B45-007100AB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F6007B-00AA-4E1C-B038-00EB0053002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AB0025-00F5-47CC-B23A-009700B000E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A800E2-00E3-4607-9C23-00A70068001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EF006D-007D-4DCB-AE06-00130053008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EF00E3-0049-4A02-A9AC-00CE005800D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H10:H54</xm:sqref>
        </x14:conditionalFormatting>
        <x14:conditionalFormatting xmlns:xm="http://schemas.microsoft.com/office/excel/2006/main">
          <x14:cfRule type="cellIs" priority="5" operator="equal" id="{00840071-007F-4970-90A7-005A007A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8A0098-006A-4CFC-8063-0088001900E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F90078-00EB-4A28-B65B-007E00AB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8A0035-00CA-4E90-879C-00E60047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F70039-00C1-440F-8935-0050008F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E80060-007E-4E2B-9F8F-00E600C1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0E004B-00EA-4ACA-9618-007100DF002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40004B-0088-4FFC-A375-00530032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37001E-002E-475D-B42A-00F5009B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AC0002-006E-4B83-BB7A-000E0004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8F0026-004A-4E5E-9C19-00FE0074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H50</xm:sqref>
        </x14:conditionalFormatting>
        <x14:conditionalFormatting xmlns:xm="http://schemas.microsoft.com/office/excel/2006/main">
          <x14:cfRule type="cellIs" priority="5" operator="equal" id="{001A00B8-009C-4D02-BFBD-00500079007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H54</xm:sqref>
        </x14:conditionalFormatting>
        <x14:conditionalFormatting xmlns:xm="http://schemas.microsoft.com/office/excel/2006/main">
          <x14:cfRule type="cellIs" priority="5" operator="equal" id="{00CA00CC-005F-46DB-A467-004100AD003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H52</xm:sqref>
        </x14:conditionalFormatting>
        <x14:conditionalFormatting xmlns:xm="http://schemas.microsoft.com/office/excel/2006/main">
          <x14:cfRule type="cellIs" priority="5" operator="equal" id="{00960093-00E7-4648-9E6B-00E400DA006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570048-00D4-4EDB-B749-00AE0091005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6C0069-0088-4734-B77B-00CF0098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6D00DB-00CC-4509-8332-000000AA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020085-00E6-48A7-BE7D-005300C0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5400AB-0003-4007-B13F-00BB0033007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38003C-000D-4002-9123-00A4007A009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F002E-0024-4A09-9ACF-0049003C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E0008D-0023-4068-8B65-009E0082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E700B2-00DF-424B-BDF1-00340048005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1B0094-00F3-4E63-A4CA-00B70056005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E600E8-000B-4701-BF18-00DD00DD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0000D6-00FF-49AA-BC68-00710086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43007A-0010-4EE9-A901-005E000A004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5300E5-0033-4424-ACF0-009F0031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5B00F7-0074-48CD-ACC5-008C00C2001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AF00A5-0027-4A68-9B37-0051006900F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79005E-00BC-4E13-B685-00420003003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00065-0027-4130-9EB8-004200FD00E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5F0012-0049-4D65-9DF9-005200F1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BC00CA-00A9-488A-801F-0004006300B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B60038-0036-43C9-B980-00D8000C00A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8B00A5-002D-4AA2-B84B-00C8007A003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F300E2-0054-4140-BEF7-004200F7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3B00FE-00D7-498F-95F7-000D00E6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410063-0032-4A0D-98C5-00FA00D6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7600DA-004A-4F58-8F69-00A5002B00A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290075-00DC-4A71-AF94-00F9001D004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3E008D-0069-485A-8BE3-006B0082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67008E-004E-4DBA-A05B-00EB0088004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BF0049-0091-427E-809E-00B60033007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E10048-00B6-461E-91D8-00410042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5D00D1-00C0-4D1D-930C-003300B3003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84006A-0038-4B0A-9269-00AA00BC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6000A9-00A0-42B2-B637-00570021006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DA00E2-00C8-46A1-A6D8-007F00EA00E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1E00F5-003E-44D5-866A-006D0015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30089-008B-49D7-841C-0021009F00F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6200BE-00D5-4880-85D8-002C00E000A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81003B-0045-4406-9D34-0063003E00C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E0004E-000F-47E6-A233-001A00A8005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A700C9-006D-43FA-82F3-00E4006F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8B0030-00C4-40CB-8F61-000500F6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330089-0027-40D9-B6EB-00EC0093000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620095-00B1-4DB3-B1BF-006300A300C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3500C2-00B2-44E7-A71E-00E8007A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8D00FF-0032-438B-B431-000200C700A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E200D2-001F-4613-B60F-009500EB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0800D7-002D-4CE7-83E5-00980036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1A00C4-00E5-4772-9C2C-002300C000A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BF00C5-008C-43F9-A387-008D00C600A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3C006D-0030-487A-8A5C-005E005B007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DA0056-0089-4E33-9388-00B20005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0A00D5-002D-485E-9BB6-00690079004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6700AC-0008-45EF-B4B5-00420063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A10019-0060-453A-BC40-00F2000A006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9E0073-0045-4955-A75F-00EF00CB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FE0026-002F-490A-8487-005A00DC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D400E9-0097-4871-9415-00EB0069009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A1007C-00CA-4E3C-995E-00B100DC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6E0089-00AD-49B0-8755-003A006B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A50091-00B1-4A13-A15E-008A00E3008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B4005F-0011-4F13-B0A8-0027007C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7000CA-000C-41DA-A30D-0090001000E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3B0097-00E5-45B1-8363-005B0004007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EC0081-0060-4AD2-9990-00CE002100C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A600A4-00D6-4CB9-8850-007700A800D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B90031-009A-4D41-9845-00CF003400E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3A008B-0078-4872-9785-00E1008D009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960059-0097-43B9-8091-00160059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8D009F-002A-48A7-9A57-008600D0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A70059-0080-4B09-A558-004E006F005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4D00B9-0082-4EB3-9765-00F7003A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A6002B-0012-4066-A01C-00B900CF00D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3B0017-003E-41DC-A52C-009F00B100E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F3005E-0034-45E6-9CE8-00DB006600A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B4006E-002B-44D8-B59B-00720055006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1D0007-0075-453A-BCD5-00490028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2003D-00BF-47E5-AD76-00A700A6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BB00FE-00A7-414C-9554-00490018002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60088-004B-429B-8790-00DC007000F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6D00CB-00FF-4247-AF23-00F800D2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56001D-00AD-4D31-844A-00700072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0A00CD-005F-4A0D-BD4F-00610066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680001-0067-4BF5-8FE2-00DE00AA00C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9F00ED-00E0-4DF9-8A1D-001500F9003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D100DB-0047-470B-8634-002A005D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6B00C5-00B1-459C-9F26-00E3003C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4400B8-00D8-4A0B-827B-00D600A4005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010069-00B1-40AE-90AA-00C400CD00D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8900EB-0060-47DB-B633-00850093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DA00A4-000A-437F-A73C-004400CE009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2400FD-00E2-4953-A5AE-002A007B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81005F-0058-4F72-BDB8-00EF00C100B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E20050-0086-4145-B5A0-009B00E4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4C00AF-00BF-499E-9850-001B0094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6C00B2-0002-46BC-998A-000500D9003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E500B7-0029-4FF9-AC52-00CA00A100C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2E0034-00FC-48D9-8BC5-00AC0053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49007C-00B2-4B0F-BAAB-0003004F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4700B3-0089-4A84-83BD-00D70081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B40009-0035-41A6-86BB-007D007D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430090-003B-43B2-A410-000600B5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5" operator="equal" id="{00D000E3-00EE-4345-8C03-00720093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6D003B-00CB-4743-AFDC-001800BA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H5:H60 A9:G9</xm:sqref>
        </x14:conditionalFormatting>
        <x14:conditionalFormatting xmlns:xm="http://schemas.microsoft.com/office/excel/2006/main">
          <x14:cfRule type="cellIs" priority="4" operator="equal" id="{007600A3-0099-41EE-85C7-009000B9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6F0044-0067-44E5-B80C-00D700AA004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150010-00EC-4DA5-A6FA-000900B600F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3C0056-0044-48F3-ABBE-00090028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CF0061-00CF-4A80-95F8-002C00E600F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9B00CE-0014-4BA0-92EE-00D00039007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690084-00EA-45C3-B2E3-00DA00D700C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CF0042-00A8-40D2-9247-0052008D001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B700DD-001C-463E-915A-00BB006E008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8C0091-00E4-44C1-B1D9-001600AD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6800E7-0080-4356-AC56-00FB006B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6F00AF-00B1-45E1-9A8C-006E0039000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DC0015-005B-4C86-BC05-007E006A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CA0056-0063-430F-B961-00D2002B000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DF008D-002F-48D2-8286-00480052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CC00B8-006E-49AC-A33B-00BF00FB006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9B003A-003E-4292-95B4-00290036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3E0042-00BC-426F-8B96-0065000C006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2100BF-00EF-41B9-8B00-0062008A000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C40063-0023-43EC-8D09-006A007E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350086-005D-44CB-9FE8-0023008D005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B60017-00F0-4EA8-A8CA-00AD00EC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540055-0055-4F69-B74F-0096007A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3C0085-004F-4AE3-84B9-00EC00C000D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6F00DD-00AE-4505-891D-002800A800D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F500F8-0060-447A-B6F5-0049008A009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B80098-007E-4CE4-9B07-0029008E00D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B0005E-00FD-45D4-9096-00780084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CF001A-0035-4634-89D4-00580086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9E002F-000A-48C4-B4CD-00110063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150034-007B-46D7-9CF8-00E20058009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500084-0095-45AA-B2C9-003700AD00F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D2001E-0015-4612-A15B-00FB00DC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D200DB-003C-4C3A-807E-000C0030007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H10:H54</xm:sqref>
        </x14:conditionalFormatting>
        <x14:conditionalFormatting xmlns:xm="http://schemas.microsoft.com/office/excel/2006/main">
          <x14:cfRule type="cellIs" priority="4" operator="equal" id="{00380081-0083-4D39-AED2-004F00BE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8002B-0090-4F4D-808D-000C00B8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B40050-00D6-4F3B-A4A2-00B70026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2D0012-00CD-4099-BBAB-00F1005D000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1500FC-001A-44E5-B21F-00990061008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050087-001B-4098-9CFD-00F0000800D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1A0031-00D4-4D14-91E1-0083003E004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7B00F7-006D-45F0-A6F4-005A0023003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7C00C9-003B-4DAA-94E6-003F0090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1600E1-0022-4AD5-A10D-009B00B9004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6A0090-00C5-4939-BB99-00930065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H50</xm:sqref>
        </x14:conditionalFormatting>
        <x14:conditionalFormatting xmlns:xm="http://schemas.microsoft.com/office/excel/2006/main">
          <x14:cfRule type="cellIs" priority="4" operator="equal" id="{00260053-002B-4E57-BFD7-003400EA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H54</xm:sqref>
        </x14:conditionalFormatting>
        <x14:conditionalFormatting xmlns:xm="http://schemas.microsoft.com/office/excel/2006/main">
          <x14:cfRule type="cellIs" priority="4" operator="equal" id="{001100E3-00A2-47CD-BF41-00D9009200B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H52</xm:sqref>
        </x14:conditionalFormatting>
        <x14:conditionalFormatting xmlns:xm="http://schemas.microsoft.com/office/excel/2006/main">
          <x14:cfRule type="cellIs" priority="4" operator="equal" id="{00020047-00CF-4EA1-A8D5-00EE007E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8800D7-0007-4BA0-BCB8-007700DB003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F3006F-00B3-4837-BCBD-0060000B00F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470024-003C-4DEB-94DE-00590049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16005E-00C0-43E1-B907-00780012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CF00C3-005B-40DD-8313-008300D5009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1B0090-0088-46D6-ADC7-00180023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E10004-0051-4126-8E95-002D00EA00D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D7005B-009B-493C-9DB4-003D007C006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A0001D-00D5-4039-B517-001200DE007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8E00E9-00CE-4ABD-86B6-003D0035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CC00C0-004F-4468-91D9-004B001700B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0A00DF-006C-4899-825A-001100FD00C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C00024-0075-46C7-AEE8-005800F2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E700F6-0078-442F-9024-008E0061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5C00C3-0086-4290-BBD3-00C60041008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8B0026-0043-4040-B789-006400D4008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9E00BD-0033-4AF3-AF08-000F007E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5200AB-00FC-45C3-A9A3-0006004B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7B002A-000D-43F7-B23A-004A0071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0700AD-00BE-45D2-BDB8-0097008E00E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8400CE-00C1-4AEF-AA57-000400BC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0E0023-00F3-4FD0-9BC7-004800D4000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5C00D7-0007-467A-90AE-00DD006D006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69006F-002C-482D-943E-007F006F009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42005C-0067-4935-B780-0099007400E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FD001A-0036-4C98-A6B8-001300A4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95007A-0031-42FF-8AB8-005900F7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0E0036-006C-4C25-9531-00FD00F9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730058-0043-4437-B973-00E700D000E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44007D-0099-48A1-BE30-007F006B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A70025-00DC-4807-8292-006200D6009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6F0009-00AB-418E-BA76-00740022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B0025-00DD-4033-AD1A-008500F0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CF002F-0018-4C3E-AF57-009B00A4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42009E-0084-4A6D-BEB5-005F009100E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3800A3-0045-45BD-AF69-003C0012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F0084-0010-4506-B899-00EB0028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2700C2-0068-4238-9472-00390020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B00A8-00BC-4CA5-AEDB-001E0021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6000C4-0023-4D2A-9A13-007F00E5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7500A0-004D-41C0-94F4-00C900AF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3C00CD-002A-4842-B340-006800DA006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76003B-004B-42A7-BF69-00A200EB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2900BA-00C6-43DD-9A57-000200BA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3E00AB-001B-4AD1-97A1-007A0083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880073-00B2-483D-8915-00E4001300F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9100BB-00B3-4F61-B147-00780016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F90074-00A6-4F83-A9BD-00EB00BD006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FE0039-00DA-4709-8F7D-002F00EE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6D00B2-00A9-45CF-8F73-0036001D00E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4B00B1-006D-42DD-8439-00B2002A00B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6C00A7-000A-4343-AAEC-0096009D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9E0000-00A0-46B1-99B5-006700D6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9F00FA-007B-4FE0-9C04-00C9003600B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4300CE-0071-4119-87D1-00C000AC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6700BE-0097-4A6E-909F-00F00064000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8200BD-0069-4DC5-B9C1-00690025006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A8001F-0009-4702-8218-000F0086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5F0011-00FA-4C51-8AA6-002B00DF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070034-006F-4899-8084-00B10002005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A600DB-00E4-4306-ABB6-0026009D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AA0014-0046-4BF4-A6EF-002600EB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9800D6-008A-4D3A-81C3-00780040002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8A002D-0099-47F6-948F-00650087008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A200E3-00BE-4437-AF23-00E30053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750048-0023-4E50-8BA3-000E000A00A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D60035-00C2-474A-B1AE-00EC00C0006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6B00C9-0029-4C34-A1F9-00FC009B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140056-008B-456A-8ACA-00A800AC007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EA005B-00FA-4287-9E22-00B20064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5200DB-00BD-4409-A22C-00870047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7D00F7-005A-4F00-9D3F-009100D7005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C00084-0087-422B-9D36-0031009F000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EB005D-0001-4D30-B9B5-00A60036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FA00A3-00CB-4EA2-B5B6-00F000E5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940020-007E-408E-9069-00860034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C40009-0089-4AD8-BB5F-00040051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F800DB-0094-43B0-BBDF-003700AF00B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390015-00EC-4196-B45D-004900CB007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370042-00FD-441A-9783-00DD009C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8F00EB-0089-41CF-B067-00800046004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3000E0-005A-40B7-A1F9-007F0022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3500F5-0061-4115-98F0-004C0029002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1E004F-0025-41CF-97F0-00E300D200F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9000CA-0031-4558-A9A3-004600CF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C8003B-0058-48A3-94B1-00780049005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E600CB-0078-45E9-A635-00830087008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3E0038-004D-49D3-B97E-00FE00AE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040004-0043-47B0-92BB-0079007E001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5500F7-004A-4DD4-BFA7-000F007C008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3E00A1-00B6-4EF3-9437-00EB007B00D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080075-0090-4EEC-9E6E-0058009F006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BF00C3-0080-4032-8900-007C00EF000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EE0025-00E6-4F1C-8774-00EE00D200F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2A0092-004B-4EC6-AF9F-00A90010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8A00DF-00D7-457B-8B76-006100EA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D900B7-000C-47DC-92C2-0049005C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ED00E9-00CF-4B8C-A420-00A900A600D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C800D0-00D4-44DD-84AA-0041009200D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CF00C3-007E-4F09-BBA1-009F003200B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F60090-007F-4B18-84E6-00C7000C00D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E8009E-00DA-4C08-8AA5-00F10039002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4" operator="equal" id="{00720012-005E-4EB3-A233-008E00DF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0A0068-006F-422F-A442-00AB00B10090}">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H5:H60 A9:G9</xm:sqref>
        </x14:conditionalFormatting>
        <x14:conditionalFormatting xmlns:xm="http://schemas.microsoft.com/office/excel/2006/main">
          <x14:cfRule type="cellIs" priority="3" operator="equal" id="{00D4008A-0051-4BAF-81DF-00C10030007B}">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C2007B-0023-4455-B55C-0085007B008A}">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F80028-001E-4867-95E4-000C00090002}">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BE0008-00FA-4C42-B310-009100D300CF}">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500AD-00DC-491A-A6C3-005200C9002A}">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57006F-00B3-4655-AEB4-003800320058}">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68001B-0035-4099-9AD8-000D007B00BC}">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D10009-006F-47A7-B05A-006700AD0009}">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9000F8-0057-4938-815B-00AA005B0039}">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9F0035-00AD-49E3-9FF2-003D00300089}">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81002A-00DE-4C78-8FAF-00C300430028}">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3A0003-00D6-4501-B05D-00CD0091008B}">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8D00FA-0086-4504-B09A-008D00AD0032}">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0D0039-00A1-43E4-9EBC-006B003700B6}">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6600DE-00F9-49DB-BE9A-00CF00FC00E4}">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B300C6-009C-4B81-BDE1-009900AB008B}">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9000DC-0017-4DD9-BA76-001D0053004A}">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CC0040-0063-4CE8-8643-002A0047004F}">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9400A1-0007-4009-90DA-0029000F0060}">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2100E7-00E6-48D7-8FEB-0020003A00B2}">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6B00A3-004B-4D1C-A756-006F00040039}">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900048-00DF-4F30-9041-009E00CD0093}">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2A008B-006D-4078-97F6-00CB007100EE}">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CB009F-0044-4891-98C4-005D00AB00A7}">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ED00D0-0081-415A-9850-00DE000F0049}">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3C000F-00B1-454D-8853-0069006E004E}">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EF00C4-00BF-4247-8949-003300DA0022}">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AF00C7-000D-4266-846D-006D0021006A}">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740064-00E4-4E26-B028-001400A5001C}">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A000DC-0001-447E-8911-00F200CD0052}">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390012-00FE-4FCE-A1B3-003A000F00DC}">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A90034-00FC-428D-B0BF-00350080001F}">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7F003B-0083-432C-AA6D-001F004800A1}">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0B006E-00FB-4C2F-B6B6-001F002D0050}">
            <xm:f>"1 - Ошибка проектировщика"</xm:f>
            <x14:dxf>
              <font/>
              <fill>
                <patternFill patternType="solid">
                  <fgColor rgb="FFFFF2CC"/>
                  <bgColor rgb="FFFFF2CC"/>
                </patternFill>
              </fill>
              <border>
                <left style="none"/>
                <right style="none"/>
                <top style="none"/>
                <bottom style="none"/>
                <diagonal style="none"/>
              </border>
            </x14:dxf>
          </x14:cfRule>
          <xm:sqref>H10:H54</xm:sqref>
        </x14:conditionalFormatting>
        <x14:conditionalFormatting xmlns:xm="http://schemas.microsoft.com/office/excel/2006/main">
          <x14:cfRule type="cellIs" priority="3" operator="equal" id="{00C60012-0041-4CA6-B160-002E00A8000A}">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E400F7-0080-4643-A706-004B004700C1}">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EA0074-00E6-499A-A5A8-00AB001600C8}">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98004D-0027-468E-8165-00B900930013}">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7E003C-0083-4CBD-BD84-0071007C00D0}">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D000F1-00C3-4E08-893F-00CC008800CA}">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96005E-0039-4082-BE7D-00C5009C00D9}">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0E00F3-0026-443E-B854-00D8001700CC}">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B200DD-00C1-48E8-9708-0085006400A2}">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450022-00B1-496C-BE70-00C000A90049}">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ED0066-0017-4921-AC0C-00B900E7004E}">
            <xm:f>"1 - Ошибка проектировщика"</xm:f>
            <x14:dxf>
              <font/>
              <fill>
                <patternFill patternType="solid">
                  <fgColor rgb="FFFFF2CC"/>
                  <bgColor rgb="FFFFF2CC"/>
                </patternFill>
              </fill>
              <border>
                <left style="none"/>
                <right style="none"/>
                <top style="none"/>
                <bottom style="none"/>
                <diagonal style="none"/>
              </border>
            </x14:dxf>
          </x14:cfRule>
          <xm:sqref>H50</xm:sqref>
        </x14:conditionalFormatting>
        <x14:conditionalFormatting xmlns:xm="http://schemas.microsoft.com/office/excel/2006/main">
          <x14:cfRule type="cellIs" priority="3" operator="equal" id="{0007007B-003B-4765-8318-0048003F002E}">
            <xm:f>"1 - Ошибка проектировщика"</xm:f>
            <x14:dxf>
              <font/>
              <fill>
                <patternFill patternType="solid">
                  <fgColor rgb="FFFFF2CC"/>
                  <bgColor rgb="FFFFF2CC"/>
                </patternFill>
              </fill>
              <border>
                <left style="none"/>
                <right style="none"/>
                <top style="none"/>
                <bottom style="none"/>
                <diagonal style="none"/>
              </border>
            </x14:dxf>
          </x14:cfRule>
          <xm:sqref>H54</xm:sqref>
        </x14:conditionalFormatting>
        <x14:conditionalFormatting xmlns:xm="http://schemas.microsoft.com/office/excel/2006/main">
          <x14:cfRule type="cellIs" priority="3" operator="equal" id="{000B003A-0043-4EC1-89AD-00660000009F}">
            <xm:f>"1 - Ошибка проектировщика"</xm:f>
            <x14:dxf>
              <font/>
              <fill>
                <patternFill patternType="solid">
                  <fgColor rgb="FFFFF2CC"/>
                  <bgColor rgb="FFFFF2CC"/>
                </patternFill>
              </fill>
              <border>
                <left style="none"/>
                <right style="none"/>
                <top style="none"/>
                <bottom style="none"/>
                <diagonal style="none"/>
              </border>
            </x14:dxf>
          </x14:cfRule>
          <xm:sqref>H52</xm:sqref>
        </x14:conditionalFormatting>
        <x14:conditionalFormatting xmlns:xm="http://schemas.microsoft.com/office/excel/2006/main">
          <x14:cfRule type="cellIs" priority="3" operator="equal" id="{00F9009D-007E-42AB-B842-005C00FA00EC}">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9B0074-0030-436D-B6F6-00CA00560066}">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9700DB-0083-41F7-BE09-000800BC006F}">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70004F-0058-4A84-B5DB-001E00410083}">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9000F7-0066-482A-AAB2-00C800AC0052}">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6100C5-008C-43F2-9180-001700C100BC}">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D300D7-0011-4A50-8BFE-003600CD0048}">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00048-0067-4B4E-BD29-001800F5005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3300CE-0096-4976-ADE4-009E0010001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BA00AB-0022-4672-B130-005D00E60057}">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50014-00D1-4FF2-A5EF-00FA00E100F0}">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A700B5-0065-4D93-902A-001D002C00C7}">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1001F-00B3-48EA-82A3-00E50054007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E00C6-0036-439E-9E42-008B007C0099}">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59004F-00E3-4C92-834A-00CF00C00017}">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460049-0023-48D1-A7DA-006E006C000F}">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7B00A3-0051-4BE2-8472-0032002E0077}">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7B00FA-004D-4064-BD99-0087002E00CD}">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BB00F8-00D3-42AC-9C1D-008400C9000D}">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010057-00A7-4F8A-8221-005E0066003F}">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A80033-0006-45DB-829D-0063008900D6}">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150013-000F-4207-99EC-001400BA0034}">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AA0040-00AD-456B-ADB2-00B4009700D8}">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1C009F-0012-4A46-9640-00BB009E0013}">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3C001F-0007-4D08-BEFF-00D40002009B}">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1B00DE-00E7-4D42-850C-00D4003300C2}">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530094-00E0-4740-B3DB-00A00093007E}">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FC00E1-0090-4C61-BF2F-00F1004F007F}">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7E00D6-0092-4DBC-8C50-007300B50092}">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0F0023-0026-4191-9CCB-004800AA00C5}">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22004D-008D-4FA3-8D46-00F900C300B9}">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600039-00C8-4CCE-ABA5-00E7003E00DC}">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0400B8-00D0-403E-A2D7-00FA00AC007D}">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E0001A-002F-4427-B9BC-000C0000007A}">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7C00B8-0027-4DA0-92F4-00DA001300F2}">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E50093-00F3-4C68-BD4E-00B9009F0065}">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D700E2-00D8-435D-931A-001F008D009F}">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0F00E0-00FC-471D-B7C5-00E200EE00D8}">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46002D-005C-45E1-845A-00A400BA0010}">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790049-000C-43D9-9163-007900E600FC}">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1900CD-0039-4E41-B438-005700690099}">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BB0053-00F9-46AB-BE54-001900AF0027}">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5000DA-0099-4B54-AC03-006C00F700B3}">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F800D2-00FD-495F-BE85-00B40053007F}">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8900C1-00BB-4762-A2FE-00EE00290066}">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8600D1-0020-43D3-8BAF-00CD00DA006A}">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5500BB-00F4-4AD6-9A17-001A003D0017}">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D3009E-0080-496D-8962-00AE006F0047}">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B10094-003C-4B47-8E81-007B008C00A9}">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99006F-0097-4E81-834F-00C600610016}">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C40000-00C0-497D-85D6-0004008900D4}">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D80070-0008-4C2F-A850-006A00AE002F}">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3D008C-0078-4427-9865-00E400EB0094}">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BE00F4-0095-46EA-9F7E-0026005200DA}">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E8005F-0069-43B9-868F-006900F9001E}">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65001F-00F5-48D1-B6CB-008500C90017}">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550044-00CC-4B7B-B392-0040000300E0}">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1D00C7-00A5-49FF-8784-00B1006A001E}">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B00040-0017-4799-B29E-00B80030009E}">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9A0016-0016-4ABA-84EB-00F700C500E0}">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4000EA-00E5-4122-A1E0-00A100560019}">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DF006B-0010-4640-8861-0049009B004F}">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1A0089-0076-423A-AE30-003600230040}">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AF008F-00E1-4596-B4D9-00CB0080003B}">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640099-002E-4215-B9BE-004400300037}">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3200E8-001D-45F2-8E52-00B200E200C9}">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D10094-0095-4D95-BEEA-000B001F0040}">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77005B-0056-4940-BF8E-00C6005F0015}">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960000-006A-42CD-A4DF-00D0009F0086}">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110071-0088-42D0-9D1F-00A000B3004C}">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27000E-0020-4312-A570-008B007D00A7}">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B10037-002F-4B2A-97BA-00D300D4007F}">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BE0032-004D-4B72-BCBC-004D000800CE}">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0200E2-006F-4B5B-9015-00FD00D20000}">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0D0025-004D-4A8D-9F67-003F006D00EC}">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F600FD-0004-4D28-86E7-00CD00F90022}">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98003D-00C5-4298-A7C5-0092004A000C}">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9500F5-004B-46A9-A102-0069003A0097}">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A40053-00B9-4982-8CA3-0093003400B9}">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3100D0-00EE-4B25-B300-00F0002000B2}">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BF0069-00ED-4C28-9B6B-00B000630038}">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D70066-00A7-461E-973C-00B200D20027}">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650001-0071-4CB3-A725-001D00FA00DB}">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1800E8-000F-4EE0-BBF4-003F00F20091}">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AC005A-0052-4A85-ACA0-00E900980072}">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8E0019-00E4-4FB3-A960-007D000C0024}">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3900F6-00ED-4AA8-BE51-00EC003700DE}">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B700D8-00D8-4644-996F-00F0003500DF}">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3700A1-00AB-4A13-8356-005100C10070}">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E100F9-0093-4C03-84DA-007A001F00B7}">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B200AC-0068-47D2-8573-007200E500CA}">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E40098-0049-4B74-90AC-0071009C009D}">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4D0055-007A-4695-AD40-00D900EA000A}">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2D007D-00B0-4462-9228-00B700CF0099}">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F4001A-004B-4857-A347-009F00EF0095}">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DF003F-006E-4BD5-B96F-00D6008B00E7}">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2C003B-0052-4493-905C-00FD00180058}">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3800B0-0046-4AA3-9578-00C900F20021}">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830082-00BA-4F9B-BCF8-00A000500036}">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1F00FA-001E-43C6-968B-00DE00580046}">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6A00F6-0048-4C49-8B2D-000D00F70036}">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3B0016-009E-4E05-9118-00EE00BF003A}">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B7000D-004B-4071-960C-00C900B600EE}">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ellIs" priority="3" operator="equal" id="{00400088-00CC-4209-9651-00D200EB00A3}">
            <xm:f>"1 - Ошибка проектировщика"</xm:f>
            <x14:dxf>
              <font/>
              <fill>
                <patternFill patternType="solid">
                  <fgColor rgb="FFFFF2CC"/>
                  <bgColor rgb="FFFFF2CC"/>
                </patternFill>
              </fill>
              <border>
                <left style="none"/>
                <right style="none"/>
                <top style="none"/>
                <bottom style="none"/>
                <diagonal style="none"/>
              </border>
            </x14:dxf>
          </x14:cfRule>
          <xm:sqref>H49</xm:sqref>
        </x14:conditionalFormatting>
        <x14:conditionalFormatting xmlns:xm="http://schemas.microsoft.com/office/excel/2006/main">
          <x14:cfRule type="containsText" priority="2" operator="containsText" text="повторно" id="{00180078-00FF-4FDD-9D5B-0009009500C4}">
            <xm:f>NOT(ISERROR(SEARCH(("повторно"),(K3))))</xm:f>
            <x14:dxf>
              <font/>
              <fill>
                <patternFill patternType="solid">
                  <fgColor rgb="FFEA9999"/>
                  <bgColor rgb="FFEA9999"/>
                </patternFill>
              </fill>
              <border>
                <left style="none"/>
                <right style="none"/>
                <top style="none"/>
                <bottom style="none"/>
                <diagonal style="none"/>
              </border>
            </x14:dxf>
          </x14:cfRule>
          <xm:sqref>K3 K5:K60</xm:sqref>
        </x14:conditionalFormatting>
        <x14:conditionalFormatting xmlns:xm="http://schemas.microsoft.com/office/excel/2006/main">
          <x14:cfRule type="containsText" priority="2" operator="containsText" text="повторно" id="{00F300FF-000B-4504-B148-00F5006600BE}">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B600EA-008A-4513-BF09-007D00C800C2}">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4C00BF-00A8-4D88-9BDC-002000BC0075}">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860033-00D2-4CC8-8556-005A00C8003E}">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F6002F-004A-4C34-B1B8-004A00290038}">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AC00DC-0013-4C36-879D-002900AC0012}">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E300A4-00EA-40A5-B6A7-002B00FC00CF}">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080001-0032-4DD0-B3F6-00FE00FE00B2}">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80086-0074-4295-9755-0045004B005B}">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920003-00AA-45C3-A628-00CE00AF0021}">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CB002F-008F-4618-B5EA-00EA002E00A7}">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BA0066-0046-4E5F-B6A4-0045002D008D}">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4100CF-00D0-4920-9940-004A00AB0092}">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EF00D5-009C-4948-8655-0098009D007F}">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DC00AE-006A-454E-A1A2-003B00BF00CA}">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CC00B1-00A0-453A-9DDC-003A00F30097}">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4B00AD-00C3-47CB-8E2F-00F300FB004C}">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AC0097-0062-43E1-9CB8-008D00450060}">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D4004C-003D-403C-B53F-008F00D20022}">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730036-007C-4E27-AEBD-00CB00860030}">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4D008E-008C-46ED-AD63-00DF002A0078}">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A0005F-008D-467E-88DE-00F6001C00D1}">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5B0070-005D-4F2B-832C-001100EE0060}">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0007E-00FC-45B8-9AF7-00C6003B00E4}">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BA0061-0002-49E9-B1EE-0073005D002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44003D-00CC-4AE4-8FCF-006D0057001E}">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8F0041-0051-4DAB-B6B9-00E1004E00BA}">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2A0075-0018-4D03-8673-009A0007008D}">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80019-009E-4BEA-9AF7-003D00E80075}">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D001E-00E2-4B53-803E-00A5008600F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DE006B-0034-4F51-A1A8-00F300FF0030}">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930068-0098-4E1E-8E36-00230005003B}">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3A0073-000B-4844-A6BB-00F200A60080}">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2A00F2-0032-40FA-AC96-001400180091}">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540061-0071-4619-BB86-000600E50032}">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9C0028-00FB-491C-A2C7-009200840076}">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B6001F-007B-4725-8DC4-0007001A00A1}">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9800B8-008D-4066-8378-009B00330093}">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A600DF-007C-4E2F-B3E6-001B00BE0072}">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0D00B8-0062-4B6C-8F44-003A00710000}">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CE0058-0012-443B-B9C3-00F300C0007C}">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F20044-0015-4B80-998C-005C00F30046}">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DB00A9-005C-46DB-9D98-007D005F00D3}">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C20047-00AF-4546-BEE9-00F700E300CD}">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930079-00BC-4C4D-928E-0064003A006F}">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BE0021-0083-4EEA-A4D6-003F00D500A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C70098-006A-41FA-8298-00C1009E00E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AE0056-0049-473E-B3E9-0001008F004D}">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50063-00D1-4A76-A4AC-005800BA008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7004F-0075-4025-93CC-005400A200A7}">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800D4-005C-4C7A-B20B-00C40010001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A200D8-00B1-4F1F-861F-005B00D600EB}">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90006-00D6-4E02-B88E-00730030006B}">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E200A6-008A-43CF-BCA7-003A005A007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B200DD-00C4-40C7-B039-00EF006A009A}">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5005B-00B4-46EA-9D18-00DC0038009A}">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1E0090-003D-45A5-87DA-003700CE00E5}">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EF004A-0062-4E54-AA97-00BC00CA0098}">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970046-00E1-44FD-B5F1-0004003900CD}">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BC0059-00AC-45D7-9B11-005000230019}">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65003D-0033-45CD-B31B-00A30090007A}">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290041-0017-4E5C-BD7D-00CD00FA00FE}">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4000E5-0004-4326-B94E-00BD00450050}">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5C00BB-009C-4DE2-9A24-004300360027}">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90005F-00B9-4592-9655-007C005E002C}">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940039-0024-4B43-B45E-00E2002C00B3}">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2200D0-00C7-4EFB-8B89-00E200F70069}">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DC003C-00DB-49B0-9D4A-0020001300FD}">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25005C-0036-4D71-8A2F-00D600B8003A}">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CC003A-006E-4D62-9A2E-0035003E0062}">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E10082-002C-4EE3-9405-005C001C0065}">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B800CC-00FC-467E-9413-00C000A3003F}">
            <xm:f>NOT(ISERROR(SEARCH(("снято"),(K3))))</xm:f>
            <x14:dxf>
              <font/>
              <fill>
                <patternFill patternType="solid">
                  <fgColor rgb="FF93C47D"/>
                  <bgColor rgb="FF93C47D"/>
                </patternFill>
              </fill>
              <border>
                <left style="none"/>
                <right style="none"/>
                <top style="none"/>
                <bottom style="none"/>
                <diagonal style="none"/>
              </border>
            </x14:dxf>
          </x14:cfRule>
          <xm:sqref>K3 K5:K60</xm:sqref>
        </x14:conditionalFormatting>
        <x14:conditionalFormatting xmlns:xm="http://schemas.microsoft.com/office/excel/2006/main">
          <x14:cfRule type="containsText" priority="1" operator="containsText" text="снято" id="{003B004B-00E0-47D8-AD6F-008400A200B4}">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54004D-001B-4DEE-A628-00E10080001F}">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1500FB-0037-4DD5-8CAC-00B400A90037}">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6D0011-00D0-4EB8-8ACF-000400BC00DA}">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950086-00DE-4C76-AFF9-009300950073}">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B900A0-0064-4582-A85C-00160067005E}">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6600F8-00CF-4A8C-933F-00D40055000D}">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4000B1-00CF-44CD-9E92-00BE00FC008B}">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800070-0012-4822-914E-008B00440065}">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F800B5-006D-43EA-A1B8-00CC00860079}">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E400B4-00D3-4759-B413-00DB008900C2}">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A700DC-00D9-4942-8459-0028007200C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F300BF-00F2-487A-AEC7-00820068001D}">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BB005B-00A5-44F9-BB8A-00EF008C0078}">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D8006C-00BD-4009-8C6D-00090036002E}">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8B0018-0051-4A6E-9BA0-00750094002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050027-008A-478C-9A9D-00CB009A00B9}">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EA00CA-00C3-43BB-803B-006800160016}">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C000DA-00DD-4390-9E25-007100D300F9}">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5A006B-004A-40A1-B599-0031004F0072}">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D70076-00B5-4BC1-ACF5-008E003600E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9A0071-00B1-42A1-9FDD-00E700DE00CB}">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3200D5-0076-4AC0-98B7-009C00E20085}">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3500C1-007D-4951-8BDC-0012000700C6}">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D0004C-001C-4404-871E-00A6004F00B4}">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6A0035-00C8-4EE5-8883-0057003300FA}">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0E009C-0055-4A48-B898-007F00D100AA}">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E000E2-0036-4D2C-803E-007500AE005C}">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A0005A-00A1-4AA5-B7DC-005500890086}">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240024-0071-4179-A7E1-003B00B100D5}">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40098-002B-4BF8-ADBF-008E00A30042}">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CA00E5-00E4-4C44-A7A0-0001000D00D9}">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B100B2-00AF-49DC-B514-0054003A006D}">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A100FE-008F-4C5F-A164-006B00EE0060}">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1007F-00C4-45B7-8BC2-002C008C0032}">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D200E0-007C-4565-B33E-0096008100D2}">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440043-0097-4CE3-A37F-00E4003400B6}">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700085-001C-443D-AA3F-001E00AE0085}">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4800F1-001A-4476-8F75-009B00B100A8}">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BA00D2-003E-4D03-9AAC-005E0087009B}">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D3009A-0090-424E-8A3A-004C00B70072}">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7C00EC-003C-46D4-A9B8-00B700B8003E}">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3D00AC-00CD-4BA1-84F0-00DC008700EE}">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BA0012-0010-4A48-A92B-003D000A0055}">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2D00E8-00AA-4BEF-81EA-0010005F00C7}">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C900B3-0095-40DB-B0F1-00A9009F0062}">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200FB-00D9-435D-AEC5-002D008F001C}">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F00E6-001D-4D48-97D0-000A003800E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30098-000C-45A1-A9B0-002400F6007C}">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40050-00ED-43D7-9FB6-003A004200AB}">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B008B-00AD-4057-8D7B-00B2007E007C}">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F003D-004C-46B3-80BE-0066009600E5}">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A00E7-0032-4A6E-8FF7-009A00620043}">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B0040-00F1-4D0E-91BF-00A10021007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40002-00F0-459F-B043-006400F2006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F80068-00F0-49B5-867E-00B200680086}">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900DA-00C3-4A34-BFE3-00DC00020052}">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DC007E-0035-416D-8888-00F5007B00E5}">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9004A-00A5-45D3-AF14-00A300E30027}">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3F00BB-00FA-4CED-89B2-009200FD000E}">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3F00D9-00DA-465A-A4B9-00FF009700FC}">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2A009F-00B1-4E03-B8F9-003300CE0055}">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F600C0-003B-40E8-8919-00F000420094}">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480064-0074-404C-BEEE-00B900520038}">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9300A5-0052-453D-8C3F-00790063000B}">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1E004F-00F4-4189-819F-005500D80021}">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B20015-0046-427A-A6A3-0085003F0037}">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4D002D-003B-4A42-B650-00D700CE0098}">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1A006F-0057-4AF9-A2AB-00B200A6009F}">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F000D7-008D-43B9-9145-003E00C5002F}">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3B00FA-0024-49A2-B2E3-000F005C00CD}">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s>
    </ext>
  </extLst>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F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225" width="12.00390625"/>
    <col customWidth="1" min="2" max="2" style="225" width="18.629999999999999"/>
    <col customWidth="1" min="3" max="3" style="722" width="10.57421875"/>
    <col customWidth="1" min="4" max="4" style="225" width="62.7109375"/>
    <col customWidth="1" min="5" max="5" style="225" width="56.421875"/>
    <col collapsed="1" customWidth="1" min="6" max="6" style="225" width="21.379999999999999"/>
    <col customWidth="1" hidden="1" min="7" max="7" outlineLevel="1" style="225" width="9.7109375"/>
    <col customWidth="1" hidden="1" min="8" max="8" outlineLevel="1" style="225" width="14.130000000000001"/>
    <col customWidth="1" min="9" max="9" style="225" width="14.140625"/>
    <col customWidth="1" min="10" max="10" style="225" width="11.28125"/>
    <col customWidth="1" min="11" max="11" style="225" width="10.75"/>
    <col customWidth="1" min="12" max="12" style="472" width="34.28125"/>
    <col customWidth="1" min="13" max="13" style="473" width="10.421875"/>
    <col customWidth="1" min="14" max="14" style="473" width="69.7109375"/>
    <col customWidth="1" min="15" max="15" style="723" width="32.7109375"/>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hidden="1" min="25" max="27" width="12.630000000000001"/>
    <col customWidth="1" min="28" max="37" width="12.630000000000001"/>
  </cols>
  <sheetData>
    <row r="1" ht="84" collapsed="1">
      <c r="A1" s="620" t="s">
        <v>250</v>
      </c>
      <c r="B1" s="620" t="s">
        <v>251</v>
      </c>
      <c r="C1" s="680" t="s">
        <v>252</v>
      </c>
      <c r="D1" s="620" t="s">
        <v>253</v>
      </c>
      <c r="E1" s="620" t="s">
        <v>254</v>
      </c>
      <c r="F1" s="620" t="s">
        <v>255</v>
      </c>
      <c r="G1" s="154" t="s">
        <v>256</v>
      </c>
      <c r="H1" s="154" t="s">
        <v>257</v>
      </c>
      <c r="I1" s="154" t="s">
        <v>4</v>
      </c>
      <c r="J1" s="620" t="s">
        <v>258</v>
      </c>
      <c r="K1" s="620" t="s">
        <v>259</v>
      </c>
      <c r="L1" s="726"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682" t="s">
        <v>264</v>
      </c>
      <c r="D2" s="163" t="s">
        <v>53</v>
      </c>
      <c r="E2" s="163"/>
      <c r="F2" s="622"/>
      <c r="G2" s="451"/>
      <c r="H2" s="165" t="s">
        <v>265</v>
      </c>
      <c r="I2" s="165" t="s">
        <v>12</v>
      </c>
      <c r="J2" s="165" t="s">
        <v>13</v>
      </c>
      <c r="K2" s="165" t="s">
        <v>15</v>
      </c>
      <c r="L2" s="559" t="s">
        <v>14</v>
      </c>
      <c r="M2" s="165" t="s">
        <v>16</v>
      </c>
      <c r="N2" s="165" t="s">
        <v>17</v>
      </c>
      <c r="O2" s="166" t="s">
        <v>18</v>
      </c>
      <c r="P2" s="165" t="s">
        <v>20</v>
      </c>
      <c r="Q2" s="165" t="s">
        <v>22</v>
      </c>
      <c r="R2" s="165" t="s">
        <v>23</v>
      </c>
      <c r="S2" s="165" t="s">
        <v>24</v>
      </c>
      <c r="T2" s="165" t="s">
        <v>26</v>
      </c>
      <c r="U2" s="165" t="s">
        <v>27</v>
      </c>
      <c r="V2" s="165" t="s">
        <v>28</v>
      </c>
      <c r="W2" s="165" t="s">
        <v>29</v>
      </c>
      <c r="X2" s="165" t="s">
        <v>31</v>
      </c>
    </row>
    <row r="3" ht="42" hidden="1" outlineLevel="1">
      <c r="A3" s="665"/>
      <c r="B3" s="168" t="s">
        <v>266</v>
      </c>
      <c r="C3" s="683" t="s">
        <v>267</v>
      </c>
      <c r="D3" s="168" t="s">
        <v>34</v>
      </c>
      <c r="E3" s="168"/>
      <c r="F3" s="168"/>
      <c r="G3" s="451"/>
      <c r="H3" s="624">
        <f>COUNTIF($H10:$H56,"1 - Несоответствие продуктовым требованиям ПИК-Стандарт")</f>
        <v>17</v>
      </c>
      <c r="I3" s="624">
        <f>COUNTIF($H10:$H56,"2 - Несоответствие Бренд-листам ПИК")</f>
        <v>0</v>
      </c>
      <c r="J3" s="624">
        <f>COUNTIF($H10:$H56,"3 - Несоответствие Каталогу отделки")</f>
        <v>2</v>
      </c>
      <c r="K3" s="624">
        <f>COUNTIF($H10:$H56,"5 - Ошибка в применении СТМ")</f>
        <v>0</v>
      </c>
      <c r="L3" s="561">
        <f>COUNTIF($H10:$H169,"4 - Несоответствие Каталогу оборудования")</f>
        <v>0</v>
      </c>
      <c r="M3" s="624">
        <f>COUNTIF($H10:$H56,"6 - Ошибка в применении сборных ЛМ")</f>
        <v>0</v>
      </c>
      <c r="N3" s="624">
        <f>COUNTIF($H10:$H56,"7 - Ошибка в применении шкаф-пакетов")</f>
        <v>0</v>
      </c>
      <c r="O3" s="666">
        <f>COUNTIF($H10:$H56,"8 - Ошибка в применении шахт-пакетов")</f>
        <v>0</v>
      </c>
      <c r="P3" s="624">
        <f>COUNTIF($H10:$H56,"9 - Несоответствие типологическим требованиям ПИК-Стандарт")</f>
        <v>0</v>
      </c>
      <c r="Q3" s="624">
        <f>COUNTIF($H10:$H56,"10 - Несоответствие НТД РФ")</f>
        <v>1</v>
      </c>
      <c r="R3" s="624">
        <f>COUNTIF($H10:$H56,"11 - Несоответствие ИРД (кроме ТУ, СТУ), АПР, ПД")</f>
        <v>0</v>
      </c>
      <c r="S3" s="624">
        <f>COUNTIF($H10:$H56,"12 - Несоответствие требованиям ТУ, СТУ")</f>
        <v>0</v>
      </c>
      <c r="T3" s="624">
        <f>COUNTIF($H10:$H56,"13 - Ошибка в технических решениях")</f>
        <v>0</v>
      </c>
      <c r="U3" s="624">
        <f>COUNTIF($H10:$H56,"14 - Неувязка м/у собой комплектов РД")</f>
        <v>3</v>
      </c>
      <c r="V3" s="624">
        <f>COUNTIF($H10:$H56,"15 - Недостаточность информации влияющей на СМР")</f>
        <v>19</v>
      </c>
      <c r="W3" s="624">
        <f>COUNTIF($H10:$H56,"16 - Нерациональное решение")</f>
        <v>0</v>
      </c>
      <c r="X3" s="624">
        <f>COUNTIF($H10:$H56,"17 - Оформление")</f>
        <v>0</v>
      </c>
    </row>
    <row r="4" ht="25.5" hidden="1" outlineLevel="1">
      <c r="A4" s="161" t="s">
        <v>264</v>
      </c>
      <c r="B4" s="625">
        <v>8</v>
      </c>
      <c r="C4" s="685" t="s">
        <v>2439</v>
      </c>
      <c r="D4" s="626">
        <f>C4/B4</f>
        <v>0.875</v>
      </c>
      <c r="E4" s="626"/>
      <c r="F4" s="667"/>
      <c r="G4" s="451"/>
      <c r="H4" s="163" t="s">
        <v>53</v>
      </c>
      <c r="I4" s="163" t="s">
        <v>53</v>
      </c>
      <c r="J4" s="163" t="s">
        <v>53</v>
      </c>
      <c r="K4" s="163" t="s">
        <v>53</v>
      </c>
      <c r="L4" s="562"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67"/>
      <c r="B5" s="667"/>
      <c r="C5" s="687"/>
      <c r="D5" s="668"/>
      <c r="E5" s="668"/>
      <c r="F5" s="667"/>
      <c r="G5" s="163" t="s">
        <v>53</v>
      </c>
      <c r="H5" s="669"/>
      <c r="I5" s="448"/>
      <c r="J5" s="453"/>
      <c r="K5" s="448"/>
      <c r="L5" s="734"/>
      <c r="M5" s="453"/>
      <c r="N5" s="448"/>
      <c r="O5" s="570"/>
      <c r="P5" s="632"/>
      <c r="Q5" s="631"/>
      <c r="R5" s="632"/>
      <c r="S5" s="632"/>
      <c r="T5" s="631"/>
      <c r="U5" s="631"/>
      <c r="V5" s="631"/>
      <c r="W5" s="631"/>
      <c r="X5" s="631"/>
    </row>
    <row r="6" ht="21" hidden="1" outlineLevel="1">
      <c r="A6" s="168">
        <v>0.20000000000000001</v>
      </c>
      <c r="B6" s="168">
        <v>0.5</v>
      </c>
      <c r="C6" s="683">
        <v>1</v>
      </c>
      <c r="D6" s="168" t="s">
        <v>38</v>
      </c>
      <c r="E6" s="168"/>
      <c r="F6" s="168" t="s">
        <v>268</v>
      </c>
      <c r="G6" s="633">
        <f>COUNTIFS(G10:G56,"0,2")</f>
        <v>0</v>
      </c>
      <c r="H6" s="669"/>
      <c r="I6" s="448"/>
      <c r="J6" s="453"/>
      <c r="K6" s="448"/>
      <c r="L6" s="689"/>
      <c r="M6" s="453"/>
      <c r="N6" s="448"/>
      <c r="O6" s="570"/>
      <c r="P6" s="632"/>
      <c r="Q6" s="631"/>
      <c r="R6" s="632"/>
      <c r="S6" s="632"/>
      <c r="T6" s="631"/>
      <c r="U6" s="631"/>
      <c r="V6" s="631"/>
      <c r="W6" s="631"/>
      <c r="X6" s="631"/>
    </row>
    <row r="7" ht="21" hidden="1" outlineLevel="1">
      <c r="A7" s="634">
        <f>G6*0.2/B4</f>
        <v>0</v>
      </c>
      <c r="B7" s="634">
        <f>G7*0.5/B4</f>
        <v>0</v>
      </c>
      <c r="C7" s="634">
        <f>G8*1/B4</f>
        <v>0.125</v>
      </c>
      <c r="D7" s="635">
        <f>(G6*A6+G7*B6+G8*C6)/SUM(G6:G8)</f>
        <v>1</v>
      </c>
      <c r="E7" s="671"/>
      <c r="F7" s="192" t="s">
        <v>269</v>
      </c>
      <c r="G7" s="633">
        <f>COUNTIFS(G10:G56,"0,5")</f>
        <v>0</v>
      </c>
      <c r="H7" s="669"/>
      <c r="I7" s="672"/>
      <c r="J7" s="672"/>
      <c r="K7" s="672"/>
      <c r="L7" s="690"/>
      <c r="M7" s="672"/>
      <c r="N7" s="672"/>
      <c r="O7" s="673"/>
      <c r="P7" s="637"/>
      <c r="Q7" s="637"/>
      <c r="R7" s="637"/>
      <c r="S7" s="637"/>
      <c r="T7" s="637"/>
      <c r="U7" s="637"/>
      <c r="V7" s="637"/>
      <c r="W7" s="637"/>
      <c r="X7" s="637"/>
    </row>
    <row r="8" ht="21" hidden="1" outlineLevel="1">
      <c r="A8" s="163" t="s">
        <v>53</v>
      </c>
      <c r="B8" s="163" t="s">
        <v>53</v>
      </c>
      <c r="C8" s="691" t="s">
        <v>53</v>
      </c>
      <c r="D8" s="163" t="s">
        <v>53</v>
      </c>
      <c r="E8" s="163"/>
      <c r="F8" s="168" t="s">
        <v>270</v>
      </c>
      <c r="G8" s="633">
        <f>COUNTIFS(G10:G56,"1")</f>
        <v>1</v>
      </c>
      <c r="H8" s="669"/>
      <c r="I8" s="448"/>
      <c r="J8" s="453"/>
      <c r="K8" s="448"/>
      <c r="L8" s="689"/>
      <c r="M8" s="453"/>
      <c r="N8" s="448"/>
      <c r="O8" s="570"/>
      <c r="P8" s="632"/>
      <c r="Q8" s="631"/>
      <c r="R8" s="632"/>
      <c r="S8" s="632"/>
      <c r="T8" s="631"/>
      <c r="U8" s="631"/>
      <c r="V8" s="631"/>
      <c r="W8" s="631"/>
      <c r="X8" s="631"/>
    </row>
    <row r="9">
      <c r="A9" s="196"/>
      <c r="B9" s="196"/>
      <c r="C9" s="693"/>
      <c r="D9" s="196"/>
      <c r="E9" s="196"/>
      <c r="F9" s="196"/>
      <c r="G9" s="196"/>
      <c r="H9" s="196"/>
      <c r="I9" s="198"/>
      <c r="J9" s="199"/>
      <c r="K9" s="198"/>
      <c r="L9" s="735"/>
      <c r="M9" s="199"/>
      <c r="N9" s="198"/>
      <c r="O9" s="200"/>
      <c r="P9" s="484"/>
      <c r="Q9" s="500"/>
      <c r="R9" s="484"/>
      <c r="S9" s="484"/>
      <c r="T9" s="500"/>
      <c r="U9" s="500"/>
      <c r="V9" s="500"/>
      <c r="W9" s="500"/>
      <c r="X9" s="500"/>
    </row>
    <row r="10" ht="85.5" customHeight="1">
      <c r="A10" s="448">
        <v>1</v>
      </c>
      <c r="B10" s="638" t="s">
        <v>215</v>
      </c>
      <c r="C10" s="695" t="s">
        <v>2440</v>
      </c>
      <c r="D10" s="449" t="s">
        <v>2477</v>
      </c>
      <c r="E10" s="449"/>
      <c r="F10" s="449"/>
      <c r="G10" s="451">
        <v>0.5</v>
      </c>
      <c r="H10" s="452" t="s">
        <v>265</v>
      </c>
      <c r="I10" s="448" t="s">
        <v>201</v>
      </c>
      <c r="J10" s="453">
        <v>45387</v>
      </c>
      <c r="K10" s="589" t="s">
        <v>320</v>
      </c>
      <c r="L10" s="734" t="s">
        <v>2441</v>
      </c>
      <c r="M10" s="453" t="s">
        <v>2478</v>
      </c>
      <c r="N10" s="448"/>
      <c r="O10" s="570"/>
      <c r="P10" s="632"/>
      <c r="Q10" s="631"/>
      <c r="R10" s="632"/>
      <c r="S10" s="632"/>
      <c r="T10" s="631"/>
      <c r="U10" s="631"/>
      <c r="V10" s="631"/>
      <c r="W10" s="631"/>
      <c r="X10" s="631"/>
    </row>
    <row r="11" ht="62.25" customHeight="1">
      <c r="A11" s="448">
        <v>2</v>
      </c>
      <c r="B11" s="638" t="s">
        <v>215</v>
      </c>
      <c r="C11" s="695" t="s">
        <v>427</v>
      </c>
      <c r="D11" s="449" t="s">
        <v>2479</v>
      </c>
      <c r="E11" s="449"/>
      <c r="F11" s="449"/>
      <c r="G11" s="451">
        <v>0.5</v>
      </c>
      <c r="H11" s="452" t="s">
        <v>28</v>
      </c>
      <c r="I11" s="448" t="s">
        <v>201</v>
      </c>
      <c r="J11" s="453">
        <v>45387</v>
      </c>
      <c r="K11" s="448" t="s">
        <v>281</v>
      </c>
      <c r="L11" s="689" t="s">
        <v>2341</v>
      </c>
      <c r="M11" s="453" t="s">
        <v>2478</v>
      </c>
      <c r="N11" s="448" t="s">
        <v>2480</v>
      </c>
      <c r="O11" s="570" t="s">
        <v>2481</v>
      </c>
      <c r="P11" s="632"/>
      <c r="Q11" s="631"/>
      <c r="R11" s="632"/>
      <c r="S11" s="632"/>
      <c r="T11" s="631"/>
      <c r="U11" s="631"/>
      <c r="V11" s="631"/>
      <c r="W11" s="631"/>
      <c r="X11" s="631"/>
    </row>
    <row r="12" ht="171.75" customHeight="1">
      <c r="A12" s="448">
        <v>3</v>
      </c>
      <c r="B12" s="638" t="s">
        <v>215</v>
      </c>
      <c r="C12" s="695" t="s">
        <v>427</v>
      </c>
      <c r="D12" s="449" t="s">
        <v>2482</v>
      </c>
      <c r="E12" s="449"/>
      <c r="F12" s="449"/>
      <c r="G12" s="451">
        <v>0.5</v>
      </c>
      <c r="H12" s="452" t="s">
        <v>28</v>
      </c>
      <c r="I12" s="448" t="s">
        <v>201</v>
      </c>
      <c r="J12" s="453">
        <v>45387</v>
      </c>
      <c r="K12" s="448" t="s">
        <v>281</v>
      </c>
      <c r="L12" s="699" t="s">
        <v>2447</v>
      </c>
      <c r="M12" s="453" t="s">
        <v>2478</v>
      </c>
      <c r="N12" s="448" t="s">
        <v>2483</v>
      </c>
      <c r="O12" s="569" t="s">
        <v>2484</v>
      </c>
      <c r="P12" s="631"/>
      <c r="Q12" s="631"/>
      <c r="R12" s="631"/>
      <c r="S12" s="631"/>
      <c r="T12" s="631"/>
      <c r="U12" s="631"/>
      <c r="V12" s="631"/>
      <c r="W12" s="631"/>
      <c r="X12" s="631"/>
    </row>
    <row r="13" ht="127.2" customHeight="1">
      <c r="A13" s="448">
        <v>4</v>
      </c>
      <c r="B13" s="638" t="s">
        <v>215</v>
      </c>
      <c r="C13" s="695" t="s">
        <v>427</v>
      </c>
      <c r="D13" s="238" t="s">
        <v>2346</v>
      </c>
      <c r="E13" s="449"/>
      <c r="F13" s="449"/>
      <c r="G13" s="451">
        <v>0.5</v>
      </c>
      <c r="H13" s="452" t="s">
        <v>28</v>
      </c>
      <c r="I13" s="448" t="s">
        <v>201</v>
      </c>
      <c r="J13" s="453">
        <v>45387</v>
      </c>
      <c r="K13" s="448" t="s">
        <v>281</v>
      </c>
      <c r="L13" s="703" t="s">
        <v>2347</v>
      </c>
      <c r="M13" s="453" t="s">
        <v>2478</v>
      </c>
      <c r="N13" s="448" t="s">
        <v>2448</v>
      </c>
      <c r="O13" s="569" t="s">
        <v>2485</v>
      </c>
      <c r="P13" s="631"/>
      <c r="Q13" s="631"/>
      <c r="R13" s="631"/>
      <c r="S13" s="631"/>
      <c r="T13" s="631"/>
      <c r="U13" s="631"/>
      <c r="V13" s="631"/>
      <c r="W13" s="631"/>
      <c r="X13" s="631"/>
    </row>
    <row r="14" ht="66.75" customHeight="1">
      <c r="A14" s="448">
        <v>5</v>
      </c>
      <c r="B14" s="638" t="s">
        <v>215</v>
      </c>
      <c r="C14" s="695" t="s">
        <v>427</v>
      </c>
      <c r="D14" s="449" t="s">
        <v>2486</v>
      </c>
      <c r="E14" s="449"/>
      <c r="F14" s="449"/>
      <c r="G14" s="451">
        <v>0.5</v>
      </c>
      <c r="H14" s="452" t="s">
        <v>28</v>
      </c>
      <c r="I14" s="448" t="s">
        <v>201</v>
      </c>
      <c r="J14" s="453">
        <v>45387</v>
      </c>
      <c r="K14" s="448" t="s">
        <v>275</v>
      </c>
      <c r="L14" s="701" t="s">
        <v>2351</v>
      </c>
      <c r="M14" s="453" t="s">
        <v>2478</v>
      </c>
      <c r="N14" s="448" t="s">
        <v>318</v>
      </c>
      <c r="O14" s="569"/>
      <c r="P14" s="631"/>
      <c r="Q14" s="631"/>
      <c r="R14" s="631"/>
      <c r="S14" s="631"/>
      <c r="T14" s="631"/>
      <c r="U14" s="631"/>
      <c r="V14" s="631"/>
      <c r="W14" s="631"/>
      <c r="X14" s="631"/>
    </row>
    <row r="15" ht="52.5">
      <c r="A15" s="448">
        <v>6</v>
      </c>
      <c r="B15" s="638" t="s">
        <v>215</v>
      </c>
      <c r="C15" s="695" t="s">
        <v>427</v>
      </c>
      <c r="D15" s="449" t="s">
        <v>2487</v>
      </c>
      <c r="E15" s="449"/>
      <c r="F15" s="449"/>
      <c r="G15" s="451">
        <v>0.5</v>
      </c>
      <c r="H15" s="452" t="s">
        <v>265</v>
      </c>
      <c r="I15" s="448" t="s">
        <v>201</v>
      </c>
      <c r="J15" s="453">
        <v>45387</v>
      </c>
      <c r="K15" s="448" t="s">
        <v>275</v>
      </c>
      <c r="L15" s="702" t="s">
        <v>2451</v>
      </c>
      <c r="M15" s="453" t="s">
        <v>2478</v>
      </c>
      <c r="N15" s="448" t="s">
        <v>318</v>
      </c>
      <c r="O15" s="569"/>
      <c r="P15" s="631"/>
      <c r="Q15" s="631"/>
      <c r="R15" s="631"/>
      <c r="S15" s="631"/>
      <c r="T15" s="631"/>
      <c r="U15" s="631"/>
      <c r="V15" s="631"/>
      <c r="W15" s="631"/>
      <c r="X15" s="631"/>
    </row>
    <row r="16" ht="108" customHeight="1">
      <c r="A16" s="448">
        <v>7</v>
      </c>
      <c r="B16" s="638" t="s">
        <v>215</v>
      </c>
      <c r="C16" s="695" t="s">
        <v>427</v>
      </c>
      <c r="D16" s="449" t="s">
        <v>2452</v>
      </c>
      <c r="E16" s="449"/>
      <c r="F16" s="449"/>
      <c r="G16" s="451">
        <v>0.5</v>
      </c>
      <c r="H16" s="452" t="s">
        <v>28</v>
      </c>
      <c r="I16" s="448" t="s">
        <v>201</v>
      </c>
      <c r="J16" s="453">
        <v>45387</v>
      </c>
      <c r="K16" s="448" t="s">
        <v>281</v>
      </c>
      <c r="L16" s="702" t="s">
        <v>2488</v>
      </c>
      <c r="M16" s="453" t="s">
        <v>2478</v>
      </c>
      <c r="N16" s="448"/>
      <c r="O16" s="569" t="s">
        <v>2489</v>
      </c>
      <c r="P16" s="631"/>
      <c r="Q16" s="631"/>
      <c r="R16" s="631"/>
      <c r="S16" s="631"/>
      <c r="T16" s="631"/>
      <c r="U16" s="631"/>
      <c r="V16" s="631"/>
      <c r="W16" s="631"/>
      <c r="X16" s="631"/>
    </row>
    <row r="17" ht="128.25" customHeight="1">
      <c r="A17" s="448">
        <v>8</v>
      </c>
      <c r="B17" s="638" t="s">
        <v>215</v>
      </c>
      <c r="C17" s="695" t="s">
        <v>427</v>
      </c>
      <c r="D17" s="737" t="s">
        <v>2490</v>
      </c>
      <c r="E17" s="449"/>
      <c r="F17" s="449"/>
      <c r="G17" s="451">
        <v>0.5</v>
      </c>
      <c r="H17" s="452" t="s">
        <v>265</v>
      </c>
      <c r="I17" s="448" t="s">
        <v>201</v>
      </c>
      <c r="J17" s="453">
        <v>45387</v>
      </c>
      <c r="K17" s="448" t="s">
        <v>275</v>
      </c>
      <c r="L17" s="703" t="s">
        <v>2359</v>
      </c>
      <c r="M17" s="453" t="s">
        <v>2478</v>
      </c>
      <c r="N17" s="448" t="s">
        <v>318</v>
      </c>
      <c r="O17" s="569"/>
      <c r="P17" s="631"/>
      <c r="Q17" s="631"/>
      <c r="R17" s="631"/>
      <c r="S17" s="631"/>
      <c r="T17" s="631"/>
      <c r="U17" s="631"/>
      <c r="V17" s="631"/>
      <c r="W17" s="631"/>
      <c r="X17" s="631"/>
    </row>
    <row r="18" ht="87" customHeight="1">
      <c r="A18" s="448">
        <v>9</v>
      </c>
      <c r="B18" s="638" t="s">
        <v>215</v>
      </c>
      <c r="C18" s="695" t="s">
        <v>427</v>
      </c>
      <c r="D18" s="738" t="s">
        <v>2491</v>
      </c>
      <c r="E18" s="449"/>
      <c r="F18" s="449"/>
      <c r="G18" s="451">
        <v>0.5</v>
      </c>
      <c r="H18" s="452" t="s">
        <v>265</v>
      </c>
      <c r="I18" s="448" t="s">
        <v>201</v>
      </c>
      <c r="J18" s="453">
        <v>45387</v>
      </c>
      <c r="K18" s="448" t="s">
        <v>275</v>
      </c>
      <c r="L18" s="703" t="s">
        <v>2492</v>
      </c>
      <c r="M18" s="453" t="s">
        <v>2478</v>
      </c>
      <c r="N18" s="448" t="s">
        <v>318</v>
      </c>
      <c r="O18" s="569"/>
      <c r="P18" s="631"/>
      <c r="Q18" s="631"/>
      <c r="R18" s="631"/>
      <c r="S18" s="631"/>
      <c r="T18" s="631"/>
      <c r="U18" s="631"/>
      <c r="V18" s="631"/>
      <c r="W18" s="631"/>
      <c r="X18" s="631"/>
    </row>
    <row r="19" ht="52.5">
      <c r="A19" s="448">
        <v>10</v>
      </c>
      <c r="B19" s="638" t="s">
        <v>215</v>
      </c>
      <c r="C19" s="695" t="s">
        <v>427</v>
      </c>
      <c r="D19" s="449" t="s">
        <v>2362</v>
      </c>
      <c r="E19" s="449"/>
      <c r="F19" s="449"/>
      <c r="G19" s="451">
        <v>0.5</v>
      </c>
      <c r="H19" s="452" t="s">
        <v>28</v>
      </c>
      <c r="I19" s="448" t="s">
        <v>201</v>
      </c>
      <c r="J19" s="453">
        <v>45387</v>
      </c>
      <c r="K19" s="448" t="s">
        <v>275</v>
      </c>
      <c r="L19" s="703" t="s">
        <v>2363</v>
      </c>
      <c r="M19" s="453" t="s">
        <v>2478</v>
      </c>
      <c r="N19" s="448" t="s">
        <v>318</v>
      </c>
      <c r="O19" s="569"/>
      <c r="P19" s="631"/>
      <c r="Q19" s="631"/>
      <c r="R19" s="631"/>
      <c r="S19" s="631"/>
      <c r="T19" s="631"/>
      <c r="U19" s="631"/>
      <c r="V19" s="631"/>
      <c r="W19" s="631"/>
      <c r="X19" s="631"/>
    </row>
    <row r="20" s="0" customFormat="1" ht="155.25" customHeight="1">
      <c r="A20" s="448">
        <v>11</v>
      </c>
      <c r="B20" s="638" t="s">
        <v>215</v>
      </c>
      <c r="C20" s="695" t="s">
        <v>2325</v>
      </c>
      <c r="D20" s="449" t="s">
        <v>2364</v>
      </c>
      <c r="E20" s="449"/>
      <c r="F20" s="449"/>
      <c r="G20" s="451">
        <v>0.5</v>
      </c>
      <c r="H20" s="452" t="s">
        <v>265</v>
      </c>
      <c r="I20" s="448" t="s">
        <v>201</v>
      </c>
      <c r="J20" s="453">
        <v>45387</v>
      </c>
      <c r="K20" s="448" t="s">
        <v>281</v>
      </c>
      <c r="L20" s="699"/>
      <c r="M20" s="453" t="s">
        <v>2478</v>
      </c>
      <c r="N20" s="448" t="s">
        <v>2365</v>
      </c>
      <c r="O20" s="569" t="s">
        <v>2493</v>
      </c>
      <c r="P20" s="631"/>
      <c r="Q20" s="631"/>
      <c r="R20" s="631"/>
      <c r="S20" s="631"/>
      <c r="T20" s="631"/>
      <c r="U20" s="631"/>
      <c r="V20" s="631"/>
      <c r="W20" s="631"/>
      <c r="X20" s="631"/>
    </row>
    <row r="21" ht="159.75" customHeight="1">
      <c r="A21" s="448">
        <v>12</v>
      </c>
      <c r="B21" s="638" t="s">
        <v>215</v>
      </c>
      <c r="C21" s="695" t="s">
        <v>2325</v>
      </c>
      <c r="D21" s="449" t="s">
        <v>2367</v>
      </c>
      <c r="E21" s="449"/>
      <c r="F21" s="449"/>
      <c r="G21" s="451">
        <v>0.5</v>
      </c>
      <c r="H21" s="452" t="s">
        <v>28</v>
      </c>
      <c r="I21" s="448" t="s">
        <v>201</v>
      </c>
      <c r="J21" s="453">
        <v>45387</v>
      </c>
      <c r="K21" s="589" t="s">
        <v>320</v>
      </c>
      <c r="L21" s="701" t="s">
        <v>2368</v>
      </c>
      <c r="M21" s="448"/>
      <c r="N21" s="448" t="s">
        <v>2457</v>
      </c>
      <c r="O21" s="569"/>
      <c r="P21" s="631"/>
      <c r="Q21" s="631"/>
      <c r="R21" s="631"/>
      <c r="S21" s="631"/>
      <c r="T21" s="631"/>
      <c r="U21" s="631"/>
      <c r="V21" s="631"/>
      <c r="W21" s="631"/>
      <c r="X21" s="631"/>
    </row>
    <row r="22" ht="133.5" customHeight="1">
      <c r="A22" s="448">
        <v>13</v>
      </c>
      <c r="B22" s="638" t="s">
        <v>215</v>
      </c>
      <c r="C22" s="695" t="s">
        <v>2325</v>
      </c>
      <c r="D22" s="449" t="s">
        <v>2370</v>
      </c>
      <c r="E22" s="449"/>
      <c r="F22" s="449"/>
      <c r="G22" s="451">
        <v>0.5</v>
      </c>
      <c r="H22" s="452" t="s">
        <v>27</v>
      </c>
      <c r="I22" s="448" t="s">
        <v>201</v>
      </c>
      <c r="J22" s="453">
        <v>45387</v>
      </c>
      <c r="K22" s="448" t="s">
        <v>281</v>
      </c>
      <c r="L22" s="701" t="s">
        <v>2371</v>
      </c>
      <c r="M22" s="453" t="s">
        <v>2478</v>
      </c>
      <c r="N22" s="457" t="s">
        <v>2494</v>
      </c>
      <c r="O22" s="569" t="s">
        <v>2495</v>
      </c>
      <c r="P22" s="631"/>
      <c r="Q22" s="631"/>
      <c r="R22" s="631"/>
      <c r="S22" s="631"/>
      <c r="T22" s="631"/>
      <c r="U22" s="631"/>
      <c r="V22" s="631"/>
      <c r="W22" s="631"/>
      <c r="X22" s="631"/>
    </row>
    <row r="23" ht="177" customHeight="1">
      <c r="A23" s="448">
        <v>14</v>
      </c>
      <c r="B23" s="638" t="s">
        <v>215</v>
      </c>
      <c r="C23" s="695" t="s">
        <v>2325</v>
      </c>
      <c r="D23" s="457" t="s">
        <v>2372</v>
      </c>
      <c r="E23" s="449"/>
      <c r="F23" s="449"/>
      <c r="G23" s="451">
        <v>0.5</v>
      </c>
      <c r="H23" s="452" t="s">
        <v>265</v>
      </c>
      <c r="I23" s="448" t="s">
        <v>201</v>
      </c>
      <c r="J23" s="453">
        <v>45387</v>
      </c>
      <c r="K23" s="448" t="s">
        <v>281</v>
      </c>
      <c r="L23" s="703" t="s">
        <v>2373</v>
      </c>
      <c r="M23" s="453" t="s">
        <v>2478</v>
      </c>
      <c r="N23" s="448" t="s">
        <v>2496</v>
      </c>
      <c r="O23" s="569"/>
      <c r="P23" s="631"/>
      <c r="Q23" s="631"/>
      <c r="R23" s="631"/>
      <c r="S23" s="631"/>
      <c r="T23" s="631"/>
      <c r="U23" s="631"/>
      <c r="V23" s="631"/>
      <c r="W23" s="631"/>
      <c r="X23" s="631"/>
    </row>
    <row r="24" ht="222" customHeight="1">
      <c r="A24" s="448">
        <v>15</v>
      </c>
      <c r="B24" s="638" t="s">
        <v>215</v>
      </c>
      <c r="C24" s="695" t="s">
        <v>2325</v>
      </c>
      <c r="D24" s="457" t="s">
        <v>2374</v>
      </c>
      <c r="E24" s="449"/>
      <c r="F24" s="449"/>
      <c r="G24" s="451">
        <v>0.5</v>
      </c>
      <c r="H24" s="452" t="s">
        <v>265</v>
      </c>
      <c r="I24" s="448" t="s">
        <v>201</v>
      </c>
      <c r="J24" s="453">
        <v>45387</v>
      </c>
      <c r="K24" s="448" t="s">
        <v>275</v>
      </c>
      <c r="L24" s="703" t="s">
        <v>2375</v>
      </c>
      <c r="M24" s="453" t="s">
        <v>2478</v>
      </c>
      <c r="N24" s="448" t="s">
        <v>318</v>
      </c>
      <c r="O24" s="569"/>
      <c r="P24" s="631"/>
      <c r="Q24" s="631"/>
      <c r="R24" s="631"/>
      <c r="S24" s="631"/>
      <c r="T24" s="631"/>
      <c r="U24" s="631"/>
      <c r="V24" s="631"/>
      <c r="W24" s="631"/>
      <c r="X24" s="631"/>
    </row>
    <row r="25" s="0" customFormat="1" ht="85.5" customHeight="1">
      <c r="A25" s="448">
        <v>16</v>
      </c>
      <c r="B25" s="638" t="s">
        <v>215</v>
      </c>
      <c r="C25" s="695" t="s">
        <v>442</v>
      </c>
      <c r="D25" s="449" t="s">
        <v>2376</v>
      </c>
      <c r="E25" s="449"/>
      <c r="F25" s="449"/>
      <c r="G25" s="451">
        <v>0.5</v>
      </c>
      <c r="H25" s="452" t="s">
        <v>265</v>
      </c>
      <c r="I25" s="448" t="s">
        <v>201</v>
      </c>
      <c r="J25" s="453">
        <v>45387</v>
      </c>
      <c r="K25" s="448" t="s">
        <v>281</v>
      </c>
      <c r="L25" s="701" t="s">
        <v>2377</v>
      </c>
      <c r="M25" s="448" t="s">
        <v>2442</v>
      </c>
      <c r="N25" s="448" t="s">
        <v>2378</v>
      </c>
      <c r="O25" s="569" t="s">
        <v>2379</v>
      </c>
      <c r="P25" s="631"/>
      <c r="Q25" s="631"/>
      <c r="R25" s="631"/>
      <c r="S25" s="631"/>
      <c r="T25" s="631"/>
      <c r="U25" s="631"/>
      <c r="V25" s="631"/>
      <c r="W25" s="631"/>
      <c r="X25" s="631"/>
    </row>
    <row r="26" ht="102">
      <c r="A26" s="448">
        <v>17</v>
      </c>
      <c r="B26" s="638" t="s">
        <v>215</v>
      </c>
      <c r="C26" s="695" t="s">
        <v>442</v>
      </c>
      <c r="D26" s="449" t="s">
        <v>2380</v>
      </c>
      <c r="E26" s="449"/>
      <c r="F26" s="449"/>
      <c r="G26" s="451">
        <v>0.5</v>
      </c>
      <c r="H26" s="452" t="s">
        <v>265</v>
      </c>
      <c r="I26" s="448" t="s">
        <v>201</v>
      </c>
      <c r="J26" s="453">
        <v>45387</v>
      </c>
      <c r="K26" s="448" t="s">
        <v>281</v>
      </c>
      <c r="L26" s="703" t="s">
        <v>2381</v>
      </c>
      <c r="M26" s="448" t="s">
        <v>2442</v>
      </c>
      <c r="N26" s="449" t="s">
        <v>2458</v>
      </c>
      <c r="O26" s="569" t="s">
        <v>2383</v>
      </c>
      <c r="P26" s="631"/>
      <c r="Q26" s="631"/>
      <c r="R26" s="631"/>
      <c r="S26" s="631"/>
      <c r="T26" s="631"/>
      <c r="U26" s="631"/>
      <c r="V26" s="631"/>
      <c r="W26" s="631"/>
      <c r="X26" s="631"/>
    </row>
    <row r="27" ht="52.5">
      <c r="A27" s="448">
        <v>18</v>
      </c>
      <c r="B27" s="638" t="s">
        <v>215</v>
      </c>
      <c r="C27" s="695" t="s">
        <v>442</v>
      </c>
      <c r="D27" s="449" t="s">
        <v>2384</v>
      </c>
      <c r="E27" s="449"/>
      <c r="F27" s="449"/>
      <c r="G27" s="451">
        <v>0.5</v>
      </c>
      <c r="H27" s="452" t="s">
        <v>265</v>
      </c>
      <c r="I27" s="448" t="s">
        <v>201</v>
      </c>
      <c r="J27" s="453">
        <v>45387</v>
      </c>
      <c r="K27" s="448" t="s">
        <v>281</v>
      </c>
      <c r="L27" s="703" t="s">
        <v>2385</v>
      </c>
      <c r="M27" s="448" t="s">
        <v>2442</v>
      </c>
      <c r="N27" s="448" t="s">
        <v>2378</v>
      </c>
      <c r="O27" s="569" t="s">
        <v>2379</v>
      </c>
      <c r="P27" s="631"/>
      <c r="Q27" s="631"/>
      <c r="R27" s="631"/>
      <c r="S27" s="631"/>
      <c r="T27" s="631"/>
      <c r="U27" s="631"/>
      <c r="V27" s="631"/>
      <c r="W27" s="631"/>
      <c r="X27" s="631"/>
    </row>
    <row r="28" ht="99.75" customHeight="1">
      <c r="A28" s="448">
        <v>19</v>
      </c>
      <c r="B28" s="638" t="s">
        <v>215</v>
      </c>
      <c r="C28" s="695" t="s">
        <v>442</v>
      </c>
      <c r="D28" s="449" t="s">
        <v>2386</v>
      </c>
      <c r="E28" s="449"/>
      <c r="F28" s="449"/>
      <c r="G28" s="451">
        <v>0.5</v>
      </c>
      <c r="H28" s="452" t="s">
        <v>265</v>
      </c>
      <c r="I28" s="448" t="s">
        <v>201</v>
      </c>
      <c r="J28" s="453">
        <v>45387</v>
      </c>
      <c r="K28" s="448" t="s">
        <v>275</v>
      </c>
      <c r="L28" s="699" t="s">
        <v>2387</v>
      </c>
      <c r="M28" s="453" t="s">
        <v>2478</v>
      </c>
      <c r="N28" s="448" t="s">
        <v>318</v>
      </c>
      <c r="O28" s="569"/>
      <c r="P28" s="631"/>
      <c r="Q28" s="631"/>
      <c r="R28" s="631"/>
      <c r="S28" s="631"/>
      <c r="T28" s="631"/>
      <c r="U28" s="631"/>
      <c r="V28" s="631"/>
      <c r="W28" s="631"/>
      <c r="X28" s="631"/>
    </row>
    <row r="29" ht="195" customHeight="1">
      <c r="A29" s="448">
        <v>20</v>
      </c>
      <c r="B29" s="638" t="s">
        <v>215</v>
      </c>
      <c r="C29" s="695" t="s">
        <v>442</v>
      </c>
      <c r="D29" s="449" t="s">
        <v>2388</v>
      </c>
      <c r="E29" s="449"/>
      <c r="F29" s="449"/>
      <c r="G29" s="451">
        <v>0.5</v>
      </c>
      <c r="H29" s="452" t="s">
        <v>265</v>
      </c>
      <c r="I29" s="448" t="s">
        <v>201</v>
      </c>
      <c r="J29" s="453">
        <v>45387</v>
      </c>
      <c r="K29" s="448" t="s">
        <v>275</v>
      </c>
      <c r="L29" s="699" t="s">
        <v>2389</v>
      </c>
      <c r="M29" s="453" t="s">
        <v>2478</v>
      </c>
      <c r="N29" s="448" t="s">
        <v>318</v>
      </c>
      <c r="O29" s="569"/>
      <c r="P29" s="631"/>
      <c r="Q29" s="631"/>
      <c r="R29" s="631"/>
      <c r="S29" s="631"/>
      <c r="T29" s="631"/>
      <c r="U29" s="631"/>
      <c r="V29" s="631"/>
      <c r="W29" s="631"/>
      <c r="X29" s="631"/>
    </row>
    <row r="30" ht="52.5">
      <c r="A30" s="448">
        <v>21</v>
      </c>
      <c r="B30" s="638" t="s">
        <v>215</v>
      </c>
      <c r="C30" s="695" t="s">
        <v>442</v>
      </c>
      <c r="D30" s="449" t="s">
        <v>2390</v>
      </c>
      <c r="E30" s="449"/>
      <c r="F30" s="449"/>
      <c r="G30" s="451">
        <v>0.5</v>
      </c>
      <c r="H30" s="452" t="s">
        <v>28</v>
      </c>
      <c r="I30" s="448" t="s">
        <v>201</v>
      </c>
      <c r="J30" s="453">
        <v>45387</v>
      </c>
      <c r="K30" s="448" t="s">
        <v>275</v>
      </c>
      <c r="L30" s="699" t="s">
        <v>2391</v>
      </c>
      <c r="M30" s="453" t="s">
        <v>2478</v>
      </c>
      <c r="N30" s="448" t="s">
        <v>318</v>
      </c>
      <c r="O30" s="569"/>
      <c r="P30" s="631"/>
      <c r="Q30" s="631"/>
      <c r="R30" s="631"/>
      <c r="S30" s="631"/>
      <c r="T30" s="631"/>
      <c r="U30" s="631"/>
      <c r="V30" s="631"/>
      <c r="W30" s="631"/>
      <c r="X30" s="631"/>
    </row>
    <row r="31" ht="52.5">
      <c r="A31" s="448">
        <v>22</v>
      </c>
      <c r="B31" s="638" t="s">
        <v>215</v>
      </c>
      <c r="C31" s="695" t="s">
        <v>1427</v>
      </c>
      <c r="D31" s="449" t="s">
        <v>2497</v>
      </c>
      <c r="E31" s="449"/>
      <c r="F31" s="449"/>
      <c r="G31" s="451">
        <v>0.5</v>
      </c>
      <c r="H31" s="452" t="s">
        <v>265</v>
      </c>
      <c r="I31" s="448" t="s">
        <v>201</v>
      </c>
      <c r="J31" s="453">
        <v>45387</v>
      </c>
      <c r="K31" s="448" t="s">
        <v>275</v>
      </c>
      <c r="L31" s="702" t="s">
        <v>2394</v>
      </c>
      <c r="M31" s="453" t="s">
        <v>2478</v>
      </c>
      <c r="N31" s="448" t="s">
        <v>318</v>
      </c>
      <c r="O31" s="569"/>
      <c r="P31" s="631"/>
      <c r="Q31" s="631"/>
      <c r="R31" s="631"/>
      <c r="S31" s="631"/>
      <c r="T31" s="631"/>
      <c r="U31" s="631"/>
      <c r="V31" s="631"/>
      <c r="W31" s="631"/>
      <c r="X31" s="631"/>
    </row>
    <row r="32" ht="52.5" customHeight="1">
      <c r="A32" s="448">
        <v>23</v>
      </c>
      <c r="B32" s="638" t="s">
        <v>215</v>
      </c>
      <c r="C32" s="695" t="s">
        <v>1427</v>
      </c>
      <c r="D32" s="449" t="s">
        <v>2498</v>
      </c>
      <c r="E32" s="449"/>
      <c r="F32" s="449"/>
      <c r="G32" s="451">
        <v>0.5</v>
      </c>
      <c r="H32" s="452" t="s">
        <v>13</v>
      </c>
      <c r="I32" s="448" t="s">
        <v>201</v>
      </c>
      <c r="J32" s="453">
        <v>45387</v>
      </c>
      <c r="K32" s="448" t="s">
        <v>275</v>
      </c>
      <c r="L32" s="702" t="s">
        <v>2397</v>
      </c>
      <c r="M32" s="453" t="s">
        <v>2478</v>
      </c>
      <c r="N32" s="448" t="s">
        <v>2401</v>
      </c>
      <c r="O32" s="569"/>
      <c r="P32" s="631"/>
      <c r="Q32" s="631"/>
      <c r="R32" s="631"/>
      <c r="S32" s="631"/>
      <c r="T32" s="631"/>
      <c r="U32" s="631"/>
      <c r="V32" s="631"/>
      <c r="W32" s="631"/>
      <c r="X32" s="631"/>
    </row>
    <row r="33" ht="60.75" customHeight="1">
      <c r="A33" s="448">
        <v>24</v>
      </c>
      <c r="B33" s="638" t="s">
        <v>215</v>
      </c>
      <c r="C33" s="695" t="s">
        <v>1427</v>
      </c>
      <c r="D33" s="449" t="s">
        <v>2499</v>
      </c>
      <c r="E33" s="449"/>
      <c r="F33" s="449"/>
      <c r="G33" s="451">
        <v>0.5</v>
      </c>
      <c r="H33" s="452" t="s">
        <v>265</v>
      </c>
      <c r="I33" s="448" t="s">
        <v>201</v>
      </c>
      <c r="J33" s="453">
        <v>45387</v>
      </c>
      <c r="K33" s="448" t="s">
        <v>275</v>
      </c>
      <c r="L33" s="702" t="s">
        <v>2500</v>
      </c>
      <c r="M33" s="453" t="s">
        <v>2478</v>
      </c>
      <c r="N33" s="448" t="s">
        <v>318</v>
      </c>
      <c r="O33" s="569"/>
      <c r="P33" s="631"/>
      <c r="Q33" s="631"/>
      <c r="R33" s="631"/>
      <c r="S33" s="631"/>
      <c r="T33" s="631"/>
      <c r="U33" s="631"/>
      <c r="V33" s="631"/>
      <c r="W33" s="631"/>
      <c r="X33" s="631"/>
    </row>
    <row r="34" ht="52.5">
      <c r="A34" s="448">
        <v>25</v>
      </c>
      <c r="B34" s="638" t="s">
        <v>215</v>
      </c>
      <c r="C34" s="695" t="s">
        <v>2439</v>
      </c>
      <c r="D34" s="449" t="s">
        <v>2501</v>
      </c>
      <c r="E34" s="449"/>
      <c r="F34" s="449"/>
      <c r="G34" s="451">
        <v>0.5</v>
      </c>
      <c r="H34" s="452" t="s">
        <v>28</v>
      </c>
      <c r="I34" s="448" t="s">
        <v>201</v>
      </c>
      <c r="J34" s="453">
        <v>45387</v>
      </c>
      <c r="K34" s="448" t="s">
        <v>275</v>
      </c>
      <c r="L34" s="703" t="s">
        <v>2502</v>
      </c>
      <c r="M34" s="453" t="s">
        <v>2478</v>
      </c>
      <c r="N34" s="448" t="s">
        <v>318</v>
      </c>
      <c r="O34" s="569"/>
      <c r="P34" s="631"/>
      <c r="Q34" s="631"/>
      <c r="R34" s="631"/>
      <c r="S34" s="631"/>
      <c r="T34" s="631"/>
      <c r="U34" s="631"/>
      <c r="V34" s="631"/>
      <c r="W34" s="631"/>
      <c r="X34" s="631"/>
    </row>
    <row r="35" ht="56.25" customHeight="1">
      <c r="A35" s="448">
        <v>26</v>
      </c>
      <c r="B35" s="638" t="s">
        <v>215</v>
      </c>
      <c r="C35" s="695" t="s">
        <v>1427</v>
      </c>
      <c r="D35" s="449" t="s">
        <v>2503</v>
      </c>
      <c r="E35" s="449"/>
      <c r="F35" s="449"/>
      <c r="G35" s="451">
        <v>0.5</v>
      </c>
      <c r="H35" s="452" t="s">
        <v>13</v>
      </c>
      <c r="I35" s="448" t="s">
        <v>201</v>
      </c>
      <c r="J35" s="453" t="s">
        <v>2504</v>
      </c>
      <c r="K35" s="448" t="s">
        <v>275</v>
      </c>
      <c r="L35" s="702" t="s">
        <v>2462</v>
      </c>
      <c r="M35" s="453" t="s">
        <v>2478</v>
      </c>
      <c r="N35" s="448" t="s">
        <v>318</v>
      </c>
      <c r="O35" s="569"/>
      <c r="P35" s="631"/>
      <c r="Q35" s="631"/>
      <c r="R35" s="631"/>
      <c r="S35" s="631"/>
      <c r="T35" s="631"/>
      <c r="U35" s="631"/>
      <c r="V35" s="631"/>
      <c r="W35" s="631"/>
      <c r="X35" s="631"/>
    </row>
    <row r="36" ht="111" customHeight="1">
      <c r="A36" s="448">
        <v>27</v>
      </c>
      <c r="B36" s="638" t="s">
        <v>215</v>
      </c>
      <c r="C36" s="695" t="s">
        <v>1427</v>
      </c>
      <c r="D36" s="449" t="s">
        <v>2404</v>
      </c>
      <c r="E36" s="449"/>
      <c r="F36" s="449"/>
      <c r="G36" s="451">
        <v>0.5</v>
      </c>
      <c r="H36" s="452" t="s">
        <v>265</v>
      </c>
      <c r="I36" s="448" t="s">
        <v>201</v>
      </c>
      <c r="J36" s="453">
        <v>45387</v>
      </c>
      <c r="K36" s="448" t="s">
        <v>275</v>
      </c>
      <c r="L36" s="703" t="s">
        <v>2463</v>
      </c>
      <c r="M36" s="453" t="s">
        <v>2478</v>
      </c>
      <c r="N36" s="448" t="s">
        <v>318</v>
      </c>
      <c r="O36" s="569"/>
      <c r="P36" s="631"/>
      <c r="Q36" s="631"/>
      <c r="R36" s="631"/>
      <c r="S36" s="631"/>
      <c r="T36" s="631"/>
      <c r="U36" s="631"/>
      <c r="V36" s="631"/>
      <c r="W36" s="631"/>
      <c r="X36" s="631"/>
    </row>
    <row r="37" ht="137.25" customHeight="1">
      <c r="A37" s="448">
        <v>28</v>
      </c>
      <c r="B37" s="638" t="s">
        <v>215</v>
      </c>
      <c r="C37" s="695" t="s">
        <v>1427</v>
      </c>
      <c r="D37" s="449" t="s">
        <v>2406</v>
      </c>
      <c r="E37" s="449"/>
      <c r="F37" s="449"/>
      <c r="G37" s="451">
        <v>0.5</v>
      </c>
      <c r="H37" s="452" t="s">
        <v>28</v>
      </c>
      <c r="I37" s="448" t="s">
        <v>201</v>
      </c>
      <c r="J37" s="453">
        <v>45387</v>
      </c>
      <c r="K37" s="448" t="s">
        <v>281</v>
      </c>
      <c r="L37" s="699" t="s">
        <v>2466</v>
      </c>
      <c r="M37" s="453" t="s">
        <v>2478</v>
      </c>
      <c r="N37" s="457" t="s">
        <v>2408</v>
      </c>
      <c r="O37" s="569" t="s">
        <v>2505</v>
      </c>
      <c r="P37" s="631"/>
      <c r="Q37" s="631"/>
      <c r="R37" s="631"/>
      <c r="S37" s="631"/>
      <c r="T37" s="631"/>
      <c r="U37" s="631"/>
      <c r="V37" s="631"/>
      <c r="W37" s="631"/>
      <c r="X37" s="631"/>
    </row>
    <row r="38" ht="52.5">
      <c r="A38" s="448">
        <v>29</v>
      </c>
      <c r="B38" s="638" t="s">
        <v>215</v>
      </c>
      <c r="C38" s="704" t="s">
        <v>2335</v>
      </c>
      <c r="D38" s="449" t="s">
        <v>2411</v>
      </c>
      <c r="E38" s="704"/>
      <c r="F38" s="449"/>
      <c r="G38" s="451">
        <v>0.5</v>
      </c>
      <c r="H38" s="452" t="s">
        <v>28</v>
      </c>
      <c r="I38" s="448" t="s">
        <v>201</v>
      </c>
      <c r="J38" s="453">
        <v>45387</v>
      </c>
      <c r="K38" s="448" t="s">
        <v>275</v>
      </c>
      <c r="L38" s="701" t="s">
        <v>2467</v>
      </c>
      <c r="M38" s="453" t="s">
        <v>2478</v>
      </c>
      <c r="N38" s="448" t="s">
        <v>318</v>
      </c>
      <c r="O38" s="569"/>
      <c r="P38" s="631"/>
      <c r="Q38" s="631"/>
      <c r="R38" s="631"/>
      <c r="S38" s="631"/>
      <c r="T38" s="631"/>
      <c r="U38" s="631"/>
      <c r="V38" s="631"/>
      <c r="W38" s="631"/>
      <c r="X38" s="631"/>
    </row>
    <row r="39" ht="52.5">
      <c r="A39" s="448">
        <v>30</v>
      </c>
      <c r="B39" s="638" t="s">
        <v>215</v>
      </c>
      <c r="C39" s="704" t="s">
        <v>2335</v>
      </c>
      <c r="D39" s="449" t="s">
        <v>2413</v>
      </c>
      <c r="E39" s="704"/>
      <c r="F39" s="449"/>
      <c r="G39" s="451">
        <v>0.5</v>
      </c>
      <c r="H39" s="452" t="s">
        <v>265</v>
      </c>
      <c r="I39" s="448" t="s">
        <v>201</v>
      </c>
      <c r="J39" s="453">
        <v>45387</v>
      </c>
      <c r="K39" s="448" t="s">
        <v>275</v>
      </c>
      <c r="L39" s="701" t="s">
        <v>2468</v>
      </c>
      <c r="M39" s="453" t="s">
        <v>2478</v>
      </c>
      <c r="N39" s="448" t="s">
        <v>318</v>
      </c>
      <c r="O39" s="569"/>
      <c r="P39" s="631"/>
      <c r="Q39" s="631"/>
      <c r="R39" s="631"/>
      <c r="S39" s="631"/>
      <c r="T39" s="631"/>
      <c r="U39" s="631"/>
      <c r="V39" s="631"/>
      <c r="W39" s="631"/>
      <c r="X39" s="631"/>
    </row>
    <row r="40" s="740" customFormat="1" ht="63.75">
      <c r="A40" s="448">
        <v>31</v>
      </c>
      <c r="B40" s="638" t="s">
        <v>215</v>
      </c>
      <c r="C40" s="704" t="s">
        <v>2335</v>
      </c>
      <c r="D40" s="449" t="s">
        <v>2415</v>
      </c>
      <c r="E40" s="449"/>
      <c r="F40" s="449"/>
      <c r="G40" s="451">
        <v>0.5</v>
      </c>
      <c r="H40" s="452" t="s">
        <v>265</v>
      </c>
      <c r="I40" s="448" t="s">
        <v>201</v>
      </c>
      <c r="J40" s="453">
        <v>45387</v>
      </c>
      <c r="K40" s="448" t="s">
        <v>275</v>
      </c>
      <c r="L40" s="702" t="s">
        <v>2469</v>
      </c>
      <c r="M40" s="453" t="s">
        <v>2478</v>
      </c>
      <c r="N40" s="448" t="s">
        <v>318</v>
      </c>
      <c r="O40" s="748"/>
      <c r="P40" s="749"/>
      <c r="Q40" s="749"/>
      <c r="R40" s="749"/>
      <c r="S40" s="749"/>
      <c r="T40" s="749"/>
      <c r="U40" s="749"/>
      <c r="V40" s="749"/>
      <c r="W40" s="749"/>
      <c r="X40" s="749"/>
      <c r="AL40" s="740"/>
    </row>
    <row r="41" ht="126" customHeight="1">
      <c r="A41" s="448">
        <v>32</v>
      </c>
      <c r="B41" s="638" t="s">
        <v>215</v>
      </c>
      <c r="C41" s="704" t="s">
        <v>2335</v>
      </c>
      <c r="D41" s="449" t="s">
        <v>2417</v>
      </c>
      <c r="E41" s="449"/>
      <c r="F41" s="449"/>
      <c r="G41" s="451">
        <v>0.5</v>
      </c>
      <c r="H41" s="452" t="s">
        <v>28</v>
      </c>
      <c r="I41" s="448" t="s">
        <v>201</v>
      </c>
      <c r="J41" s="453">
        <v>45387</v>
      </c>
      <c r="K41" s="448" t="s">
        <v>275</v>
      </c>
      <c r="L41" s="702" t="s">
        <v>2471</v>
      </c>
      <c r="M41" s="453" t="s">
        <v>2478</v>
      </c>
      <c r="N41" s="448" t="s">
        <v>318</v>
      </c>
      <c r="O41" s="569"/>
      <c r="P41" s="631"/>
      <c r="Q41" s="631"/>
      <c r="R41" s="631"/>
      <c r="S41" s="631"/>
      <c r="T41" s="631"/>
      <c r="U41" s="631"/>
      <c r="V41" s="631"/>
      <c r="W41" s="631"/>
      <c r="X41" s="631"/>
    </row>
    <row r="42" ht="162.75" customHeight="1">
      <c r="A42" s="448">
        <v>33</v>
      </c>
      <c r="B42" s="638" t="s">
        <v>215</v>
      </c>
      <c r="C42" s="704" t="s">
        <v>2335</v>
      </c>
      <c r="D42" s="449" t="s">
        <v>2419</v>
      </c>
      <c r="E42" s="449"/>
      <c r="F42" s="449"/>
      <c r="G42" s="451">
        <v>0.5</v>
      </c>
      <c r="H42" s="452" t="s">
        <v>28</v>
      </c>
      <c r="I42" s="448" t="s">
        <v>201</v>
      </c>
      <c r="J42" s="453">
        <v>45387</v>
      </c>
      <c r="K42" s="448" t="s">
        <v>275</v>
      </c>
      <c r="L42" s="703" t="s">
        <v>2472</v>
      </c>
      <c r="M42" s="453" t="s">
        <v>2478</v>
      </c>
      <c r="N42" s="448" t="s">
        <v>318</v>
      </c>
      <c r="O42" s="569"/>
      <c r="P42" s="631"/>
      <c r="Q42" s="631"/>
      <c r="R42" s="631"/>
      <c r="S42" s="631"/>
      <c r="T42" s="631"/>
      <c r="U42" s="631"/>
      <c r="V42" s="631"/>
      <c r="W42" s="631"/>
      <c r="X42" s="631"/>
    </row>
    <row r="43" ht="38.25">
      <c r="A43" s="448">
        <v>34</v>
      </c>
      <c r="B43" s="638" t="s">
        <v>215</v>
      </c>
      <c r="C43" s="695" t="s">
        <v>427</v>
      </c>
      <c r="D43" s="457" t="s">
        <v>2506</v>
      </c>
      <c r="E43" s="449"/>
      <c r="F43" s="449"/>
      <c r="G43" s="451">
        <v>0.5</v>
      </c>
      <c r="H43" s="452" t="s">
        <v>27</v>
      </c>
      <c r="I43" s="448" t="s">
        <v>201</v>
      </c>
      <c r="J43" s="453">
        <v>45415</v>
      </c>
      <c r="K43" s="448" t="s">
        <v>281</v>
      </c>
      <c r="L43" s="699" t="s">
        <v>2474</v>
      </c>
      <c r="M43" s="453" t="s">
        <v>2478</v>
      </c>
      <c r="N43" s="449" t="s">
        <v>2507</v>
      </c>
      <c r="O43" s="569" t="s">
        <v>2508</v>
      </c>
      <c r="P43" s="631"/>
      <c r="Q43" s="631"/>
      <c r="R43" s="631"/>
      <c r="S43" s="631"/>
      <c r="T43" s="631"/>
      <c r="U43" s="631"/>
      <c r="V43" s="631"/>
      <c r="W43" s="631"/>
      <c r="X43" s="631"/>
    </row>
    <row r="44" ht="114.75" customHeight="1">
      <c r="A44" s="448">
        <v>35</v>
      </c>
      <c r="B44" s="638" t="s">
        <v>215</v>
      </c>
      <c r="C44" s="695" t="s">
        <v>427</v>
      </c>
      <c r="D44" s="449" t="s">
        <v>2509</v>
      </c>
      <c r="E44" s="449"/>
      <c r="F44" s="449"/>
      <c r="G44" s="451">
        <v>1</v>
      </c>
      <c r="H44" s="452" t="s">
        <v>22</v>
      </c>
      <c r="I44" s="448" t="s">
        <v>201</v>
      </c>
      <c r="J44" s="453">
        <v>45439</v>
      </c>
      <c r="K44" s="448" t="s">
        <v>275</v>
      </c>
      <c r="L44" s="701" t="s">
        <v>2424</v>
      </c>
      <c r="M44" s="453" t="s">
        <v>2478</v>
      </c>
      <c r="N44" s="448" t="s">
        <v>318</v>
      </c>
      <c r="O44" s="569"/>
      <c r="P44" s="631"/>
      <c r="Q44" s="631"/>
      <c r="R44" s="631"/>
      <c r="S44" s="631"/>
      <c r="T44" s="631"/>
      <c r="U44" s="631"/>
      <c r="V44" s="631"/>
      <c r="W44" s="631"/>
      <c r="X44" s="631"/>
    </row>
    <row r="45" ht="52.5">
      <c r="A45" s="448">
        <v>36</v>
      </c>
      <c r="B45" s="638" t="s">
        <v>215</v>
      </c>
      <c r="C45" s="695" t="s">
        <v>427</v>
      </c>
      <c r="D45" s="449" t="s">
        <v>2510</v>
      </c>
      <c r="E45" s="449"/>
      <c r="F45" s="449"/>
      <c r="G45" s="451">
        <v>0.5</v>
      </c>
      <c r="H45" s="452" t="s">
        <v>28</v>
      </c>
      <c r="I45" s="448" t="s">
        <v>201</v>
      </c>
      <c r="J45" s="453" t="s">
        <v>2478</v>
      </c>
      <c r="K45" s="448" t="s">
        <v>2327</v>
      </c>
      <c r="L45" s="701" t="s">
        <v>2511</v>
      </c>
      <c r="M45" s="448"/>
      <c r="N45" s="448"/>
      <c r="O45" s="569"/>
      <c r="P45" s="631"/>
      <c r="Q45" s="631"/>
      <c r="R45" s="631"/>
      <c r="S45" s="631"/>
      <c r="T45" s="631"/>
      <c r="U45" s="631"/>
      <c r="V45" s="631"/>
      <c r="W45" s="631"/>
      <c r="X45" s="631"/>
    </row>
    <row r="46" ht="38.25">
      <c r="A46" s="448">
        <v>37</v>
      </c>
      <c r="B46" s="638" t="s">
        <v>215</v>
      </c>
      <c r="C46" s="695" t="s">
        <v>427</v>
      </c>
      <c r="D46" s="449" t="s">
        <v>2427</v>
      </c>
      <c r="E46" s="449"/>
      <c r="F46" s="449"/>
      <c r="G46" s="451">
        <v>0.5</v>
      </c>
      <c r="H46" s="452" t="s">
        <v>27</v>
      </c>
      <c r="I46" s="448" t="s">
        <v>201</v>
      </c>
      <c r="J46" s="453" t="s">
        <v>2478</v>
      </c>
      <c r="K46" s="448" t="s">
        <v>2327</v>
      </c>
      <c r="L46" s="699" t="s">
        <v>2512</v>
      </c>
      <c r="M46" s="448"/>
      <c r="N46" s="448"/>
      <c r="O46" s="569"/>
      <c r="P46" s="631"/>
      <c r="Q46" s="631"/>
      <c r="R46" s="631"/>
      <c r="S46" s="631"/>
      <c r="T46" s="631"/>
      <c r="U46" s="631"/>
      <c r="V46" s="631"/>
      <c r="W46" s="631"/>
      <c r="X46" s="631"/>
    </row>
    <row r="47" ht="52.5">
      <c r="A47" s="448">
        <v>38</v>
      </c>
      <c r="B47" s="638" t="s">
        <v>215</v>
      </c>
      <c r="C47" s="695" t="s">
        <v>2325</v>
      </c>
      <c r="D47" s="449" t="s">
        <v>2429</v>
      </c>
      <c r="E47" s="449"/>
      <c r="F47" s="449"/>
      <c r="G47" s="451">
        <v>0.5</v>
      </c>
      <c r="H47" s="452" t="s">
        <v>28</v>
      </c>
      <c r="I47" s="448" t="s">
        <v>201</v>
      </c>
      <c r="J47" s="453" t="s">
        <v>2478</v>
      </c>
      <c r="K47" s="448" t="s">
        <v>2327</v>
      </c>
      <c r="L47" s="699" t="s">
        <v>2430</v>
      </c>
      <c r="M47" s="448"/>
      <c r="N47" s="448"/>
      <c r="O47" s="569"/>
      <c r="P47" s="631"/>
      <c r="Q47" s="631"/>
      <c r="R47" s="631"/>
      <c r="S47" s="631"/>
      <c r="T47" s="631"/>
      <c r="U47" s="631"/>
      <c r="V47" s="631"/>
      <c r="W47" s="631"/>
      <c r="X47" s="631"/>
    </row>
    <row r="48" ht="63.75">
      <c r="A48" s="448">
        <v>39</v>
      </c>
      <c r="B48" s="638" t="s">
        <v>215</v>
      </c>
      <c r="C48" s="695" t="s">
        <v>2325</v>
      </c>
      <c r="D48" s="449" t="s">
        <v>2431</v>
      </c>
      <c r="E48" s="449"/>
      <c r="F48" s="449"/>
      <c r="G48" s="451">
        <v>0.5</v>
      </c>
      <c r="H48" s="452" t="s">
        <v>28</v>
      </c>
      <c r="I48" s="448" t="s">
        <v>201</v>
      </c>
      <c r="J48" s="453" t="s">
        <v>2478</v>
      </c>
      <c r="K48" s="448" t="s">
        <v>2327</v>
      </c>
      <c r="L48" s="699" t="s">
        <v>2513</v>
      </c>
      <c r="M48" s="448"/>
      <c r="N48" s="448"/>
      <c r="O48" s="569"/>
      <c r="P48" s="631"/>
      <c r="Q48" s="631"/>
      <c r="R48" s="631"/>
      <c r="S48" s="631"/>
      <c r="T48" s="631"/>
      <c r="U48" s="631"/>
      <c r="V48" s="631"/>
      <c r="W48" s="631"/>
      <c r="X48" s="631"/>
    </row>
    <row r="49" ht="52.5">
      <c r="A49" s="448">
        <v>40</v>
      </c>
      <c r="B49" s="638" t="s">
        <v>215</v>
      </c>
      <c r="C49" s="695" t="s">
        <v>2392</v>
      </c>
      <c r="D49" s="449" t="s">
        <v>2514</v>
      </c>
      <c r="E49" s="449"/>
      <c r="F49" s="449"/>
      <c r="G49" s="451">
        <v>0.5</v>
      </c>
      <c r="H49" s="452" t="s">
        <v>28</v>
      </c>
      <c r="I49" s="448" t="s">
        <v>201</v>
      </c>
      <c r="J49" s="453" t="s">
        <v>2478</v>
      </c>
      <c r="K49" s="448" t="s">
        <v>2327</v>
      </c>
      <c r="L49" s="699" t="s">
        <v>2515</v>
      </c>
      <c r="M49" s="448"/>
      <c r="N49" s="448"/>
      <c r="O49" s="569"/>
      <c r="P49" s="631"/>
      <c r="Q49" s="631"/>
      <c r="R49" s="631"/>
      <c r="S49" s="631"/>
      <c r="T49" s="631"/>
      <c r="U49" s="631"/>
      <c r="V49" s="631"/>
      <c r="W49" s="631"/>
      <c r="X49" s="631"/>
    </row>
    <row r="50" ht="52.5">
      <c r="A50" s="448">
        <v>41</v>
      </c>
      <c r="B50" s="638" t="s">
        <v>215</v>
      </c>
      <c r="C50" s="695" t="s">
        <v>2335</v>
      </c>
      <c r="D50" s="449" t="s">
        <v>2437</v>
      </c>
      <c r="E50" s="449"/>
      <c r="F50" s="449"/>
      <c r="G50" s="451">
        <v>0.5</v>
      </c>
      <c r="H50" s="452" t="s">
        <v>28</v>
      </c>
      <c r="I50" s="448" t="s">
        <v>201</v>
      </c>
      <c r="J50" s="453" t="s">
        <v>2478</v>
      </c>
      <c r="K50" s="448" t="s">
        <v>2327</v>
      </c>
      <c r="L50" s="754" t="s">
        <v>2516</v>
      </c>
      <c r="M50" s="448"/>
      <c r="N50" s="448"/>
      <c r="O50" s="569"/>
      <c r="P50" s="631"/>
      <c r="Q50" s="631"/>
      <c r="R50" s="631"/>
      <c r="S50" s="631"/>
      <c r="T50" s="631"/>
      <c r="U50" s="631"/>
      <c r="V50" s="631"/>
      <c r="W50" s="631"/>
      <c r="X50" s="631"/>
    </row>
    <row r="51" ht="52.5">
      <c r="A51" s="448">
        <v>42</v>
      </c>
      <c r="B51" s="638" t="s">
        <v>215</v>
      </c>
      <c r="C51" s="695" t="s">
        <v>2335</v>
      </c>
      <c r="D51" s="449" t="s">
        <v>2517</v>
      </c>
      <c r="E51" s="449"/>
      <c r="F51" s="449"/>
      <c r="G51" s="451">
        <v>0.5</v>
      </c>
      <c r="H51" s="452" t="s">
        <v>28</v>
      </c>
      <c r="I51" s="448" t="s">
        <v>201</v>
      </c>
      <c r="J51" s="453" t="s">
        <v>2478</v>
      </c>
      <c r="K51" s="448" t="s">
        <v>2327</v>
      </c>
      <c r="L51" s="754" t="s">
        <v>2518</v>
      </c>
      <c r="M51" s="448"/>
      <c r="N51" s="448"/>
      <c r="O51" s="569"/>
      <c r="P51" s="631"/>
      <c r="Q51" s="631"/>
      <c r="R51" s="631"/>
      <c r="S51" s="631"/>
      <c r="T51" s="631"/>
      <c r="U51" s="631"/>
      <c r="V51" s="631"/>
      <c r="W51" s="631"/>
      <c r="X51" s="631"/>
    </row>
    <row r="52">
      <c r="A52" s="448"/>
      <c r="B52" s="448"/>
      <c r="C52" s="695"/>
      <c r="D52" s="449"/>
      <c r="E52" s="449"/>
      <c r="F52" s="449"/>
      <c r="G52" s="451"/>
      <c r="H52" s="452"/>
      <c r="I52" s="448"/>
      <c r="J52" s="453"/>
      <c r="K52" s="448"/>
      <c r="L52" s="569"/>
      <c r="M52" s="448"/>
      <c r="N52" s="448"/>
      <c r="O52" s="569"/>
      <c r="P52" s="631"/>
      <c r="Q52" s="631"/>
      <c r="R52" s="631"/>
      <c r="S52" s="631"/>
      <c r="T52" s="631"/>
      <c r="U52" s="631"/>
      <c r="V52" s="631"/>
      <c r="W52" s="631"/>
      <c r="X52" s="631"/>
    </row>
    <row r="53">
      <c r="A53" s="448"/>
      <c r="B53" s="448"/>
      <c r="C53" s="695"/>
      <c r="D53" s="449"/>
      <c r="E53" s="449"/>
      <c r="F53" s="449"/>
      <c r="G53" s="451"/>
      <c r="H53" s="452"/>
      <c r="I53" s="448"/>
      <c r="J53" s="453"/>
      <c r="K53" s="448"/>
      <c r="L53" s="569"/>
      <c r="M53" s="448"/>
      <c r="N53" s="448"/>
      <c r="O53" s="569"/>
      <c r="P53" s="631"/>
      <c r="Q53" s="631"/>
      <c r="R53" s="631"/>
      <c r="S53" s="631"/>
      <c r="T53" s="631"/>
      <c r="U53" s="631"/>
      <c r="V53" s="631"/>
      <c r="W53" s="631"/>
      <c r="X53" s="631"/>
    </row>
    <row r="54">
      <c r="A54" s="448"/>
      <c r="B54" s="448"/>
      <c r="C54" s="695"/>
      <c r="D54" s="449"/>
      <c r="E54" s="449"/>
      <c r="F54" s="449"/>
      <c r="G54" s="451"/>
      <c r="H54" s="452"/>
      <c r="I54" s="448"/>
      <c r="J54" s="453"/>
      <c r="K54" s="448"/>
      <c r="L54" s="569"/>
      <c r="M54" s="448"/>
      <c r="N54" s="448"/>
      <c r="O54" s="569"/>
      <c r="P54" s="631"/>
      <c r="Q54" s="631"/>
      <c r="R54" s="631"/>
      <c r="S54" s="631"/>
      <c r="T54" s="631"/>
      <c r="U54" s="631"/>
      <c r="V54" s="631"/>
      <c r="W54" s="631"/>
      <c r="X54" s="631"/>
    </row>
    <row r="55">
      <c r="A55" s="448"/>
      <c r="B55" s="448"/>
      <c r="C55" s="695"/>
      <c r="D55" s="449"/>
      <c r="E55" s="449"/>
      <c r="F55" s="449"/>
      <c r="G55" s="451"/>
      <c r="H55" s="452"/>
      <c r="I55" s="448"/>
      <c r="J55" s="453"/>
      <c r="K55" s="448"/>
      <c r="L55" s="569"/>
      <c r="M55" s="448"/>
      <c r="N55" s="448"/>
      <c r="O55" s="569"/>
      <c r="P55" s="631"/>
      <c r="Q55" s="631"/>
      <c r="R55" s="631"/>
      <c r="S55" s="631"/>
      <c r="T55" s="631"/>
      <c r="U55" s="631"/>
      <c r="V55" s="631"/>
      <c r="W55" s="631"/>
      <c r="X55" s="631"/>
    </row>
    <row r="56">
      <c r="A56" s="448"/>
      <c r="B56" s="448"/>
      <c r="C56" s="695"/>
      <c r="D56" s="449"/>
      <c r="E56" s="449"/>
      <c r="F56" s="449"/>
      <c r="G56" s="451"/>
      <c r="H56" s="452"/>
      <c r="I56" s="448"/>
      <c r="J56" s="453"/>
      <c r="K56" s="448"/>
      <c r="L56" s="569"/>
      <c r="M56" s="448"/>
      <c r="N56" s="448"/>
      <c r="O56" s="569"/>
      <c r="P56" s="631"/>
      <c r="Q56" s="631"/>
      <c r="R56" s="631"/>
      <c r="S56" s="631"/>
      <c r="T56" s="631"/>
      <c r="U56" s="631"/>
      <c r="V56" s="631"/>
      <c r="W56" s="631"/>
      <c r="X56" s="631"/>
    </row>
    <row r="57" ht="15.75" customHeight="1">
      <c r="I57" s="448"/>
      <c r="J57" s="453"/>
    </row>
    <row r="58" ht="15.75" customHeight="1">
      <c r="I58" s="448"/>
      <c r="J58" s="453"/>
    </row>
  </sheetData>
  <sheetProtection autoFilter="1" deleteColumns="1" deleteRows="1" formatCells="1" formatColumns="1" formatRows="1" insertColumns="1" insertHyperlinks="1" insertRows="1" pivotTables="1" selectLockedCells="1" selectUnlockedCells="1" sheet="0" sort="1"/>
  <dataValidations count="112" disablePrompts="0">
    <dataValidation sqref="G44:G45 G52:G56"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45:H46 H52:H56" type="list" allowBlank="1" errorStyle="stop" imeMode="noControl" operator="between" showDropDown="0" showErrorMessage="0" showInputMessage="0">
      <formula1>'Списки'!$E$2:$E$1002</formula1>
    </dataValidation>
    <dataValidation sqref="K43:K45 K52:K56" type="list" allowBlank="1" errorStyle="stop" imeMode="noControl" operator="between" showDropDown="0" showErrorMessage="0" showInputMessage="0">
      <formula1>'Списки'!$A$2:$A$1002</formula1>
    </dataValidation>
    <dataValidation sqref="H44" type="list" allowBlank="1" errorStyle="stop" imeMode="noControl" operator="between" showDropDown="0" showErrorMessage="0" showInputMessage="0">
      <formula1>'Списки'!$E$2:$E$1002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K11:K12 K14 K20 K22 K25 K28:K30 K37:K39" type="list" allowBlank="1" errorStyle="stop" imeMode="noControl" operator="between" showDropDown="0" showErrorMessage="0" showInputMessage="0">
      <formula1>'Списки'!$A$2:$A$1002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41" type="list" allowBlank="1" errorStyle="stop" imeMode="noControl" operator="between" showDropDown="0" showErrorMessage="0" showInputMessage="0">
      <formula1>'Списки'!$G$2:$G$4</formula1>
    </dataValidation>
    <dataValidation sqref="H41"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H11" type="list" allowBlank="1" errorStyle="stop" imeMode="noControl" operator="between" showDropDown="0" showErrorMessage="0" showInputMessage="0">
      <formula1>'Списки'!$E$2:$E$1002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K10"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40" type="list" allowBlank="1" errorStyle="stop" imeMode="noControl" operator="between" showDropDown="0" showErrorMessage="0" showInputMessage="0">
      <formula1>'Списки'!$A$2:$A$1002</formula1>
    </dataValidation>
    <dataValidation sqref="K41" type="list" allowBlank="1" errorStyle="stop" imeMode="noControl" operator="between" showDropDown="0" showErrorMessage="0" showInputMessage="0">
      <formula1>'Списки'!$A$2:$A$1002</formula1>
    </dataValidation>
    <dataValidation sqref="K42" type="list" allowBlank="1" errorStyle="stop" imeMode="noControl" operator="between" showDropDown="0" showErrorMessage="0" showInputMessage="0">
      <formula1>'Списки'!$A$2:$A$1002</formula1>
    </dataValidation>
    <dataValidation sqref="K46" type="list" allowBlank="1" errorStyle="stop" imeMode="noControl" operator="between" showDropDown="0" showErrorMessage="0" showInputMessage="0">
      <formula1>'Списки'!$A$2:$A$1002</formula1>
    </dataValidation>
    <dataValidation sqref="K47"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K49" type="list" allowBlank="1" errorStyle="stop" imeMode="noControl" operator="between" showDropDown="0" showErrorMessage="0" showInputMessage="0">
      <formula1>'Списки'!$A$2:$A$1002</formula1>
    </dataValidation>
    <dataValidation sqref="K50" type="list" allowBlank="1" errorStyle="stop" imeMode="noControl" operator="between" showDropDown="0" showErrorMessage="0" showInputMessage="0">
      <formula1>'Списки'!$A$2:$A$1002</formula1>
    </dataValidation>
    <dataValidation sqref="K51" type="list" allowBlank="1" errorStyle="stop" imeMode="noControl" operator="between" showDropDown="0" showErrorMessage="0" showInputMessage="0">
      <formula1>'Списки'!$A$2:$A$1002</formula1>
    </dataValidation>
    <dataValidation sqref="G46" type="list" allowBlank="1" errorStyle="stop" imeMode="noControl" operator="between" showDropDown="0" showErrorMessage="0" showInputMessage="0">
      <formula1>'Списки'!$G$2:$G$4</formula1>
    </dataValidation>
    <dataValidation sqref="G47" type="list" allowBlank="1" errorStyle="stop" imeMode="noControl" operator="between" showDropDown="0" showErrorMessage="0" showInputMessage="0">
      <formula1>'Списки'!$G$2:$G$4</formula1>
    </dataValidation>
    <dataValidation sqref="G48" type="list" allowBlank="1" errorStyle="stop" imeMode="noControl" operator="between" showDropDown="0" showErrorMessage="0" showInputMessage="0">
      <formula1>'Списки'!$G$2:$G$4</formula1>
    </dataValidation>
    <dataValidation sqref="G49" type="list" allowBlank="1" errorStyle="stop" imeMode="noControl" operator="between" showDropDown="0" showErrorMessage="0" showInputMessage="0">
      <formula1>'Списки'!$G$2:$G$4</formula1>
    </dataValidation>
    <dataValidation sqref="G50" type="list" allowBlank="1" errorStyle="stop" imeMode="noControl" operator="between" showDropDown="0" showErrorMessage="0" showInputMessage="0">
      <formula1>'Списки'!$G$2:$G$4</formula1>
    </dataValidation>
    <dataValidation sqref="G51" type="list" allowBlank="1" errorStyle="stop" imeMode="noControl" operator="between" showDropDown="0" showErrorMessage="0" showInputMessage="0">
      <formula1>'Списки'!$G$2:$G$4</formula1>
    </dataValidation>
    <dataValidation sqref="H47" type="list" allowBlank="1" errorStyle="stop" imeMode="noControl" operator="between" showDropDown="0" showErrorMessage="0" showInputMessage="0">
      <formula1>'Списки'!$E$2:$E$1002</formula1>
    </dataValidation>
    <dataValidation sqref="H48" type="list" allowBlank="1" errorStyle="stop" imeMode="noControl" operator="between" showDropDown="0" showErrorMessage="0" showInputMessage="0">
      <formula1>'Списки'!$E$2:$E$1002</formula1>
    </dataValidation>
    <dataValidation sqref="H49" type="list" allowBlank="1" errorStyle="stop" imeMode="noControl" operator="between" showDropDown="0" showErrorMessage="0" showInputMessage="0">
      <formula1>'Списки'!$E$2:$E$1002</formula1>
    </dataValidation>
    <dataValidation sqref="H50" type="list" allowBlank="1" errorStyle="stop" imeMode="noControl" operator="between" showDropDown="0" showErrorMessage="0" showInputMessage="0">
      <formula1>'Списки'!$E$2:$E$1002</formula1>
    </dataValidation>
    <dataValidation sqref="H51"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AC0081-004D-4D0D-8DDD-002000D100F2}">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B0007-00F8-4F8B-AF00-0088003400F4}">
            <xm:f>1</xm:f>
            <x14:dxf>
              <font>
                <color indexed="65"/>
              </font>
              <fill>
                <patternFill patternType="solid">
                  <fgColor rgb="FF434343"/>
                  <bgColor rgb="FF434343"/>
                </patternFill>
              </fill>
              <border>
                <left style="none"/>
                <right style="none"/>
                <top style="none"/>
                <bottom style="none"/>
                <diagonal style="none"/>
              </border>
            </x14:dxf>
          </x14:cfRule>
          <xm:sqref>G10:G56</xm:sqref>
        </x14:conditionalFormatting>
        <x14:conditionalFormatting xmlns:xm="http://schemas.microsoft.com/office/excel/2006/main">
          <x14:cfRule type="cellIs" priority="12" operator="equal" id="{00A00067-004B-49D3-995C-0074004500BD}">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8D0085-00E1-4E9B-9637-00E7007600A7}">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E6006C-0043-4CF2-904B-00C200A500B3}">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A900BE-00DA-46EC-BAAB-00D300F40077}">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240093-0087-437D-861B-002000320020}">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F0026-00F3-4E5C-B216-006E007A00FD}">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A30071-003B-432B-9FAA-00CF00E80098}">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3F00C5-0064-491F-ABE2-00A60045002F}">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6A0037-00C5-496C-8ED1-003200E50096}">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3200AB-0028-4699-B982-000200A60040}">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E400DF-002E-42B5-96C3-00BD007A0010}">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7F00D2-00C6-45E9-AFE9-000000850073}">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0A0082-00C9-49CA-BE9C-0092000500AB}">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BD003B-0051-43AD-9DF7-00A60084006F}">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A0065-00D8-4726-9B40-00F900F800CB}">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D700C5-00FF-482B-AC3D-002D0065005D}">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9000D9-0071-4F21-91CF-00EF00570004}">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9D0060-00D4-41D1-B868-0099008000F5}">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8F008D-0082-4E32-AE8B-001D005900CC}">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BE00EA-009B-46B9-B4F5-00D600BA00E8}">
            <xm:f>1</xm:f>
            <x14:dxf>
              <font>
                <color indexed="65"/>
              </font>
              <fill>
                <patternFill patternType="solid">
                  <fgColor rgb="FF434343"/>
                  <bgColor rgb="FF434343"/>
                </patternFill>
              </fill>
              <border>
                <left style="none"/>
                <right style="none"/>
                <top style="none"/>
                <bottom style="none"/>
                <diagonal style="none"/>
              </border>
            </x14:dxf>
          </x14:cfRule>
          <xm:sqref>G10:G42</xm:sqref>
        </x14:conditionalFormatting>
        <x14:conditionalFormatting xmlns:xm="http://schemas.microsoft.com/office/excel/2006/main">
          <x14:cfRule type="cellIs" priority="12" operator="equal" id="{004000A4-0066-4F4A-9993-008D00D900F3}">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DF0055-0042-4312-A12E-00E2003E00E6}">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DD005D-005F-4AF5-B544-00D20072009C}">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C20090-00DB-47CF-98EC-00F000330019}">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6A003F-007A-4C84-9905-00D6001D00B4}">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0000AA-0077-4A64-B70D-0022002100B8}">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400BC-002B-4BDB-AF7B-00CE007C00EA}">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3C00F0-0057-4687-B269-00C600AC005F}">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F90063-007A-4840-8C92-003B00C60074}">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E700FF-006E-41FD-A3EE-00C40085009B}">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5800B9-0082-46F9-9CEC-00C600CD00EA}">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4B00F2-0076-40D6-B8B8-0086007F002E}">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420075-00A6-4EA7-92F4-0043002D003C}">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910010-0041-4FA7-BC4D-00420039002C}">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860060-000F-4D58-9019-005600D6000F}">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9800B0-002E-4C5C-830A-003C00E6008F}">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C60045-008A-4A9A-819A-001400F4005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D700FC-00FF-4BC8-97D8-00EF008700C3}">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F100B4-003F-4662-B4D2-00DF005300D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7A0019-0007-4C1F-A37B-005700F0002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7B005C-00C2-4DB8-A8C3-007D002E00F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2100E9-00E3-4E4B-8902-00E6004C0049}">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2D008A-0002-4308-BDBC-004E00C80036}">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E4008C-00C8-4EE8-AB2F-00AF00E100F3}">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14002A-00D6-4CCB-A200-007A000900F6}">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29008F-000F-48F3-BBFE-002600100022}">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D3000D-004C-49E0-9C51-00C200DD00D7}">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7B00F9-0071-4284-A485-00E500BC002D}">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6C005B-0053-404A-B783-00290073007B}">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670081-0069-4A90-A115-00DA00810064}">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BC00FA-0054-4B8F-A8C4-004700430047}">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CB000F-00CB-4C50-820D-00D100DF0010}">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F000F5-006D-4C8C-9558-00120039003E}">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8000E5-00C9-4739-AF1D-004800CF00EE}">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900057-00A1-4880-A4C2-00A7002C000C}">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32009C-0034-4BF3-B7A4-002500280080}">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0900EA-00AF-411B-9DFD-00BA00AE006D}">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070038-006C-49FB-8FFA-00870032007F}">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0000AA-00F9-4A80-9CFD-00A200DF0099}">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710047-006C-4803-96C3-00D000CF0022}">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30003E-0055-4EB1-86A0-006B0002001A}">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CB008B-0020-4B32-96BC-00E800C50088}">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49007F-008E-4F27-94AC-00E4002D00FF}">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D700D2-00A6-41BC-B105-005E0050005D}">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1A008A-004B-4592-989B-000C003D00A8}">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92000D-0029-4493-9D02-009E00720010}">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DE00C6-0091-4A80-A743-001200F20056}">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730075-0011-4ACB-8484-003F002500E1}">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DD00FB-0056-43CC-BD39-00CC0081004E}">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1800EE-002D-44C2-9562-001F009900C9}">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73007D-005C-4892-8697-00960000001F}">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1B00BF-0086-41CD-8591-001100BC0081}">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AB00B1-00F7-48E2-949D-00FC008C0008}">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1D006A-00F6-48FE-8F41-000700D10090}">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DE00FC-003A-475D-9B7D-00BC000000F6}">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9C00DF-00EA-4394-A513-002B000D00F6}">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620004-0022-40D2-92C7-007000DB007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F8000E-001F-4D02-9DA2-00B4000C00F3}">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FB005B-007D-4404-BDEC-008100CA001F}">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E700BA-009E-4A70-91E9-00BF0086008A}">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4000AF-0044-464D-A496-0040002B007A}">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A2004B-003F-4E82-A52E-003100630050}">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D30009-0079-4149-9D5A-001E00CC0009}">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E00057-00AC-4C66-A944-00F200C800FF}">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2C0064-00DC-48DB-9AE7-002D009700D7}">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DE0064-00C9-4FD4-A0AC-007E0095003F}">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FB00B2-00F5-43FC-8887-00EC00820095}">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280004-00C2-4950-B919-006B00A400BD}">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4C0061-00B1-480D-980A-004C00310059}">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3E00F9-0072-46A9-A998-000E00DF0046}">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9700EC-00CF-42DA-B090-001D00E500F5}">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7400EB-00BE-411A-B024-00BA00580073}">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2F0049-000A-4FE9-A1A2-00A9003800EF}">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BF00D1-0043-46CA-A488-004A005700E9}">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00099-009C-4ABD-8434-00B000EE0028}">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20083-00DF-4112-A33A-00F3005400F4}">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1F002F-0047-4636-906A-00FE002C0017}">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E60028-0083-4FBD-B7B0-00B2007A009F}">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69005E-0082-4B74-A135-00E800D80071}">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4700EA-00FB-4930-AD59-0078005100D6}">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CF007C-0077-4930-913E-004700E90027}">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220094-0060-47B1-A1E4-0038002E00F1}">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D50016-00AE-4EFF-BA39-0050007D0038}">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B00078-00A8-4989-89C4-00BD008E0000}">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270091-0089-4D36-9C47-000D00BF0091}">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62008C-006A-482A-B239-00D600C900B8}">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8B00BB-0025-4A8B-A1F5-000F00DC00E7}">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B200EC-0033-4F21-BA30-00BB007900B3}">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3B0051-0004-4883-91AD-007300F900F3}">
            <xm:f>0.5</xm:f>
            <x14:dxf>
              <font>
                <color indexed="65"/>
              </font>
              <fill>
                <patternFill patternType="solid">
                  <fgColor rgb="FF999999"/>
                  <bgColor rgb="FF999999"/>
                </patternFill>
              </fill>
              <border>
                <left style="none"/>
                <right style="none"/>
                <top style="none"/>
                <bottom style="none"/>
                <diagonal style="none"/>
              </border>
            </x14:dxf>
          </x14:cfRule>
          <xm:sqref>G10:G56</xm:sqref>
        </x14:conditionalFormatting>
        <x14:conditionalFormatting xmlns:xm="http://schemas.microsoft.com/office/excel/2006/main">
          <x14:cfRule type="cellIs" priority="11" operator="equal" id="{0079005A-0030-4191-9129-00A4002700C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430023-001B-4A8F-9B40-005F006A000D}">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050067-006C-4912-9DEC-007F00DE0094}">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AD0023-007F-4CDF-9BDB-002E00DA0065}">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0500B1-00FF-41F8-AA01-00A500C800A6}">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F003C-00C0-482B-BCF4-009D00100069}">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8D00B6-00DB-4627-9C8F-007400BB009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0A0042-0099-4164-9DEA-007500E400B6}">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50005F-00F3-43E6-A259-004200E70061}">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5C00EF-0085-44BD-A8EB-004900FC0004}">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F500F5-00C3-433F-BAA3-000D00630040}">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640016-00CC-4603-89A5-008A006A00A7}">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5000E9-001D-4B4C-A554-00BE005800B3}">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F80032-006E-47B7-905C-007F00320019}">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AA0006-0055-4702-9022-0060003F00D2}">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0F0027-00CB-485C-A208-00B5009000BF}">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1C00C0-0092-4E02-A1D4-00A800E50024}">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800074-0025-4BAE-8BDB-00F2003F00C4}">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E80011-0097-4729-8CBC-009100D40064}">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B60092-00D3-4F92-A845-00AB00C60027}">
            <xm:f>0.5</xm:f>
            <x14:dxf>
              <font>
                <color indexed="65"/>
              </font>
              <fill>
                <patternFill patternType="solid">
                  <fgColor rgb="FF999999"/>
                  <bgColor rgb="FF999999"/>
                </patternFill>
              </fill>
              <border>
                <left style="none"/>
                <right style="none"/>
                <top style="none"/>
                <bottom style="none"/>
                <diagonal style="none"/>
              </border>
            </x14:dxf>
          </x14:cfRule>
          <xm:sqref>G10:G42</xm:sqref>
        </x14:conditionalFormatting>
        <x14:conditionalFormatting xmlns:xm="http://schemas.microsoft.com/office/excel/2006/main">
          <x14:cfRule type="cellIs" priority="11" operator="equal" id="{009100D7-00E6-48CC-839C-0026003A00B8}">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530053-0081-4FEE-9D96-000D00C90025}">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A20066-00CB-477B-9CA0-00BA00E40055}">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9D00D9-00B7-4DE5-BBB1-002500120091}">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0B004F-002F-4BE5-B2BE-005800FF00F2}">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32003A-0032-40DD-9EDB-00DE005C00F9}">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510034-0017-42BF-BBD8-00B000F40016}">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0300AB-004E-4411-9AD4-0074005A0029}">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2C003E-0011-4A33-8BCC-00C20004004D}">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65007E-004E-434E-B5D1-0014001C006E}">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6E0053-002B-4F45-AA89-00F7002E0043}">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63009A-0028-4316-B069-007C00C8008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DC008C-00D4-496E-94C7-0096005C002C}">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3100A4-00A5-42EE-8BE0-002700A000F1}">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4C0088-0087-4FC7-B139-0034009B00D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5800C9-007E-442C-9B10-00E30004004F}">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250024-0044-4834-8EAF-00B8005F00DA}">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C50004-0009-4DF1-9373-0064004C00E4}">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0F00B8-0067-4DBF-B877-00DF003800A4}">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F400F0-003D-4919-9D66-0074009B006B}">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D000F6-0061-43EC-A7CC-003C00A8009D}">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080064-00A7-4963-9694-00A3005A00AD}">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1500AD-002B-4BAA-89BB-0073004300DF}">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FC00D4-009E-4C5F-AAAE-00AD002200C7}">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1F0003-00C3-4B72-85E5-00CD00110046}">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2C0089-0021-464D-9B69-00BD00A6001E}">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EF0024-0078-4328-A08D-00CB00FD0064}">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600F6-00A4-446F-9092-00D000D1009A}">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A50046-00EC-4287-A7CF-00E900C400B5}">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8A000D-00B0-4625-8366-002700040093}">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EB00C5-00BC-4B50-9048-009800D800AD}">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EF00B3-00DB-463A-BC8F-00E50095008E}">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1C00CC-005D-4A89-B012-0017009C009F}">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510011-0009-44A4-B5D0-00FC00F30061}">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F4001D-00ED-4B66-942E-002700A900E1}">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7D00AC-00A5-40DD-9DD0-00F100020082}">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8200E6-0070-4720-8310-00A400C30041}">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CE0059-001A-4EEC-A8A4-000900E30064}">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F0001D-001D-426E-8EC7-0000008100C3}">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F50079-0059-4CB4-B510-00AD000F001F}">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F200BE-00A6-498E-8F72-00C0001D001C}">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A50044-0053-4FE1-9018-00FA00C70089}">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800033-00EC-4661-AED0-00CE004400D4}">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5500A4-00F6-4439-B532-007C00E000FB}">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940093-0050-4A0B-B87A-009100640013}">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B5009E-004E-4DE1-A769-000A008D0017}">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530073-002B-4C58-9376-00F8006C0092}">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F90099-00A7-42E6-8037-000200F0000B}">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9200AB-002E-447A-954F-009B002A000B}">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960052-0029-4504-B302-008B00B500BC}">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800041-00FD-4775-9192-008A004A0095}">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F600CD-005D-43EB-B790-00C4004400ED}">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520094-00B8-4396-9EF5-000D00680088}">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DE0008-0042-4748-B643-00EF001F006D}">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7D0082-000D-4F8F-819E-00CC0092008C}">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2C0033-001D-4AA4-A371-005000470051}">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65006E-00C3-4DF8-822E-002F00400085}">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2C0009-00DF-49A0-9989-00D7005E00E3}">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34007D-00B1-4BE3-BC65-002E00D50071}">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7100C9-00A4-42EB-8E0E-007100CE00F8}">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9E0041-00FB-47BB-8F5D-008D00F800E4}">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680026-00D3-4FF7-87F9-00CA00180059}">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FD00C0-00E6-4D05-989B-0069005400A9}">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B90011-0063-4AD5-A670-009A003100B4}">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F300B5-00D7-4599-A2AE-0095009E005B}">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FB004F-0012-4152-8B44-00EC007F00EF}">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53006A-0048-449F-BEF1-008700B80067}">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20008-0004-4F67-B485-00F300040079}">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64002F-008D-4675-B29E-00D8009E00A2}">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95005A-009B-432E-9334-004B001B000C}">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A30046-006B-412A-A0D5-000100E20053}">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E00098-00FB-4E3E-92D4-00F20039006F}">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0B0072-004B-45FE-9F6C-001C00710099}">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AC002A-00C4-4F59-8B81-006A00BE0067}">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060074-00E5-4997-AE7A-009F002B00A6}">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FA003D-0075-4261-B0C4-00DD0066001E}">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0C00F0-007B-4CA5-BB7F-0008005900E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C5003E-00CB-441E-8866-00A1005A0039}">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E10094-0009-4CC2-A36F-009500DD00F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CD00CC-007A-4FE6-A1C2-003D00710070}">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880085-00A2-444F-B0CC-00B200D400D4}">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E700DF-0059-44F1-891B-001A002600FC}">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EE00DA-0009-4E7E-B742-007500750036}">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66002D-008C-4292-9528-00C00017007A}">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7D0038-0064-4281-8C45-00DF00DF0060}">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E20062-0077-48AC-A7D5-00980053008A}">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5A0059-00B5-4DE0-9816-00DB00D700EC}">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0600C5-00E8-42A5-9835-00BB001900CD}">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9200C7-00EE-4808-9EFD-00B600A400C8}">
            <xm:f>0.2</xm:f>
            <x14:dxf>
              <font/>
              <fill>
                <patternFill patternType="solid">
                  <fgColor rgb="FFCCCCCC"/>
                  <bgColor rgb="FFCCCCCC"/>
                </patternFill>
              </fill>
              <border>
                <left style="none"/>
                <right style="none"/>
                <top style="none"/>
                <bottom style="none"/>
                <diagonal style="none"/>
              </border>
            </x14:dxf>
          </x14:cfRule>
          <xm:sqref>G10:G56</xm:sqref>
        </x14:conditionalFormatting>
        <x14:conditionalFormatting xmlns:xm="http://schemas.microsoft.com/office/excel/2006/main">
          <x14:cfRule type="cellIs" priority="10" operator="equal" id="{00C300D0-006F-4DD6-8225-000D005F004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2E0082-0087-4961-862B-002E00AB0047}">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ED004C-0052-4625-9D4B-008D003D00A1}">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320090-00FE-4FF1-8F49-0037000200F6}">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5300F6-00F0-430C-A306-0020009D005D}">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4D002A-00FD-4DAC-8CAF-007B0024009B}">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FF004D-00E0-4609-B651-009300B7003A}">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DF0006-008D-4982-A72A-00FD008400E2}">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B1008A-0009-4916-9A5B-00120026002A}">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3C0026-00D8-4402-8444-00AE0005002D}">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7C0099-00E9-489A-8070-009C00BA0090}">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4E00CE-0056-4424-9041-00500096006D}">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170043-0010-45E9-A25E-008500E0007C}">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5A0054-0017-4BCA-BB41-00F000F10015}">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4600E7-008C-42D9-B9B7-00F300F000D1}">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090095-0003-418D-86EC-003500370023}">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4000E4-00DF-432B-800B-009B001B00E4}">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BD00F4-00AD-44EC-B5DF-005800D500D0}">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9700BD-000F-4674-B592-002800E8009D}">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DA00DE-0074-44F6-BCC9-00DE00F30047}">
            <xm:f>0.2</xm:f>
            <x14:dxf>
              <font/>
              <fill>
                <patternFill patternType="solid">
                  <fgColor rgb="FFCCCCCC"/>
                  <bgColor rgb="FFCCCCCC"/>
                </patternFill>
              </fill>
              <border>
                <left style="none"/>
                <right style="none"/>
                <top style="none"/>
                <bottom style="none"/>
                <diagonal style="none"/>
              </border>
            </x14:dxf>
          </x14:cfRule>
          <xm:sqref>G10:G42</xm:sqref>
        </x14:conditionalFormatting>
        <x14:conditionalFormatting xmlns:xm="http://schemas.microsoft.com/office/excel/2006/main">
          <x14:cfRule type="cellIs" priority="10" operator="equal" id="{002900FA-008C-4158-9DFB-00A80079008F}">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9D000A-00B8-4A00-AA41-00C30053006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8900AC-00D2-4542-8184-0014003200A0}">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8D0096-003B-4FFE-B25D-005D008A00C5}">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2C0036-0042-45CA-9631-0047003E00B5}">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520032-0084-4BB2-8A36-007900FA0095}">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DE0081-0012-4C19-8289-0066004700B6}">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CF0029-002F-451A-AF20-009900DF009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470064-0013-45B2-B472-00DD0070006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180011-000F-4D61-A366-00DC00DD000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7004D-0092-478A-9E6B-001000780056}">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83005B-00EC-4F16-8562-00C300E60071}">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590056-001F-4A4B-8C31-00BB0038005C}">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980076-002A-4E42-96F0-0018003300FD}">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8A0054-0054-4819-A460-0007008700A2}">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5F00D4-0070-4103-8CB1-00150017003A}">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AC004D-00C5-48AF-992A-006E008F00A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3100D2-0081-428F-97D6-000A006500F8}">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6700AB-00B2-472D-8472-005E00D90008}">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D9002B-008C-4F31-AEFE-00B800C000C9}">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570076-001A-415F-9948-00CD009A001B}">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0A0041-0063-4302-8175-009100810080}">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1A00D0-00D6-4751-A70B-002B009F003C}">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3000A1-0011-4514-8A70-00E600880096}">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090061-0071-4389-A753-00FA006E00AB}">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9100FE-0059-4D55-814B-001800F200F2}">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950063-00CB-47FF-A97F-00FA002900F8}">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060098-00FE-4C5B-92A4-005D00490053}">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F500FE-0072-4703-8963-00110092006C}">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69004C-00E7-4170-BC71-00E900170065}">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6500A5-0016-4511-97AA-00B200460010}">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6C00C1-0065-4200-8301-00CD0002005F}">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A900F0-0060-4B44-A3FE-006200D200F7}">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D20051-00B0-44C1-8F30-006400DA0077}">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79006D-0086-4B19-88F0-00E1000300F6}">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9600F5-00F4-4B9F-8AD2-0033003A0088}">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2F00B4-0082-4EB7-AEFE-0091005700C6}">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BF00EF-0068-49C8-A6F6-00170018005C}">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E000FE-0034-4C57-90D5-00C700D1006B}">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EC00A3-005D-4226-857A-00680031006E}">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13009B-00AC-43B7-A6DF-00F7003500B4}">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85004C-0020-481A-8B63-003000B200C4}">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B50028-0008-4E47-A5C3-000A001300F1}">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A3004C-0065-40EE-91CC-00C20091003A}">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B40064-00AA-49F0-94B6-000F0044009A}">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A600FB-008D-49B5-8179-00410095005C}">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48009C-0017-4C0E-936D-00EE000600A0}">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5E0039-00F5-44C4-BAA0-00A8005E00A8}">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4E00DD-0014-45F2-90B3-00B000480039}">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4D0004-00C0-46AC-B1E9-00C4001F00A9}">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B2001D-00D1-420A-957C-003400F300C6}">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F30052-0082-49BA-AE8D-004800C5002F}">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C0000B-00FA-4E16-8389-001C000200CA}">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560012-0023-4890-BE00-001E00D00019}">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4700D2-0047-4518-AE85-002A00470016}">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6700BB-008D-449C-B80A-003B001A000D}">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EA0065-002F-42D1-9C67-002400D7008F}">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BD00E5-00C2-4BA7-81CD-00B0008400FF}">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640069-00AF-4257-B3C6-00DD00100009}">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C000CD-00E7-4531-9E99-002C00A400C9}">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20007A-00CB-4420-9CA8-006500F100B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F600B3-0095-40ED-A3EF-00AF002A004F}">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080061-0081-453F-92FA-0018009000A5}">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320016-003B-4D74-B9AF-006E008D0025}">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95006D-003D-4946-8E37-00C2007B002C}">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56004B-003E-46B1-879B-008B001C0067}">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090016-00B4-4CE4-BAC9-0053006300CE}">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EC00E7-0075-40C0-87A5-005F00840041}">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4E00CC-00A6-4BE7-948E-003900AA00F0}">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6500CB-00EE-4996-A099-00A3005800C3}">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13003E-0088-4DD2-9BA6-0072001E0051}">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0200B9-00AF-4812-A313-00C8009D000D}">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5C008F-0006-4799-8FA5-003900F30059}">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710059-009C-4320-8120-00D10032005E}">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1009F-00E4-4854-8D4F-00A600CC00B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700095-00E8-4816-ACC3-002E00670081}">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3300D1-003F-4AD5-8B0A-00B000CF00DB}">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F80002-0081-4A3E-AFEF-002700A20071}">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0D0003-0023-4E8C-91D9-008400A8004D}">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F40010-0036-4019-9293-00A00031008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72000D-003A-4F00-A5F8-006900C10005}">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020012-0006-4CB5-860B-0003003400DC}">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430048-00A7-4AB9-BD78-00A4009600AE}">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2400E6-00F4-4E1F-B24A-00E300E900D8}">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650027-000B-4589-9B50-00FE004F00B5}">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DF00F7-0091-4431-9D10-007F002B003F}">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1B0023-0063-4442-906E-001A009B0027}">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B0008F-00F3-42FB-88A4-000D0007004C}">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ontainsText" priority="9" operator="containsText" text="ПД" id="{00D70032-008D-4898-9B62-0065008D0043}">
            <xm:f>NOT(ISERROR(SEARCH(("ПД"),(K3))))</xm:f>
            <x14:dxf>
              <font/>
              <fill>
                <patternFill patternType="solid">
                  <fgColor rgb="FFF9CB9C"/>
                  <bgColor rgb="FFF9CB9C"/>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9" operator="containsText" text="ПД" id="{006A00C8-00C4-4743-932C-00CC00B100B8}">
            <xm:f>NOT(ISERROR(SEARCH(("ПД"),(K3))))</xm:f>
            <x14:dxf>
              <font/>
              <fill>
                <patternFill patternType="solid">
                  <fgColor rgb="FFF9CB9C"/>
                  <bgColor rgb="FFF9CB9C"/>
                </patternFill>
              </fill>
              <border>
                <left style="none"/>
                <right style="none"/>
                <top style="none"/>
                <bottom style="none"/>
                <diagonal style="none"/>
              </border>
            </x14:dxf>
          </x14:cfRule>
          <xm:sqref>K10:K42</xm:sqref>
        </x14:conditionalFormatting>
        <x14:conditionalFormatting xmlns:xm="http://schemas.microsoft.com/office/excel/2006/main">
          <x14:cfRule type="containsText" priority="9" operator="containsText" text="ПД" id="{009200BD-006E-4146-A1EE-004B00E3005F}">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000020-008C-4BBD-A909-00FD00CA0075}">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CB0088-00FF-4E13-B03A-00CD00860019}">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78005E-007C-4319-B725-00B4005500B0}">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8D0037-00D7-4917-AB6F-001A00A9005F}">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9005F-001E-48C0-8A7F-00FD003400A1}">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DC0082-0013-452B-9087-008A002C00A4}">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1200F9-002D-49B2-8CDD-00CF00360068}">
            <xm:f>NOT(ISERROR(SEARCH(("ПД"),(K3))))</xm:f>
            <x14:dxf>
              <font/>
              <fill>
                <patternFill patternType="solid">
                  <fgColor rgb="FFF9CB9C"/>
                  <bgColor rgb="FFF9CB9C"/>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9" operator="containsText" text="ПД" id="{008D007B-00EF-4CEB-8FFF-00B7001400D6}">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3A00BD-004B-4496-B6B5-00EC00780023}">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C3007F-0073-425B-961B-00F100480078}">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53006E-003D-477C-8926-0044004F00A9}">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3800CA-00BC-4B14-B60F-004100250051}">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790005-00D9-4C01-A98C-001C00B60034}">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14003F-009C-416A-AFE8-001D00F70021}">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1200BB-00DE-4CC1-8F31-0070008300EB}">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EC0050-0019-44B8-B5D3-004F00FC0003}">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67004A-00BD-4345-8E63-00B7006C00CF}">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EF0032-0023-4D04-981C-00E3006700B4}">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84007A-0012-4D80-BFCF-005700A200A6}">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B200B3-00EC-48E3-8AEE-009C00C9000E}">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DB0004-00CE-4327-9FA2-0083006A0058}">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B10029-002C-4D0B-A2A3-00FA00E8003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A100D3-0093-4993-82B7-0019008000CF}">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B300F2-001B-455B-86A8-0068006F005C}">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790088-0055-4543-A0C5-005100750085}">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7E00FA-00DB-42AF-8BCA-00B20082003D}">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020090-00A1-4CA6-93DA-00CD0013005C}">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99001F-0034-4F13-9645-004200F80010}">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030066-00CE-49C6-AA64-0046007000A9}">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50007E-0046-45F4-B965-004C00180051}">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FD0001-00CF-46EC-822C-003F004B005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210074-0088-4677-9A20-0069004300C8}">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DA00C2-0074-4989-B5BC-000E00BA00F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AD00D0-0058-4554-84D9-00DA000E008C}">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A7008D-00AE-46DF-8F5B-00AC000F00A3}">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77008A-00F7-4E7E-BE01-008200F600F1}">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980014-00F9-4B0C-B877-0036009800B1}">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EA0009-00E9-4346-8D24-001900EE0007}">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55007F-0007-4F64-BD00-007A00B600F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AA00F3-0048-4DF8-AF48-00BE000100FD}">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2A0085-00F9-4F22-8BF3-00E4002900E0}">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800018-008F-4087-9093-0086009E00E7}">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9600FF-00D7-4E99-900D-005800920045}">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E6007B-0004-4D06-A653-001100BD00D9}">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40007A-0058-4059-B1CB-00D30060002E}">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D500FE-0086-4B90-A144-006E000000F6}">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070047-007E-4E2E-8747-007F0056001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B0028-0054-435D-AE71-00D80059003B}">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49004D-0056-4D53-9509-00DC00FB00B4}">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B00BC-00C4-4F42-9489-00C600BC0057}">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50050-0054-44B9-895A-000C003B001B}">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00096-005E-4C7C-A9D3-0036002800AD}">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1F00F5-008B-45C8-9476-003D0072005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B00E4-00C3-4380-8C80-000600BC004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F200AD-0034-4745-93F5-00E400F100FE}">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B000A-0092-4D42-B2DB-00FC00E3005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900EC-003D-41D2-9CAC-004800470004}">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B40015-0087-46B6-9025-00A300F300F9}">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8B00AF-0019-4C2E-B90C-006C00FA0078}">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4300DA-006F-413E-B042-006500AC00FD}">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5900A2-00FC-4060-A75E-0010002200B6}">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45005A-00E9-4ECD-938F-00D3004500EF}">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DD009D-00B2-43E0-97F5-000300C600E3}">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2700E0-00F6-4E71-B04D-001C0002005E}">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DC00D2-0053-46EC-9527-00B000F00019}">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7200AB-00DB-428F-B6AC-008100A60098}">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BF005F-0020-4760-B25F-008300AE00A2}">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8A00BB-003C-4871-8240-005C007B0022}">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5700F4-00D6-40BE-BAEC-0003006B002C}">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F3007D-0067-4351-8E47-00BC0076007C}">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430035-00D4-4721-BF4A-007500000015}">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F9004B-0092-47CD-8B7D-00D70091004F}">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A10013-0006-4525-A900-0011004F00FD}">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4C00C1-0029-4637-9B68-00AC00CF007C}">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5A008E-00F7-480B-8AB3-00C200360029}">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F4004E-0067-4EF7-ABC4-001B00650088}">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E2007C-00C3-4A66-87B0-00B0006000B6}">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7A0016-0070-4651-8056-00AF00280093}">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59000C-0053-47D0-8229-00C500D900A7}">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4500A3-00FD-408F-8F68-00AE002800B8}">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AA00A5-009C-4617-BC48-00200054005D}">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6C008F-008B-49C5-8B78-0074005400C4}">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5F008D-002A-42A7-B5C3-001E00540064}">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960026-00B2-4739-BD70-000E003C0052}">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A600C8-00FE-4BE2-A051-005900460006}">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2B0083-004B-49C7-AB34-00BB003C0052}">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1E00A6-00ED-4DCC-B86F-006000A1009F}">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6D00F8-0026-4267-824D-000000B50029}">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A200F6-0052-414F-8C04-008A0051006D}">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9C0082-003D-4DFC-9442-00B900B1008F}">
            <xm:f>NOT(ISERROR(SEARCH(("ПД"),(K3))))</xm:f>
            <x14:dxf>
              <font/>
              <fill>
                <patternFill patternType="solid">
                  <fgColor rgb="FFF9CB9C"/>
                  <bgColor rgb="FFF9CB9C"/>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9" operator="containsText" text="ПД" id="{00F900C9-0089-4FCF-8704-00E300E200DE}">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5C0012-0054-4BEF-BB1E-005B00C9003E}">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7E0097-00A2-4CEF-A006-00AC009D00A5}">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6C00EC-0057-408D-99FF-00D500500053}">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970001-00DF-4958-BEE5-001600CF0039}">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5600F4-004F-44B1-8A93-003C005D00A8}">
            <xm:f>NOT(ISERROR(SEARCH(("ПД"),(K3))))</xm:f>
            <x14:dxf>
              <font/>
              <fill>
                <patternFill patternType="solid">
                  <fgColor rgb="FFF9CB9C"/>
                  <bgColor rgb="FFF9CB9C"/>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9" operator="containsText" text="ПД" id="{0096005A-00E2-4942-82BF-004B00A000EC}">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BF002C-00D2-4886-BDCE-00E6002F0033}">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CB0090-00C9-4522-89FD-00C7004300A1}">
            <xm:f>NOT(ISERROR(SEARCH(("отменено"),(K3))))</xm:f>
            <x14:dxf>
              <font/>
              <fill>
                <patternFill patternType="solid">
                  <fgColor rgb="FFD9EAD3"/>
                  <bgColor rgb="FFD9EAD3"/>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8" operator="containsText" text="отменено" id="{0008002D-0057-441C-8957-006300CD0026}">
            <xm:f>NOT(ISERROR(SEARCH(("отменено"),(K3))))</xm:f>
            <x14:dxf>
              <font/>
              <fill>
                <patternFill patternType="solid">
                  <fgColor rgb="FFD9EAD3"/>
                  <bgColor rgb="FFD9EAD3"/>
                </patternFill>
              </fill>
              <border>
                <left style="none"/>
                <right style="none"/>
                <top style="none"/>
                <bottom style="none"/>
                <diagonal style="none"/>
              </border>
            </x14:dxf>
          </x14:cfRule>
          <xm:sqref>K10:K42</xm:sqref>
        </x14:conditionalFormatting>
        <x14:conditionalFormatting xmlns:xm="http://schemas.microsoft.com/office/excel/2006/main">
          <x14:cfRule type="containsText" priority="8" operator="containsText" text="отменено" id="{008E00D0-003D-4E5B-B69A-00E3007900F8}">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2900B1-007B-4488-9541-004F00B6006C}">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6800AC-00B3-4642-B5B5-0023007900BE}">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5E00A4-006C-4A66-B4FC-003F000F0080}">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3200CF-0069-43C5-9C3B-0099008800E5}">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5800D2-00D6-439A-B505-0024001E0020}">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2900F9-00E5-4CA8-9936-003900F5004F}">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8A00B9-006A-45A4-A313-00C5003800F4}">
            <xm:f>NOT(ISERROR(SEARCH(("отменено"),(K3))))</xm:f>
            <x14:dxf>
              <font/>
              <fill>
                <patternFill patternType="solid">
                  <fgColor rgb="FFD9EAD3"/>
                  <bgColor rgb="FFD9EAD3"/>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8" operator="containsText" text="отменено" id="{00DC00E9-009A-4ABC-AC78-00CB005200F2}">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3300AB-0056-4CE4-9994-0084000E00B9}">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BF001D-00BD-4ECA-8A2B-00C400E5004B}">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3E0023-00D3-434C-97E7-001A00E200F5}">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4200BE-00DF-4489-AAE4-00F600EE0026}">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E40004-0040-4199-B8BB-0095004200ED}">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7A00AF-00F5-4885-B527-00D800C80025}">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C20063-0037-4A9C-BF9C-001400C900D8}">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2600F1-0062-4638-9813-00A400590026}">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EC0022-00FC-44C6-BFDF-00F7008600A5}">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C800C4-008B-49F0-A34D-00DC00FB00C4}">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3600B3-0050-4810-9777-00ED00D80054}">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5F0007-00D6-4BBA-BEFC-00E5005700A9}">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BF000E-00BF-49FB-89BF-009D00FF005C}">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C90073-00CE-4F75-8D3D-000900EA00BA}">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5900EC-006D-47B0-8777-00BA006000A6}">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0300DD-0042-45A7-9A0B-003B00D100C4}">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F400FC-0034-473A-80EC-0026007A0041}">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A005E-0013-4BD3-ABA3-009F0005001F}">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49007D-001D-4B85-ACFE-003000180073}">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3C0099-00A5-4BFB-8C07-00C800B800EE}">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13004E-0075-40F4-9454-007900BF0020}">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7400C8-0005-4101-8BC9-00A700EE007A}">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400EC-0016-4E15-A6E4-009800F8001D}">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790006-0033-4659-A026-009A00B400CE}">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6E00FA-0022-49F4-BBB9-00D3007F00F3}">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C40085-0084-46A7-968A-00BC00A10010}">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20096-0053-4134-8690-0067001E007D}">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5700DA-00D2-4A64-AAEB-00CC00300007}">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DF00B3-0038-41CF-9B19-003E00AD0051}">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710045-0076-4EF4-9A16-00F0007000D9}">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600CA-009A-44FF-B32D-000400AC0094}">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B90086-0040-4968-A66F-0066009600CB}">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D5009D-00B2-4EFC-9F40-00FE00C400EE}">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970088-009B-4903-B9AA-0056008D0022}">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F1004C-002A-4526-91FE-005F008C0047}">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E100E2-00A6-46F3-AA74-002000B200C0}">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B5003C-003B-4793-86A1-009E00E1006A}">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740064-0053-4B2D-98FA-00CB009200C9}">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E00F7-0006-4EED-80A3-00BA00C300DF}">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29008C-00B9-4ABE-86A0-00D7001800B8}">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2F00E2-00CB-4066-98E9-008F002B009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E100FE-0060-4201-BBAA-00FC00AE005D}">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700BF-00DE-45BE-BCBA-00E700B8002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A00DE-00AF-404F-AB97-0022009600F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960070-00FA-4539-A01B-0017006D00DA}">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EF008A-001F-43CC-A27D-0021006C00A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46000D-00BF-4250-992F-0000007100D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9008F-00D9-49DF-A8E0-00FB0030005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480016-0069-43A0-94BE-00F900A60047}">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2F0091-007C-4557-95B7-00F2003700D5}">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A60084-00D3-4B51-A9DA-00C5009100EE}">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A0009B-00DA-4A59-B8ED-004B00800003}">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D3006A-0037-43FE-8EC7-002000940081}">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C600F4-0006-46D8-A49C-0075005C006E}">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90008F-0089-438D-B52C-000400BA0097}">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360003-000D-4FB5-9627-007200DA0009}">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C90073-00C1-455A-892E-0057002300A1}">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8500BC-0083-49EE-90D7-008E00E8001D}">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53005A-00FD-4C4A-BA6D-006E00C1003D}">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7A00C2-00B8-43D9-8047-00B500CC00D7}">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F900FF-008D-49DB-858C-001A001A00DC}">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4E00E8-00AB-4011-9D94-00EF008E0075}">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2B0009-0072-4253-8D6F-00180056006C}">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530091-007A-4577-A994-00B700BF003E}">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AD0068-0089-4338-8C20-008A00AB0094}">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6F0076-00F9-4C03-A5C3-001000570017}">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3E00CE-002F-4D00-9450-0026008E004F}">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9300B9-00E7-45FF-B8AA-0055008500EE}">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E40078-006B-45CD-8035-000300430092}">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D10035-0083-4E82-8A4B-000D008900C3}">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790051-0042-4B8B-A13F-0074005B0012}">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20005B-0099-4A8D-A2F8-00DF00A600C8}">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8C008E-0063-45C9-B3C8-00EB005E00DC}">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300040-0088-451E-85DC-0052009B00EC}">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BF00E8-0094-42F7-992D-004300B400E3}">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3D00E8-00E1-4360-8E16-008600C7003A}">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230095-0074-4A36-964D-00E600D3003F}">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53005E-00D1-4B70-AAA4-009100E8000F}">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70003C-00AA-4935-A41F-00C200A10086}">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E3000F-0020-4AA4-8894-003800C20071}">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79004C-0082-476A-824F-00EC00F500F3}">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35002D-0006-4BAF-8BE1-00A700DE006A}">
            <xm:f>NOT(ISERROR(SEARCH(("отменено"),(K3))))</xm:f>
            <x14:dxf>
              <font/>
              <fill>
                <patternFill patternType="solid">
                  <fgColor rgb="FFD9EAD3"/>
                  <bgColor rgb="FFD9EAD3"/>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8" operator="containsText" text="отменено" id="{000B004D-00EE-4C99-89E3-00B200EF00A7}">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980038-00EC-43A5-AAD5-00DD008500B1}">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1100C5-000E-46A7-AC28-00C1002500E1}">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1A00D1-0018-4972-92CC-00EB006C00EC}">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2300AC-0044-4D72-980C-00F700830008}">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570006-00B0-4D75-AB6D-0078008900C9}">
            <xm:f>NOT(ISERROR(SEARCH(("отменено"),(K3))))</xm:f>
            <x14:dxf>
              <font/>
              <fill>
                <patternFill patternType="solid">
                  <fgColor rgb="FFD9EAD3"/>
                  <bgColor rgb="FFD9EAD3"/>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8" operator="containsText" text="отменено" id="{00C1008D-0067-4FD5-BD30-00A200C700D5}">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990060-002E-4291-85F8-005D007800D4}">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ellIs" priority="7" operator="equal" id="{00640046-00E7-439B-AB93-003A005700B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7" operator="equal" id="{0044003D-00D8-456F-8C69-00D200BE007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1B0037-004E-4447-BD52-00C100DF00A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7300F1-00C2-46C2-B2CD-00610094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830019-00DD-4012-BEF2-0097002B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64004F-00A6-48C4-BDE8-006900EC009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2600E7-0011-465F-A0EC-00DA0010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2400DA-006F-4D0B-9CD1-007E0049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B0030-00F3-4B4F-BAEA-00D90071009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C40008-0045-4C3F-9F06-00F6009900D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9800DB-0078-4EF3-B96B-009100E2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6200F1-00D9-42C8-BFF6-00FF0059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9C0085-003F-4EBD-AFE5-000F00CA004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1600DC-0048-45C0-8A63-0040007B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A700B5-00A6-4EE5-A7DF-00CB006D002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D8002A-0064-4C8D-B2C8-007300B400F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510089-00F7-4379-8850-00720039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3B0049-0045-4811-936F-006900C9007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BB003E-000D-41BB-A5D9-0058001500B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450027-00AC-4F16-BA5D-008200B2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0300B0-00BB-4891-B424-0032009900E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1000D0-0080-465E-AEB3-00360019008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6000B-00E6-4D35-AC01-00A80028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2000F4-006B-4E3A-B051-0044008E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650099-0030-4CE1-8A9C-007F0026000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E500B8-00CA-4250-B0AE-00FA00D0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DF001D-0041-4C47-9B4A-0035006000F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2002A-0083-46CD-985F-008E006200C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2300F0-0002-46D9-8D78-006800A900A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A80007-0083-4CB5-86B5-00CB00EB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4C000A-00ED-407D-BC5D-00CF003C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C500EF-0080-411C-A767-00560099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2B0026-0041-4659-8BF7-00500057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580089-0054-4974-8F79-004D00F1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95005B-008E-4846-941B-00830059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5A0008-00A0-4231-9073-00B100B1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C6007D-0083-409A-8EB8-005D0059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H10:H42</xm:sqref>
        </x14:conditionalFormatting>
        <x14:conditionalFormatting xmlns:xm="http://schemas.microsoft.com/office/excel/2006/main">
          <x14:cfRule type="cellIs" priority="7" operator="equal" id="{00B00041-0031-451F-87CF-00A700CA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7A0065-0019-4C53-85F9-00BE00C5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AF0056-00C5-4EB7-8F44-00BD0016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AB007E-007D-4F37-A509-000000B3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E10017-00D6-4E57-BECE-00940026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B90068-0016-4BEF-8D30-00B100D5009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090092-000B-40EA-BC51-00B50025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5800A1-0040-4210-9426-00C10093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A6009E-00D6-470B-AD13-00BF0035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910054-00FC-4765-835D-0094004F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D30015-0007-4C14-932B-00750009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7C0003-0069-4D16-82E0-00C800D6009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450051-00D7-4499-908B-003900C3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03001D-0035-40E2-8156-00E000E5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340026-0024-4399-A7B6-000F0092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F7008E-00E2-4758-B8FB-00DF00EE00F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C50084-00F2-469F-86BF-00A100C7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D800BD-006E-4A9A-B29F-00510065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EC00CD-0051-4BF1-82A7-002B00CD000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34008F-008C-478F-B424-00FE00AC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FB00B8-00F8-4F23-91EB-00730030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7700CF-0072-4377-889B-00B50009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8C001D-00DE-404C-BAF2-001000FB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FB004E-00B3-43A7-AE2E-0024001B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160002-00A5-4EB9-A52F-00ED00C1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69009C-00DD-4D29-8EF5-000D00B700A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1500B1-00B7-498B-B89A-009A00AD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6D0075-007D-4689-A84F-002F00D5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B7000E-0076-4D08-95A2-00740063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D100BF-0079-43F9-A533-00DC001C002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E400C6-00A6-4511-92E1-00F50059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B10072-00D4-4A72-BE9A-005E00F5007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8900F6-00B7-4C5C-B23B-00A900E6003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72009D-009F-434C-B60A-00DF00D3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B500ED-00E9-4039-B2FF-00230093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570002-002C-4F20-81F5-00BA004C00D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3600F7-008D-4D63-B5BF-009600AB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6E001E-00A0-4A76-BD9E-000300D7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090022-0065-4A2A-8941-00780041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1C0028-005D-4F09-A5F6-005B00DD00B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AC00A2-0082-4A4C-AC5C-008A00BF000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79003D-0076-4546-8E0A-005800A5005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CC00EB-0009-461B-B2A3-00E600B5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AC000B-00C6-41A3-A694-009E004600E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71007D-00BB-4B18-AF23-00180096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020020-007D-4A4B-84EE-004000D5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F5001A-00CF-460F-83E1-00E40006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040065-00F0-417F-9C60-00E500B8001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9000F-0053-4838-97E8-00D6007D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000077-005F-47CD-8618-003F004F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3F006B-0068-412A-B21E-004E005B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C700A4-005C-4240-90F6-00F70050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F700AB-0075-47CE-BEFE-0065007A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B00091-00E2-474A-AFCF-006B00EB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6900A6-0091-4348-AE5F-002600DF003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D400E8-00AD-46FA-92CA-0009009E00E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8700ED-0092-4FC3-8AB7-00E7004E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780078-00AA-483B-86DF-00190058007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10003B-0086-462F-80BE-00E0009E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1900F3-001A-4BF1-85A4-00320044002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EA00B3-00FC-456D-89A8-000F00DA006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000008-002B-4776-BA41-00B200CC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930009-000D-476F-88A7-00D200E8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BE005C-00A6-4056-8958-00B2003B005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BD00D8-009D-4B68-9473-00EA006C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7F00E0-0056-4DB5-9357-004D008A006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110041-0081-4CC0-BF33-007800B2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1A00D1-00B1-4B99-9C56-005400F300B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C10043-00DF-4158-974D-000700BB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25009E-0081-49E6-B286-00A10090006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50005-0013-4798-8B76-00D20016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2700BA-0039-410A-A5D4-00680059000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0B000F-00F0-42A1-9EDA-00AD00C200F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64008C-00C9-4231-8CE1-002B00B0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7900CD-005D-4C72-B47B-0058005E00E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6300E8-00D4-426E-A779-0019003500B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060043-00C0-4585-8D17-00B10095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170005-00F9-4A37-9334-006D006E007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710042-005C-45BA-AB52-008F005D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C60063-001A-4730-89E5-0032005C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44003B-0040-44D4-AEC1-00FD0014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F900FD-00EB-41A1-A208-00E500A800A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7B0074-0005-46E9-856E-00C2008D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700057-00DE-46C0-A801-007B00A6006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43000C-00E1-4595-8906-00A60054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250024-0027-42DC-95AE-002900F1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4D0018-009C-45EC-86CF-002800E7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650073-0035-4372-8D59-00DE0093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840062-0038-4EFA-A912-002C0019008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66002B-00D4-46B2-AD6A-00B0008B002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3100F4-001C-4AEF-B059-00040053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910087-00A7-4307-B994-003400D200B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6" operator="equal" id="{0016003F-0011-4DEC-8266-00AF00B3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7F00B6-0048-45C3-B5F0-001C00EF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8600BC-001B-48D6-BADB-002600BA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570086-002F-4997-AF54-00A800F0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400E5-0051-4147-8262-0012003500E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E50082-00E9-4249-AA1C-00330001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B10000-002C-4EC4-877A-007000A9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BB000C-002C-49D8-A85D-00A600A9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AF008D-006F-476F-9A0D-008A001E006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4D009F-0035-42AA-93FD-00B200C0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590053-00C8-473C-ACC0-00C7000F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880005-0019-4826-AAD3-000D00FA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700055-00BE-40FF-A05D-0031008F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1B0076-00CA-4A3D-9228-002A0008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77006E-0010-4E06-BA35-00BD003E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CD00B9-00C5-4A95-A7B3-00C0007C000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2800C4-00C9-40A9-A680-007300EB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920029-00C8-4EB8-8F3E-005100EE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010083-0016-46F6-BED7-00A700E6000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5E00F4-00EB-4109-8588-00320043009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0200A8-0076-4131-83C4-00B20068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C800AF-0039-44C2-8580-001000FA006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FE0016-0057-456C-86FF-00D40056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0A0001-001A-4334-97CB-00260048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8E00B5-0033-4329-89F4-008A00B3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1D00B7-005A-41FE-A2C6-00AB00C5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7C001B-0049-46E2-951A-0033008B00B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DE00D0-0021-4C5C-BA91-00200041009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BB008C-0047-478E-BE6D-0092005B00D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420029-0061-4991-9268-00AA0037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37004A-007A-44A5-80DC-005F005C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6100F6-00CE-4E8C-BB61-00FD006A00B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DD0072-00EC-47D0-A4D3-005F0088002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6900F7-0011-4C7D-92D9-00E8001C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8C004A-0081-4ED0-B621-00370056006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3F00D9-009B-4916-AE91-00A40048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H10:H42</xm:sqref>
        </x14:conditionalFormatting>
        <x14:conditionalFormatting xmlns:xm="http://schemas.microsoft.com/office/excel/2006/main">
          <x14:cfRule type="cellIs" priority="6" operator="equal" id="{004800D0-0068-4324-B27C-00F60038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38006A-00F4-48CA-9D9C-00FD00B9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0E00A7-0095-4422-94F9-004B00A1004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0A0032-005F-43E6-939C-0086004B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140004-00CE-4E90-8A78-00FD0028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3F0089-007F-4EF5-B9FD-00150001008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470051-0001-486A-B3FD-005A00D4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CF003D-006D-4837-8A9B-003B00D8004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8F003B-0090-4108-872D-008C003A009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F000C7-006A-44D0-BED2-00E10050009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6E00F0-0085-4822-BB69-00330021003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2F0064-00DE-4999-B150-00A1002B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1200B1-0090-4880-9F36-005500F0001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3B00A1-0061-44FC-A3C2-009A0092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B70012-00D5-475A-87E0-00E400D5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AB00C8-00AF-4592-8D72-004B00B4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8F0032-007E-41AE-94FB-00CD001E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AF0048-00E2-442D-9322-004000CC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0200C8-0066-4201-B4AD-0053002C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620058-0064-4CC3-87BF-009B0013001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300C0-00B5-42A3-8F62-00820025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99005E-0007-4BE2-95E8-00BF0000008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320037-0072-4818-BD09-00AA00B2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B900AB-0036-4137-AC2B-00DE00D3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6400B1-00A9-46E3-B5F2-00E9002E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AC0026-0072-4678-95BD-0013007100A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C9006E-0019-4F43-A689-00E200D0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DE00DC-00BD-4C83-B82C-0012004C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190033-008E-416F-9CD4-00DD00C600E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DC0024-00CC-4AB8-997E-00A60046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0C00A8-0086-4B20-82B1-00180006009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630034-000C-4078-AE96-003000BA00D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9F005B-0065-49A0-B33B-0032001100D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6A0040-003C-4BCD-BF14-0017000100A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B2006F-00F2-47DF-A39D-00490059004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7E0088-003D-46AB-940C-0008009F00A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CA008E-001B-431F-B4B6-00C000BA004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240054-006F-4AE1-8BB1-002E00A5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C005A-00F5-4B90-BC01-0086009E00C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EE00BE-00E9-469F-AC5A-00610062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B6008C-006A-4499-BB85-00DC007E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F20015-00F5-492A-A5F7-00A100BB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260060-00F3-4891-B329-0099009C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4D00E3-0024-46AA-BB04-006600C1005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3A00F2-009B-412A-8B03-000F00C0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1C0072-0041-4188-94E2-002C0093005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550095-009F-47FF-A6A0-003F000C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C10057-002E-4F1F-8A23-004B00FB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580053-00EE-4D02-B554-00FC0066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9E0026-004B-4FC1-BB7D-00D9007F008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6500AC-00A2-4C05-8B2D-000D0065005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14007D-00C7-4D26-B977-007000F7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EA0088-0081-4968-B6A2-002D007A002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040060-001A-42AD-8C7B-00F40061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AD00EA-0008-4110-AA1A-005B006D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4F003A-00E7-4321-B84A-006A005A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E900B4-0008-4CE8-A880-007F0067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41001B-000A-47C2-ACB2-00AA00A8006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7E0035-00B0-487E-8930-00C60076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E8007B-00DD-4987-9BF6-00A3009F000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6C0016-0066-4F02-9571-00B200FA004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30012-009D-4FCB-9913-008200C1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920010-0001-4D88-BC03-00CB00D8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D60010-0038-4091-A23B-00BD00B4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3700A1-001A-4729-9320-000400C2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D500EA-001A-4FC1-B59D-00080024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57000C-0078-46B7-85A9-006800B6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350094-008F-4E02-8E63-007F00C9002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8E00B2-000C-4EB3-9F47-006A0098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C600C7-0020-45D4-8475-003500BA003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D400E4-004C-4AA7-8B9A-0040002F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44004C-0026-4FF2-9752-00920063001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F30000-0070-4FC3-9505-00BE00B700B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2C00C4-00AB-4356-BD7E-00E40036002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660056-009D-4350-A8FB-00B9000400D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CD0037-00CA-4A0E-893A-007D00E8000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910037-0040-4666-9C71-003F00F6008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A100F8-0054-4EC7-B9AC-008F001B007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4F000F-0079-494E-9D4D-002300B1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D7003D-007A-4B56-818C-0043008C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330068-0052-49BD-B5FC-001B007D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A400D6-00F7-434B-923F-00FF00F7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D50046-005C-4173-ADD1-004D00FA00A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740016-0082-4203-8D7F-0045008900E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F200EF-00B3-4984-AF8A-004B0032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8D009A-00FE-4BE5-A615-002700EE00A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2B0040-00CA-4D43-982B-008400E700F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0700CA-0081-4508-A60B-006A0085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73002A-00B3-44C8-AC5D-00C4001500B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470015-0003-4A4F-8C35-00690051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B60058-00F3-4A63-9F80-00B3009900E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F70088-00D7-4744-828B-000C00C3007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5" operator="equal" id="{00A20028-0058-4C00-8828-002E004C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7E0041-003E-4F94-B31D-0029009100A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6000F0-0003-4DE7-A275-00AB00F4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C00001-006A-4ED4-BD3C-00E100FD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320058-009D-4588-8DB1-0075003000B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80040-006D-4CC0-8FAB-002C0082002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B500A9-00C3-46EF-BDBD-00D200EB006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AB0054-00C1-42F4-ADD6-00C0008A00C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9600AC-00BA-4867-81FA-006100CA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A60094-0099-4145-84B7-005800D8003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EA0029-0098-4E2A-8CFE-00EF0067008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9C00C2-00D2-4DAA-9759-007E00E9002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19009A-00C2-4BDD-B472-00160023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100087-00AA-458B-AAD6-001600F2009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300025-00AC-430E-B4F2-00830076001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1200DC-0009-4D76-AB04-004700A3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F0024-00B0-47B4-A6CF-001600F2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F6003E-00B7-4DE4-941C-0030003A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04006B-0057-436E-BB43-003100C2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E90083-0020-4BBC-969A-004400B300F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ED0016-0018-4D4A-97F6-00F40099001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2A002C-005A-4DFD-8909-001B0046005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AF008E-00D0-41B5-BAF6-0065005E001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040029-00A3-45F2-98F2-002000D2008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870073-00E1-4C35-A5D6-00CB001D003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05004E-00EA-43E9-BC93-00BE008F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0700AD-001E-4483-A5D2-008F00B3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AC00E7-0070-4C70-8A55-004700CD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BA004B-00A6-4993-AEE6-003300B2008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3C0023-002C-44F3-B670-00DE0009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C1006A-00E6-4ED1-B59C-003900B3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AF00D0-008C-4621-BC88-00A400B100B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DF008C-00BE-4AA9-89F6-00730003003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7700F6-0021-4A97-89A2-00FD006B00C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CA0066-0044-4416-B20A-00DA003000D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D500C6-00BD-4497-9FA3-00ED000B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H10:H42</xm:sqref>
        </x14:conditionalFormatting>
        <x14:conditionalFormatting xmlns:xm="http://schemas.microsoft.com/office/excel/2006/main">
          <x14:cfRule type="cellIs" priority="5" operator="equal" id="{00BE0049-0034-4EF7-8ABC-00A7003900C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3B00AD-006F-4767-9ED1-00780046009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C0007F-0047-41CB-AF7F-00E00087009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EB00BE-009D-4C2A-8B5A-00D7006D005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39008B-009E-439A-BB9D-00550066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110087-001D-4872-A614-006F0003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010030-0046-4AAF-9C69-00C70068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7A00C9-00A8-40A4-B25A-00EA000700B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000E1-00D2-49BC-912E-0047001E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12005A-0074-4E6E-B1F5-00EC0051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1B008C-00B3-4D67-8E1C-0082002100D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2D00D9-00C2-4F1E-BA9D-00F90076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C9003C-00B7-45F3-841E-00D50021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790088-006C-499D-A55A-00120029000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78000F-0090-4BBE-9098-0004000B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AA0051-00B1-44CA-9201-00D70008000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6008F-0083-47DE-B08F-0046002700D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9A00C2-00E4-440D-BA1D-005C00A100A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5C0026-009E-4756-96A1-008E00C6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80001B-00D2-4FAE-90CE-008000FD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9100BD-00D5-44E5-B3D9-00460062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ED001D-009C-4CFD-A502-00DA0019007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F00014-00C0-4249-A8B4-009A00AB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5F00ED-007C-4966-833D-00610094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7E0054-00F3-4808-835B-0036003300D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2C00F7-001E-4ECA-8B7E-0001002E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100003-00F8-4552-97E5-00E40091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BF0053-0069-4AE0-A16D-007C0064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890022-00D7-427D-89C3-00820089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0B00FC-008A-4D41-B2AC-00930023000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66007E-0021-4BD9-B0F4-001E00E1001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000024-00AD-4964-A023-005A00FA008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83003D-00C7-4F7E-8002-00A500A7003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770037-0050-495B-A528-005300D0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FB0071-0063-4476-9D05-00E50055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AE00C2-0085-4178-8C55-006100CB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19002E-009F-4E2E-9BD1-00620067002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020041-007D-4CD1-B134-00460081006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E70045-007E-4C89-9B61-000D002600D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58006F-006A-482B-81E2-00A800A6004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E00019-0030-4470-A10B-000200D100D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B00086-00EC-4FDD-8879-00AA005F00B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5A0083-003E-4A11-B7E3-00F90093001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670068-008A-4596-B873-001B002B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4D00AC-0081-429B-8205-0067006A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55006D-0056-4943-AF05-00D00057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8A0054-0074-4AA5-9424-00F10067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56009D-0002-44FA-A803-009A006F00A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660054-00CF-4186-90EC-00220005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6500BE-0091-4E7B-8F13-00240025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40028-00B4-4424-86F6-005F00B0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300073-0098-4CC4-BB39-00FA00C2002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8B0089-008C-4D65-BF92-00380096009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370092-00B2-4B3F-B546-00F400AD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C9004B-00FD-4DA5-916F-00D500F1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7B00B4-005A-43DE-A598-00E6004600B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2A00E0-0027-4D78-A523-009E00EC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E9004B-00E9-4986-AF98-005700D400D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DE0049-00BB-451E-8D53-00700021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79005A-0015-4189-9BF9-0061002F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F500A4-00AE-4A20-9D93-00CE00F8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BE00F2-0054-49E4-BA30-000900FB008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1F0072-0087-481D-9EA6-003E0062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EA00BA-0059-4AE9-BE1B-00FE00D3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B90066-0008-4037-A1E3-00640088005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3900A6-00B4-41C4-BF7F-00C2006F000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230053-003F-416C-8DC9-00CD00E4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FC00E6-001D-4AAA-A8F4-00630051001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570096-00D4-4F53-B0B9-006D004B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240041-00E4-410D-861A-003E0059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610058-00AB-4A4E-89AC-0058000E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7F00A3-0043-41D9-BFA7-005D00BB00F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80039-00F2-47E4-A5E6-005C0010008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5007D-0070-495C-82E4-002F0077004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7C002E-00B2-4880-97F0-005A00D5007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5D00C5-00C6-48CE-8B20-0023008B006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5F00E3-0078-4114-B054-003F0021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020070-0035-4583-8F8C-00B80013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EA0007-00FD-4B7C-8CC7-00CF00CA000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C800B4-00F6-48F1-9142-0030002A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5A008B-0067-476B-B6AE-008300F3001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830000-0016-4479-9539-00A60043007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550047-0015-4ACD-8637-000E00CF00E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8500F8-0060-4C6E-B0B6-00AC0078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5D0019-003C-4BE3-A323-00B1007C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B6007C-005A-4FD5-B315-005A00BF007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DE004C-005B-499F-A83A-0014008A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AD00C7-0007-4259-962D-000F00F900D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3300C3-0084-41B4-AE13-006B0078008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A200CF-00A8-4E78-AB50-002C001E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1200AF-00E6-433F-B00D-009900E3003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4900E5-001B-46C6-AE66-005400BE00D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4" operator="equal" id="{0019007A-0073-42D5-B2E9-00B00051009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8000AC-0001-4D4E-AF6C-003200A6009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0B0036-0001-442C-A289-0051004600E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3800CF-0029-4EA5-9C7A-0043008A00B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840068-00FA-43F2-AA1F-007F007F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81006F-003A-489C-83F0-008E009A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8100B7-00DB-42C2-A9CA-00A500C1008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9E0044-00D6-4B24-ABF4-000700FB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5E00CB-0056-45BD-811B-00ED00C3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4000D-00BC-4694-B9E5-004D005900F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F400C1-0078-418E-BED2-00C100B2007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F30035-0043-4A9E-9710-00FF00C8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690022-0006-4F79-93C9-003A0023000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A90008-0003-402C-A843-00F6006F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B50038-00AA-4541-87DE-00E900C9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820003-0082-417B-ABEF-004C0037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A30087-0069-4843-A3CF-0046003D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3700AE-009E-4681-8769-0096007D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B3005E-00B3-4441-84B8-007B0097006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D100E7-00C6-482C-87C9-00C300AA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6F00EA-0077-4F97-BC2F-00EF002E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8600AC-0022-491F-ABF9-00740080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C500AD-008D-4DDA-B233-002F002700B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390036-0012-4736-9D98-002A0070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910046-006A-489C-9813-00800025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950090-00B3-4CDC-96DA-000600BA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85007A-003C-424D-9433-008F00C000D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F6001C-0020-49B6-A06D-00EA00A400A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F20073-0014-4607-9C23-00CD009C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070040-008C-482C-87AD-00FC0079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B9001F-0036-410C-8505-00BC00D0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6F0087-00B7-4B29-BE5B-009B000900D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37004D-00C4-4A69-964A-00510055005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220071-0023-48D5-A12B-00E20049003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3D00B8-00DB-4863-BA73-00BC002D00F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5F007D-0056-4C0B-B9A5-00CE005400E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H10:H42</xm:sqref>
        </x14:conditionalFormatting>
        <x14:conditionalFormatting xmlns:xm="http://schemas.microsoft.com/office/excel/2006/main">
          <x14:cfRule type="cellIs" priority="4" operator="equal" id="{00D0004B-0007-4992-A723-00BA00CE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440048-00AB-4B51-9384-003A002E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C40078-00FC-49DF-8821-00430004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4800BB-0050-4C9D-9DDD-00D30047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CD0081-00A7-487D-89BC-005C0075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3E006A-003B-4666-B69F-00F300BB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FA00E3-00F2-4CAA-962E-007900AE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26001E-0010-4A07-A68E-005500B6003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F700D0-0059-4921-A831-00D7007A008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3F00B9-0088-4BFF-8768-001D00C4001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5E00DA-0041-4525-A3BD-005E0033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C60025-0052-4340-A3E8-0034002F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6A00E4-0099-4855-B150-00C900FC00C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C0009C-009E-458A-B8D9-00E50002005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330054-007A-443B-B6D8-00A000FA00D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A600AF-0057-47DA-BC95-0032008800A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6F0013-0078-4A12-A24C-00940078005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6800C4-0068-4897-9A50-00CC00F8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8800D1-00B3-4BDE-9260-005F0064006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AF00BD-0021-435B-BEED-00710004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44001B-006C-4AC9-A257-00590051009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B20064-000D-4150-9A00-004800E7006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B300D8-0022-4E77-A82B-005000C3007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040031-0086-4F6A-AB7E-00C90049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5B00E5-00CA-4BF6-92CF-00AF008A00D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AC00B4-00BC-4C3A-B71E-0057002D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4D00A9-00D4-4F27-B310-00FC0005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D1008C-00FF-42F9-8478-00CE0073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B800DB-0057-4306-AD7B-0072003B008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6E006B-006E-46EF-A80B-00BA0033008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5800E7-000E-433B-BCB8-00650067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3F004C-006C-4CB5-AB61-00E000B6008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990066-009A-4115-9BE2-00BF00BE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02002B-00C3-4E8E-828C-0058002000C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2000BE-0084-439E-8EA3-009C0090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B3002E-00E7-480B-A907-009B009E003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550053-00C7-4088-9269-006100ED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9A0077-003D-496F-958C-001200AC00E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D2008B-00BD-4A98-8713-00FF001400C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B2001A-00F0-4A0D-B1BE-00C10026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2900BB-00C0-4542-99BC-006C007B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D70075-0016-4E0A-9881-009E00CD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8E0094-00CE-4832-B92F-00420075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2300B4-000F-4B45-8AEC-00F50055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4D00F5-0043-44E1-9516-00880021008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D400F1-009E-47AA-96A8-00280094001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F600D4-002A-4E02-86A1-00960034001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6300E8-00AD-40D9-B0FC-00F800C9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400FC-0025-40B4-B863-00300070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D50037-00D0-49C2-B19E-00DF002400B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7700FD-00EF-4BF7-B988-001B00CD000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7000F5-0024-4DA2-8175-003C00F500B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04000D-001B-4F4A-BCE6-001F0025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C100D8-009F-4ABC-8B33-006700EC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9A00DB-00C4-44E2-BD59-00C700F3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CF00CD-0021-433B-959E-002C0017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480094-0025-4B08-96D5-001800EC004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07008E-0022-4D9B-98ED-004A00FC001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D40092-0046-4F1A-9F55-006B0056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250068-00FE-45DF-A330-003100BE005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B6003A-004A-45A5-8255-00B50080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BD00E8-0012-49A7-8218-00830085004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F80057-0046-459A-9A1D-00B40054006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700008-00F8-4D86-986B-00900088000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4E00D3-009D-4E08-8ED9-006300BE007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D10087-0017-4B69-AE77-002F0057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8600FE-00AA-4782-A690-0053003B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FF0029-0072-4987-A898-006A008E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4C0086-00F0-4B29-B507-001D008C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380081-009D-44CD-B1D5-001600B5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B200E1-003C-497F-A7C6-003E00D5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EE0051-0093-4EBD-8023-006A004B00C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60095-00AD-465F-9957-0026006E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200068-00D8-4D48-BAA7-005700AB006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E00DF-005C-46E3-9E5F-007B00A600A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FC0052-0051-49DD-ABEC-0000004900A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8800C5-00DA-4326-8E3D-00450079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A200EE-0020-43F5-A1EF-00B8001C008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6C0057-00AE-4AC5-A968-00CF0069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6900D1-0023-48A9-BD3C-00D00057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7004A-004D-44F1-B2E6-00880017009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E90001-0032-4922-9835-00440002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700CC-00EA-407F-802C-009200D1009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5C0053-001E-40C0-ABEC-004C009D004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93009D-0068-4329-88BE-001E00DB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B00076-00F3-4C14-AFCC-00F200E2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3400BB-00DD-4DF3-BFAB-00100009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5B0096-0072-4426-8555-001F0008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87000A-001F-4E1C-B984-008100B4004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B400C5-008B-4BEF-9D78-001500FC000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2D00BC-00B3-4EB3-AC4D-00F800D6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9B003C-00FD-474D-9604-006700DB00BB}">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H5:H56 A9:G9</xm:sqref>
        </x14:conditionalFormatting>
        <x14:conditionalFormatting xmlns:xm="http://schemas.microsoft.com/office/excel/2006/main">
          <x14:cfRule type="cellIs" priority="3" operator="equal" id="{00DE0055-001C-4ADD-93EB-001200BE00B1}">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8A00BC-00B9-4AF5-B267-00F3006A0018}">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23006F-00CD-4D67-A4DD-001100B4008F}">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840091-0041-49D3-9D3E-000400D600A8}">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D900BA-00A6-4CC0-A20B-005100A400FF}">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F50090-009D-4466-9A81-00E100AD0010}">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1700DB-00A6-4D6F-87F4-003700A10051}">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2000D3-009F-4021-8413-000D00E0007C}">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DC00DC-00B6-45CB-9FCB-00FC00250043}">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AB00BF-0072-425A-804C-00E200BD0063}">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1A009A-003F-499D-A3FE-006400F70013}">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890060-003D-4746-A813-006900A7001F}">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760009-0069-4712-BB93-008D005C0062}">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71002D-00FF-4F5D-973A-004000EB0027}">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F000AE-008D-41D0-A4E3-00F3009100F6}">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B60005-0091-4954-8360-003000170035}">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220076-00ED-4CFB-8B10-00E4009200ED}">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AC00A7-00D1-48B5-A6BE-00A400B600D9}">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5D0022-00EE-4B28-AAAF-0040009B0062}">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D10010-00DE-47E4-8BFD-00D900530005}">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BB008E-0047-46E2-915F-00D100F40070}">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65005F-0099-4603-BBBE-00F1003200FD}">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9200BA-00BA-4E8D-8D61-0097009F0034}">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E100C2-00FD-4371-AAAD-00EC0093000D}">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D9008E-00DA-47DB-9D18-004C009400F1}">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4D0074-00EB-4019-B950-008C0080000C}">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D300A9-0063-4AC6-B6AF-00A9000C008A}">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840048-0086-4493-A45B-00C4009600F6}">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7C00CF-00E6-4B6F-81FB-00580095001A}">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D000CC-0000-4746-8CF6-008B005B0066}">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D000A5-0090-40D9-803D-00E70076000C}">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0A003E-0080-4DEF-894A-003700690026}">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E30000-00CF-447C-8C91-000000960015}">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980040-002F-408C-A93C-0062008C002A}">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DE004E-000F-44B7-9D06-006A002700A5}">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1B0071-00D5-4906-BFFC-009700860078}">
            <xm:f>"1 - Ошибка проектировщика"</xm:f>
            <x14:dxf>
              <font/>
              <fill>
                <patternFill patternType="solid">
                  <fgColor rgb="FFFFF2CC"/>
                  <bgColor rgb="FFFFF2CC"/>
                </patternFill>
              </fill>
              <border>
                <left style="none"/>
                <right style="none"/>
                <top style="none"/>
                <bottom style="none"/>
                <diagonal style="none"/>
              </border>
            </x14:dxf>
          </x14:cfRule>
          <xm:sqref>H10:H42</xm:sqref>
        </x14:conditionalFormatting>
        <x14:conditionalFormatting xmlns:xm="http://schemas.microsoft.com/office/excel/2006/main">
          <x14:cfRule type="cellIs" priority="3" operator="equal" id="{006A00CB-00A0-4B40-B5A8-009F0071006B}">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010050-001A-405C-8DBF-00DA002D002C}">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4100D7-00CE-42C9-8E6C-008000BA0041}">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AF0075-001A-4044-AF11-00A8006E0054}">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E10036-0062-43B5-B064-00970015008B}">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6D00EE-00E9-452B-B55D-009900110090}">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9100AD-003D-433C-81B1-0066006E00A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FB009F-0061-4F6F-9CD7-00EB005500AB}">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29000C-00FD-4799-89D6-00C700360076}">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3100A7-0003-4F8E-9028-001500A5000E}">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5003F-004A-4C4A-B4E0-009D000D0071}">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01000A-0084-4C8B-81F5-00E5002A009F}">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DD007C-0038-46CE-9460-002C00D100BA}">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07009C-00BE-4095-85EF-0017009200DD}">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23000A-00F4-4083-9D77-00B5003900CB}">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2E00AB-003C-4773-8C19-003200EF001E}">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EE00B8-00FE-4410-857D-008100D8000D}">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8002C-00F6-478D-935C-005900CF0090}">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400D6-0078-49D5-9DCA-006D00E1002F}">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10009-0049-4644-A5C7-009E00080067}">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180020-00E5-4E88-90AC-002C008A0021}">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9F009A-006A-436F-B70E-003E007900B4}">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E70015-0028-4A80-8677-00520008004C}">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1E00C5-00CB-49FD-82A5-00C200B30030}">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8B00F7-0070-40D6-B5A6-005000F10056}">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EB00F8-0067-429F-8F26-00CD003500EA}">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A200D7-0022-4972-8154-000D004A006F}">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BB00F1-00DB-4F65-8A08-0016009900D6}">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9C002E-0090-48B2-8C39-0099004200CD}">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D20050-00EE-4C63-B3E9-00F600FB00C5}">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56004E-0099-4880-8B6F-00C2005D0039}">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0D0052-001A-4940-9B8C-002900640032}">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4200AB-00DF-407C-9E6C-00B000EC005C}">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C90010-00F7-4E90-89C4-00A700A100DA}">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9D002B-00C2-496B-A766-007400D20055}">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CB0074-0087-466E-AD9E-003500540027}">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DE0032-0085-4903-94AD-00DA00240073}">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250080-002B-4CD0-B9D3-001B00D90027}">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DE0006-0025-45B7-869C-00FA00F400FD}">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3600B3-00B9-46C2-9073-0045003B0079}">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3900BF-0058-4F12-A4C8-0026008D00DD}">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030027-0070-4F06-860B-00F000DA0031}">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C000FA-0072-4447-A649-006C00210065}">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D500A5-005B-42F8-93F7-00A8003F00AD}">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540034-0075-4623-9E86-00B600CB00E8}">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FA0059-007D-4E95-AE86-005600250050}">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E400A6-0010-4A37-9649-001600C5009E}">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92001D-00F9-47AA-95E0-0054004E004F}">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99003D-00C2-4349-BAF1-008D00D300C5}">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AE0077-0048-4910-AEE9-00EF009300E7}">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ED002A-003A-459E-86D2-0094008D000E}">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3C00C5-0052-4877-AD8F-0035007E0088}">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FB0007-0062-4514-829F-002500520025}">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4D00B3-00EF-4B3F-B163-007800F600F5}">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0A0008-00BC-4F81-8CBA-00920047007C}">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B400EE-0001-4D8F-8D87-003C003D003A}">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6A0064-002A-4075-B0B1-002300130054}">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4700AD-0023-47CB-B516-006F00DC0021}">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3600F6-006A-4FFC-AFA5-0062003F006A}">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8800EA-00D7-4E34-8536-00E8003200A7}">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5900CA-0054-4238-B65C-00F0000D00EA}">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C70043-0066-445D-914F-00B9003A0030}">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B600D8-00A9-4F0F-B205-00B300A500A5}">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820098-00D6-4B97-BCC7-00EC00C000DC}">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0D0075-00AC-40DD-96B9-00E2008800E4}">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39000B-004C-4594-AA84-0009002E00E6}">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4400B6-00B3-4468-9818-00DB00BE00F1}">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5C008D-00EC-4578-AC5F-005400A20073}">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02005F-00ED-4D1B-A882-0078006F0074}">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A500E9-0050-4AB4-BDBF-00450068001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EA00BB-005B-4A77-83BE-00A500C4000F}">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6F00D2-0082-4DFB-A714-00F5000F00FD}">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53000F-0020-4F38-B6B8-00C1004A00F1}">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B400E1-00EC-4AA5-AE03-000300540088}">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DE0011-00E6-43E1-817C-002B008600B0}">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7B005F-0025-4D89-96CC-0053000700F5}">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C800FB-0097-4F40-BF22-008800200070}">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9A0044-00E5-4EEA-B06C-000400FE00EB}">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4A002A-00D3-4555-B044-00C1006F006B}">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1300DE-009A-46A3-A801-003A007E00DA}">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E900C3-00B7-46FD-B479-00BB006600BA}">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19003A-00BE-48AD-B59B-007900C800B5}">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A900CD-0090-4ECF-9C79-006500FC002D}">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5C00C5-00EB-4DA2-B56E-000C0008000E}">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ED0038-001B-4B37-8752-005700800051}">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9D00A9-00C7-426F-8F9A-008D00B100E3}">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AD003B-00ED-469F-A92A-0020000F00C3}">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8400F4-0023-4333-B399-005E004800F5}">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4900C8-000B-4C66-B7A7-00D3004B00A4}">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E000C9-0083-421D-94E3-00DA005500BD}">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CC00DE-00AE-41D7-9985-007300E90092}">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ontainsText" priority="2" operator="containsText" text="повторно" id="{000400AE-0058-4760-B838-0064003D00F6}">
            <xm:f>NOT(ISERROR(SEARCH(("повторно"),(K3))))</xm:f>
            <x14:dxf>
              <font/>
              <fill>
                <patternFill patternType="solid">
                  <fgColor rgb="FFEA9999"/>
                  <bgColor rgb="FFEA9999"/>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2" operator="containsText" text="повторно" id="{004A0053-00A8-498D-9B7C-00E0008100A3}">
            <xm:f>NOT(ISERROR(SEARCH(("повторно"),(K3))))</xm:f>
            <x14:dxf>
              <font/>
              <fill>
                <patternFill patternType="solid">
                  <fgColor rgb="FFEA9999"/>
                  <bgColor rgb="FFEA9999"/>
                </patternFill>
              </fill>
              <border>
                <left style="none"/>
                <right style="none"/>
                <top style="none"/>
                <bottom style="none"/>
                <diagonal style="none"/>
              </border>
            </x14:dxf>
          </x14:cfRule>
          <xm:sqref>K10:K42</xm:sqref>
        </x14:conditionalFormatting>
        <x14:conditionalFormatting xmlns:xm="http://schemas.microsoft.com/office/excel/2006/main">
          <x14:cfRule type="containsText" priority="2" operator="containsText" text="повторно" id="{004300FB-0040-43B1-A378-0076002D00FE}">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1300CD-0053-4D1D-B5E9-0075006E0029}">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2C00F5-00EB-4489-B05F-003D00310090}">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7C0043-008A-4E7E-BA5D-003600D5006C}">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2300AC-0092-43FA-9AF6-009700BA00B7}">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050031-00F1-4F74-9EB2-002400210001}">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C600D7-00EB-4859-AADE-00F6006E0022}">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4F00BB-0003-4398-B6C8-00BF000E00C1}">
            <xm:f>NOT(ISERROR(SEARCH(("повторно"),(K3))))</xm:f>
            <x14:dxf>
              <font/>
              <fill>
                <patternFill patternType="solid">
                  <fgColor rgb="FFEA9999"/>
                  <bgColor rgb="FFEA9999"/>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2" operator="containsText" text="повторно" id="{00E500DA-0064-48E4-A55C-00B8005200BD}">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1100FE-0035-47EF-A423-000300FE0085}">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A100C3-0094-47E0-ADE0-00BC00F400A3}">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420089-009B-4585-9216-00E0008200A2}">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2A00B7-00D4-4BA5-AD56-00F9004100ED}">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9300D3-0022-4CEF-809C-002400BA00D2}">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C60098-0053-4D24-8CB2-009000900017}">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00009D-0089-4F13-9893-0000007800D5}">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3D009B-0088-4C6B-9427-00D1009700CB}">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F800C5-00D3-49E1-A9DC-00FF00BF0043}">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7E004D-0087-4EA8-885D-00EF00550063}">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10012-0076-44D6-9868-00D9004D00FF}">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AF00B6-00AD-476C-889A-001200E4000D}">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EB0046-00A7-4988-B35B-00E200B5006C}">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BC0023-00BF-4EBD-BF5D-0072003500FD}">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800084-00E1-4373-BC66-00CF00FC000C}">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AF00E1-00AF-4643-9232-00F9009600C5}">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6800D8-0043-496B-A2CA-00FD00C30064}">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1700F2-0031-410A-BACC-000D004B0078}">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680021-007E-44A2-A89A-00FA00C1002D}">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2D0008-007B-40C9-9FBB-009A001A0015}">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C00012-00F3-4E48-8690-001A0005003F}">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7E005F-00E8-4D50-930F-00F6001F003E}">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ED00B3-003F-4DD8-8047-001E005900A9}">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080050-004D-47C9-8648-0045004D0059}">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9B005B-00C4-415D-92EC-00B2006A0052}">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E200B2-0043-4739-A485-00E4005100E3}">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690062-00E1-4E10-BB40-002D00D0009D}">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4700FF-00DC-4BF5-B6FF-008C00A7002E}">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59003F-003D-4F75-A688-00E200B10046}">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0400A9-003F-4667-A1FC-008D0023008E}">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E60089-00DB-46B7-84AB-007900D6000F}">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3700BF-00DD-4BF1-AFD6-00DD00150082}">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C005D-001B-46DE-807C-00DB00A1008E}">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3800A9-00DC-4129-B994-003300EA003E}">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800050-00E1-46FD-A250-0058002200B2}">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99001E-00B6-490A-97C3-00F7002D00F6}">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5300A1-00FA-4F15-A052-009D00FA0057}">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630045-00A2-41B0-B08D-00F900D400E4}">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740042-001D-437E-B8F5-00CD009D00C5}">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4800EE-007A-40F0-8551-005B003A004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6900DC-001F-4285-B2ED-007D008B007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3D0007-00BB-4878-AA75-007600D500F3}">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3B004C-0042-48F1-AE5A-00FF00D4005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500B4-007E-4421-AAA6-009000A7007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4400F7-00FB-4851-BEA3-001E0032000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820085-00EF-4D29-8A8A-00E8006D00D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300F0-00A5-48C7-AC2B-0059008500C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080004-0064-43FF-92AF-00AF0080004D}">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EE002B-008E-4C1D-8C68-009700220096}">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C700A7-00BC-4603-A9E6-0036001400FC}">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F3004B-006B-4EA6-AEF1-007B00000041}">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F400F3-0065-405E-A6E5-006100FA00EC}">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150093-0007-4C19-A4BF-00DB008A0088}">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C700E5-00E1-4186-B53A-003A00CA001B}">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B8007A-001A-4DCC-84E7-00CF006100E1}">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C90067-0097-4441-B032-00A300DC0014}">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65004F-0002-454A-B34E-006F00430021}">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4C0019-0069-406A-BAEB-0083008900CC}">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17004F-004E-4902-B62D-00D300E800CA}">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AB0035-00F1-4C89-A5D5-008A00F2002A}">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7300E3-0035-4BA6-8430-00E500A40034}">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9A0075-00DF-43D0-BE26-00C5006700BE}">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C000E1-007F-4196-ACCC-0030004800C7}">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9100A6-0061-485C-8BFB-002C006B0072}">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7F001E-00F3-40C1-9CFE-000F008C0005}">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8A00C4-001D-47C3-BA1B-00A800E4005A}">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E600BD-0035-4974-B0B8-005400F40066}">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4F008E-0088-444A-A891-00E100E900A0}">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EA0054-0019-4390-BAD7-00FA009D0014}">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80004A-00D8-481A-8390-001400FD00FD}">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750027-003A-42D4-ADB5-007D009F00CD}">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A400BC-0000-4990-BC1A-007200080023}">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CC0018-00CE-42CF-903C-007900B6009D}">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D20066-00D7-4D05-800A-008C002D00CB}">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4000BF-003A-401D-9B2F-001300E30076}">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CF0078-0069-4A31-9D43-00AD00310043}">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8A00BB-0015-41BF-A04B-00FD00F1001F}">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95001A-00D6-4C1F-BBDC-007000480042}">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AB0016-009F-4368-ABB5-00DF002E00B9}">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4B00D1-00F7-492C-8859-007F00C300D0}">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260032-00F6-41E3-AA0C-003A00CE00E8}">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3100F2-0088-4D78-8B28-006E00A2003E}">
            <xm:f>NOT(ISERROR(SEARCH(("повторно"),(K3))))</xm:f>
            <x14:dxf>
              <font/>
              <fill>
                <patternFill patternType="solid">
                  <fgColor rgb="FFEA9999"/>
                  <bgColor rgb="FFEA9999"/>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2" operator="containsText" text="повторно" id="{004100CA-001D-4070-BEB8-000700D100B6}">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290058-0014-4840-9A06-0043004900E0}">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C600EB-0003-4988-BA75-00D1009200E2}">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980050-0015-42E2-8785-0023005900A6}">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550098-0082-4C75-9DB9-00B7005700E7}">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D10035-00BA-42EF-8055-006200DB00CB}">
            <xm:f>NOT(ISERROR(SEARCH(("повторно"),(K3))))</xm:f>
            <x14:dxf>
              <font/>
              <fill>
                <patternFill patternType="solid">
                  <fgColor rgb="FFEA9999"/>
                  <bgColor rgb="FFEA9999"/>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2" operator="containsText" text="повторно" id="{00AF009B-0082-4C09-9AB4-00970006004C}">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BB0056-001E-4FD4-9E18-00CE00BF00DC}">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5B0040-00AB-4290-94CC-0013000E0075}">
            <xm:f>NOT(ISERROR(SEARCH(("снято"),(K3))))</xm:f>
            <x14:dxf>
              <font/>
              <fill>
                <patternFill patternType="solid">
                  <fgColor rgb="FF93C47D"/>
                  <bgColor rgb="FF93C47D"/>
                </patternFill>
              </fill>
              <border>
                <left style="none"/>
                <right style="none"/>
                <top style="none"/>
                <bottom style="none"/>
                <diagonal style="none"/>
              </border>
            </x14:dxf>
          </x14:cfRule>
          <xm:sqref>K3 K5:K56</xm:sqref>
        </x14:conditionalFormatting>
        <x14:conditionalFormatting xmlns:xm="http://schemas.microsoft.com/office/excel/2006/main">
          <x14:cfRule type="containsText" priority="1" operator="containsText" text="снято" id="{00A80048-009C-4E5C-A375-006700A20087}">
            <xm:f>NOT(ISERROR(SEARCH(("снято"),(K3))))</xm:f>
            <x14:dxf>
              <font/>
              <fill>
                <patternFill patternType="solid">
                  <fgColor rgb="FF93C47D"/>
                  <bgColor rgb="FF93C47D"/>
                </patternFill>
              </fill>
              <border>
                <left style="none"/>
                <right style="none"/>
                <top style="none"/>
                <bottom style="none"/>
                <diagonal style="none"/>
              </border>
            </x14:dxf>
          </x14:cfRule>
          <xm:sqref>K10:K42</xm:sqref>
        </x14:conditionalFormatting>
        <x14:conditionalFormatting xmlns:xm="http://schemas.microsoft.com/office/excel/2006/main">
          <x14:cfRule type="containsText" priority="1" operator="containsText" text="снято" id="{003D005B-0019-4761-B860-007D00DF00A2}">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BD0068-0052-4947-BBAE-00FB002900D8}">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AD004B-00E7-4026-9C4A-00A7007B0060}">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F2008E-006C-414F-8385-002400B30089}">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FC00EA-00F9-4A24-9F5C-009E000B004B}">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970027-0011-4737-86AD-00A900E50023}">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400060-00D3-43B6-A239-008700CF008C}">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3B00C7-00B3-40F0-8A1C-002500840086}">
            <xm:f>NOT(ISERROR(SEARCH(("снято"),(K3))))</xm:f>
            <x14:dxf>
              <font/>
              <fill>
                <patternFill patternType="solid">
                  <fgColor rgb="FF93C47D"/>
                  <bgColor rgb="FF93C47D"/>
                </patternFill>
              </fill>
              <border>
                <left style="none"/>
                <right style="none"/>
                <top style="none"/>
                <bottom style="none"/>
                <diagonal style="none"/>
              </border>
            </x14:dxf>
          </x14:cfRule>
          <xm:sqref>K10</xm:sqref>
        </x14:conditionalFormatting>
        <x14:conditionalFormatting xmlns:xm="http://schemas.microsoft.com/office/excel/2006/main">
          <x14:cfRule type="containsText" priority="1" operator="containsText" text="снято" id="{008200E0-00D1-4A5F-8395-00E7006500BF}">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260086-0014-459A-9CD5-00EC008900B7}">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6600D9-0038-4EE0-BE79-00D8000D00E3}">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7100E7-0003-4EB2-A37B-003C00FF00BC}">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57004A-0035-4EA0-991E-005500CF0069}">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2D007E-00CC-494A-B8ED-0046003600BE}">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4B0020-00A0-4B8F-85B6-00C7005600D9}">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900C3-00DF-4360-8335-00F8005C009F}">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0B00A6-00DB-4D4D-AD2D-0091001800AE}">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20089-00E1-4AB8-BB2F-006300EC0011}">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00012-006C-40F1-8594-004C00500038}">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800F2-00A6-41EA-8A8B-00E2000A00C9}">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6F0017-008E-425E-ACCA-00E7008300BE}">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400C5-0055-4B5C-8A1E-00CB007B007A}">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460027-006E-4D7D-A1F1-005B001100A5}">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E00FB-0061-40AF-8B2E-006F00090078}">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EB00B2-0091-4C70-B2F7-007A00E200E4}">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7800FD-00E3-42D2-8720-001E007D000C}">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3F00B8-0035-46C7-9108-000E005900F4}">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D005C-009D-4889-B2BD-00A20027003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7400DB-0062-4E68-A8E7-00B000D6007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D0002A-00DB-45DC-A8AA-00DD00F900DF}">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AD003A-00F9-446E-953E-00410038003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F90017-00F8-4F79-8EE9-009B00DC0021}">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0900AB-00C4-4B29-9D81-00E900C700CE}">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970069-00E5-4963-B8B6-00BB008800BD}">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C50038-00CD-4EA4-8468-009200AA001D}">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9A001C-0086-4DCC-B6FE-006F00D400A9}">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860080-007C-45C9-A4C6-00D10005004E}">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3E00FF-0088-4920-A99A-001F003B000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08009B-0002-4C5F-90FE-00C900920032}">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DF003C-0047-4591-BD60-002B000A00D6}">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8E009B-00D7-4D89-BEB3-0056000D004C}">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750071-00F5-4A42-8414-00F600BA0012}">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1200EF-00E7-413C-B5DC-004B003A0087}">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AE0061-00F1-4662-AFFE-00B4001A00F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A10016-005F-488F-BF71-00C400B800FE}">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8900D1-0045-4601-A7BF-00D4000C001A}">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F500CF-005E-4704-8FAC-006F001D008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730089-00D9-4174-BF79-007800830079}">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C700C2-0011-4BAD-92C5-00FB004D0091}">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5C00A7-00F5-46DC-BCAC-00230096001D}">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E000B-00E7-4D75-A540-001800170012}">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E0052-0053-4F5D-A6CF-00C90083006B}">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B0014-00D1-4E5E-86BC-000F004D00A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F009F-0041-4C2D-B7D3-009A0038006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0A00BC-0060-439F-ACEB-005500B8005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79002F-003C-4DD9-AEBE-00EA008600E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770064-00DB-470F-AC47-00C7003E008A}">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98007F-005A-433F-8949-00BA00FE0013}">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1900BC-0022-4435-992C-006600D40012}">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6C00FB-0089-42E2-AC93-005A00A600A8}">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B1004E-00B9-4E9D-B5E4-005500C200C8}">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75008E-0071-4963-B0E0-00F1000900B7}">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BF0093-00E2-4117-BF29-002600F40045}">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3F00D7-003C-4977-9C26-004100ED0088}">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9C004C-0065-40E5-9249-0016002C00FE}">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F40046-0021-4BAF-96B0-0093003E006E}">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D700EC-0002-474F-A4EF-006F006C0016}">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6700A6-001A-4869-A082-0042002D00F0}">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8F00C8-004F-4221-89D5-000300BC0046}">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930031-00A6-477D-A973-0060005B008D}">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920039-00AC-4FA2-9547-00C000A00013}">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DC00AB-009F-4B96-A0C0-00F9007C00DA}">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8B000D-00D1-49FD-B15D-000800AE005C}">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27003C-00F8-4614-86F9-00C7006D002C}">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8300CD-00C2-40A9-AF35-008900FC0098}">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C200B1-0071-4866-9D09-00C600C7003E}">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B700A8-004D-4A8A-A3C0-004000B9001F}">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0000F5-009D-4A68-A11B-0060006F00BA}">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7F00C5-0009-4641-85D9-003B007E0099}">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1D00F9-0005-4FFD-8E73-0054008C00D0}">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400000-00E2-4386-B742-003A003900BE}">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9700BA-0004-4DFD-9A0F-000F00600051}">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CE0043-009F-4CFE-8644-00D900F50083}">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5B0045-00FE-489C-8222-00050097002B}">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B300FD-00A4-4F61-BEDE-00A4007F0037}">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940099-0026-4311-A82D-006C000C0004}">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3C00E9-009B-4A11-A7D2-00580072001C}">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23002A-00AA-4FEC-8FC9-006500EE0033}">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77003E-00DD-4872-8450-00E000CE002A}">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ED008F-0012-49D1-945D-007900AB00EA}">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B500D2-00F1-4682-A50F-000800E70084}">
            <xm:f>NOT(ISERROR(SEARCH(("снято"),(K3))))</xm:f>
            <x14:dxf>
              <font/>
              <fill>
                <patternFill patternType="solid">
                  <fgColor rgb="FF93C47D"/>
                  <bgColor rgb="FF93C47D"/>
                </patternFill>
              </fill>
              <border>
                <left style="none"/>
                <right style="none"/>
                <top style="none"/>
                <bottom style="none"/>
                <diagonal style="none"/>
              </border>
            </x14:dxf>
          </x14:cfRule>
          <xm:sqref>K41</xm:sqref>
        </x14:conditionalFormatting>
        <x14:conditionalFormatting xmlns:xm="http://schemas.microsoft.com/office/excel/2006/main">
          <x14:cfRule type="containsText" priority="1" operator="containsText" text="снято" id="{000C00EE-00AF-41E2-9D15-0085003700DF}">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950067-00D6-44AB-AB59-009700CE007E}">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770040-001F-49F2-BF25-009000E00081}">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18003E-00DF-4439-842E-000D00480006}">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F10005-00D1-4973-B65B-00E300C30017}">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F300E0-0049-4F72-A72A-00E1009C009F}">
            <xm:f>NOT(ISERROR(SEARCH(("снято"),(K3))))</xm:f>
            <x14:dxf>
              <font/>
              <fill>
                <patternFill patternType="solid">
                  <fgColor rgb="FF93C47D"/>
                  <bgColor rgb="FF93C47D"/>
                </patternFill>
              </fill>
              <border>
                <left style="none"/>
                <right style="none"/>
                <top style="none"/>
                <bottom style="none"/>
                <diagonal style="none"/>
              </border>
            </x14:dxf>
          </x14:cfRule>
          <xm:sqref>K42</xm:sqref>
        </x14:conditionalFormatting>
        <x14:conditionalFormatting xmlns:xm="http://schemas.microsoft.com/office/excel/2006/main">
          <x14:cfRule type="containsText" priority="1" operator="containsText" text="снято" id="{00960093-0086-4690-B5A7-004600700029}">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96001F-005E-417F-9CC9-001F00A000CE}">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s>
    </ext>
  </extLst>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55" width="11.57421875"/>
    <col customWidth="1" min="2" max="2" style="755" width="18.629999999999999"/>
    <col min="3" max="3" style="756" width="12.630000000000001"/>
    <col customWidth="1" min="4" max="4" style="757" width="53.380000000000003"/>
    <col customWidth="1" min="5" max="5" style="755" width="58.7109375"/>
    <col collapsed="1" customWidth="1" min="6" max="6" style="755" width="21.379999999999999"/>
    <col customWidth="1" hidden="1" min="7" max="8" outlineLevel="1" style="755" width="14.130000000000001"/>
    <col customWidth="1" min="9" max="9" style="755" width="13.421875"/>
    <col min="10" max="11" style="755" width="12.630000000000001"/>
    <col customWidth="1" min="12" max="12" style="758" width="31.879999999999999"/>
    <col min="13" max="13" style="755" width="12.630000000000001"/>
    <col customWidth="1" min="14" max="14" style="755" width="45.7109375"/>
    <col customWidth="1" min="15" max="15" style="755" width="39.130000000000003"/>
    <col customWidth="1" min="16" max="16" style="755" width="12.28125"/>
    <col customWidth="1" min="17" max="17" style="755" width="48.00390625"/>
    <col customWidth="1" min="18" max="18" style="755" width="27.00390625"/>
    <col customWidth="1" min="19" max="19" style="755" width="14.380000000000001"/>
    <col customWidth="1" min="20" max="20" style="755" width="26.879999999999999"/>
    <col customWidth="1" min="21" max="24" style="755" width="25.629999999999999"/>
    <col min="25" max="16384" style="755" width="12.630000000000001"/>
  </cols>
  <sheetData>
    <row r="1" ht="84" collapsed="1">
      <c r="A1" s="759" t="s">
        <v>250</v>
      </c>
      <c r="B1" s="759" t="s">
        <v>251</v>
      </c>
      <c r="C1" s="760" t="s">
        <v>252</v>
      </c>
      <c r="D1" s="759" t="s">
        <v>253</v>
      </c>
      <c r="E1" s="759" t="s">
        <v>254</v>
      </c>
      <c r="F1" s="759" t="s">
        <v>255</v>
      </c>
      <c r="G1" s="761" t="s">
        <v>256</v>
      </c>
      <c r="H1" s="761" t="s">
        <v>257</v>
      </c>
      <c r="I1" s="761" t="s">
        <v>4</v>
      </c>
      <c r="J1" s="759" t="s">
        <v>258</v>
      </c>
      <c r="K1" s="759" t="s">
        <v>259</v>
      </c>
      <c r="L1" s="762" t="s">
        <v>260</v>
      </c>
      <c r="M1" s="121" t="s">
        <v>261</v>
      </c>
      <c r="N1" s="121" t="s">
        <v>262</v>
      </c>
      <c r="O1" s="120" t="s">
        <v>260</v>
      </c>
      <c r="P1" s="122" t="s">
        <v>261</v>
      </c>
      <c r="Q1" s="122" t="s">
        <v>262</v>
      </c>
      <c r="R1" s="763" t="s">
        <v>263</v>
      </c>
      <c r="S1" s="123" t="s">
        <v>261</v>
      </c>
      <c r="T1" s="123" t="s">
        <v>262</v>
      </c>
      <c r="U1" s="121" t="s">
        <v>263</v>
      </c>
      <c r="V1" s="123" t="s">
        <v>261</v>
      </c>
      <c r="W1" s="123" t="s">
        <v>262</v>
      </c>
      <c r="X1" s="121" t="s">
        <v>263</v>
      </c>
    </row>
    <row r="2" ht="52.5" hidden="1" outlineLevel="1">
      <c r="A2" s="124"/>
      <c r="B2" s="125" t="s">
        <v>264</v>
      </c>
      <c r="C2" s="270" t="s">
        <v>264</v>
      </c>
      <c r="D2" s="518" t="s">
        <v>53</v>
      </c>
      <c r="E2" s="127"/>
      <c r="F2" s="124"/>
      <c r="G2" s="129"/>
      <c r="H2" s="130" t="s">
        <v>265</v>
      </c>
      <c r="I2" s="130" t="s">
        <v>12</v>
      </c>
      <c r="J2" s="130" t="s">
        <v>13</v>
      </c>
      <c r="K2" s="130" t="s">
        <v>15</v>
      </c>
      <c r="L2" s="559" t="s">
        <v>14</v>
      </c>
      <c r="M2" s="130" t="s">
        <v>16</v>
      </c>
      <c r="N2" s="130" t="s">
        <v>17</v>
      </c>
      <c r="O2" s="130" t="s">
        <v>18</v>
      </c>
      <c r="P2" s="130" t="s">
        <v>20</v>
      </c>
      <c r="Q2" s="130" t="s">
        <v>22</v>
      </c>
      <c r="R2" s="559" t="s">
        <v>23</v>
      </c>
      <c r="S2" s="130" t="s">
        <v>24</v>
      </c>
      <c r="T2" s="130" t="s">
        <v>26</v>
      </c>
      <c r="U2" s="130" t="s">
        <v>27</v>
      </c>
      <c r="V2" s="130" t="s">
        <v>28</v>
      </c>
      <c r="W2" s="130" t="s">
        <v>29</v>
      </c>
      <c r="X2" s="130" t="s">
        <v>31</v>
      </c>
    </row>
    <row r="3" ht="31.5" hidden="1" outlineLevel="1">
      <c r="A3" s="1"/>
      <c r="B3" s="18" t="s">
        <v>266</v>
      </c>
      <c r="C3" s="273" t="s">
        <v>267</v>
      </c>
      <c r="D3" s="519" t="s">
        <v>34</v>
      </c>
      <c r="E3" s="18"/>
      <c r="F3" s="18"/>
      <c r="G3" s="129"/>
      <c r="H3" s="132">
        <f>COUNTIF($H10:$H180,"1 - Несоответствие продуктовым требованиям ПИК-Стандарт")</f>
        <v>1</v>
      </c>
      <c r="I3" s="132">
        <f>COUNTIF($H10:$H180,"2 - Несоответствие Бренд-листам ПИК")</f>
        <v>0</v>
      </c>
      <c r="J3" s="132">
        <f>COUNTIF($H10:$H180,"3 - Несоответствие Каталогу отделки")</f>
        <v>0</v>
      </c>
      <c r="K3" s="132">
        <f>COUNTIF($H10:$H180,"5 - Ошибка в применении СТМ")</f>
        <v>0</v>
      </c>
      <c r="L3" s="560">
        <f>COUNTIF($H10:$H180,"4 - Несоответствие Каталогу оборудования")</f>
        <v>0</v>
      </c>
      <c r="M3" s="132">
        <f>COUNTIF($H10:$H180,"6 - Ошибка в применении сборных ЛМ")</f>
        <v>0</v>
      </c>
      <c r="N3" s="132">
        <f>COUNTIF($H10:$H180,"7 - Ошибка в применении шкаф-пакетов")</f>
        <v>0</v>
      </c>
      <c r="O3" s="132">
        <f>COUNTIF($H10:$H180,"8 - Ошибка в применении шахт-пакетов")</f>
        <v>0</v>
      </c>
      <c r="P3" s="132">
        <f>COUNTIF($H10:$H180,"9 - Несоответствие типологическим требованиям ПИК-Стандарт")</f>
        <v>14</v>
      </c>
      <c r="Q3" s="132">
        <f>COUNTIF($H10:$H180,"10 - Несоответствие НТД РФ")</f>
        <v>1</v>
      </c>
      <c r="R3" s="560">
        <f>COUNTIF($H10:$H180,"11 - Несоответствие ИРД (кроме ТУ, СТУ), АПР, ПД")</f>
        <v>0</v>
      </c>
      <c r="S3" s="132">
        <f>COUNTIF($H10:$H180,"12 - Несоответствие требованиям ТУ, СТУ")</f>
        <v>0</v>
      </c>
      <c r="T3" s="132">
        <f>COUNTIF($H10:$H180,"13 - Ошибка в технических решениях")</f>
        <v>0</v>
      </c>
      <c r="U3" s="132">
        <f>COUNTIF($H10:$H180,"14 - Неувязка м/у собой комплектов РД")</f>
        <v>3</v>
      </c>
      <c r="V3" s="132">
        <f>COUNTIF($H10:$H180,"15 - Недостаточность информации влияющей на СМР")</f>
        <v>17</v>
      </c>
      <c r="W3" s="132">
        <f>COUNTIF($H10:$H180,"16 - Нерациональное решение")</f>
        <v>0</v>
      </c>
      <c r="X3" s="132">
        <f>COUNTIF($H10:$H180,"17 - Оформление")</f>
        <v>0</v>
      </c>
    </row>
    <row r="4" ht="25.5" hidden="1" outlineLevel="1">
      <c r="A4" s="125" t="s">
        <v>264</v>
      </c>
      <c r="B4" s="133">
        <v>9</v>
      </c>
      <c r="C4" s="276" t="s">
        <v>2410</v>
      </c>
      <c r="D4" s="134">
        <f>C4/B4</f>
        <v>1</v>
      </c>
      <c r="E4" s="235"/>
      <c r="G4" s="129"/>
      <c r="H4" s="126" t="s">
        <v>53</v>
      </c>
      <c r="I4" s="126" t="s">
        <v>53</v>
      </c>
      <c r="J4" s="126" t="s">
        <v>53</v>
      </c>
      <c r="K4" s="126" t="s">
        <v>53</v>
      </c>
      <c r="L4" s="562" t="s">
        <v>53</v>
      </c>
      <c r="M4" s="126" t="s">
        <v>53</v>
      </c>
      <c r="N4" s="126" t="s">
        <v>53</v>
      </c>
      <c r="O4" s="126" t="s">
        <v>53</v>
      </c>
      <c r="P4" s="126" t="s">
        <v>53</v>
      </c>
      <c r="Q4" s="126" t="s">
        <v>53</v>
      </c>
      <c r="R4" s="562" t="s">
        <v>53</v>
      </c>
      <c r="S4" s="126" t="s">
        <v>53</v>
      </c>
      <c r="T4" s="126" t="s">
        <v>53</v>
      </c>
      <c r="U4" s="126" t="s">
        <v>53</v>
      </c>
      <c r="V4" s="126" t="s">
        <v>53</v>
      </c>
      <c r="W4" s="126" t="s">
        <v>53</v>
      </c>
      <c r="X4" s="126" t="s">
        <v>53</v>
      </c>
    </row>
    <row r="5" hidden="1" outlineLevel="1">
      <c r="D5" s="279"/>
      <c r="E5" s="236"/>
      <c r="G5" s="126" t="s">
        <v>53</v>
      </c>
      <c r="H5" s="239"/>
      <c r="I5" s="116"/>
      <c r="J5" s="240"/>
      <c r="K5" s="116"/>
      <c r="L5" s="564"/>
      <c r="M5" s="240"/>
      <c r="N5" s="116"/>
      <c r="O5" s="240"/>
      <c r="P5" s="240"/>
      <c r="Q5" s="116"/>
      <c r="R5" s="564"/>
      <c r="S5" s="240"/>
      <c r="T5" s="116"/>
      <c r="U5" s="116"/>
      <c r="V5" s="116"/>
      <c r="W5" s="116"/>
      <c r="X5" s="116"/>
    </row>
    <row r="6" ht="21" hidden="1" outlineLevel="1">
      <c r="A6" s="18">
        <v>0.20000000000000001</v>
      </c>
      <c r="B6" s="18">
        <v>0.5</v>
      </c>
      <c r="C6" s="273">
        <v>1</v>
      </c>
      <c r="D6" s="519" t="s">
        <v>38</v>
      </c>
      <c r="E6" s="18"/>
      <c r="F6" s="18" t="s">
        <v>268</v>
      </c>
      <c r="G6" s="139">
        <f>COUNTIFS(G10:G147,"0,2")</f>
        <v>0</v>
      </c>
      <c r="H6" s="239"/>
      <c r="I6" s="116"/>
      <c r="J6" s="240"/>
      <c r="K6" s="116"/>
      <c r="L6" s="564"/>
      <c r="M6" s="240"/>
      <c r="N6" s="116"/>
      <c r="O6" s="240"/>
      <c r="P6" s="240"/>
      <c r="Q6" s="116"/>
      <c r="R6" s="564"/>
      <c r="S6" s="240"/>
      <c r="T6" s="116"/>
      <c r="U6" s="116"/>
      <c r="V6" s="116"/>
      <c r="W6" s="116"/>
      <c r="X6" s="116"/>
    </row>
    <row r="7" ht="21" hidden="1" outlineLevel="1">
      <c r="A7" s="140">
        <f>G6*0.2/B4</f>
        <v>0</v>
      </c>
      <c r="B7" s="140">
        <f>G7*0.5/B4</f>
        <v>0</v>
      </c>
      <c r="C7" s="276">
        <f>G8*1/B4</f>
        <v>2.1111111111111112</v>
      </c>
      <c r="D7" s="141">
        <f>(G6*A6+G7*B6+G8*C6)/SUM(G6:G8)</f>
        <v>1</v>
      </c>
      <c r="E7" s="241"/>
      <c r="F7" s="143" t="s">
        <v>269</v>
      </c>
      <c r="G7" s="139">
        <f>COUNTIFS(G10:G147,"0,5")</f>
        <v>0</v>
      </c>
      <c r="H7" s="239"/>
      <c r="I7" s="242"/>
      <c r="J7" s="242"/>
      <c r="K7" s="242"/>
      <c r="L7" s="566"/>
      <c r="M7" s="242"/>
      <c r="N7" s="242"/>
      <c r="O7" s="242"/>
      <c r="P7" s="242"/>
      <c r="Q7" s="242"/>
      <c r="R7" s="566"/>
      <c r="S7" s="242"/>
      <c r="T7" s="242"/>
      <c r="U7" s="242"/>
      <c r="V7" s="242"/>
      <c r="W7" s="242"/>
      <c r="X7" s="242"/>
    </row>
    <row r="8" ht="21" hidden="1" outlineLevel="1">
      <c r="A8" s="126" t="s">
        <v>53</v>
      </c>
      <c r="B8" s="126" t="s">
        <v>53</v>
      </c>
      <c r="C8" s="283" t="s">
        <v>53</v>
      </c>
      <c r="D8" s="518" t="s">
        <v>53</v>
      </c>
      <c r="E8" s="126"/>
      <c r="F8" s="18" t="s">
        <v>270</v>
      </c>
      <c r="G8" s="139">
        <f>COUNTIFS(G10:G147,"1")</f>
        <v>19</v>
      </c>
      <c r="H8" s="239"/>
      <c r="I8" s="116"/>
      <c r="J8" s="240"/>
      <c r="K8" s="116"/>
      <c r="L8" s="564"/>
      <c r="M8" s="240"/>
      <c r="N8" s="116"/>
      <c r="O8" s="240"/>
      <c r="P8" s="240"/>
      <c r="Q8" s="116"/>
      <c r="R8" s="564"/>
      <c r="S8" s="240"/>
      <c r="T8" s="116"/>
      <c r="U8" s="116"/>
      <c r="V8" s="116"/>
      <c r="W8" s="116"/>
      <c r="X8" s="116"/>
    </row>
    <row r="9">
      <c r="A9" s="145"/>
      <c r="B9" s="145"/>
      <c r="C9" s="284"/>
      <c r="D9" s="447"/>
      <c r="E9" s="145"/>
      <c r="F9" s="145"/>
      <c r="G9" s="145"/>
      <c r="H9" s="145"/>
      <c r="I9" s="243"/>
      <c r="J9" s="244"/>
      <c r="K9" s="243"/>
      <c r="L9" s="568"/>
      <c r="M9" s="244"/>
      <c r="N9" s="243"/>
      <c r="O9" s="244"/>
      <c r="P9" s="244"/>
      <c r="Q9" s="243"/>
      <c r="R9" s="568"/>
      <c r="S9" s="244"/>
      <c r="T9" s="243"/>
      <c r="U9" s="243"/>
      <c r="V9" s="243"/>
      <c r="W9" s="243"/>
      <c r="X9" s="243"/>
    </row>
    <row r="10" ht="173.25" customHeight="1">
      <c r="A10" s="448">
        <v>1</v>
      </c>
      <c r="B10" s="452" t="s">
        <v>2519</v>
      </c>
      <c r="C10" s="695" t="s">
        <v>422</v>
      </c>
      <c r="D10" s="449" t="s">
        <v>2520</v>
      </c>
      <c r="E10" s="448"/>
      <c r="F10" s="448" t="s">
        <v>2521</v>
      </c>
      <c r="G10" s="451">
        <v>1</v>
      </c>
      <c r="H10" s="452" t="s">
        <v>20</v>
      </c>
      <c r="I10" s="448" t="s">
        <v>74</v>
      </c>
      <c r="J10" s="453">
        <v>45391</v>
      </c>
      <c r="K10" s="448" t="s">
        <v>275</v>
      </c>
      <c r="L10" s="570" t="s">
        <v>2522</v>
      </c>
      <c r="M10" s="453">
        <v>45470</v>
      </c>
      <c r="N10" s="448"/>
      <c r="O10" s="453"/>
      <c r="P10" s="453"/>
      <c r="Q10" s="448"/>
      <c r="R10" s="570"/>
      <c r="S10" s="240"/>
      <c r="T10" s="116"/>
      <c r="U10" s="116"/>
      <c r="V10" s="116"/>
      <c r="W10" s="116"/>
      <c r="X10" s="116"/>
    </row>
    <row r="11" ht="114.75" customHeight="1">
      <c r="A11" s="448">
        <f t="shared" ref="A11:A49" si="21">A10+1</f>
        <v>2</v>
      </c>
      <c r="B11" s="452" t="s">
        <v>2519</v>
      </c>
      <c r="C11" s="695">
        <v>2</v>
      </c>
      <c r="D11" s="449" t="s">
        <v>2523</v>
      </c>
      <c r="E11" s="448"/>
      <c r="F11" s="448" t="s">
        <v>2524</v>
      </c>
      <c r="G11" s="451">
        <v>1</v>
      </c>
      <c r="H11" s="452" t="s">
        <v>20</v>
      </c>
      <c r="I11" s="448" t="s">
        <v>74</v>
      </c>
      <c r="J11" s="453">
        <v>45391</v>
      </c>
      <c r="K11" s="448" t="s">
        <v>275</v>
      </c>
      <c r="L11" s="570" t="s">
        <v>2525</v>
      </c>
      <c r="M11" s="453">
        <v>45470</v>
      </c>
      <c r="N11" s="448"/>
      <c r="O11" s="453"/>
      <c r="P11" s="453"/>
      <c r="Q11" s="448"/>
      <c r="R11" s="570"/>
      <c r="S11" s="240"/>
      <c r="T11" s="116"/>
      <c r="U11" s="116"/>
      <c r="V11" s="116"/>
      <c r="W11" s="116"/>
      <c r="X11" s="116"/>
    </row>
    <row r="12" ht="122.25" customHeight="1">
      <c r="A12" s="448">
        <f t="shared" si="21"/>
        <v>3</v>
      </c>
      <c r="B12" s="452" t="s">
        <v>2519</v>
      </c>
      <c r="C12" s="695">
        <v>2</v>
      </c>
      <c r="D12" s="449" t="s">
        <v>2526</v>
      </c>
      <c r="E12" s="448"/>
      <c r="F12" s="448"/>
      <c r="G12" s="451">
        <v>0.5</v>
      </c>
      <c r="H12" s="452" t="s">
        <v>28</v>
      </c>
      <c r="I12" s="448" t="s">
        <v>74</v>
      </c>
      <c r="J12" s="453">
        <v>45391</v>
      </c>
      <c r="K12" s="448" t="s">
        <v>275</v>
      </c>
      <c r="L12" s="570" t="s">
        <v>2527</v>
      </c>
      <c r="M12" s="453">
        <v>45470</v>
      </c>
      <c r="N12" s="448"/>
      <c r="O12" s="453"/>
      <c r="P12" s="453"/>
      <c r="Q12" s="448"/>
      <c r="R12" s="570"/>
      <c r="S12" s="240"/>
      <c r="T12" s="116"/>
      <c r="U12" s="116"/>
      <c r="V12" s="116"/>
      <c r="W12" s="116"/>
      <c r="X12" s="116"/>
    </row>
    <row r="13" ht="129" customHeight="1">
      <c r="A13" s="448">
        <f t="shared" si="21"/>
        <v>4</v>
      </c>
      <c r="B13" s="452" t="s">
        <v>2519</v>
      </c>
      <c r="C13" s="695">
        <v>2</v>
      </c>
      <c r="D13" s="678" t="s">
        <v>2528</v>
      </c>
      <c r="E13" s="448"/>
      <c r="F13" s="448"/>
      <c r="G13" s="451">
        <v>1</v>
      </c>
      <c r="H13" s="452" t="s">
        <v>20</v>
      </c>
      <c r="I13" s="448" t="s">
        <v>74</v>
      </c>
      <c r="J13" s="453">
        <v>45391</v>
      </c>
      <c r="K13" s="448" t="s">
        <v>275</v>
      </c>
      <c r="L13" s="570" t="s">
        <v>2529</v>
      </c>
      <c r="M13" s="453">
        <v>45470</v>
      </c>
      <c r="N13" s="448"/>
      <c r="O13" s="453"/>
      <c r="P13" s="453"/>
      <c r="Q13" s="448"/>
      <c r="R13" s="570"/>
      <c r="S13" s="240"/>
      <c r="T13" s="116"/>
      <c r="U13" s="116"/>
      <c r="V13" s="116"/>
      <c r="W13" s="116"/>
      <c r="X13" s="116"/>
    </row>
    <row r="14" ht="162.75" customHeight="1">
      <c r="A14" s="448">
        <f t="shared" si="21"/>
        <v>5</v>
      </c>
      <c r="B14" s="452" t="s">
        <v>2519</v>
      </c>
      <c r="C14" s="695">
        <v>2</v>
      </c>
      <c r="D14" s="449" t="s">
        <v>2530</v>
      </c>
      <c r="E14" s="448"/>
      <c r="F14" s="448"/>
      <c r="G14" s="451">
        <v>0.5</v>
      </c>
      <c r="H14" s="452" t="s">
        <v>28</v>
      </c>
      <c r="I14" s="448" t="s">
        <v>74</v>
      </c>
      <c r="J14" s="453">
        <v>45391</v>
      </c>
      <c r="K14" s="448" t="s">
        <v>275</v>
      </c>
      <c r="L14" s="569" t="s">
        <v>2531</v>
      </c>
      <c r="M14" s="453">
        <v>45470</v>
      </c>
      <c r="N14" s="448"/>
      <c r="O14" s="448"/>
      <c r="P14" s="448"/>
      <c r="Q14" s="448"/>
      <c r="R14" s="569"/>
      <c r="S14" s="116"/>
      <c r="T14" s="116"/>
      <c r="U14" s="116"/>
      <c r="V14" s="116"/>
      <c r="W14" s="116"/>
      <c r="X14" s="116"/>
    </row>
    <row r="15" ht="168" customHeight="1">
      <c r="A15" s="448">
        <f t="shared" si="21"/>
        <v>6</v>
      </c>
      <c r="B15" s="452" t="s">
        <v>2532</v>
      </c>
      <c r="C15" s="695">
        <v>2</v>
      </c>
      <c r="D15" s="449" t="s">
        <v>2533</v>
      </c>
      <c r="E15" s="448"/>
      <c r="F15" s="448"/>
      <c r="G15" s="451">
        <v>0.5</v>
      </c>
      <c r="H15" s="452" t="s">
        <v>28</v>
      </c>
      <c r="I15" s="448" t="s">
        <v>74</v>
      </c>
      <c r="J15" s="453">
        <v>45391</v>
      </c>
      <c r="K15" s="448" t="s">
        <v>275</v>
      </c>
      <c r="L15" s="569" t="s">
        <v>2534</v>
      </c>
      <c r="M15" s="453">
        <v>45470</v>
      </c>
      <c r="N15" s="448" t="s">
        <v>2535</v>
      </c>
      <c r="O15" s="448"/>
      <c r="P15" s="640">
        <v>45496</v>
      </c>
      <c r="Q15" s="448"/>
      <c r="R15" s="569"/>
      <c r="S15" s="116"/>
      <c r="T15" s="116"/>
      <c r="U15" s="116"/>
      <c r="V15" s="116"/>
      <c r="W15" s="116"/>
      <c r="X15" s="116"/>
    </row>
    <row r="16" ht="70.5" customHeight="1">
      <c r="A16" s="448">
        <f t="shared" si="21"/>
        <v>7</v>
      </c>
      <c r="B16" s="452" t="s">
        <v>2519</v>
      </c>
      <c r="C16" s="695">
        <v>2</v>
      </c>
      <c r="D16" s="449" t="s">
        <v>2536</v>
      </c>
      <c r="E16" s="448"/>
      <c r="F16" s="448"/>
      <c r="G16" s="451">
        <v>0.5</v>
      </c>
      <c r="H16" s="452" t="s">
        <v>28</v>
      </c>
      <c r="I16" s="448" t="s">
        <v>74</v>
      </c>
      <c r="J16" s="453">
        <v>45391</v>
      </c>
      <c r="K16" s="448" t="s">
        <v>275</v>
      </c>
      <c r="L16" s="569" t="s">
        <v>2537</v>
      </c>
      <c r="M16" s="453">
        <v>45470</v>
      </c>
      <c r="N16" s="448"/>
      <c r="O16" s="448"/>
      <c r="P16" s="448"/>
      <c r="Q16" s="448"/>
      <c r="R16" s="569"/>
      <c r="S16" s="116"/>
      <c r="T16" s="116"/>
      <c r="U16" s="116"/>
      <c r="V16" s="116"/>
      <c r="W16" s="116"/>
      <c r="X16" s="116"/>
    </row>
    <row r="17" ht="227.25" customHeight="1">
      <c r="A17" s="448">
        <f t="shared" si="21"/>
        <v>8</v>
      </c>
      <c r="B17" s="452" t="s">
        <v>2538</v>
      </c>
      <c r="C17" s="695">
        <v>2</v>
      </c>
      <c r="D17" s="449" t="s">
        <v>2539</v>
      </c>
      <c r="E17" s="448"/>
      <c r="F17" s="448"/>
      <c r="G17" s="451">
        <v>0.5</v>
      </c>
      <c r="H17" s="452" t="s">
        <v>28</v>
      </c>
      <c r="I17" s="448" t="s">
        <v>74</v>
      </c>
      <c r="J17" s="453">
        <v>45391</v>
      </c>
      <c r="K17" s="448" t="s">
        <v>281</v>
      </c>
      <c r="L17" s="569" t="s">
        <v>2540</v>
      </c>
      <c r="M17" s="453">
        <v>45470</v>
      </c>
      <c r="N17" s="764" t="s">
        <v>2541</v>
      </c>
      <c r="O17" s="448"/>
      <c r="P17" s="640">
        <v>45496</v>
      </c>
      <c r="Q17" s="641" t="s">
        <v>2542</v>
      </c>
      <c r="R17" s="569" t="s">
        <v>2349</v>
      </c>
      <c r="S17" s="116"/>
      <c r="T17" s="116"/>
      <c r="U17" s="116"/>
      <c r="V17" s="116"/>
      <c r="W17" s="116"/>
      <c r="X17" s="116"/>
    </row>
    <row r="18" ht="176.25" customHeight="1">
      <c r="A18" s="448">
        <f t="shared" si="21"/>
        <v>9</v>
      </c>
      <c r="B18" s="452" t="s">
        <v>2519</v>
      </c>
      <c r="C18" s="695" t="s">
        <v>2543</v>
      </c>
      <c r="D18" s="449" t="s">
        <v>2544</v>
      </c>
      <c r="E18" s="448"/>
      <c r="F18" s="448"/>
      <c r="G18" s="451">
        <v>1</v>
      </c>
      <c r="H18" s="452" t="s">
        <v>27</v>
      </c>
      <c r="I18" s="448" t="s">
        <v>74</v>
      </c>
      <c r="J18" s="453">
        <v>45391</v>
      </c>
      <c r="K18" s="448" t="s">
        <v>275</v>
      </c>
      <c r="L18" s="569" t="s">
        <v>2545</v>
      </c>
      <c r="M18" s="453">
        <v>45470</v>
      </c>
      <c r="N18" s="448"/>
      <c r="O18" s="448"/>
      <c r="P18" s="448"/>
      <c r="Q18" s="448"/>
      <c r="R18" s="569"/>
      <c r="S18" s="116"/>
      <c r="T18" s="116"/>
      <c r="U18" s="116"/>
      <c r="V18" s="116"/>
      <c r="W18" s="116"/>
      <c r="X18" s="116"/>
    </row>
    <row r="19" ht="156.75" customHeight="1">
      <c r="A19" s="448">
        <f t="shared" si="21"/>
        <v>10</v>
      </c>
      <c r="B19" s="452" t="s">
        <v>2519</v>
      </c>
      <c r="C19" s="695" t="s">
        <v>2546</v>
      </c>
      <c r="D19" s="449" t="s">
        <v>2547</v>
      </c>
      <c r="E19" s="448"/>
      <c r="F19" s="448" t="s">
        <v>2521</v>
      </c>
      <c r="G19" s="451">
        <v>0.5</v>
      </c>
      <c r="H19" s="452" t="s">
        <v>28</v>
      </c>
      <c r="I19" s="448" t="s">
        <v>74</v>
      </c>
      <c r="J19" s="453">
        <v>45391</v>
      </c>
      <c r="K19" s="448" t="s">
        <v>275</v>
      </c>
      <c r="L19" s="569" t="s">
        <v>2548</v>
      </c>
      <c r="M19" s="453">
        <v>45470</v>
      </c>
      <c r="N19" s="448"/>
      <c r="O19" s="448"/>
      <c r="P19" s="448"/>
      <c r="Q19" s="448"/>
      <c r="R19" s="569"/>
      <c r="S19" s="116"/>
      <c r="T19" s="116"/>
      <c r="U19" s="116"/>
      <c r="V19" s="116"/>
      <c r="W19" s="116"/>
      <c r="X19" s="116"/>
    </row>
    <row r="20" ht="67.5" customHeight="1">
      <c r="A20" s="448">
        <f t="shared" si="21"/>
        <v>11</v>
      </c>
      <c r="B20" s="452" t="s">
        <v>2519</v>
      </c>
      <c r="C20" s="695" t="s">
        <v>1612</v>
      </c>
      <c r="D20" s="449" t="s">
        <v>2549</v>
      </c>
      <c r="E20" s="448"/>
      <c r="F20" s="448" t="s">
        <v>2521</v>
      </c>
      <c r="G20" s="451">
        <v>0.5</v>
      </c>
      <c r="H20" s="452" t="s">
        <v>28</v>
      </c>
      <c r="I20" s="448" t="s">
        <v>74</v>
      </c>
      <c r="J20" s="453">
        <v>45391</v>
      </c>
      <c r="K20" s="448" t="s">
        <v>275</v>
      </c>
      <c r="L20" s="569" t="s">
        <v>2550</v>
      </c>
      <c r="M20" s="453">
        <v>45470</v>
      </c>
      <c r="N20" s="448"/>
      <c r="O20" s="448"/>
      <c r="P20" s="448"/>
      <c r="Q20" s="448"/>
      <c r="R20" s="569"/>
      <c r="S20" s="116"/>
      <c r="T20" s="116"/>
      <c r="U20" s="116"/>
      <c r="V20" s="116"/>
      <c r="W20" s="116"/>
      <c r="X20" s="116"/>
    </row>
    <row r="21" ht="183" customHeight="1">
      <c r="A21" s="448">
        <f t="shared" si="21"/>
        <v>12</v>
      </c>
      <c r="B21" s="452" t="s">
        <v>2551</v>
      </c>
      <c r="C21" s="695" t="s">
        <v>2546</v>
      </c>
      <c r="D21" s="449" t="s">
        <v>2552</v>
      </c>
      <c r="E21" s="448"/>
      <c r="F21" s="448" t="s">
        <v>2521</v>
      </c>
      <c r="G21" s="451">
        <v>0.5</v>
      </c>
      <c r="H21" s="452" t="s">
        <v>28</v>
      </c>
      <c r="I21" s="448" t="s">
        <v>74</v>
      </c>
      <c r="J21" s="453">
        <v>45391</v>
      </c>
      <c r="K21" s="448" t="s">
        <v>281</v>
      </c>
      <c r="L21" s="569" t="s">
        <v>2553</v>
      </c>
      <c r="M21" s="640">
        <v>45496</v>
      </c>
      <c r="N21" s="641" t="s">
        <v>2554</v>
      </c>
      <c r="O21" s="448" t="s">
        <v>2357</v>
      </c>
      <c r="P21" s="640"/>
      <c r="Q21" s="641"/>
      <c r="R21" s="569"/>
      <c r="S21" s="116"/>
      <c r="T21" s="116"/>
      <c r="U21" s="116"/>
      <c r="V21" s="116"/>
      <c r="W21" s="116"/>
      <c r="X21" s="116"/>
    </row>
    <row r="22" ht="127.5" customHeight="1">
      <c r="A22" s="448">
        <f t="shared" si="21"/>
        <v>13</v>
      </c>
      <c r="B22" s="452" t="s">
        <v>2551</v>
      </c>
      <c r="C22" s="695" t="s">
        <v>1612</v>
      </c>
      <c r="D22" s="765" t="s">
        <v>2555</v>
      </c>
      <c r="E22" s="448"/>
      <c r="F22" s="448"/>
      <c r="G22" s="451">
        <v>1</v>
      </c>
      <c r="H22" s="452" t="s">
        <v>20</v>
      </c>
      <c r="I22" s="448" t="s">
        <v>74</v>
      </c>
      <c r="J22" s="453">
        <v>45391</v>
      </c>
      <c r="K22" s="448" t="s">
        <v>275</v>
      </c>
      <c r="L22" s="569" t="s">
        <v>2556</v>
      </c>
      <c r="M22" s="640">
        <v>45496</v>
      </c>
      <c r="N22" s="448"/>
      <c r="O22" s="448"/>
      <c r="P22" s="640"/>
      <c r="Q22" s="448"/>
      <c r="R22" s="569"/>
      <c r="S22" s="116"/>
      <c r="T22" s="116"/>
      <c r="U22" s="116"/>
      <c r="V22" s="116"/>
      <c r="W22" s="116"/>
      <c r="X22" s="116"/>
    </row>
    <row r="23" ht="108.75" customHeight="1">
      <c r="A23" s="448">
        <f t="shared" si="21"/>
        <v>14</v>
      </c>
      <c r="B23" s="452" t="s">
        <v>2551</v>
      </c>
      <c r="C23" s="695">
        <v>2</v>
      </c>
      <c r="D23" s="449" t="s">
        <v>2557</v>
      </c>
      <c r="E23" s="448"/>
      <c r="F23" s="448"/>
      <c r="G23" s="451">
        <v>0.5</v>
      </c>
      <c r="H23" s="452" t="s">
        <v>28</v>
      </c>
      <c r="I23" s="448" t="s">
        <v>74</v>
      </c>
      <c r="J23" s="453">
        <v>45391</v>
      </c>
      <c r="K23" s="448" t="s">
        <v>275</v>
      </c>
      <c r="L23" s="569" t="s">
        <v>2558</v>
      </c>
      <c r="M23" s="640">
        <v>45496</v>
      </c>
      <c r="N23" s="448"/>
      <c r="O23" s="448"/>
      <c r="P23" s="640"/>
      <c r="Q23" s="448"/>
      <c r="R23" s="569"/>
      <c r="S23" s="116"/>
      <c r="T23" s="116"/>
      <c r="U23" s="116"/>
      <c r="V23" s="116"/>
      <c r="W23" s="116"/>
      <c r="X23" s="116"/>
    </row>
    <row r="24" ht="86.25" customHeight="1">
      <c r="A24" s="448">
        <f t="shared" si="21"/>
        <v>15</v>
      </c>
      <c r="B24" s="452" t="s">
        <v>2551</v>
      </c>
      <c r="C24" s="695" t="s">
        <v>442</v>
      </c>
      <c r="D24" s="449" t="s">
        <v>2559</v>
      </c>
      <c r="E24" s="448"/>
      <c r="F24" s="448"/>
      <c r="G24" s="451">
        <v>1</v>
      </c>
      <c r="H24" s="452" t="s">
        <v>20</v>
      </c>
      <c r="I24" s="448" t="s">
        <v>74</v>
      </c>
      <c r="J24" s="453">
        <v>45391</v>
      </c>
      <c r="K24" s="448" t="s">
        <v>275</v>
      </c>
      <c r="L24" s="569" t="s">
        <v>2560</v>
      </c>
      <c r="M24" s="640">
        <v>45496</v>
      </c>
      <c r="N24" s="448"/>
      <c r="O24" s="448"/>
      <c r="P24" s="640"/>
      <c r="Q24" s="448"/>
      <c r="R24" s="569"/>
      <c r="S24" s="116"/>
      <c r="T24" s="116"/>
      <c r="U24" s="116"/>
      <c r="V24" s="116"/>
      <c r="W24" s="116"/>
      <c r="X24" s="116"/>
    </row>
    <row r="25" ht="98.25" customHeight="1">
      <c r="A25" s="448">
        <f t="shared" si="21"/>
        <v>16</v>
      </c>
      <c r="B25" s="452" t="s">
        <v>2551</v>
      </c>
      <c r="C25" s="695" t="s">
        <v>442</v>
      </c>
      <c r="D25" s="449" t="s">
        <v>2561</v>
      </c>
      <c r="E25" s="448"/>
      <c r="F25" s="448" t="s">
        <v>2521</v>
      </c>
      <c r="G25" s="451">
        <v>0.5</v>
      </c>
      <c r="H25" s="452" t="s">
        <v>28</v>
      </c>
      <c r="I25" s="448" t="s">
        <v>74</v>
      </c>
      <c r="J25" s="453">
        <v>45391</v>
      </c>
      <c r="K25" s="448" t="s">
        <v>275</v>
      </c>
      <c r="L25" s="569" t="s">
        <v>2562</v>
      </c>
      <c r="M25" s="640">
        <v>45496</v>
      </c>
      <c r="N25" s="448"/>
      <c r="O25" s="448"/>
      <c r="P25" s="640"/>
      <c r="Q25" s="448"/>
      <c r="R25" s="569"/>
      <c r="S25" s="116"/>
      <c r="T25" s="116"/>
      <c r="U25" s="116"/>
      <c r="V25" s="116"/>
      <c r="W25" s="116"/>
      <c r="X25" s="116"/>
    </row>
    <row r="26" ht="234" customHeight="1">
      <c r="A26" s="448">
        <f t="shared" si="21"/>
        <v>17</v>
      </c>
      <c r="B26" s="452" t="s">
        <v>2551</v>
      </c>
      <c r="C26" s="695" t="s">
        <v>442</v>
      </c>
      <c r="D26" s="743" t="s">
        <v>2563</v>
      </c>
      <c r="E26" s="448"/>
      <c r="F26" s="448" t="s">
        <v>2521</v>
      </c>
      <c r="G26" s="451">
        <v>1</v>
      </c>
      <c r="H26" s="452" t="s">
        <v>20</v>
      </c>
      <c r="I26" s="448" t="s">
        <v>74</v>
      </c>
      <c r="J26" s="453">
        <v>45391</v>
      </c>
      <c r="K26" s="448" t="s">
        <v>275</v>
      </c>
      <c r="L26" s="569" t="s">
        <v>2564</v>
      </c>
      <c r="M26" s="640">
        <v>45496</v>
      </c>
      <c r="N26" s="448"/>
      <c r="O26" s="448"/>
      <c r="P26" s="640"/>
      <c r="Q26" s="448"/>
      <c r="R26" s="569"/>
      <c r="S26" s="116"/>
      <c r="T26" s="116"/>
      <c r="U26" s="116"/>
      <c r="V26" s="116"/>
      <c r="W26" s="116"/>
      <c r="X26" s="116"/>
    </row>
    <row r="27" ht="249" customHeight="1">
      <c r="A27" s="448">
        <f t="shared" si="21"/>
        <v>18</v>
      </c>
      <c r="B27" s="452" t="s">
        <v>2551</v>
      </c>
      <c r="C27" s="695" t="s">
        <v>442</v>
      </c>
      <c r="D27" s="449" t="s">
        <v>2565</v>
      </c>
      <c r="E27" s="448"/>
      <c r="F27" s="448" t="s">
        <v>2521</v>
      </c>
      <c r="G27" s="451">
        <v>1</v>
      </c>
      <c r="H27" s="452" t="s">
        <v>20</v>
      </c>
      <c r="I27" s="448" t="s">
        <v>74</v>
      </c>
      <c r="J27" s="453">
        <v>45391</v>
      </c>
      <c r="K27" s="448" t="s">
        <v>281</v>
      </c>
      <c r="L27" s="569" t="s">
        <v>2566</v>
      </c>
      <c r="M27" s="766">
        <v>45496</v>
      </c>
      <c r="N27" s="641" t="s">
        <v>2567</v>
      </c>
      <c r="O27" s="448" t="s">
        <v>2568</v>
      </c>
      <c r="P27" s="640"/>
      <c r="Q27" s="448"/>
      <c r="R27" s="569"/>
      <c r="S27" s="116"/>
      <c r="T27" s="116"/>
      <c r="U27" s="116"/>
      <c r="V27" s="116"/>
      <c r="W27" s="116"/>
      <c r="X27" s="116"/>
    </row>
    <row r="28" ht="245.25" customHeight="1">
      <c r="A28" s="448">
        <f t="shared" si="21"/>
        <v>19</v>
      </c>
      <c r="B28" s="452" t="s">
        <v>2551</v>
      </c>
      <c r="C28" s="695" t="s">
        <v>442</v>
      </c>
      <c r="D28" s="449" t="s">
        <v>2569</v>
      </c>
      <c r="E28" s="448"/>
      <c r="F28" s="448" t="s">
        <v>2521</v>
      </c>
      <c r="G28" s="451">
        <v>1</v>
      </c>
      <c r="H28" s="452" t="s">
        <v>20</v>
      </c>
      <c r="I28" s="448" t="s">
        <v>74</v>
      </c>
      <c r="J28" s="453">
        <v>45391</v>
      </c>
      <c r="K28" s="448" t="s">
        <v>275</v>
      </c>
      <c r="L28" s="569" t="s">
        <v>2570</v>
      </c>
      <c r="M28" s="640">
        <v>45496</v>
      </c>
      <c r="N28" s="641"/>
      <c r="O28" s="448"/>
      <c r="P28" s="640"/>
      <c r="Q28" s="448"/>
      <c r="R28" s="569"/>
      <c r="S28" s="116"/>
      <c r="T28" s="116"/>
      <c r="U28" s="116"/>
      <c r="V28" s="116"/>
      <c r="W28" s="116"/>
      <c r="X28" s="116"/>
    </row>
    <row r="29" ht="57" customHeight="1">
      <c r="A29" s="448">
        <f t="shared" si="21"/>
        <v>20</v>
      </c>
      <c r="B29" s="452" t="s">
        <v>2551</v>
      </c>
      <c r="C29" s="695" t="s">
        <v>442</v>
      </c>
      <c r="D29" s="449" t="s">
        <v>2571</v>
      </c>
      <c r="E29" s="448"/>
      <c r="F29" s="448"/>
      <c r="G29" s="451">
        <v>0.5</v>
      </c>
      <c r="H29" s="452" t="s">
        <v>28</v>
      </c>
      <c r="I29" s="448" t="s">
        <v>74</v>
      </c>
      <c r="J29" s="453">
        <v>45391</v>
      </c>
      <c r="K29" s="448" t="s">
        <v>275</v>
      </c>
      <c r="L29" s="569" t="s">
        <v>2572</v>
      </c>
      <c r="M29" s="640">
        <v>45496</v>
      </c>
      <c r="N29" s="448"/>
      <c r="O29" s="448"/>
      <c r="P29" s="640"/>
      <c r="Q29" s="448"/>
      <c r="R29" s="569"/>
      <c r="S29" s="116"/>
      <c r="T29" s="116"/>
      <c r="U29" s="116"/>
      <c r="V29" s="116"/>
      <c r="W29" s="116"/>
      <c r="X29" s="116"/>
    </row>
    <row r="30" ht="126" customHeight="1">
      <c r="A30" s="448">
        <f t="shared" si="21"/>
        <v>21</v>
      </c>
      <c r="B30" s="452" t="s">
        <v>2551</v>
      </c>
      <c r="C30" s="695" t="s">
        <v>442</v>
      </c>
      <c r="D30" s="449" t="s">
        <v>2573</v>
      </c>
      <c r="E30" s="448"/>
      <c r="F30" s="448" t="s">
        <v>2521</v>
      </c>
      <c r="G30" s="451">
        <v>1</v>
      </c>
      <c r="H30" s="452" t="s">
        <v>20</v>
      </c>
      <c r="I30" s="448" t="s">
        <v>74</v>
      </c>
      <c r="J30" s="453">
        <v>45391</v>
      </c>
      <c r="K30" s="448" t="s">
        <v>275</v>
      </c>
      <c r="L30" s="569" t="s">
        <v>2574</v>
      </c>
      <c r="M30" s="640">
        <v>45496</v>
      </c>
      <c r="N30" s="448"/>
      <c r="O30" s="448"/>
      <c r="P30" s="640"/>
      <c r="Q30" s="448"/>
      <c r="R30" s="569"/>
      <c r="S30" s="116"/>
      <c r="T30" s="116"/>
      <c r="U30" s="116"/>
      <c r="V30" s="116"/>
      <c r="W30" s="116"/>
      <c r="X30" s="116"/>
    </row>
    <row r="31" ht="117.75" customHeight="1">
      <c r="A31" s="448">
        <f t="shared" si="21"/>
        <v>22</v>
      </c>
      <c r="B31" s="452" t="s">
        <v>2551</v>
      </c>
      <c r="C31" s="695" t="s">
        <v>442</v>
      </c>
      <c r="D31" s="449" t="s">
        <v>2575</v>
      </c>
      <c r="E31" s="448"/>
      <c r="F31" s="448"/>
      <c r="G31" s="451">
        <v>0.5</v>
      </c>
      <c r="H31" s="452" t="s">
        <v>28</v>
      </c>
      <c r="I31" s="448" t="s">
        <v>74</v>
      </c>
      <c r="J31" s="453">
        <v>45391</v>
      </c>
      <c r="K31" s="448" t="s">
        <v>275</v>
      </c>
      <c r="L31" s="569" t="s">
        <v>2576</v>
      </c>
      <c r="M31" s="640">
        <v>45496</v>
      </c>
      <c r="N31" s="448"/>
      <c r="O31" s="448"/>
      <c r="P31" s="640"/>
      <c r="Q31" s="448"/>
      <c r="R31" s="569"/>
      <c r="S31" s="116"/>
      <c r="T31" s="116"/>
      <c r="U31" s="116"/>
      <c r="V31" s="116"/>
      <c r="W31" s="116"/>
      <c r="X31" s="116"/>
    </row>
    <row r="32" ht="58.799999999999997" customHeight="1">
      <c r="A32" s="448">
        <f t="shared" si="21"/>
        <v>23</v>
      </c>
      <c r="B32" s="452" t="s">
        <v>2551</v>
      </c>
      <c r="C32" s="695"/>
      <c r="D32" s="449" t="s">
        <v>2577</v>
      </c>
      <c r="E32" s="448"/>
      <c r="F32" s="448"/>
      <c r="G32" s="451">
        <v>0.5</v>
      </c>
      <c r="H32" s="452" t="s">
        <v>28</v>
      </c>
      <c r="I32" s="448" t="s">
        <v>74</v>
      </c>
      <c r="J32" s="453">
        <v>45391</v>
      </c>
      <c r="K32" s="448" t="s">
        <v>275</v>
      </c>
      <c r="L32" s="569" t="s">
        <v>2578</v>
      </c>
      <c r="M32" s="640">
        <v>45496</v>
      </c>
      <c r="N32" s="448"/>
      <c r="O32" s="448"/>
      <c r="P32" s="640"/>
      <c r="Q32" s="448"/>
      <c r="R32" s="569"/>
      <c r="S32" s="116"/>
      <c r="T32" s="116"/>
      <c r="U32" s="116"/>
      <c r="V32" s="116"/>
      <c r="W32" s="116"/>
      <c r="X32" s="116"/>
    </row>
    <row r="33" ht="123" customHeight="1">
      <c r="A33" s="448">
        <f t="shared" si="21"/>
        <v>24</v>
      </c>
      <c r="B33" s="452" t="s">
        <v>2551</v>
      </c>
      <c r="C33" s="695" t="s">
        <v>1187</v>
      </c>
      <c r="D33" s="449" t="s">
        <v>2579</v>
      </c>
      <c r="E33" s="448"/>
      <c r="F33" s="448" t="s">
        <v>2580</v>
      </c>
      <c r="G33" s="451">
        <v>1</v>
      </c>
      <c r="H33" s="452" t="s">
        <v>20</v>
      </c>
      <c r="I33" s="448" t="s">
        <v>74</v>
      </c>
      <c r="J33" s="453">
        <v>45391</v>
      </c>
      <c r="K33" s="448" t="s">
        <v>377</v>
      </c>
      <c r="L33" s="569" t="s">
        <v>2581</v>
      </c>
      <c r="M33" s="640">
        <v>45496</v>
      </c>
      <c r="N33" s="580" t="s">
        <v>2582</v>
      </c>
      <c r="O33" s="448"/>
      <c r="P33" s="640"/>
      <c r="Q33" s="448"/>
      <c r="R33" s="569"/>
      <c r="S33" s="116"/>
      <c r="T33" s="116"/>
      <c r="U33" s="116"/>
      <c r="V33" s="116"/>
      <c r="W33" s="116"/>
      <c r="X33" s="116"/>
    </row>
    <row r="34" ht="141.75" customHeight="1">
      <c r="A34" s="448">
        <f t="shared" si="21"/>
        <v>25</v>
      </c>
      <c r="B34" s="452" t="s">
        <v>2551</v>
      </c>
      <c r="C34" s="695">
        <v>5</v>
      </c>
      <c r="D34" s="765" t="s">
        <v>2583</v>
      </c>
      <c r="E34" s="448"/>
      <c r="F34" s="448" t="s">
        <v>2580</v>
      </c>
      <c r="G34" s="451">
        <v>1</v>
      </c>
      <c r="H34" s="452" t="s">
        <v>265</v>
      </c>
      <c r="I34" s="448" t="s">
        <v>74</v>
      </c>
      <c r="J34" s="453">
        <v>45391</v>
      </c>
      <c r="K34" s="448" t="s">
        <v>275</v>
      </c>
      <c r="L34" s="569" t="s">
        <v>2584</v>
      </c>
      <c r="M34" s="640">
        <v>45496</v>
      </c>
      <c r="N34" s="448" t="s">
        <v>2585</v>
      </c>
      <c r="O34" s="448"/>
      <c r="P34" s="640"/>
      <c r="Q34" s="448"/>
      <c r="R34" s="569"/>
      <c r="S34" s="116"/>
      <c r="T34" s="116"/>
      <c r="U34" s="116"/>
      <c r="V34" s="116"/>
      <c r="W34" s="116"/>
      <c r="X34" s="116"/>
    </row>
    <row r="35" ht="134.25" customHeight="1">
      <c r="A35" s="448">
        <f t="shared" si="21"/>
        <v>26</v>
      </c>
      <c r="B35" s="452" t="s">
        <v>2551</v>
      </c>
      <c r="C35" s="695">
        <v>5</v>
      </c>
      <c r="D35" s="449" t="s">
        <v>2586</v>
      </c>
      <c r="E35" s="448"/>
      <c r="F35" s="448" t="s">
        <v>2580</v>
      </c>
      <c r="G35" s="451">
        <v>0.5</v>
      </c>
      <c r="H35" s="452" t="s">
        <v>28</v>
      </c>
      <c r="I35" s="448" t="s">
        <v>74</v>
      </c>
      <c r="J35" s="453">
        <v>45391</v>
      </c>
      <c r="K35" s="448" t="s">
        <v>275</v>
      </c>
      <c r="L35" s="569" t="s">
        <v>2587</v>
      </c>
      <c r="M35" s="640">
        <v>45496</v>
      </c>
      <c r="N35" s="448"/>
      <c r="O35" s="448"/>
      <c r="P35" s="640"/>
      <c r="Q35" s="448"/>
      <c r="R35" s="569"/>
      <c r="S35" s="116"/>
      <c r="T35" s="116"/>
      <c r="U35" s="116"/>
      <c r="V35" s="116"/>
      <c r="W35" s="116"/>
      <c r="X35" s="116"/>
    </row>
    <row r="36" ht="142.5" customHeight="1">
      <c r="A36" s="448">
        <f t="shared" si="21"/>
        <v>27</v>
      </c>
      <c r="B36" s="452" t="s">
        <v>2551</v>
      </c>
      <c r="C36" s="695">
        <v>5</v>
      </c>
      <c r="D36" s="765" t="s">
        <v>2588</v>
      </c>
      <c r="E36" s="448"/>
      <c r="F36" s="448" t="s">
        <v>2580</v>
      </c>
      <c r="G36" s="451">
        <v>0.5</v>
      </c>
      <c r="H36" s="452" t="s">
        <v>28</v>
      </c>
      <c r="I36" s="448" t="s">
        <v>74</v>
      </c>
      <c r="J36" s="453">
        <v>45391</v>
      </c>
      <c r="K36" s="448" t="s">
        <v>275</v>
      </c>
      <c r="L36" s="569" t="s">
        <v>2589</v>
      </c>
      <c r="M36" s="640">
        <v>45496</v>
      </c>
      <c r="N36" s="448" t="s">
        <v>2590</v>
      </c>
      <c r="O36" s="448"/>
      <c r="P36" s="640"/>
      <c r="Q36" s="448"/>
      <c r="R36" s="569"/>
      <c r="S36" s="116"/>
      <c r="T36" s="116"/>
      <c r="U36" s="116"/>
      <c r="V36" s="116"/>
      <c r="W36" s="116"/>
      <c r="X36" s="116"/>
    </row>
    <row r="37" ht="91.5" customHeight="1">
      <c r="A37" s="448">
        <f t="shared" si="21"/>
        <v>28</v>
      </c>
      <c r="B37" s="452" t="s">
        <v>2551</v>
      </c>
      <c r="C37" s="695" t="s">
        <v>2591</v>
      </c>
      <c r="D37" s="765" t="s">
        <v>2592</v>
      </c>
      <c r="E37" s="448"/>
      <c r="F37" s="580" t="s">
        <v>2593</v>
      </c>
      <c r="G37" s="451">
        <v>0.5</v>
      </c>
      <c r="H37" s="452" t="s">
        <v>28</v>
      </c>
      <c r="I37" s="448" t="s">
        <v>74</v>
      </c>
      <c r="J37" s="453">
        <v>45391</v>
      </c>
      <c r="K37" s="448" t="s">
        <v>275</v>
      </c>
      <c r="L37" s="569" t="s">
        <v>2594</v>
      </c>
      <c r="M37" s="640">
        <v>45496</v>
      </c>
      <c r="N37" s="448"/>
      <c r="O37" s="448"/>
      <c r="P37" s="640"/>
      <c r="Q37" s="448"/>
      <c r="R37" s="569"/>
      <c r="S37" s="116"/>
      <c r="T37" s="116"/>
      <c r="U37" s="116"/>
      <c r="V37" s="116"/>
      <c r="W37" s="116"/>
      <c r="X37" s="116"/>
    </row>
    <row r="38" ht="102.75" customHeight="1">
      <c r="A38" s="448">
        <f t="shared" si="21"/>
        <v>29</v>
      </c>
      <c r="B38" s="452" t="s">
        <v>2551</v>
      </c>
      <c r="C38" s="695" t="s">
        <v>2595</v>
      </c>
      <c r="D38" s="449" t="s">
        <v>2596</v>
      </c>
      <c r="E38" s="448"/>
      <c r="F38" s="580" t="s">
        <v>2593</v>
      </c>
      <c r="G38" s="451">
        <v>1</v>
      </c>
      <c r="H38" s="452" t="s">
        <v>20</v>
      </c>
      <c r="I38" s="448" t="s">
        <v>74</v>
      </c>
      <c r="J38" s="453">
        <v>45391</v>
      </c>
      <c r="K38" s="448" t="s">
        <v>275</v>
      </c>
      <c r="L38" s="569" t="s">
        <v>2597</v>
      </c>
      <c r="M38" s="640">
        <v>45496</v>
      </c>
      <c r="N38" s="448"/>
      <c r="O38" s="448"/>
      <c r="P38" s="640"/>
      <c r="Q38" s="448"/>
      <c r="R38" s="569"/>
      <c r="S38" s="116"/>
      <c r="T38" s="116"/>
      <c r="U38" s="116"/>
      <c r="V38" s="116"/>
      <c r="W38" s="116"/>
      <c r="X38" s="116"/>
    </row>
    <row r="39" ht="87" customHeight="1">
      <c r="A39" s="448">
        <f t="shared" si="21"/>
        <v>30</v>
      </c>
      <c r="B39" s="452" t="s">
        <v>2551</v>
      </c>
      <c r="C39" s="695" t="s">
        <v>2242</v>
      </c>
      <c r="D39" s="449" t="s">
        <v>2598</v>
      </c>
      <c r="E39" s="225"/>
      <c r="F39" s="664" t="s">
        <v>2593</v>
      </c>
      <c r="G39" s="451">
        <v>1</v>
      </c>
      <c r="H39" s="452" t="s">
        <v>20</v>
      </c>
      <c r="I39" s="448" t="s">
        <v>74</v>
      </c>
      <c r="J39" s="453">
        <v>45391</v>
      </c>
      <c r="K39" s="448" t="s">
        <v>281</v>
      </c>
      <c r="L39" s="767" t="s">
        <v>2599</v>
      </c>
      <c r="M39" s="640">
        <v>45496</v>
      </c>
      <c r="N39" s="580" t="s">
        <v>2600</v>
      </c>
      <c r="O39" s="768" t="s">
        <v>2601</v>
      </c>
      <c r="P39" s="640"/>
      <c r="Q39" s="664"/>
      <c r="R39" s="723"/>
    </row>
    <row r="40" ht="77.25" customHeight="1">
      <c r="A40" s="448"/>
      <c r="B40" s="452" t="s">
        <v>2551</v>
      </c>
      <c r="C40" s="695" t="s">
        <v>2595</v>
      </c>
      <c r="D40" s="449" t="s">
        <v>2602</v>
      </c>
      <c r="E40" s="448"/>
      <c r="F40" s="448"/>
      <c r="G40" s="451">
        <v>1</v>
      </c>
      <c r="H40" s="452" t="s">
        <v>20</v>
      </c>
      <c r="I40" s="448" t="s">
        <v>74</v>
      </c>
      <c r="J40" s="453">
        <v>45391</v>
      </c>
      <c r="K40" s="769"/>
      <c r="L40" s="770" t="s">
        <v>2338</v>
      </c>
      <c r="M40" s="640"/>
      <c r="N40" s="448" t="s">
        <v>2603</v>
      </c>
      <c r="O40" s="448"/>
      <c r="P40" s="640"/>
      <c r="Q40" s="448"/>
      <c r="R40" s="569"/>
      <c r="S40" s="116"/>
      <c r="T40" s="116"/>
      <c r="U40" s="116"/>
      <c r="V40" s="116"/>
      <c r="W40" s="116"/>
      <c r="X40" s="116"/>
    </row>
    <row r="41" ht="188.25" customHeight="1">
      <c r="A41" s="448">
        <f>A39+1</f>
        <v>31</v>
      </c>
      <c r="B41" s="452" t="s">
        <v>2551</v>
      </c>
      <c r="C41" s="695" t="s">
        <v>2546</v>
      </c>
      <c r="D41" s="449" t="s">
        <v>2604</v>
      </c>
      <c r="E41" s="448"/>
      <c r="F41" s="448" t="s">
        <v>2605</v>
      </c>
      <c r="G41" s="451">
        <v>1</v>
      </c>
      <c r="H41" s="452" t="s">
        <v>22</v>
      </c>
      <c r="I41" s="448" t="s">
        <v>74</v>
      </c>
      <c r="J41" s="453">
        <v>45391</v>
      </c>
      <c r="K41" s="448" t="s">
        <v>275</v>
      </c>
      <c r="L41" s="771" t="s">
        <v>2606</v>
      </c>
      <c r="M41" s="640">
        <v>45496</v>
      </c>
      <c r="N41" s="448"/>
      <c r="O41" s="448"/>
      <c r="P41" s="640"/>
      <c r="Q41" s="448"/>
      <c r="R41" s="569"/>
      <c r="S41" s="116"/>
      <c r="T41" s="116"/>
      <c r="U41" s="116"/>
      <c r="V41" s="116"/>
      <c r="W41" s="116"/>
      <c r="X41" s="116"/>
    </row>
    <row r="42" ht="52.5">
      <c r="A42" s="448">
        <f t="shared" si="21"/>
        <v>32</v>
      </c>
      <c r="B42" s="452" t="s">
        <v>2551</v>
      </c>
      <c r="C42" s="695" t="s">
        <v>2439</v>
      </c>
      <c r="D42" s="449" t="s">
        <v>2607</v>
      </c>
      <c r="E42" s="448"/>
      <c r="F42" s="448"/>
      <c r="G42" s="451">
        <v>0.5</v>
      </c>
      <c r="H42" s="452" t="s">
        <v>28</v>
      </c>
      <c r="I42" s="448" t="s">
        <v>74</v>
      </c>
      <c r="J42" s="453">
        <v>45391</v>
      </c>
      <c r="K42" s="448" t="s">
        <v>275</v>
      </c>
      <c r="L42" s="569" t="s">
        <v>2608</v>
      </c>
      <c r="M42" s="640">
        <v>45496</v>
      </c>
      <c r="N42" s="448"/>
      <c r="O42" s="448"/>
      <c r="P42" s="640"/>
      <c r="Q42" s="448"/>
      <c r="R42" s="569"/>
      <c r="S42" s="116"/>
      <c r="T42" s="116"/>
      <c r="U42" s="116"/>
      <c r="V42" s="116"/>
      <c r="W42" s="116"/>
      <c r="X42" s="116"/>
    </row>
    <row r="43" ht="51.600000000000001" customHeight="1">
      <c r="A43" s="448">
        <f t="shared" si="21"/>
        <v>33</v>
      </c>
      <c r="B43" s="452" t="s">
        <v>2551</v>
      </c>
      <c r="C43" s="695">
        <v>9</v>
      </c>
      <c r="D43" s="449" t="s">
        <v>2609</v>
      </c>
      <c r="E43" s="448"/>
      <c r="F43" s="448"/>
      <c r="G43" s="451">
        <v>1</v>
      </c>
      <c r="H43" s="452" t="s">
        <v>27</v>
      </c>
      <c r="I43" s="448" t="s">
        <v>74</v>
      </c>
      <c r="J43" s="453">
        <v>45391</v>
      </c>
      <c r="K43" s="448" t="s">
        <v>275</v>
      </c>
      <c r="L43" s="569" t="s">
        <v>2610</v>
      </c>
      <c r="M43" s="640">
        <v>45496</v>
      </c>
      <c r="N43" s="448"/>
      <c r="O43" s="448"/>
      <c r="P43" s="640"/>
      <c r="Q43" s="448"/>
      <c r="R43" s="569"/>
      <c r="S43" s="116"/>
      <c r="T43" s="116"/>
      <c r="U43" s="116"/>
      <c r="V43" s="116"/>
      <c r="W43" s="116"/>
      <c r="X43" s="116"/>
    </row>
    <row r="44" ht="198.75" customHeight="1">
      <c r="A44" s="448">
        <f t="shared" si="21"/>
        <v>34</v>
      </c>
      <c r="B44" s="452" t="s">
        <v>2551</v>
      </c>
      <c r="C44" s="695" t="s">
        <v>2410</v>
      </c>
      <c r="D44" s="449" t="s">
        <v>2611</v>
      </c>
      <c r="E44" s="448"/>
      <c r="F44" s="448" t="s">
        <v>2521</v>
      </c>
      <c r="G44" s="451">
        <v>1</v>
      </c>
      <c r="H44" s="452" t="s">
        <v>27</v>
      </c>
      <c r="I44" s="448" t="s">
        <v>74</v>
      </c>
      <c r="J44" s="453">
        <v>45391</v>
      </c>
      <c r="K44" s="448" t="s">
        <v>275</v>
      </c>
      <c r="L44" s="569" t="s">
        <v>2612</v>
      </c>
      <c r="M44" s="640">
        <v>45496</v>
      </c>
      <c r="N44" s="448"/>
      <c r="O44" s="448"/>
      <c r="P44" s="640"/>
      <c r="Q44" s="448"/>
      <c r="R44" s="569"/>
      <c r="S44" s="116"/>
      <c r="T44" s="116"/>
      <c r="U44" s="116"/>
      <c r="V44" s="116"/>
      <c r="W44" s="116"/>
      <c r="X44" s="116"/>
    </row>
    <row r="45" ht="191.25">
      <c r="A45" s="448">
        <f t="shared" si="21"/>
        <v>35</v>
      </c>
      <c r="B45" s="452" t="s">
        <v>2551</v>
      </c>
      <c r="C45" s="695" t="s">
        <v>2543</v>
      </c>
      <c r="D45" s="449" t="s">
        <v>2613</v>
      </c>
      <c r="E45" s="448"/>
      <c r="F45" s="448" t="s">
        <v>2521</v>
      </c>
      <c r="G45" s="451">
        <v>1</v>
      </c>
      <c r="H45" s="452" t="s">
        <v>20</v>
      </c>
      <c r="I45" s="448" t="s">
        <v>74</v>
      </c>
      <c r="J45" s="453">
        <v>45391</v>
      </c>
      <c r="K45" s="448" t="s">
        <v>275</v>
      </c>
      <c r="L45" s="569" t="s">
        <v>2614</v>
      </c>
      <c r="M45" s="640">
        <v>45496</v>
      </c>
      <c r="N45" s="448"/>
      <c r="O45" s="448"/>
      <c r="P45" s="640"/>
      <c r="Q45" s="448"/>
      <c r="R45" s="569"/>
      <c r="S45" s="116"/>
      <c r="T45" s="116"/>
      <c r="U45" s="116"/>
      <c r="V45" s="116"/>
      <c r="W45" s="116"/>
      <c r="X45" s="116"/>
    </row>
    <row r="46" ht="102">
      <c r="A46" s="448">
        <f t="shared" si="21"/>
        <v>36</v>
      </c>
      <c r="B46" s="452" t="s">
        <v>2551</v>
      </c>
      <c r="C46" s="695">
        <v>1</v>
      </c>
      <c r="D46" s="449" t="s">
        <v>2615</v>
      </c>
      <c r="E46" s="448"/>
      <c r="F46" s="448"/>
      <c r="G46" s="451"/>
      <c r="H46" s="452"/>
      <c r="I46" s="448" t="s">
        <v>74</v>
      </c>
      <c r="J46" s="453">
        <v>45391</v>
      </c>
      <c r="K46" s="448" t="s">
        <v>275</v>
      </c>
      <c r="L46" s="569" t="s">
        <v>2616</v>
      </c>
      <c r="M46" s="640">
        <v>45496</v>
      </c>
      <c r="N46" s="448"/>
      <c r="O46" s="448"/>
      <c r="P46" s="640"/>
      <c r="Q46" s="448"/>
      <c r="R46" s="569"/>
      <c r="S46" s="116"/>
      <c r="T46" s="116"/>
      <c r="U46" s="116"/>
      <c r="V46" s="116"/>
      <c r="W46" s="116"/>
      <c r="X46" s="116"/>
    </row>
    <row r="47" ht="42">
      <c r="A47" s="448">
        <f t="shared" si="21"/>
        <v>37</v>
      </c>
      <c r="B47" s="452" t="s">
        <v>2551</v>
      </c>
      <c r="C47" s="695" t="s">
        <v>1187</v>
      </c>
      <c r="D47" s="449" t="s">
        <v>2617</v>
      </c>
      <c r="E47" s="448"/>
      <c r="F47" s="448"/>
      <c r="G47" s="451"/>
      <c r="H47" s="452"/>
      <c r="I47" s="448" t="s">
        <v>74</v>
      </c>
      <c r="J47" s="640">
        <v>45415</v>
      </c>
      <c r="K47" s="448" t="s">
        <v>275</v>
      </c>
      <c r="L47" s="569" t="s">
        <v>2618</v>
      </c>
      <c r="M47" s="640">
        <v>45496</v>
      </c>
      <c r="N47" s="448"/>
      <c r="O47" s="448"/>
      <c r="P47" s="640"/>
      <c r="Q47" s="448"/>
      <c r="R47" s="569"/>
      <c r="S47" s="116"/>
      <c r="T47" s="116"/>
      <c r="U47" s="116"/>
      <c r="V47" s="116"/>
      <c r="W47" s="116"/>
      <c r="X47" s="116"/>
    </row>
    <row r="48" ht="67.5">
      <c r="A48" s="448">
        <f t="shared" si="21"/>
        <v>38</v>
      </c>
      <c r="B48" s="452" t="s">
        <v>2551</v>
      </c>
      <c r="C48" s="695"/>
      <c r="D48" s="449" t="s">
        <v>2619</v>
      </c>
      <c r="E48" s="448"/>
      <c r="F48" s="104" t="s">
        <v>2620</v>
      </c>
      <c r="G48" s="451"/>
      <c r="H48" s="452"/>
      <c r="I48" s="448" t="s">
        <v>74</v>
      </c>
      <c r="J48" s="640">
        <v>45462</v>
      </c>
      <c r="K48" s="463" t="s">
        <v>275</v>
      </c>
      <c r="L48" s="569" t="s">
        <v>2621</v>
      </c>
      <c r="M48" s="640">
        <v>45496</v>
      </c>
      <c r="N48" s="448"/>
      <c r="O48" s="448"/>
      <c r="P48" s="640"/>
      <c r="Q48" s="448"/>
      <c r="R48" s="569"/>
      <c r="S48" s="116"/>
      <c r="T48" s="116"/>
      <c r="U48" s="116"/>
      <c r="V48" s="116"/>
      <c r="W48" s="116"/>
      <c r="X48" s="116"/>
    </row>
    <row r="49" ht="42">
      <c r="A49" s="448">
        <f t="shared" si="21"/>
        <v>39</v>
      </c>
      <c r="B49" s="452" t="s">
        <v>2551</v>
      </c>
      <c r="C49" s="695"/>
      <c r="D49" s="449" t="s">
        <v>2622</v>
      </c>
      <c r="E49" s="448"/>
      <c r="F49" s="448"/>
      <c r="G49" s="451"/>
      <c r="H49" s="452"/>
      <c r="I49" s="448" t="s">
        <v>74</v>
      </c>
      <c r="J49" s="640">
        <v>45462</v>
      </c>
      <c r="K49" s="463" t="s">
        <v>275</v>
      </c>
      <c r="L49" s="569" t="s">
        <v>2623</v>
      </c>
      <c r="M49" s="640">
        <v>45496</v>
      </c>
      <c r="N49" s="448"/>
      <c r="O49" s="448"/>
      <c r="P49" s="640"/>
      <c r="Q49" s="448"/>
      <c r="R49" s="569"/>
      <c r="S49" s="116"/>
      <c r="T49" s="116"/>
      <c r="U49" s="116"/>
      <c r="V49" s="116"/>
      <c r="W49" s="116"/>
      <c r="X49" s="116"/>
    </row>
    <row r="50" ht="58.5" customHeight="1">
      <c r="A50" s="448">
        <v>41</v>
      </c>
      <c r="B50" s="452" t="s">
        <v>2624</v>
      </c>
      <c r="C50" s="695" t="s">
        <v>442</v>
      </c>
      <c r="D50" s="449" t="s">
        <v>2625</v>
      </c>
      <c r="E50" s="448"/>
      <c r="F50" s="448"/>
      <c r="G50" s="451"/>
      <c r="H50" s="452"/>
      <c r="I50" s="448" t="s">
        <v>74</v>
      </c>
      <c r="J50" s="453">
        <v>45470</v>
      </c>
      <c r="K50" s="463" t="s">
        <v>281</v>
      </c>
      <c r="L50" s="569"/>
      <c r="M50" s="640">
        <v>45496</v>
      </c>
      <c r="N50" s="448" t="s">
        <v>2626</v>
      </c>
      <c r="O50" s="448"/>
      <c r="P50" s="640"/>
      <c r="Q50" s="448"/>
      <c r="R50" s="569"/>
      <c r="S50" s="116"/>
      <c r="T50" s="116"/>
      <c r="U50" s="116"/>
      <c r="V50" s="116"/>
      <c r="W50" s="116"/>
      <c r="X50" s="116"/>
    </row>
    <row r="51" ht="87" customHeight="1">
      <c r="A51" s="448">
        <v>42</v>
      </c>
      <c r="B51" s="452" t="s">
        <v>2627</v>
      </c>
      <c r="C51" s="695" t="s">
        <v>442</v>
      </c>
      <c r="D51" s="449" t="s">
        <v>2628</v>
      </c>
      <c r="E51" s="448"/>
      <c r="F51" s="448"/>
      <c r="G51" s="451"/>
      <c r="H51" s="452"/>
      <c r="I51" s="448" t="s">
        <v>74</v>
      </c>
      <c r="J51" s="453">
        <v>45470</v>
      </c>
      <c r="K51" s="463" t="s">
        <v>275</v>
      </c>
      <c r="L51" s="569"/>
      <c r="M51" s="640">
        <v>45496</v>
      </c>
      <c r="N51" s="448"/>
      <c r="O51" s="448"/>
      <c r="P51" s="640"/>
      <c r="Q51" s="448"/>
      <c r="R51" s="569"/>
      <c r="S51" s="116"/>
      <c r="T51" s="116"/>
      <c r="U51" s="116"/>
      <c r="V51" s="116"/>
      <c r="W51" s="116"/>
      <c r="X51" s="116"/>
    </row>
    <row r="52" ht="31.5">
      <c r="A52" s="448">
        <v>43</v>
      </c>
      <c r="B52" s="452" t="s">
        <v>2629</v>
      </c>
      <c r="C52" s="695"/>
      <c r="D52" s="449" t="s">
        <v>2630</v>
      </c>
      <c r="E52" s="448"/>
      <c r="F52" s="448"/>
      <c r="G52" s="451"/>
      <c r="H52" s="452"/>
      <c r="I52" s="448" t="s">
        <v>74</v>
      </c>
      <c r="J52" s="453">
        <v>45470</v>
      </c>
      <c r="K52" s="463" t="s">
        <v>2631</v>
      </c>
      <c r="L52" s="569"/>
      <c r="M52" s="640"/>
      <c r="N52" s="448"/>
      <c r="O52" s="448"/>
      <c r="P52" s="640"/>
      <c r="Q52" s="448"/>
      <c r="R52" s="569"/>
      <c r="S52" s="116"/>
      <c r="T52" s="116"/>
      <c r="U52" s="116"/>
      <c r="V52" s="116"/>
      <c r="W52" s="116"/>
      <c r="X52" s="116"/>
    </row>
    <row r="53" ht="31.5">
      <c r="A53" s="448">
        <v>44</v>
      </c>
      <c r="B53" s="452" t="s">
        <v>2629</v>
      </c>
      <c r="C53" s="695"/>
      <c r="D53" s="449" t="s">
        <v>2632</v>
      </c>
      <c r="E53" s="448"/>
      <c r="F53" s="448"/>
      <c r="G53" s="451"/>
      <c r="H53" s="452"/>
      <c r="I53" s="448" t="s">
        <v>74</v>
      </c>
      <c r="J53" s="453">
        <v>45470</v>
      </c>
      <c r="K53" s="463" t="s">
        <v>2631</v>
      </c>
      <c r="L53" s="569"/>
      <c r="M53" s="448"/>
      <c r="N53" s="448"/>
      <c r="O53" s="448"/>
      <c r="P53" s="448"/>
      <c r="Q53" s="448"/>
      <c r="R53" s="569"/>
      <c r="S53" s="116"/>
      <c r="T53" s="116"/>
      <c r="U53" s="116"/>
      <c r="V53" s="116"/>
      <c r="W53" s="116"/>
      <c r="X53" s="116"/>
    </row>
    <row r="54">
      <c r="A54" s="448"/>
      <c r="B54" s="448"/>
      <c r="C54" s="695"/>
      <c r="D54" s="449"/>
      <c r="E54" s="448"/>
      <c r="F54" s="448"/>
      <c r="G54" s="451"/>
      <c r="H54" s="452"/>
      <c r="I54" s="448"/>
      <c r="J54" s="448"/>
      <c r="K54" s="448"/>
      <c r="L54" s="569"/>
      <c r="M54" s="448"/>
      <c r="N54" s="448"/>
      <c r="O54" s="448"/>
      <c r="P54" s="448"/>
      <c r="Q54" s="448"/>
      <c r="R54" s="569"/>
      <c r="S54" s="116"/>
      <c r="T54" s="116"/>
      <c r="U54" s="116"/>
      <c r="V54" s="116"/>
      <c r="W54" s="116"/>
      <c r="X54" s="116"/>
    </row>
    <row r="55">
      <c r="A55" s="116"/>
      <c r="B55" s="116"/>
      <c r="C55" s="287"/>
      <c r="D55" s="238"/>
      <c r="E55" s="116"/>
      <c r="F55" s="116"/>
      <c r="G55" s="129"/>
      <c r="H55" s="149"/>
      <c r="I55" s="116"/>
      <c r="J55" s="116"/>
      <c r="K55" s="116"/>
      <c r="L55" s="582"/>
      <c r="M55" s="116"/>
      <c r="N55" s="116"/>
      <c r="O55" s="116"/>
      <c r="P55" s="116"/>
      <c r="Q55" s="116"/>
      <c r="R55" s="582"/>
      <c r="S55" s="116"/>
      <c r="T55" s="116"/>
      <c r="U55" s="116"/>
      <c r="V55" s="116"/>
      <c r="W55" s="116"/>
      <c r="X55" s="116"/>
    </row>
    <row r="56">
      <c r="A56" s="116"/>
      <c r="B56" s="116"/>
      <c r="C56" s="287"/>
      <c r="D56" s="238"/>
      <c r="E56" s="116"/>
      <c r="F56" s="116"/>
      <c r="G56" s="129"/>
      <c r="H56" s="149"/>
      <c r="I56" s="116"/>
      <c r="J56" s="116"/>
      <c r="K56" s="116"/>
      <c r="L56" s="582"/>
      <c r="M56" s="116"/>
      <c r="N56" s="116"/>
      <c r="O56" s="116"/>
      <c r="P56" s="116"/>
      <c r="Q56" s="116"/>
      <c r="R56" s="582"/>
      <c r="S56" s="116"/>
      <c r="T56" s="116"/>
      <c r="U56" s="116"/>
      <c r="V56" s="116"/>
      <c r="W56" s="116"/>
      <c r="X56" s="116"/>
    </row>
    <row r="57">
      <c r="A57" s="116"/>
      <c r="B57" s="116"/>
      <c r="C57" s="287"/>
      <c r="D57" s="238"/>
      <c r="E57" s="116"/>
      <c r="F57" s="116"/>
      <c r="G57" s="129"/>
      <c r="H57" s="149"/>
      <c r="I57" s="116"/>
      <c r="J57" s="116"/>
      <c r="K57" s="116"/>
      <c r="L57" s="582"/>
      <c r="M57" s="116"/>
      <c r="N57" s="116"/>
      <c r="O57" s="116"/>
      <c r="P57" s="116"/>
      <c r="Q57" s="116"/>
      <c r="R57" s="582"/>
      <c r="S57" s="116"/>
      <c r="T57" s="116"/>
      <c r="U57" s="116"/>
      <c r="V57" s="116"/>
      <c r="W57" s="116"/>
      <c r="X57" s="116"/>
    </row>
    <row r="58">
      <c r="A58" s="116"/>
      <c r="B58" s="116"/>
      <c r="C58" s="287"/>
      <c r="D58" s="238"/>
      <c r="E58" s="116"/>
      <c r="F58" s="116"/>
      <c r="G58" s="129"/>
      <c r="H58" s="149"/>
      <c r="I58" s="116"/>
      <c r="J58" s="116"/>
      <c r="K58" s="116"/>
      <c r="L58" s="582"/>
      <c r="M58" s="116"/>
      <c r="N58" s="116"/>
      <c r="O58" s="116"/>
      <c r="P58" s="116"/>
      <c r="Q58" s="116"/>
      <c r="R58" s="582"/>
      <c r="S58" s="116"/>
      <c r="T58" s="116"/>
      <c r="U58" s="116"/>
      <c r="V58" s="116"/>
      <c r="W58" s="116"/>
      <c r="X58" s="116"/>
    </row>
    <row r="59">
      <c r="A59" s="116"/>
      <c r="B59" s="116"/>
      <c r="C59" s="287"/>
      <c r="D59" s="238"/>
      <c r="E59" s="116"/>
      <c r="F59" s="116"/>
      <c r="G59" s="129"/>
      <c r="H59" s="149"/>
      <c r="I59" s="116"/>
      <c r="J59" s="116"/>
      <c r="K59" s="116"/>
      <c r="L59" s="582"/>
      <c r="M59" s="116"/>
      <c r="N59" s="116"/>
      <c r="O59" s="116"/>
      <c r="P59" s="116"/>
      <c r="Q59" s="116"/>
      <c r="R59" s="582"/>
      <c r="S59" s="116"/>
      <c r="T59" s="116"/>
      <c r="U59" s="116"/>
      <c r="V59" s="116"/>
      <c r="W59" s="116"/>
      <c r="X59" s="116"/>
    </row>
    <row r="60">
      <c r="A60" s="116"/>
      <c r="B60" s="116"/>
      <c r="C60" s="287"/>
      <c r="D60" s="238"/>
      <c r="E60" s="116"/>
      <c r="F60" s="116"/>
      <c r="G60" s="129"/>
      <c r="H60" s="149"/>
      <c r="I60" s="116"/>
      <c r="J60" s="116"/>
      <c r="K60" s="116"/>
      <c r="L60" s="582"/>
      <c r="M60" s="116"/>
      <c r="N60" s="116"/>
      <c r="O60" s="116"/>
      <c r="P60" s="116"/>
      <c r="Q60" s="116"/>
      <c r="R60" s="582"/>
      <c r="S60" s="116"/>
      <c r="T60" s="116"/>
      <c r="U60" s="116"/>
      <c r="V60" s="116"/>
      <c r="W60" s="116"/>
      <c r="X60" s="116"/>
    </row>
    <row r="61">
      <c r="A61" s="116"/>
      <c r="B61" s="116"/>
      <c r="C61" s="287"/>
      <c r="D61" s="238"/>
      <c r="E61" s="116"/>
      <c r="F61" s="116"/>
      <c r="G61" s="129"/>
      <c r="H61" s="149"/>
      <c r="I61" s="116"/>
      <c r="J61" s="116"/>
      <c r="K61" s="116"/>
      <c r="L61" s="582"/>
      <c r="M61" s="116"/>
      <c r="N61" s="116"/>
      <c r="O61" s="116"/>
      <c r="P61" s="116"/>
      <c r="Q61" s="116"/>
      <c r="R61" s="582"/>
      <c r="S61" s="116"/>
      <c r="T61" s="116"/>
      <c r="U61" s="116"/>
      <c r="V61" s="116"/>
      <c r="W61" s="116"/>
      <c r="X61" s="116"/>
    </row>
    <row r="62">
      <c r="A62" s="116"/>
      <c r="B62" s="116"/>
      <c r="C62" s="287"/>
      <c r="D62" s="238"/>
      <c r="E62" s="116"/>
      <c r="F62" s="116"/>
      <c r="G62" s="129"/>
      <c r="H62" s="149"/>
      <c r="I62" s="116"/>
      <c r="J62" s="116"/>
      <c r="K62" s="116"/>
      <c r="L62" s="582"/>
      <c r="M62" s="116"/>
      <c r="N62" s="116"/>
      <c r="O62" s="116"/>
      <c r="P62" s="116"/>
      <c r="Q62" s="116"/>
      <c r="R62" s="582"/>
      <c r="S62" s="116"/>
      <c r="T62" s="116"/>
      <c r="U62" s="116"/>
      <c r="V62" s="116"/>
      <c r="W62" s="116"/>
      <c r="X62" s="116"/>
    </row>
    <row r="63">
      <c r="A63" s="116"/>
      <c r="B63" s="116"/>
      <c r="C63" s="287"/>
      <c r="D63" s="238"/>
      <c r="E63" s="116"/>
      <c r="F63" s="116"/>
      <c r="G63" s="129"/>
      <c r="H63" s="149"/>
      <c r="I63" s="116"/>
      <c r="J63" s="116"/>
      <c r="K63" s="116"/>
      <c r="L63" s="582"/>
      <c r="M63" s="116"/>
      <c r="N63" s="116"/>
      <c r="O63" s="116"/>
      <c r="P63" s="116"/>
      <c r="Q63" s="116"/>
      <c r="R63" s="582"/>
      <c r="S63" s="116"/>
      <c r="T63" s="116"/>
      <c r="U63" s="116"/>
      <c r="V63" s="116"/>
      <c r="W63" s="116"/>
      <c r="X63" s="116"/>
    </row>
    <row r="64">
      <c r="A64" s="116"/>
      <c r="B64" s="116"/>
      <c r="C64" s="287"/>
      <c r="D64" s="238"/>
      <c r="E64" s="116"/>
      <c r="F64" s="116"/>
      <c r="G64" s="129"/>
      <c r="H64" s="149"/>
      <c r="I64" s="116"/>
      <c r="J64" s="116"/>
      <c r="K64" s="116"/>
      <c r="L64" s="582"/>
      <c r="M64" s="116"/>
      <c r="N64" s="116"/>
      <c r="O64" s="116"/>
      <c r="P64" s="116"/>
      <c r="Q64" s="116"/>
      <c r="R64" s="582"/>
      <c r="S64" s="116"/>
      <c r="T64" s="116"/>
      <c r="U64" s="116"/>
      <c r="V64" s="116"/>
      <c r="W64" s="116"/>
      <c r="X64" s="116"/>
    </row>
    <row r="65">
      <c r="A65" s="116"/>
      <c r="B65" s="116"/>
      <c r="C65" s="287"/>
      <c r="D65" s="238"/>
      <c r="E65" s="116"/>
      <c r="F65" s="116"/>
      <c r="G65" s="129"/>
      <c r="H65" s="149"/>
      <c r="I65" s="116"/>
      <c r="J65" s="116"/>
      <c r="K65" s="116"/>
      <c r="L65" s="582"/>
      <c r="M65" s="116"/>
      <c r="N65" s="116"/>
      <c r="O65" s="116"/>
      <c r="P65" s="116"/>
      <c r="Q65" s="116"/>
      <c r="R65" s="582"/>
      <c r="S65" s="116"/>
      <c r="T65" s="116"/>
      <c r="U65" s="116"/>
      <c r="V65" s="116"/>
      <c r="W65" s="116"/>
      <c r="X65" s="116"/>
    </row>
    <row r="66">
      <c r="A66" s="116"/>
      <c r="B66" s="116"/>
      <c r="C66" s="287"/>
      <c r="D66" s="238"/>
      <c r="E66" s="116"/>
      <c r="F66" s="116"/>
      <c r="G66" s="129"/>
      <c r="H66" s="149"/>
      <c r="I66" s="116"/>
      <c r="J66" s="116"/>
      <c r="K66" s="116"/>
      <c r="L66" s="582"/>
      <c r="M66" s="116"/>
      <c r="N66" s="116"/>
      <c r="O66" s="116"/>
      <c r="P66" s="116"/>
      <c r="Q66" s="116"/>
      <c r="R66" s="582"/>
      <c r="S66" s="116"/>
      <c r="T66" s="116"/>
      <c r="U66" s="116"/>
      <c r="V66" s="116"/>
      <c r="W66" s="116"/>
      <c r="X66" s="116"/>
    </row>
    <row r="67">
      <c r="A67" s="116"/>
      <c r="B67" s="116"/>
      <c r="C67" s="287"/>
      <c r="D67" s="238"/>
      <c r="E67" s="116"/>
      <c r="F67" s="116"/>
      <c r="G67" s="129"/>
      <c r="H67" s="149"/>
      <c r="I67" s="116"/>
      <c r="J67" s="116"/>
      <c r="K67" s="116"/>
      <c r="L67" s="582"/>
      <c r="M67" s="116"/>
      <c r="N67" s="116"/>
      <c r="O67" s="116"/>
      <c r="P67" s="116"/>
      <c r="Q67" s="116"/>
      <c r="R67" s="582"/>
      <c r="S67" s="116"/>
      <c r="T67" s="116"/>
      <c r="U67" s="116"/>
      <c r="V67" s="116"/>
      <c r="W67" s="116"/>
      <c r="X67" s="116"/>
    </row>
    <row r="68">
      <c r="A68" s="116"/>
      <c r="B68" s="116"/>
      <c r="C68" s="287"/>
      <c r="D68" s="238"/>
      <c r="E68" s="116"/>
      <c r="F68" s="116"/>
      <c r="G68" s="129"/>
      <c r="H68" s="149"/>
      <c r="I68" s="116"/>
      <c r="J68" s="116"/>
      <c r="K68" s="116"/>
      <c r="L68" s="582"/>
      <c r="M68" s="116"/>
      <c r="N68" s="116"/>
      <c r="O68" s="116"/>
      <c r="P68" s="116"/>
      <c r="Q68" s="116"/>
      <c r="R68" s="582"/>
      <c r="S68" s="116"/>
      <c r="T68" s="116"/>
      <c r="U68" s="116"/>
      <c r="V68" s="116"/>
      <c r="W68" s="116"/>
      <c r="X68" s="116"/>
    </row>
    <row r="69">
      <c r="A69" s="116"/>
      <c r="B69" s="116"/>
      <c r="C69" s="287"/>
      <c r="D69" s="238"/>
      <c r="E69" s="116"/>
      <c r="F69" s="116"/>
      <c r="G69" s="129"/>
      <c r="H69" s="149"/>
      <c r="I69" s="116"/>
      <c r="J69" s="116"/>
      <c r="K69" s="116"/>
      <c r="L69" s="582"/>
      <c r="M69" s="116"/>
      <c r="N69" s="116"/>
      <c r="O69" s="116"/>
      <c r="P69" s="116"/>
      <c r="Q69" s="116"/>
      <c r="R69" s="582"/>
      <c r="S69" s="116"/>
      <c r="T69" s="116"/>
      <c r="U69" s="116"/>
      <c r="V69" s="116"/>
      <c r="W69" s="116"/>
      <c r="X69" s="116"/>
    </row>
    <row r="70">
      <c r="A70" s="116"/>
      <c r="B70" s="116"/>
      <c r="C70" s="287"/>
      <c r="D70" s="238"/>
      <c r="E70" s="116"/>
      <c r="F70" s="116"/>
      <c r="G70" s="129"/>
      <c r="H70" s="149"/>
      <c r="I70" s="116"/>
      <c r="J70" s="116"/>
      <c r="K70" s="116"/>
      <c r="L70" s="582"/>
      <c r="M70" s="116"/>
      <c r="N70" s="116"/>
      <c r="O70" s="116"/>
      <c r="P70" s="116"/>
      <c r="Q70" s="116"/>
      <c r="R70" s="582"/>
      <c r="S70" s="116"/>
      <c r="T70" s="116"/>
      <c r="U70" s="116"/>
      <c r="V70" s="116"/>
      <c r="W70" s="116"/>
      <c r="X70" s="116"/>
    </row>
    <row r="71">
      <c r="A71" s="116"/>
      <c r="B71" s="116"/>
      <c r="C71" s="287"/>
      <c r="D71" s="238"/>
      <c r="E71" s="116"/>
      <c r="F71" s="116"/>
      <c r="G71" s="129"/>
      <c r="H71" s="149"/>
      <c r="I71" s="116"/>
      <c r="J71" s="116"/>
      <c r="K71" s="116"/>
      <c r="L71" s="582"/>
      <c r="M71" s="116"/>
      <c r="N71" s="116"/>
      <c r="O71" s="116"/>
      <c r="P71" s="116"/>
      <c r="Q71" s="116"/>
      <c r="R71" s="582"/>
      <c r="S71" s="116"/>
      <c r="T71" s="116"/>
      <c r="U71" s="116"/>
      <c r="V71" s="116"/>
      <c r="W71" s="116"/>
      <c r="X71" s="116"/>
    </row>
    <row r="72">
      <c r="A72" s="116"/>
      <c r="B72" s="116"/>
      <c r="C72" s="287"/>
      <c r="D72" s="238"/>
      <c r="E72" s="116"/>
      <c r="F72" s="116"/>
      <c r="G72" s="129"/>
      <c r="H72" s="149"/>
      <c r="I72" s="116"/>
      <c r="J72" s="116"/>
      <c r="K72" s="116"/>
      <c r="L72" s="582"/>
      <c r="M72" s="116"/>
      <c r="N72" s="116"/>
      <c r="O72" s="116"/>
      <c r="P72" s="116"/>
      <c r="Q72" s="116"/>
      <c r="R72" s="582"/>
      <c r="S72" s="116"/>
      <c r="T72" s="116"/>
      <c r="U72" s="116"/>
      <c r="V72" s="116"/>
      <c r="W72" s="116"/>
      <c r="X72" s="116"/>
    </row>
    <row r="73">
      <c r="A73" s="116"/>
      <c r="B73" s="116"/>
      <c r="C73" s="287"/>
      <c r="D73" s="238"/>
      <c r="E73" s="116"/>
      <c r="F73" s="116"/>
      <c r="G73" s="129"/>
      <c r="H73" s="149"/>
      <c r="I73" s="116"/>
      <c r="J73" s="116"/>
      <c r="K73" s="116"/>
      <c r="L73" s="582"/>
      <c r="M73" s="116"/>
      <c r="N73" s="116"/>
      <c r="O73" s="116"/>
      <c r="P73" s="116"/>
      <c r="Q73" s="116"/>
      <c r="R73" s="582"/>
      <c r="S73" s="116"/>
      <c r="T73" s="116"/>
      <c r="U73" s="116"/>
      <c r="V73" s="116"/>
      <c r="W73" s="116"/>
      <c r="X73" s="116"/>
    </row>
    <row r="74">
      <c r="A74" s="116"/>
      <c r="B74" s="116"/>
      <c r="C74" s="287"/>
      <c r="D74" s="238"/>
      <c r="E74" s="116"/>
      <c r="F74" s="116"/>
      <c r="G74" s="129"/>
      <c r="H74" s="149"/>
      <c r="I74" s="116"/>
      <c r="J74" s="116"/>
      <c r="K74" s="116"/>
      <c r="L74" s="582"/>
      <c r="M74" s="116"/>
      <c r="N74" s="116"/>
      <c r="O74" s="116"/>
      <c r="P74" s="116"/>
      <c r="Q74" s="116"/>
      <c r="R74" s="582"/>
      <c r="S74" s="116"/>
      <c r="T74" s="116"/>
      <c r="U74" s="116"/>
      <c r="V74" s="116"/>
      <c r="W74" s="116"/>
      <c r="X74" s="116"/>
    </row>
    <row r="75">
      <c r="A75" s="116"/>
      <c r="B75" s="116"/>
      <c r="C75" s="287"/>
      <c r="D75" s="238"/>
      <c r="E75" s="116"/>
      <c r="F75" s="116"/>
      <c r="G75" s="129"/>
      <c r="H75" s="149"/>
      <c r="I75" s="116"/>
      <c r="J75" s="116"/>
      <c r="K75" s="116"/>
      <c r="L75" s="582"/>
      <c r="M75" s="116"/>
      <c r="N75" s="116"/>
      <c r="O75" s="116"/>
      <c r="P75" s="116"/>
      <c r="Q75" s="116"/>
      <c r="R75" s="582"/>
      <c r="S75" s="116"/>
      <c r="T75" s="116"/>
      <c r="U75" s="116"/>
      <c r="V75" s="116"/>
      <c r="W75" s="116"/>
      <c r="X75" s="116"/>
    </row>
    <row r="76">
      <c r="A76" s="116"/>
      <c r="B76" s="116"/>
      <c r="C76" s="287"/>
      <c r="D76" s="238"/>
      <c r="E76" s="116"/>
      <c r="F76" s="116"/>
      <c r="G76" s="129"/>
      <c r="H76" s="149"/>
      <c r="I76" s="116"/>
      <c r="J76" s="116"/>
      <c r="K76" s="116"/>
      <c r="L76" s="582"/>
      <c r="M76" s="116"/>
      <c r="N76" s="116"/>
      <c r="O76" s="116"/>
      <c r="P76" s="116"/>
      <c r="Q76" s="116"/>
      <c r="R76" s="582"/>
      <c r="S76" s="116"/>
      <c r="T76" s="116"/>
      <c r="U76" s="116"/>
      <c r="V76" s="116"/>
      <c r="W76" s="116"/>
      <c r="X76" s="116"/>
    </row>
    <row r="77">
      <c r="A77" s="116"/>
      <c r="B77" s="116"/>
      <c r="C77" s="287"/>
      <c r="D77" s="238"/>
      <c r="E77" s="116"/>
      <c r="F77" s="116"/>
      <c r="G77" s="129"/>
      <c r="H77" s="149"/>
      <c r="I77" s="116"/>
      <c r="J77" s="116"/>
      <c r="K77" s="116"/>
      <c r="L77" s="582"/>
      <c r="M77" s="116"/>
      <c r="N77" s="116"/>
      <c r="O77" s="116"/>
      <c r="P77" s="116"/>
      <c r="Q77" s="116"/>
      <c r="R77" s="582"/>
      <c r="S77" s="116"/>
      <c r="T77" s="116"/>
      <c r="U77" s="116"/>
      <c r="V77" s="116"/>
      <c r="W77" s="116"/>
      <c r="X77" s="116"/>
    </row>
    <row r="78">
      <c r="A78" s="116"/>
      <c r="B78" s="116"/>
      <c r="C78" s="287"/>
      <c r="D78" s="238"/>
      <c r="E78" s="116"/>
      <c r="F78" s="116"/>
      <c r="G78" s="129"/>
      <c r="H78" s="149"/>
      <c r="I78" s="116"/>
      <c r="J78" s="116"/>
      <c r="K78" s="116"/>
      <c r="L78" s="582"/>
      <c r="M78" s="116"/>
      <c r="N78" s="116"/>
      <c r="O78" s="116"/>
      <c r="P78" s="116"/>
      <c r="Q78" s="116"/>
      <c r="R78" s="582"/>
      <c r="S78" s="116"/>
      <c r="T78" s="116"/>
      <c r="U78" s="116"/>
      <c r="V78" s="116"/>
      <c r="W78" s="116"/>
      <c r="X78" s="116"/>
    </row>
    <row r="79">
      <c r="A79" s="116"/>
      <c r="B79" s="116"/>
      <c r="C79" s="287"/>
      <c r="D79" s="238"/>
      <c r="E79" s="116"/>
      <c r="F79" s="116"/>
      <c r="G79" s="129"/>
      <c r="H79" s="149"/>
      <c r="I79" s="116"/>
      <c r="J79" s="116"/>
      <c r="K79" s="116"/>
      <c r="L79" s="582"/>
      <c r="M79" s="116"/>
      <c r="N79" s="116"/>
      <c r="O79" s="116"/>
      <c r="P79" s="116"/>
      <c r="Q79" s="116"/>
      <c r="R79" s="582"/>
      <c r="S79" s="116"/>
      <c r="T79" s="116"/>
      <c r="U79" s="116"/>
      <c r="V79" s="116"/>
      <c r="W79" s="116"/>
      <c r="X79" s="116"/>
    </row>
    <row r="80">
      <c r="A80" s="116"/>
      <c r="B80" s="116"/>
      <c r="C80" s="287"/>
      <c r="D80" s="238"/>
      <c r="E80" s="116"/>
      <c r="F80" s="116"/>
      <c r="G80" s="129"/>
      <c r="H80" s="149"/>
      <c r="I80" s="116"/>
      <c r="J80" s="116"/>
      <c r="K80" s="116"/>
      <c r="L80" s="582"/>
      <c r="M80" s="116"/>
      <c r="N80" s="116"/>
      <c r="O80" s="116"/>
      <c r="P80" s="116"/>
      <c r="Q80" s="116"/>
      <c r="R80" s="582"/>
      <c r="S80" s="116"/>
      <c r="T80" s="116"/>
      <c r="U80" s="116"/>
      <c r="V80" s="116"/>
      <c r="W80" s="116"/>
      <c r="X80" s="116"/>
    </row>
    <row r="81">
      <c r="A81" s="116"/>
      <c r="B81" s="116"/>
      <c r="C81" s="287"/>
      <c r="D81" s="238"/>
      <c r="E81" s="116"/>
      <c r="F81" s="116"/>
      <c r="G81" s="129"/>
      <c r="H81" s="149"/>
      <c r="I81" s="116"/>
      <c r="J81" s="116"/>
      <c r="K81" s="116"/>
      <c r="L81" s="582"/>
      <c r="M81" s="116"/>
      <c r="N81" s="116"/>
      <c r="O81" s="116"/>
      <c r="P81" s="116"/>
      <c r="Q81" s="116"/>
      <c r="R81" s="582"/>
      <c r="S81" s="116"/>
      <c r="T81" s="116"/>
      <c r="U81" s="116"/>
      <c r="V81" s="116"/>
      <c r="W81" s="116"/>
      <c r="X81" s="116"/>
    </row>
    <row r="82">
      <c r="A82" s="116"/>
      <c r="B82" s="116"/>
      <c r="C82" s="287"/>
      <c r="D82" s="238"/>
      <c r="E82" s="116"/>
      <c r="F82" s="116"/>
      <c r="G82" s="129"/>
      <c r="H82" s="149"/>
      <c r="I82" s="116"/>
      <c r="J82" s="116"/>
      <c r="K82" s="116"/>
      <c r="L82" s="582"/>
      <c r="M82" s="116"/>
      <c r="N82" s="116"/>
      <c r="O82" s="116"/>
      <c r="P82" s="116"/>
      <c r="Q82" s="116"/>
      <c r="R82" s="582"/>
      <c r="S82" s="116"/>
      <c r="T82" s="116"/>
      <c r="U82" s="116"/>
      <c r="V82" s="116"/>
      <c r="W82" s="116"/>
      <c r="X82" s="116"/>
    </row>
    <row r="83">
      <c r="A83" s="116"/>
      <c r="B83" s="116"/>
      <c r="C83" s="287"/>
      <c r="D83" s="238"/>
      <c r="E83" s="116"/>
      <c r="F83" s="116"/>
      <c r="G83" s="129"/>
      <c r="H83" s="149"/>
      <c r="I83" s="116"/>
      <c r="J83" s="116"/>
      <c r="K83" s="116"/>
      <c r="L83" s="582"/>
      <c r="M83" s="116"/>
      <c r="N83" s="116"/>
      <c r="O83" s="116"/>
      <c r="P83" s="116"/>
      <c r="Q83" s="116"/>
      <c r="R83" s="582"/>
      <c r="S83" s="116"/>
      <c r="T83" s="116"/>
      <c r="U83" s="116"/>
      <c r="V83" s="116"/>
      <c r="W83" s="116"/>
      <c r="X83" s="116"/>
    </row>
    <row r="84">
      <c r="A84" s="116"/>
      <c r="B84" s="116"/>
      <c r="C84" s="287"/>
      <c r="D84" s="238"/>
      <c r="E84" s="116"/>
      <c r="F84" s="116"/>
      <c r="G84" s="129"/>
      <c r="H84" s="149"/>
      <c r="I84" s="116"/>
      <c r="J84" s="116"/>
      <c r="K84" s="116"/>
      <c r="L84" s="582"/>
      <c r="M84" s="116"/>
      <c r="N84" s="116"/>
      <c r="O84" s="116"/>
      <c r="P84" s="116"/>
      <c r="Q84" s="116"/>
      <c r="R84" s="582"/>
      <c r="S84" s="116"/>
      <c r="T84" s="116"/>
      <c r="U84" s="116"/>
      <c r="V84" s="116"/>
      <c r="W84" s="116"/>
      <c r="X84" s="116"/>
    </row>
    <row r="85">
      <c r="A85" s="116"/>
      <c r="B85" s="116"/>
      <c r="C85" s="287"/>
      <c r="D85" s="238"/>
      <c r="E85" s="116"/>
      <c r="F85" s="116"/>
      <c r="G85" s="129"/>
      <c r="H85" s="149"/>
      <c r="I85" s="116"/>
      <c r="J85" s="116"/>
      <c r="K85" s="116"/>
      <c r="L85" s="582"/>
      <c r="M85" s="116"/>
      <c r="N85" s="116"/>
      <c r="O85" s="116"/>
      <c r="P85" s="116"/>
      <c r="Q85" s="116"/>
      <c r="R85" s="582"/>
      <c r="S85" s="116"/>
      <c r="T85" s="116"/>
      <c r="U85" s="116"/>
      <c r="V85" s="116"/>
      <c r="W85" s="116"/>
      <c r="X85" s="116"/>
    </row>
    <row r="86">
      <c r="A86" s="116"/>
      <c r="B86" s="116"/>
      <c r="C86" s="287"/>
      <c r="D86" s="238"/>
      <c r="E86" s="116"/>
      <c r="F86" s="116"/>
      <c r="G86" s="129"/>
      <c r="H86" s="149"/>
      <c r="I86" s="116"/>
      <c r="J86" s="116"/>
      <c r="K86" s="116"/>
      <c r="L86" s="582"/>
      <c r="M86" s="116"/>
      <c r="N86" s="116"/>
      <c r="O86" s="116"/>
      <c r="P86" s="116"/>
      <c r="Q86" s="116"/>
      <c r="R86" s="582"/>
      <c r="S86" s="116"/>
      <c r="T86" s="116"/>
      <c r="U86" s="116"/>
      <c r="V86" s="116"/>
      <c r="W86" s="116"/>
      <c r="X86" s="116"/>
    </row>
    <row r="87">
      <c r="A87" s="116"/>
      <c r="B87" s="116"/>
      <c r="C87" s="287"/>
      <c r="D87" s="238"/>
      <c r="E87" s="116"/>
      <c r="F87" s="116"/>
      <c r="G87" s="129"/>
      <c r="H87" s="149"/>
      <c r="I87" s="116"/>
      <c r="J87" s="116"/>
      <c r="K87" s="116"/>
      <c r="L87" s="582"/>
      <c r="M87" s="116"/>
      <c r="N87" s="116"/>
      <c r="O87" s="116"/>
      <c r="P87" s="116"/>
      <c r="Q87" s="116"/>
      <c r="R87" s="582"/>
      <c r="S87" s="116"/>
      <c r="T87" s="116"/>
      <c r="U87" s="116"/>
      <c r="V87" s="116"/>
      <c r="W87" s="116"/>
      <c r="X87" s="116"/>
    </row>
    <row r="88">
      <c r="A88" s="116"/>
      <c r="B88" s="116"/>
      <c r="C88" s="287"/>
      <c r="D88" s="238"/>
      <c r="E88" s="116"/>
      <c r="F88" s="116"/>
      <c r="G88" s="129"/>
      <c r="H88" s="149"/>
      <c r="I88" s="116"/>
      <c r="J88" s="116"/>
      <c r="K88" s="116"/>
      <c r="L88" s="582"/>
      <c r="M88" s="116"/>
      <c r="N88" s="116"/>
      <c r="O88" s="116"/>
      <c r="P88" s="116"/>
      <c r="Q88" s="116"/>
      <c r="R88" s="582"/>
      <c r="S88" s="116"/>
      <c r="T88" s="116"/>
      <c r="U88" s="116"/>
      <c r="V88" s="116"/>
      <c r="W88" s="116"/>
      <c r="X88" s="116"/>
    </row>
    <row r="89">
      <c r="A89" s="116"/>
      <c r="B89" s="116"/>
      <c r="C89" s="287"/>
      <c r="D89" s="238"/>
      <c r="E89" s="116"/>
      <c r="F89" s="116"/>
      <c r="G89" s="129"/>
      <c r="H89" s="149"/>
      <c r="I89" s="116"/>
      <c r="J89" s="116"/>
      <c r="K89" s="116"/>
      <c r="L89" s="582"/>
      <c r="M89" s="116"/>
      <c r="N89" s="116"/>
      <c r="O89" s="116"/>
      <c r="P89" s="116"/>
      <c r="Q89" s="116"/>
      <c r="R89" s="582"/>
      <c r="S89" s="116"/>
      <c r="T89" s="116"/>
      <c r="U89" s="116"/>
      <c r="V89" s="116"/>
      <c r="W89" s="116"/>
      <c r="X89" s="116"/>
    </row>
    <row r="90">
      <c r="A90" s="116"/>
      <c r="B90" s="116"/>
      <c r="C90" s="287"/>
      <c r="D90" s="238"/>
      <c r="E90" s="116"/>
      <c r="F90" s="116"/>
      <c r="G90" s="129"/>
      <c r="H90" s="149"/>
      <c r="I90" s="116"/>
      <c r="J90" s="116"/>
      <c r="K90" s="116"/>
      <c r="L90" s="582"/>
      <c r="M90" s="116"/>
      <c r="N90" s="116"/>
      <c r="O90" s="116"/>
      <c r="P90" s="116"/>
      <c r="Q90" s="116"/>
      <c r="R90" s="582"/>
      <c r="S90" s="116"/>
      <c r="T90" s="116"/>
      <c r="U90" s="116"/>
      <c r="V90" s="116"/>
      <c r="W90" s="116"/>
      <c r="X90" s="116"/>
    </row>
    <row r="91">
      <c r="A91" s="116"/>
      <c r="B91" s="116"/>
      <c r="C91" s="287"/>
      <c r="D91" s="238"/>
      <c r="E91" s="116"/>
      <c r="F91" s="116"/>
      <c r="G91" s="129"/>
      <c r="H91" s="149"/>
      <c r="I91" s="116"/>
      <c r="J91" s="116"/>
      <c r="K91" s="116"/>
      <c r="L91" s="582"/>
      <c r="M91" s="116"/>
      <c r="N91" s="116"/>
      <c r="O91" s="116"/>
      <c r="P91" s="116"/>
      <c r="Q91" s="116"/>
      <c r="R91" s="582"/>
      <c r="S91" s="116"/>
      <c r="T91" s="116"/>
      <c r="U91" s="116"/>
      <c r="V91" s="116"/>
      <c r="W91" s="116"/>
      <c r="X91" s="116"/>
    </row>
    <row r="92">
      <c r="A92" s="116"/>
      <c r="B92" s="116"/>
      <c r="C92" s="287"/>
      <c r="D92" s="238"/>
      <c r="E92" s="116"/>
      <c r="F92" s="116"/>
      <c r="G92" s="129"/>
      <c r="H92" s="149"/>
      <c r="I92" s="116"/>
      <c r="J92" s="116"/>
      <c r="K92" s="116"/>
      <c r="L92" s="582"/>
      <c r="M92" s="116"/>
      <c r="N92" s="116"/>
      <c r="O92" s="116"/>
      <c r="P92" s="116"/>
      <c r="Q92" s="116"/>
      <c r="R92" s="582"/>
      <c r="S92" s="116"/>
      <c r="T92" s="116"/>
      <c r="U92" s="116"/>
      <c r="V92" s="116"/>
      <c r="W92" s="116"/>
      <c r="X92" s="116"/>
    </row>
    <row r="93">
      <c r="A93" s="116"/>
      <c r="B93" s="116"/>
      <c r="C93" s="287"/>
      <c r="D93" s="238"/>
      <c r="E93" s="116"/>
      <c r="F93" s="116"/>
      <c r="G93" s="129"/>
      <c r="H93" s="149"/>
      <c r="I93" s="116"/>
      <c r="J93" s="116"/>
      <c r="K93" s="116"/>
      <c r="L93" s="582"/>
      <c r="M93" s="116"/>
      <c r="N93" s="116"/>
      <c r="O93" s="116"/>
      <c r="P93" s="116"/>
      <c r="Q93" s="116"/>
      <c r="R93" s="582"/>
      <c r="S93" s="116"/>
      <c r="T93" s="116"/>
      <c r="U93" s="116"/>
      <c r="V93" s="116"/>
      <c r="W93" s="116"/>
      <c r="X93" s="116"/>
    </row>
    <row r="94">
      <c r="A94" s="116"/>
      <c r="B94" s="116"/>
      <c r="C94" s="287"/>
      <c r="D94" s="238"/>
      <c r="E94" s="116"/>
      <c r="F94" s="116"/>
      <c r="G94" s="129"/>
      <c r="H94" s="149"/>
      <c r="I94" s="116"/>
      <c r="J94" s="116"/>
      <c r="K94" s="116"/>
      <c r="L94" s="582"/>
      <c r="M94" s="116"/>
      <c r="N94" s="116"/>
      <c r="O94" s="116"/>
      <c r="P94" s="116"/>
      <c r="Q94" s="116"/>
      <c r="R94" s="582"/>
      <c r="S94" s="116"/>
      <c r="T94" s="116"/>
      <c r="U94" s="116"/>
      <c r="V94" s="116"/>
      <c r="W94" s="116"/>
      <c r="X94" s="116"/>
    </row>
    <row r="95">
      <c r="A95" s="116"/>
      <c r="B95" s="116"/>
      <c r="C95" s="287"/>
      <c r="D95" s="238"/>
      <c r="E95" s="116"/>
      <c r="F95" s="116"/>
      <c r="G95" s="129"/>
      <c r="H95" s="149"/>
      <c r="I95" s="116"/>
      <c r="J95" s="116"/>
      <c r="K95" s="116"/>
      <c r="L95" s="582"/>
      <c r="M95" s="116"/>
      <c r="N95" s="116"/>
      <c r="O95" s="116"/>
      <c r="P95" s="116"/>
      <c r="Q95" s="116"/>
      <c r="R95" s="582"/>
      <c r="S95" s="116"/>
      <c r="T95" s="116"/>
      <c r="U95" s="116"/>
      <c r="V95" s="116"/>
      <c r="W95" s="116"/>
      <c r="X95" s="116"/>
    </row>
    <row r="96">
      <c r="A96" s="116"/>
      <c r="B96" s="116"/>
      <c r="C96" s="287"/>
      <c r="D96" s="238"/>
      <c r="E96" s="116"/>
      <c r="F96" s="116"/>
      <c r="G96" s="129"/>
      <c r="H96" s="149"/>
      <c r="I96" s="116"/>
      <c r="J96" s="116"/>
      <c r="K96" s="116"/>
      <c r="L96" s="582"/>
      <c r="M96" s="116"/>
      <c r="N96" s="116"/>
      <c r="O96" s="116"/>
      <c r="P96" s="116"/>
      <c r="Q96" s="116"/>
      <c r="R96" s="582"/>
      <c r="S96" s="116"/>
      <c r="T96" s="116"/>
      <c r="U96" s="116"/>
      <c r="V96" s="116"/>
      <c r="W96" s="116"/>
      <c r="X96" s="116"/>
    </row>
    <row r="97">
      <c r="A97" s="116"/>
      <c r="B97" s="116"/>
      <c r="C97" s="287"/>
      <c r="D97" s="238"/>
      <c r="E97" s="116"/>
      <c r="F97" s="116"/>
      <c r="G97" s="129"/>
      <c r="H97" s="149"/>
      <c r="I97" s="116"/>
      <c r="J97" s="116"/>
      <c r="K97" s="116"/>
      <c r="L97" s="582"/>
      <c r="M97" s="116"/>
      <c r="N97" s="116"/>
      <c r="O97" s="116"/>
      <c r="P97" s="116"/>
      <c r="Q97" s="116"/>
      <c r="R97" s="582"/>
      <c r="S97" s="116"/>
      <c r="T97" s="116"/>
      <c r="U97" s="116"/>
      <c r="V97" s="116"/>
      <c r="W97" s="116"/>
      <c r="X97" s="116"/>
    </row>
    <row r="98">
      <c r="A98" s="116"/>
      <c r="B98" s="116"/>
      <c r="C98" s="287"/>
      <c r="D98" s="238"/>
      <c r="E98" s="116"/>
      <c r="F98" s="116"/>
      <c r="G98" s="129"/>
      <c r="H98" s="149"/>
      <c r="I98" s="116"/>
      <c r="J98" s="116"/>
      <c r="K98" s="116"/>
      <c r="L98" s="582"/>
      <c r="M98" s="116"/>
      <c r="N98" s="116"/>
      <c r="O98" s="116"/>
      <c r="P98" s="116"/>
      <c r="Q98" s="116"/>
      <c r="R98" s="582"/>
      <c r="S98" s="116"/>
      <c r="T98" s="116"/>
      <c r="U98" s="116"/>
      <c r="V98" s="116"/>
      <c r="W98" s="116"/>
      <c r="X98" s="116"/>
    </row>
    <row r="99">
      <c r="A99" s="116"/>
      <c r="B99" s="116"/>
      <c r="C99" s="287"/>
      <c r="D99" s="238"/>
      <c r="E99" s="116"/>
      <c r="F99" s="116"/>
      <c r="G99" s="129"/>
      <c r="H99" s="149"/>
      <c r="I99" s="116"/>
      <c r="J99" s="116"/>
      <c r="K99" s="116"/>
      <c r="L99" s="582"/>
      <c r="M99" s="116"/>
      <c r="N99" s="116"/>
      <c r="O99" s="116"/>
      <c r="P99" s="116"/>
      <c r="Q99" s="116"/>
      <c r="R99" s="582"/>
      <c r="S99" s="116"/>
      <c r="T99" s="116"/>
      <c r="U99" s="116"/>
      <c r="V99" s="116"/>
      <c r="W99" s="116"/>
      <c r="X99" s="116"/>
    </row>
    <row r="100">
      <c r="A100" s="116"/>
      <c r="B100" s="116"/>
      <c r="C100" s="287"/>
      <c r="D100" s="238"/>
      <c r="E100" s="116"/>
      <c r="F100" s="116"/>
      <c r="G100" s="129"/>
      <c r="H100" s="149"/>
      <c r="I100" s="116"/>
      <c r="J100" s="116"/>
      <c r="K100" s="116"/>
      <c r="L100" s="582"/>
      <c r="M100" s="116"/>
      <c r="N100" s="116"/>
      <c r="O100" s="116"/>
      <c r="P100" s="116"/>
      <c r="Q100" s="116"/>
      <c r="R100" s="582"/>
      <c r="S100" s="116"/>
      <c r="T100" s="116"/>
      <c r="U100" s="116"/>
      <c r="V100" s="116"/>
      <c r="W100" s="116"/>
      <c r="X100" s="116"/>
    </row>
    <row r="101">
      <c r="A101" s="116"/>
      <c r="B101" s="116"/>
      <c r="C101" s="287"/>
      <c r="D101" s="238"/>
      <c r="E101" s="116"/>
      <c r="F101" s="116"/>
      <c r="G101" s="129"/>
      <c r="H101" s="149"/>
      <c r="I101" s="116"/>
      <c r="J101" s="116"/>
      <c r="K101" s="116"/>
      <c r="L101" s="582"/>
      <c r="M101" s="116"/>
      <c r="N101" s="116"/>
      <c r="O101" s="116"/>
      <c r="P101" s="116"/>
      <c r="Q101" s="116"/>
      <c r="R101" s="582"/>
      <c r="S101" s="116"/>
      <c r="T101" s="116"/>
      <c r="U101" s="116"/>
      <c r="V101" s="116"/>
      <c r="W101" s="116"/>
      <c r="X101" s="116"/>
    </row>
    <row r="102">
      <c r="A102" s="116"/>
      <c r="B102" s="116"/>
      <c r="C102" s="287"/>
      <c r="D102" s="238"/>
      <c r="E102" s="116"/>
      <c r="F102" s="116"/>
      <c r="G102" s="129"/>
      <c r="H102" s="149"/>
      <c r="I102" s="116"/>
      <c r="J102" s="116"/>
      <c r="K102" s="116"/>
      <c r="L102" s="582"/>
      <c r="M102" s="116"/>
      <c r="N102" s="116"/>
      <c r="O102" s="116"/>
      <c r="P102" s="116"/>
      <c r="Q102" s="116"/>
      <c r="R102" s="582"/>
      <c r="S102" s="116"/>
      <c r="T102" s="116"/>
      <c r="U102" s="116"/>
      <c r="V102" s="116"/>
      <c r="W102" s="116"/>
      <c r="X102" s="116"/>
    </row>
    <row r="103">
      <c r="A103" s="116"/>
      <c r="B103" s="116"/>
      <c r="C103" s="287"/>
      <c r="D103" s="238"/>
      <c r="E103" s="116"/>
      <c r="F103" s="116"/>
      <c r="G103" s="129"/>
      <c r="H103" s="149"/>
      <c r="I103" s="116"/>
      <c r="J103" s="116"/>
      <c r="K103" s="116"/>
      <c r="L103" s="582"/>
      <c r="M103" s="116"/>
      <c r="N103" s="116"/>
      <c r="O103" s="116"/>
      <c r="P103" s="116"/>
      <c r="Q103" s="116"/>
      <c r="R103" s="582"/>
      <c r="S103" s="116"/>
      <c r="T103" s="116"/>
      <c r="U103" s="116"/>
      <c r="V103" s="116"/>
      <c r="W103" s="116"/>
      <c r="X103" s="116"/>
    </row>
    <row r="104">
      <c r="A104" s="116"/>
      <c r="B104" s="116"/>
      <c r="C104" s="287"/>
      <c r="D104" s="238"/>
      <c r="E104" s="116"/>
      <c r="F104" s="116"/>
      <c r="G104" s="129"/>
      <c r="H104" s="149"/>
      <c r="I104" s="116"/>
      <c r="J104" s="116"/>
      <c r="K104" s="116"/>
      <c r="L104" s="582"/>
      <c r="M104" s="116"/>
      <c r="N104" s="116"/>
      <c r="O104" s="116"/>
      <c r="P104" s="116"/>
      <c r="Q104" s="116"/>
      <c r="R104" s="582"/>
      <c r="S104" s="116"/>
      <c r="T104" s="116"/>
      <c r="U104" s="116"/>
      <c r="V104" s="116"/>
      <c r="W104" s="116"/>
      <c r="X104" s="116"/>
    </row>
    <row r="105">
      <c r="A105" s="116"/>
      <c r="B105" s="116"/>
      <c r="C105" s="287"/>
      <c r="D105" s="238"/>
      <c r="E105" s="116"/>
      <c r="F105" s="116"/>
      <c r="G105" s="129"/>
      <c r="H105" s="149"/>
      <c r="I105" s="116"/>
      <c r="J105" s="116"/>
      <c r="K105" s="116"/>
      <c r="L105" s="582"/>
      <c r="M105" s="116"/>
      <c r="N105" s="116"/>
      <c r="O105" s="116"/>
      <c r="P105" s="116"/>
      <c r="Q105" s="116"/>
      <c r="R105" s="582"/>
      <c r="S105" s="116"/>
      <c r="T105" s="116"/>
      <c r="U105" s="116"/>
      <c r="V105" s="116"/>
      <c r="W105" s="116"/>
      <c r="X105" s="116"/>
    </row>
    <row r="106">
      <c r="A106" s="116"/>
      <c r="B106" s="116"/>
      <c r="C106" s="287"/>
      <c r="D106" s="238"/>
      <c r="E106" s="116"/>
      <c r="F106" s="116"/>
      <c r="G106" s="129"/>
      <c r="H106" s="149"/>
      <c r="I106" s="116"/>
      <c r="J106" s="116"/>
      <c r="K106" s="116"/>
      <c r="L106" s="582"/>
      <c r="M106" s="116"/>
      <c r="N106" s="116"/>
      <c r="O106" s="116"/>
      <c r="P106" s="116"/>
      <c r="Q106" s="116"/>
      <c r="R106" s="582"/>
      <c r="S106" s="116"/>
      <c r="T106" s="116"/>
      <c r="U106" s="116"/>
      <c r="V106" s="116"/>
      <c r="W106" s="116"/>
      <c r="X106" s="116"/>
    </row>
    <row r="107">
      <c r="A107" s="116"/>
      <c r="B107" s="116"/>
      <c r="C107" s="287"/>
      <c r="D107" s="238"/>
      <c r="E107" s="116"/>
      <c r="F107" s="116"/>
      <c r="G107" s="129"/>
      <c r="H107" s="149"/>
      <c r="I107" s="116"/>
      <c r="J107" s="116"/>
      <c r="K107" s="116"/>
      <c r="L107" s="582"/>
      <c r="M107" s="116"/>
      <c r="N107" s="116"/>
      <c r="O107" s="116"/>
      <c r="P107" s="116"/>
      <c r="Q107" s="116"/>
      <c r="R107" s="582"/>
      <c r="S107" s="116"/>
      <c r="T107" s="116"/>
      <c r="U107" s="116"/>
      <c r="V107" s="116"/>
      <c r="W107" s="116"/>
      <c r="X107" s="116"/>
    </row>
    <row r="108">
      <c r="A108" s="116"/>
      <c r="B108" s="116"/>
      <c r="C108" s="287"/>
      <c r="D108" s="238"/>
      <c r="E108" s="116"/>
      <c r="F108" s="116"/>
      <c r="G108" s="129"/>
      <c r="H108" s="149"/>
      <c r="I108" s="116"/>
      <c r="J108" s="116"/>
      <c r="K108" s="116"/>
      <c r="L108" s="582"/>
      <c r="M108" s="116"/>
      <c r="N108" s="116"/>
      <c r="O108" s="116"/>
      <c r="P108" s="116"/>
      <c r="Q108" s="116"/>
      <c r="R108" s="582"/>
      <c r="S108" s="116"/>
      <c r="T108" s="116"/>
      <c r="U108" s="116"/>
      <c r="V108" s="116"/>
      <c r="W108" s="116"/>
      <c r="X108" s="116"/>
    </row>
    <row r="109">
      <c r="A109" s="116"/>
      <c r="B109" s="116"/>
      <c r="C109" s="287"/>
      <c r="D109" s="238"/>
      <c r="E109" s="116"/>
      <c r="F109" s="116"/>
      <c r="G109" s="129"/>
      <c r="H109" s="149"/>
      <c r="I109" s="116"/>
      <c r="J109" s="116"/>
      <c r="K109" s="116"/>
      <c r="L109" s="582"/>
      <c r="M109" s="116"/>
      <c r="N109" s="116"/>
      <c r="O109" s="116"/>
      <c r="P109" s="116"/>
      <c r="Q109" s="116"/>
      <c r="R109" s="582"/>
      <c r="S109" s="116"/>
      <c r="T109" s="116"/>
      <c r="U109" s="116"/>
      <c r="V109" s="116"/>
      <c r="W109" s="116"/>
      <c r="X109" s="116"/>
    </row>
    <row r="110">
      <c r="A110" s="116"/>
      <c r="B110" s="116"/>
      <c r="C110" s="287"/>
      <c r="D110" s="238"/>
      <c r="E110" s="116"/>
      <c r="F110" s="116"/>
      <c r="G110" s="129"/>
      <c r="H110" s="149"/>
      <c r="I110" s="116"/>
      <c r="J110" s="116"/>
      <c r="K110" s="116"/>
      <c r="L110" s="582"/>
      <c r="M110" s="116"/>
      <c r="N110" s="116"/>
      <c r="O110" s="116"/>
      <c r="P110" s="116"/>
      <c r="Q110" s="116"/>
      <c r="R110" s="582"/>
      <c r="S110" s="116"/>
      <c r="T110" s="116"/>
      <c r="U110" s="116"/>
      <c r="V110" s="116"/>
      <c r="W110" s="116"/>
      <c r="X110" s="116"/>
    </row>
    <row r="111">
      <c r="A111" s="116"/>
      <c r="B111" s="116"/>
      <c r="C111" s="287"/>
      <c r="D111" s="238"/>
      <c r="E111" s="116"/>
      <c r="F111" s="116"/>
      <c r="G111" s="129"/>
      <c r="H111" s="149"/>
      <c r="I111" s="116"/>
      <c r="J111" s="116"/>
      <c r="K111" s="116"/>
      <c r="L111" s="582"/>
      <c r="M111" s="116"/>
      <c r="N111" s="116"/>
      <c r="O111" s="116"/>
      <c r="P111" s="116"/>
      <c r="Q111" s="116"/>
      <c r="R111" s="582"/>
      <c r="S111" s="116"/>
      <c r="T111" s="116"/>
      <c r="U111" s="116"/>
      <c r="V111" s="116"/>
      <c r="W111" s="116"/>
      <c r="X111" s="116"/>
    </row>
    <row r="112">
      <c r="A112" s="116"/>
      <c r="B112" s="116"/>
      <c r="C112" s="287"/>
      <c r="D112" s="238"/>
      <c r="E112" s="116"/>
      <c r="F112" s="116"/>
      <c r="G112" s="129"/>
      <c r="H112" s="149"/>
      <c r="I112" s="116"/>
      <c r="J112" s="116"/>
      <c r="K112" s="116"/>
      <c r="L112" s="582"/>
      <c r="M112" s="116"/>
      <c r="N112" s="116"/>
      <c r="O112" s="116"/>
      <c r="P112" s="116"/>
      <c r="Q112" s="116"/>
      <c r="R112" s="582"/>
      <c r="S112" s="116"/>
      <c r="T112" s="116"/>
      <c r="U112" s="116"/>
      <c r="V112" s="116"/>
      <c r="W112" s="116"/>
      <c r="X112" s="116"/>
    </row>
    <row r="113">
      <c r="A113" s="116"/>
      <c r="B113" s="116"/>
      <c r="C113" s="287"/>
      <c r="D113" s="238"/>
      <c r="E113" s="116"/>
      <c r="F113" s="116"/>
      <c r="G113" s="129"/>
      <c r="H113" s="149"/>
      <c r="I113" s="116"/>
      <c r="J113" s="116"/>
      <c r="K113" s="116"/>
      <c r="L113" s="582"/>
      <c r="M113" s="116"/>
      <c r="N113" s="116"/>
      <c r="O113" s="116"/>
      <c r="P113" s="116"/>
      <c r="Q113" s="116"/>
      <c r="R113" s="582"/>
      <c r="S113" s="116"/>
      <c r="T113" s="116"/>
      <c r="U113" s="116"/>
      <c r="V113" s="116"/>
      <c r="W113" s="116"/>
      <c r="X113" s="116"/>
    </row>
    <row r="114">
      <c r="A114" s="116"/>
      <c r="B114" s="116"/>
      <c r="C114" s="287"/>
      <c r="D114" s="238"/>
      <c r="E114" s="116"/>
      <c r="F114" s="116"/>
      <c r="G114" s="129"/>
      <c r="H114" s="149"/>
      <c r="I114" s="116"/>
      <c r="J114" s="116"/>
      <c r="K114" s="116"/>
      <c r="L114" s="582"/>
      <c r="M114" s="116"/>
      <c r="N114" s="116"/>
      <c r="O114" s="116"/>
      <c r="P114" s="116"/>
      <c r="Q114" s="116"/>
      <c r="R114" s="582"/>
      <c r="S114" s="116"/>
      <c r="T114" s="116"/>
      <c r="U114" s="116"/>
      <c r="V114" s="116"/>
      <c r="W114" s="116"/>
      <c r="X114" s="116"/>
    </row>
    <row r="115">
      <c r="A115" s="116"/>
      <c r="B115" s="116"/>
      <c r="C115" s="287"/>
      <c r="D115" s="238"/>
      <c r="E115" s="116"/>
      <c r="F115" s="116"/>
      <c r="G115" s="129"/>
      <c r="H115" s="149"/>
      <c r="I115" s="116"/>
      <c r="J115" s="116"/>
      <c r="K115" s="116"/>
      <c r="L115" s="582"/>
      <c r="M115" s="116"/>
      <c r="N115" s="116"/>
      <c r="O115" s="116"/>
      <c r="P115" s="116"/>
      <c r="Q115" s="116"/>
      <c r="R115" s="582"/>
      <c r="S115" s="116"/>
      <c r="T115" s="116"/>
      <c r="U115" s="116"/>
      <c r="V115" s="116"/>
      <c r="W115" s="116"/>
      <c r="X115" s="116"/>
    </row>
    <row r="116">
      <c r="A116" s="116"/>
      <c r="B116" s="116"/>
      <c r="C116" s="287"/>
      <c r="D116" s="238"/>
      <c r="E116" s="116"/>
      <c r="F116" s="116"/>
      <c r="G116" s="129"/>
      <c r="H116" s="149"/>
      <c r="I116" s="116"/>
      <c r="J116" s="116"/>
      <c r="K116" s="116"/>
      <c r="L116" s="582"/>
      <c r="M116" s="116"/>
      <c r="N116" s="116"/>
      <c r="O116" s="116"/>
      <c r="P116" s="116"/>
      <c r="Q116" s="116"/>
      <c r="R116" s="582"/>
      <c r="S116" s="116"/>
      <c r="T116" s="116"/>
      <c r="U116" s="116"/>
      <c r="V116" s="116"/>
      <c r="W116" s="116"/>
      <c r="X116" s="116"/>
    </row>
    <row r="117">
      <c r="A117" s="116"/>
      <c r="B117" s="116"/>
      <c r="C117" s="287"/>
      <c r="D117" s="238"/>
      <c r="E117" s="116"/>
      <c r="F117" s="116"/>
      <c r="G117" s="129"/>
      <c r="H117" s="149"/>
      <c r="I117" s="116"/>
      <c r="J117" s="116"/>
      <c r="K117" s="116"/>
      <c r="L117" s="582"/>
      <c r="M117" s="116"/>
      <c r="N117" s="116"/>
      <c r="O117" s="116"/>
      <c r="P117" s="116"/>
      <c r="Q117" s="116"/>
      <c r="R117" s="582"/>
      <c r="S117" s="116"/>
      <c r="T117" s="116"/>
      <c r="U117" s="116"/>
      <c r="V117" s="116"/>
      <c r="W117" s="116"/>
      <c r="X117" s="116"/>
    </row>
    <row r="118">
      <c r="A118" s="116"/>
      <c r="B118" s="116"/>
      <c r="C118" s="287"/>
      <c r="D118" s="238"/>
      <c r="E118" s="116"/>
      <c r="F118" s="116"/>
      <c r="G118" s="129"/>
      <c r="H118" s="149"/>
      <c r="I118" s="116"/>
      <c r="J118" s="116"/>
      <c r="K118" s="116"/>
      <c r="L118" s="582"/>
      <c r="M118" s="116"/>
      <c r="N118" s="116"/>
      <c r="O118" s="116"/>
      <c r="P118" s="116"/>
      <c r="Q118" s="116"/>
      <c r="R118" s="582"/>
      <c r="S118" s="116"/>
      <c r="T118" s="116"/>
      <c r="U118" s="116"/>
      <c r="V118" s="116"/>
      <c r="W118" s="116"/>
      <c r="X118" s="116"/>
    </row>
    <row r="119">
      <c r="A119" s="116"/>
      <c r="B119" s="116"/>
      <c r="C119" s="287"/>
      <c r="D119" s="238"/>
      <c r="E119" s="116"/>
      <c r="F119" s="116"/>
      <c r="G119" s="129"/>
      <c r="H119" s="149"/>
      <c r="I119" s="116"/>
      <c r="J119" s="116"/>
      <c r="K119" s="116"/>
      <c r="L119" s="582"/>
      <c r="M119" s="116"/>
      <c r="N119" s="116"/>
      <c r="O119" s="116"/>
      <c r="P119" s="116"/>
      <c r="Q119" s="116"/>
      <c r="R119" s="582"/>
      <c r="S119" s="116"/>
      <c r="T119" s="116"/>
      <c r="U119" s="116"/>
      <c r="V119" s="116"/>
      <c r="W119" s="116"/>
      <c r="X119" s="116"/>
    </row>
    <row r="120">
      <c r="A120" s="116"/>
      <c r="B120" s="116"/>
      <c r="C120" s="287"/>
      <c r="D120" s="238"/>
      <c r="E120" s="116"/>
      <c r="F120" s="116"/>
      <c r="G120" s="129"/>
      <c r="H120" s="149"/>
      <c r="I120" s="116"/>
      <c r="J120" s="116"/>
      <c r="K120" s="116"/>
      <c r="L120" s="582"/>
      <c r="M120" s="116"/>
      <c r="N120" s="116"/>
      <c r="O120" s="116"/>
      <c r="P120" s="116"/>
      <c r="Q120" s="116"/>
      <c r="R120" s="582"/>
      <c r="S120" s="116"/>
      <c r="T120" s="116"/>
      <c r="U120" s="116"/>
      <c r="V120" s="116"/>
      <c r="W120" s="116"/>
      <c r="X120" s="116"/>
    </row>
    <row r="121">
      <c r="A121" s="116"/>
      <c r="B121" s="116"/>
      <c r="C121" s="287"/>
      <c r="D121" s="238"/>
      <c r="E121" s="116"/>
      <c r="F121" s="116"/>
      <c r="G121" s="129"/>
      <c r="H121" s="149"/>
      <c r="I121" s="116"/>
      <c r="J121" s="116"/>
      <c r="K121" s="116"/>
      <c r="L121" s="582"/>
      <c r="M121" s="116"/>
      <c r="N121" s="116"/>
      <c r="O121" s="116"/>
      <c r="P121" s="116"/>
      <c r="Q121" s="116"/>
      <c r="R121" s="582"/>
      <c r="S121" s="116"/>
      <c r="T121" s="116"/>
      <c r="U121" s="116"/>
      <c r="V121" s="116"/>
      <c r="W121" s="116"/>
      <c r="X121" s="116"/>
    </row>
    <row r="122">
      <c r="A122" s="116"/>
      <c r="B122" s="116"/>
      <c r="C122" s="287"/>
      <c r="D122" s="238"/>
      <c r="E122" s="116"/>
      <c r="F122" s="116"/>
      <c r="G122" s="129"/>
      <c r="H122" s="149"/>
      <c r="I122" s="116"/>
      <c r="J122" s="116"/>
      <c r="K122" s="116"/>
      <c r="L122" s="582"/>
      <c r="M122" s="116"/>
      <c r="N122" s="116"/>
      <c r="O122" s="116"/>
      <c r="P122" s="116"/>
      <c r="Q122" s="116"/>
      <c r="R122" s="582"/>
      <c r="S122" s="116"/>
      <c r="T122" s="116"/>
      <c r="U122" s="116"/>
      <c r="V122" s="116"/>
      <c r="W122" s="116"/>
      <c r="X122" s="116"/>
    </row>
    <row r="123">
      <c r="A123" s="116"/>
      <c r="B123" s="116"/>
      <c r="C123" s="287"/>
      <c r="D123" s="238"/>
      <c r="E123" s="116"/>
      <c r="F123" s="116"/>
      <c r="G123" s="129"/>
      <c r="H123" s="149"/>
      <c r="I123" s="116"/>
      <c r="J123" s="116"/>
      <c r="K123" s="116"/>
      <c r="L123" s="582"/>
      <c r="M123" s="116"/>
      <c r="N123" s="116"/>
      <c r="O123" s="116"/>
      <c r="P123" s="116"/>
      <c r="Q123" s="116"/>
      <c r="R123" s="582"/>
      <c r="S123" s="116"/>
      <c r="T123" s="116"/>
      <c r="U123" s="116"/>
      <c r="V123" s="116"/>
      <c r="W123" s="116"/>
      <c r="X123" s="116"/>
    </row>
    <row r="124">
      <c r="A124" s="116"/>
      <c r="B124" s="116"/>
      <c r="C124" s="287"/>
      <c r="D124" s="238"/>
      <c r="E124" s="116"/>
      <c r="F124" s="116"/>
      <c r="G124" s="129"/>
      <c r="H124" s="149"/>
      <c r="I124" s="116"/>
      <c r="J124" s="116"/>
      <c r="K124" s="116"/>
      <c r="L124" s="582"/>
      <c r="M124" s="116"/>
      <c r="N124" s="116"/>
      <c r="O124" s="116"/>
      <c r="P124" s="116"/>
      <c r="Q124" s="116"/>
      <c r="R124" s="582"/>
      <c r="S124" s="116"/>
      <c r="T124" s="116"/>
      <c r="U124" s="116"/>
      <c r="V124" s="116"/>
      <c r="W124" s="116"/>
      <c r="X124" s="116"/>
    </row>
    <row r="125">
      <c r="A125" s="116"/>
      <c r="B125" s="116"/>
      <c r="C125" s="287"/>
      <c r="D125" s="238"/>
      <c r="E125" s="116"/>
      <c r="F125" s="116"/>
      <c r="G125" s="129"/>
      <c r="H125" s="149"/>
      <c r="I125" s="116"/>
      <c r="J125" s="116"/>
      <c r="K125" s="116"/>
      <c r="L125" s="582"/>
      <c r="M125" s="116"/>
      <c r="N125" s="116"/>
      <c r="O125" s="116"/>
      <c r="P125" s="116"/>
      <c r="Q125" s="116"/>
      <c r="R125" s="582"/>
      <c r="S125" s="116"/>
      <c r="T125" s="116"/>
      <c r="U125" s="116"/>
      <c r="V125" s="116"/>
      <c r="W125" s="116"/>
      <c r="X125" s="116"/>
    </row>
    <row r="126">
      <c r="A126" s="116"/>
      <c r="B126" s="116"/>
      <c r="C126" s="287"/>
      <c r="D126" s="238"/>
      <c r="E126" s="116"/>
      <c r="F126" s="116"/>
      <c r="G126" s="129"/>
      <c r="H126" s="149"/>
      <c r="I126" s="116"/>
      <c r="J126" s="116"/>
      <c r="K126" s="116"/>
      <c r="L126" s="582"/>
      <c r="M126" s="116"/>
      <c r="N126" s="116"/>
      <c r="O126" s="116"/>
      <c r="P126" s="116"/>
      <c r="Q126" s="116"/>
      <c r="R126" s="582"/>
      <c r="S126" s="116"/>
      <c r="T126" s="116"/>
      <c r="U126" s="116"/>
      <c r="V126" s="116"/>
      <c r="W126" s="116"/>
      <c r="X126" s="116"/>
    </row>
    <row r="127">
      <c r="A127" s="116"/>
      <c r="B127" s="116"/>
      <c r="C127" s="287"/>
      <c r="D127" s="238"/>
      <c r="E127" s="116"/>
      <c r="F127" s="116"/>
      <c r="G127" s="129"/>
      <c r="H127" s="149"/>
      <c r="I127" s="116"/>
      <c r="J127" s="116"/>
      <c r="K127" s="116"/>
      <c r="L127" s="582"/>
      <c r="M127" s="116"/>
      <c r="N127" s="116"/>
      <c r="O127" s="116"/>
      <c r="P127" s="116"/>
      <c r="Q127" s="116"/>
      <c r="R127" s="582"/>
      <c r="S127" s="116"/>
      <c r="T127" s="116"/>
      <c r="U127" s="116"/>
      <c r="V127" s="116"/>
      <c r="W127" s="116"/>
      <c r="X127" s="116"/>
    </row>
    <row r="128">
      <c r="A128" s="116"/>
      <c r="B128" s="116"/>
      <c r="C128" s="287"/>
      <c r="D128" s="238"/>
      <c r="E128" s="116"/>
      <c r="F128" s="116"/>
      <c r="G128" s="129"/>
      <c r="H128" s="149"/>
      <c r="I128" s="116"/>
      <c r="J128" s="116"/>
      <c r="K128" s="116"/>
      <c r="L128" s="582"/>
      <c r="M128" s="116"/>
      <c r="N128" s="116"/>
      <c r="O128" s="116"/>
      <c r="P128" s="116"/>
      <c r="Q128" s="116"/>
      <c r="R128" s="582"/>
      <c r="S128" s="116"/>
      <c r="T128" s="116"/>
      <c r="U128" s="116"/>
      <c r="V128" s="116"/>
      <c r="W128" s="116"/>
      <c r="X128" s="116"/>
    </row>
    <row r="129">
      <c r="A129" s="116"/>
      <c r="B129" s="116"/>
      <c r="C129" s="287"/>
      <c r="D129" s="238"/>
      <c r="E129" s="116"/>
      <c r="F129" s="116"/>
      <c r="G129" s="129"/>
      <c r="H129" s="149"/>
      <c r="I129" s="116"/>
      <c r="J129" s="116"/>
      <c r="K129" s="116"/>
      <c r="L129" s="582"/>
      <c r="M129" s="116"/>
      <c r="N129" s="116"/>
      <c r="O129" s="116"/>
      <c r="P129" s="116"/>
      <c r="Q129" s="116"/>
      <c r="R129" s="582"/>
      <c r="S129" s="116"/>
      <c r="T129" s="116"/>
      <c r="U129" s="116"/>
      <c r="V129" s="116"/>
      <c r="W129" s="116"/>
      <c r="X129" s="116"/>
    </row>
    <row r="130">
      <c r="A130" s="116"/>
      <c r="B130" s="116"/>
      <c r="C130" s="287"/>
      <c r="D130" s="238"/>
      <c r="E130" s="116"/>
      <c r="F130" s="116"/>
      <c r="G130" s="129"/>
      <c r="H130" s="149"/>
      <c r="I130" s="116"/>
      <c r="J130" s="116"/>
      <c r="K130" s="116"/>
      <c r="L130" s="582"/>
      <c r="M130" s="116"/>
      <c r="N130" s="116"/>
      <c r="O130" s="116"/>
      <c r="P130" s="116"/>
      <c r="Q130" s="116"/>
      <c r="R130" s="582"/>
      <c r="S130" s="116"/>
      <c r="T130" s="116"/>
      <c r="U130" s="116"/>
      <c r="V130" s="116"/>
      <c r="W130" s="116"/>
      <c r="X130" s="116"/>
    </row>
    <row r="131">
      <c r="A131" s="116"/>
      <c r="B131" s="116"/>
      <c r="C131" s="287"/>
      <c r="D131" s="238"/>
      <c r="E131" s="116"/>
      <c r="F131" s="116"/>
      <c r="G131" s="129"/>
      <c r="H131" s="149"/>
      <c r="I131" s="116"/>
      <c r="J131" s="116"/>
      <c r="K131" s="116"/>
      <c r="L131" s="582"/>
      <c r="M131" s="116"/>
      <c r="N131" s="116"/>
      <c r="O131" s="116"/>
      <c r="P131" s="116"/>
      <c r="Q131" s="116"/>
      <c r="R131" s="582"/>
      <c r="S131" s="116"/>
      <c r="T131" s="116"/>
      <c r="U131" s="116"/>
      <c r="V131" s="116"/>
      <c r="W131" s="116"/>
      <c r="X131" s="116"/>
    </row>
    <row r="132">
      <c r="A132" s="116"/>
      <c r="B132" s="116"/>
      <c r="C132" s="287"/>
      <c r="D132" s="238"/>
      <c r="E132" s="116"/>
      <c r="F132" s="116"/>
      <c r="G132" s="129"/>
      <c r="H132" s="149"/>
      <c r="I132" s="116"/>
      <c r="J132" s="116"/>
      <c r="K132" s="116"/>
      <c r="L132" s="582"/>
      <c r="M132" s="116"/>
      <c r="N132" s="116"/>
      <c r="O132" s="116"/>
      <c r="P132" s="116"/>
      <c r="Q132" s="116"/>
      <c r="R132" s="582"/>
      <c r="S132" s="116"/>
      <c r="T132" s="116"/>
      <c r="U132" s="116"/>
      <c r="V132" s="116"/>
      <c r="W132" s="116"/>
      <c r="X132" s="116"/>
    </row>
    <row r="133">
      <c r="A133" s="116"/>
      <c r="B133" s="116"/>
      <c r="C133" s="287"/>
      <c r="D133" s="238"/>
      <c r="E133" s="116"/>
      <c r="F133" s="116"/>
      <c r="G133" s="129"/>
      <c r="H133" s="149"/>
      <c r="I133" s="116"/>
      <c r="J133" s="116"/>
      <c r="K133" s="116"/>
      <c r="L133" s="582"/>
      <c r="M133" s="116"/>
      <c r="N133" s="116"/>
      <c r="O133" s="116"/>
      <c r="P133" s="116"/>
      <c r="Q133" s="116"/>
      <c r="R133" s="582"/>
      <c r="S133" s="116"/>
      <c r="T133" s="116"/>
      <c r="U133" s="116"/>
      <c r="V133" s="116"/>
      <c r="W133" s="116"/>
      <c r="X133" s="116"/>
    </row>
    <row r="134">
      <c r="A134" s="116"/>
      <c r="B134" s="116"/>
      <c r="C134" s="287"/>
      <c r="D134" s="238"/>
      <c r="E134" s="116"/>
      <c r="F134" s="116"/>
      <c r="G134" s="129"/>
      <c r="H134" s="149"/>
      <c r="I134" s="116"/>
      <c r="J134" s="116"/>
      <c r="K134" s="116"/>
      <c r="L134" s="582"/>
      <c r="M134" s="116"/>
      <c r="N134" s="116"/>
      <c r="O134" s="116"/>
      <c r="P134" s="116"/>
      <c r="Q134" s="116"/>
      <c r="R134" s="582"/>
      <c r="S134" s="116"/>
      <c r="T134" s="116"/>
      <c r="U134" s="116"/>
      <c r="V134" s="116"/>
      <c r="W134" s="116"/>
      <c r="X134" s="116"/>
    </row>
    <row r="135">
      <c r="A135" s="116"/>
      <c r="B135" s="116"/>
      <c r="C135" s="287"/>
      <c r="D135" s="238"/>
      <c r="E135" s="116"/>
      <c r="F135" s="116"/>
      <c r="G135" s="129"/>
      <c r="H135" s="149"/>
      <c r="I135" s="116"/>
      <c r="J135" s="116"/>
      <c r="K135" s="116"/>
      <c r="L135" s="582"/>
      <c r="M135" s="116"/>
      <c r="N135" s="116"/>
      <c r="O135" s="116"/>
      <c r="P135" s="116"/>
      <c r="Q135" s="116"/>
      <c r="R135" s="582"/>
      <c r="S135" s="116"/>
      <c r="T135" s="116"/>
      <c r="U135" s="116"/>
      <c r="V135" s="116"/>
      <c r="W135" s="116"/>
      <c r="X135" s="116"/>
    </row>
    <row r="136">
      <c r="A136" s="116"/>
      <c r="B136" s="116"/>
      <c r="C136" s="287"/>
      <c r="D136" s="238"/>
      <c r="E136" s="116"/>
      <c r="F136" s="116"/>
      <c r="G136" s="129"/>
      <c r="H136" s="149"/>
      <c r="I136" s="116"/>
      <c r="J136" s="116"/>
      <c r="K136" s="116"/>
      <c r="L136" s="582"/>
      <c r="M136" s="116"/>
      <c r="N136" s="116"/>
      <c r="O136" s="116"/>
      <c r="P136" s="116"/>
      <c r="Q136" s="116"/>
      <c r="R136" s="582"/>
      <c r="S136" s="116"/>
      <c r="T136" s="116"/>
      <c r="U136" s="116"/>
      <c r="V136" s="116"/>
      <c r="W136" s="116"/>
      <c r="X136" s="116"/>
    </row>
    <row r="137">
      <c r="A137" s="116"/>
      <c r="B137" s="116"/>
      <c r="C137" s="287"/>
      <c r="D137" s="238"/>
      <c r="E137" s="116"/>
      <c r="F137" s="116"/>
      <c r="G137" s="129"/>
      <c r="H137" s="149"/>
      <c r="I137" s="116"/>
      <c r="J137" s="116"/>
      <c r="K137" s="116"/>
      <c r="L137" s="582"/>
      <c r="M137" s="116"/>
      <c r="N137" s="116"/>
      <c r="O137" s="116"/>
      <c r="P137" s="116"/>
      <c r="Q137" s="116"/>
      <c r="R137" s="582"/>
      <c r="S137" s="116"/>
      <c r="T137" s="116"/>
      <c r="U137" s="116"/>
      <c r="V137" s="116"/>
      <c r="W137" s="116"/>
      <c r="X137" s="116"/>
    </row>
    <row r="138">
      <c r="A138" s="116"/>
      <c r="B138" s="116"/>
      <c r="C138" s="287"/>
      <c r="D138" s="238"/>
      <c r="E138" s="116"/>
      <c r="F138" s="116"/>
      <c r="G138" s="129"/>
      <c r="H138" s="149"/>
      <c r="I138" s="116"/>
      <c r="J138" s="116"/>
      <c r="K138" s="116"/>
      <c r="L138" s="582"/>
      <c r="M138" s="116"/>
      <c r="N138" s="116"/>
      <c r="O138" s="116"/>
      <c r="P138" s="116"/>
      <c r="Q138" s="116"/>
      <c r="R138" s="582"/>
      <c r="S138" s="116"/>
      <c r="T138" s="116"/>
      <c r="U138" s="116"/>
      <c r="V138" s="116"/>
      <c r="W138" s="116"/>
      <c r="X138" s="116"/>
    </row>
    <row r="139">
      <c r="A139" s="116"/>
      <c r="B139" s="116"/>
      <c r="C139" s="287"/>
      <c r="D139" s="238"/>
      <c r="E139" s="116"/>
      <c r="F139" s="116"/>
      <c r="G139" s="129"/>
      <c r="H139" s="149"/>
      <c r="I139" s="116"/>
      <c r="J139" s="116"/>
      <c r="K139" s="116"/>
      <c r="L139" s="582"/>
      <c r="M139" s="116"/>
      <c r="N139" s="116"/>
      <c r="O139" s="116"/>
      <c r="P139" s="116"/>
      <c r="Q139" s="116"/>
      <c r="R139" s="582"/>
      <c r="S139" s="116"/>
      <c r="T139" s="116"/>
      <c r="U139" s="116"/>
      <c r="V139" s="116"/>
      <c r="W139" s="116"/>
      <c r="X139" s="116"/>
    </row>
    <row r="140">
      <c r="A140" s="116"/>
      <c r="B140" s="116"/>
      <c r="C140" s="287"/>
      <c r="D140" s="238"/>
      <c r="E140" s="116"/>
      <c r="F140" s="116"/>
      <c r="G140" s="129"/>
      <c r="H140" s="149"/>
      <c r="I140" s="116"/>
      <c r="J140" s="116"/>
      <c r="K140" s="116"/>
      <c r="L140" s="582"/>
      <c r="M140" s="116"/>
      <c r="N140" s="116"/>
      <c r="O140" s="116"/>
      <c r="P140" s="116"/>
      <c r="Q140" s="116"/>
      <c r="R140" s="582"/>
      <c r="S140" s="116"/>
      <c r="T140" s="116"/>
      <c r="U140" s="116"/>
      <c r="V140" s="116"/>
      <c r="W140" s="116"/>
      <c r="X140" s="116"/>
    </row>
    <row r="141">
      <c r="A141" s="116"/>
      <c r="B141" s="116"/>
      <c r="C141" s="287"/>
      <c r="D141" s="238"/>
      <c r="E141" s="116"/>
      <c r="F141" s="116"/>
      <c r="G141" s="129"/>
      <c r="H141" s="149"/>
      <c r="I141" s="116"/>
      <c r="J141" s="116"/>
      <c r="K141" s="116"/>
      <c r="L141" s="582"/>
      <c r="M141" s="116"/>
      <c r="N141" s="116"/>
      <c r="O141" s="116"/>
      <c r="P141" s="116"/>
      <c r="Q141" s="116"/>
      <c r="R141" s="582"/>
      <c r="S141" s="116"/>
      <c r="T141" s="116"/>
      <c r="U141" s="116"/>
      <c r="V141" s="116"/>
      <c r="W141" s="116"/>
      <c r="X141" s="116"/>
    </row>
    <row r="142">
      <c r="A142" s="116"/>
      <c r="B142" s="116"/>
      <c r="C142" s="287"/>
      <c r="D142" s="238"/>
      <c r="E142" s="116"/>
      <c r="F142" s="116"/>
      <c r="G142" s="129"/>
      <c r="H142" s="149"/>
      <c r="I142" s="116"/>
      <c r="J142" s="116"/>
      <c r="K142" s="116"/>
      <c r="L142" s="582"/>
      <c r="M142" s="116"/>
      <c r="N142" s="116"/>
      <c r="O142" s="116"/>
      <c r="P142" s="116"/>
      <c r="Q142" s="116"/>
      <c r="R142" s="582"/>
      <c r="S142" s="116"/>
      <c r="T142" s="116"/>
      <c r="U142" s="116"/>
      <c r="V142" s="116"/>
      <c r="W142" s="116"/>
      <c r="X142" s="116"/>
    </row>
    <row r="143">
      <c r="A143" s="116"/>
      <c r="B143" s="116"/>
      <c r="C143" s="287"/>
      <c r="D143" s="238"/>
      <c r="E143" s="116"/>
      <c r="F143" s="116"/>
      <c r="G143" s="129"/>
      <c r="H143" s="149"/>
      <c r="I143" s="116"/>
      <c r="J143" s="116"/>
      <c r="K143" s="116"/>
      <c r="L143" s="582"/>
      <c r="M143" s="116"/>
      <c r="N143" s="116"/>
      <c r="O143" s="116"/>
      <c r="P143" s="116"/>
      <c r="Q143" s="116"/>
      <c r="R143" s="582"/>
      <c r="S143" s="116"/>
      <c r="T143" s="116"/>
      <c r="U143" s="116"/>
      <c r="V143" s="116"/>
      <c r="W143" s="116"/>
      <c r="X143" s="116"/>
    </row>
    <row r="144">
      <c r="A144" s="116"/>
      <c r="B144" s="116"/>
      <c r="C144" s="287"/>
      <c r="D144" s="238"/>
      <c r="E144" s="116"/>
      <c r="F144" s="116"/>
      <c r="G144" s="129"/>
      <c r="H144" s="149"/>
      <c r="I144" s="116"/>
      <c r="J144" s="116"/>
      <c r="K144" s="116"/>
      <c r="L144" s="582"/>
      <c r="M144" s="116"/>
      <c r="N144" s="116"/>
      <c r="O144" s="116"/>
      <c r="P144" s="116"/>
      <c r="Q144" s="116"/>
      <c r="R144" s="582"/>
      <c r="S144" s="116"/>
      <c r="T144" s="116"/>
      <c r="U144" s="116"/>
      <c r="V144" s="116"/>
      <c r="W144" s="116"/>
      <c r="X144" s="116"/>
    </row>
    <row r="145">
      <c r="A145" s="116"/>
      <c r="B145" s="116"/>
      <c r="C145" s="287"/>
      <c r="D145" s="238"/>
      <c r="E145" s="116"/>
      <c r="F145" s="116"/>
      <c r="G145" s="129"/>
      <c r="H145" s="149"/>
      <c r="I145" s="116"/>
      <c r="J145" s="116"/>
      <c r="K145" s="116"/>
      <c r="L145" s="582"/>
      <c r="M145" s="116"/>
      <c r="N145" s="116"/>
      <c r="O145" s="116"/>
      <c r="P145" s="116"/>
      <c r="Q145" s="116"/>
      <c r="R145" s="582"/>
      <c r="S145" s="116"/>
      <c r="T145" s="116"/>
      <c r="U145" s="116"/>
      <c r="V145" s="116"/>
      <c r="W145" s="116"/>
      <c r="X145" s="116"/>
    </row>
    <row r="146">
      <c r="A146" s="116"/>
      <c r="B146" s="116"/>
      <c r="C146" s="287"/>
      <c r="D146" s="238"/>
      <c r="E146" s="116"/>
      <c r="F146" s="116"/>
      <c r="G146" s="129"/>
      <c r="H146" s="149"/>
      <c r="I146" s="116"/>
      <c r="J146" s="116"/>
      <c r="K146" s="116"/>
      <c r="L146" s="582"/>
      <c r="M146" s="116"/>
      <c r="N146" s="116"/>
      <c r="O146" s="116"/>
      <c r="P146" s="116"/>
      <c r="Q146" s="116"/>
      <c r="R146" s="582"/>
      <c r="S146" s="116"/>
      <c r="T146" s="116"/>
      <c r="U146" s="116"/>
      <c r="V146" s="116"/>
      <c r="W146" s="116"/>
      <c r="X146" s="116"/>
    </row>
    <row r="147">
      <c r="A147" s="116"/>
      <c r="B147" s="116"/>
      <c r="C147" s="287"/>
      <c r="D147" s="238"/>
      <c r="E147" s="116"/>
      <c r="F147" s="116"/>
      <c r="G147" s="129"/>
      <c r="H147" s="149"/>
      <c r="I147" s="116"/>
      <c r="J147" s="116"/>
      <c r="K147" s="116"/>
      <c r="L147" s="582"/>
      <c r="M147" s="116"/>
      <c r="N147" s="116"/>
      <c r="O147" s="116"/>
      <c r="P147" s="116"/>
      <c r="Q147" s="116"/>
      <c r="R147" s="582"/>
      <c r="S147" s="116"/>
      <c r="T147" s="116"/>
      <c r="U147" s="116"/>
      <c r="V147" s="116"/>
      <c r="W147" s="116"/>
      <c r="X147" s="116"/>
    </row>
    <row r="148">
      <c r="A148" s="116"/>
      <c r="B148" s="116"/>
      <c r="C148" s="287"/>
      <c r="D148" s="238"/>
      <c r="E148" s="116"/>
      <c r="F148" s="116"/>
      <c r="G148" s="129"/>
      <c r="H148" s="149"/>
      <c r="I148" s="116"/>
      <c r="J148" s="116"/>
      <c r="K148" s="116"/>
      <c r="L148" s="582"/>
      <c r="M148" s="116"/>
      <c r="N148" s="116"/>
      <c r="O148" s="116"/>
      <c r="P148" s="116"/>
      <c r="Q148" s="116"/>
      <c r="R148" s="582"/>
      <c r="S148" s="116"/>
      <c r="T148" s="116"/>
      <c r="U148" s="116"/>
      <c r="V148" s="116"/>
      <c r="W148" s="116"/>
      <c r="X148" s="116"/>
    </row>
    <row r="149">
      <c r="A149" s="116"/>
      <c r="B149" s="116"/>
      <c r="C149" s="287"/>
      <c r="D149" s="238"/>
      <c r="E149" s="116"/>
      <c r="F149" s="116"/>
      <c r="G149" s="129"/>
      <c r="H149" s="149"/>
      <c r="I149" s="116"/>
      <c r="J149" s="116"/>
      <c r="K149" s="116"/>
      <c r="L149" s="582"/>
      <c r="M149" s="116"/>
      <c r="N149" s="116"/>
      <c r="O149" s="116"/>
      <c r="P149" s="116"/>
      <c r="Q149" s="116"/>
      <c r="R149" s="582"/>
      <c r="S149" s="116"/>
      <c r="T149" s="116"/>
      <c r="U149" s="116"/>
      <c r="V149" s="116"/>
      <c r="W149" s="116"/>
      <c r="X149" s="116"/>
    </row>
    <row r="150">
      <c r="A150" s="116"/>
      <c r="B150" s="116"/>
      <c r="C150" s="287"/>
      <c r="D150" s="238"/>
      <c r="E150" s="116"/>
      <c r="F150" s="116"/>
      <c r="G150" s="129"/>
      <c r="H150" s="149"/>
      <c r="I150" s="116"/>
      <c r="J150" s="116"/>
      <c r="K150" s="116"/>
      <c r="L150" s="582"/>
      <c r="M150" s="116"/>
      <c r="N150" s="116"/>
      <c r="O150" s="116"/>
      <c r="P150" s="116"/>
      <c r="Q150" s="116"/>
      <c r="R150" s="582"/>
      <c r="S150" s="116"/>
      <c r="T150" s="116"/>
      <c r="U150" s="116"/>
      <c r="V150" s="116"/>
      <c r="W150" s="116"/>
      <c r="X150" s="116"/>
    </row>
    <row r="151">
      <c r="A151" s="116"/>
      <c r="B151" s="116"/>
      <c r="C151" s="287"/>
      <c r="D151" s="238"/>
      <c r="E151" s="116"/>
      <c r="F151" s="116"/>
      <c r="G151" s="129"/>
      <c r="H151" s="149"/>
      <c r="I151" s="116"/>
      <c r="J151" s="116"/>
      <c r="K151" s="116"/>
      <c r="L151" s="582"/>
      <c r="M151" s="116"/>
      <c r="N151" s="116"/>
      <c r="O151" s="116"/>
      <c r="P151" s="116"/>
      <c r="Q151" s="116"/>
      <c r="R151" s="582"/>
      <c r="S151" s="116"/>
      <c r="T151" s="116"/>
      <c r="U151" s="116"/>
      <c r="V151" s="116"/>
      <c r="W151" s="116"/>
      <c r="X151" s="116"/>
    </row>
    <row r="152">
      <c r="A152" s="116"/>
      <c r="B152" s="116"/>
      <c r="C152" s="287"/>
      <c r="D152" s="238"/>
      <c r="E152" s="116"/>
      <c r="F152" s="116"/>
      <c r="G152" s="129"/>
      <c r="H152" s="149"/>
      <c r="I152" s="116"/>
      <c r="J152" s="116"/>
      <c r="K152" s="116"/>
      <c r="L152" s="582"/>
      <c r="M152" s="116"/>
      <c r="N152" s="116"/>
      <c r="O152" s="116"/>
      <c r="P152" s="116"/>
      <c r="Q152" s="116"/>
      <c r="R152" s="582"/>
      <c r="S152" s="116"/>
      <c r="T152" s="116"/>
      <c r="U152" s="116"/>
      <c r="V152" s="116"/>
      <c r="W152" s="116"/>
      <c r="X152" s="116"/>
    </row>
    <row r="153">
      <c r="A153" s="116"/>
      <c r="B153" s="116"/>
      <c r="C153" s="287"/>
      <c r="D153" s="238"/>
      <c r="E153" s="116"/>
      <c r="F153" s="116"/>
      <c r="G153" s="129"/>
      <c r="H153" s="149"/>
      <c r="I153" s="116"/>
      <c r="J153" s="116"/>
      <c r="K153" s="116"/>
      <c r="L153" s="582"/>
      <c r="M153" s="116"/>
      <c r="N153" s="116"/>
      <c r="O153" s="116"/>
      <c r="P153" s="116"/>
      <c r="Q153" s="116"/>
      <c r="R153" s="582"/>
      <c r="S153" s="116"/>
      <c r="T153" s="116"/>
      <c r="U153" s="116"/>
      <c r="V153" s="116"/>
      <c r="W153" s="116"/>
      <c r="X153" s="116"/>
    </row>
    <row r="154">
      <c r="A154" s="116"/>
      <c r="B154" s="116"/>
      <c r="C154" s="287"/>
      <c r="D154" s="238"/>
      <c r="E154" s="116"/>
      <c r="F154" s="116"/>
      <c r="G154" s="129"/>
      <c r="H154" s="149"/>
      <c r="I154" s="116"/>
      <c r="J154" s="116"/>
      <c r="K154" s="116"/>
      <c r="L154" s="582"/>
      <c r="M154" s="116"/>
      <c r="N154" s="116"/>
      <c r="O154" s="116"/>
      <c r="P154" s="116"/>
      <c r="Q154" s="116"/>
      <c r="R154" s="582"/>
      <c r="S154" s="116"/>
      <c r="T154" s="116"/>
      <c r="U154" s="116"/>
      <c r="V154" s="116"/>
      <c r="W154" s="116"/>
      <c r="X154" s="116"/>
    </row>
    <row r="155">
      <c r="A155" s="116"/>
      <c r="B155" s="116"/>
      <c r="C155" s="287"/>
      <c r="D155" s="238"/>
      <c r="E155" s="116"/>
      <c r="F155" s="116"/>
      <c r="G155" s="129"/>
      <c r="H155" s="149"/>
      <c r="I155" s="116"/>
      <c r="J155" s="116"/>
      <c r="K155" s="116"/>
      <c r="L155" s="582"/>
      <c r="M155" s="116"/>
      <c r="N155" s="116"/>
      <c r="O155" s="116"/>
      <c r="P155" s="116"/>
      <c r="Q155" s="116"/>
      <c r="R155" s="582"/>
      <c r="S155" s="116"/>
      <c r="T155" s="116"/>
      <c r="U155" s="116"/>
      <c r="V155" s="116"/>
      <c r="W155" s="116"/>
      <c r="X155" s="116"/>
    </row>
    <row r="156">
      <c r="A156" s="116"/>
      <c r="B156" s="116"/>
      <c r="C156" s="287"/>
      <c r="D156" s="238"/>
      <c r="E156" s="116"/>
      <c r="F156" s="116"/>
      <c r="G156" s="129"/>
      <c r="H156" s="149"/>
      <c r="I156" s="116"/>
      <c r="J156" s="116"/>
      <c r="K156" s="116"/>
      <c r="L156" s="582"/>
      <c r="M156" s="116"/>
      <c r="N156" s="116"/>
      <c r="O156" s="116"/>
      <c r="P156" s="116"/>
      <c r="Q156" s="116"/>
      <c r="R156" s="582"/>
      <c r="S156" s="116"/>
      <c r="T156" s="116"/>
      <c r="U156" s="116"/>
      <c r="V156" s="116"/>
      <c r="W156" s="116"/>
      <c r="X156" s="116"/>
    </row>
    <row r="157">
      <c r="A157" s="116"/>
      <c r="B157" s="116"/>
      <c r="C157" s="287"/>
      <c r="D157" s="238"/>
      <c r="E157" s="116"/>
      <c r="F157" s="116"/>
      <c r="G157" s="129"/>
      <c r="H157" s="149"/>
      <c r="I157" s="116"/>
      <c r="J157" s="116"/>
      <c r="K157" s="116"/>
      <c r="L157" s="582"/>
      <c r="M157" s="116"/>
      <c r="N157" s="116"/>
      <c r="O157" s="116"/>
      <c r="P157" s="116"/>
      <c r="Q157" s="116"/>
      <c r="R157" s="582"/>
      <c r="S157" s="116"/>
      <c r="T157" s="116"/>
      <c r="U157" s="116"/>
      <c r="V157" s="116"/>
      <c r="W157" s="116"/>
      <c r="X157" s="116"/>
    </row>
    <row r="158">
      <c r="A158" s="116"/>
      <c r="B158" s="116"/>
      <c r="C158" s="287"/>
      <c r="D158" s="238"/>
      <c r="E158" s="116"/>
      <c r="F158" s="116"/>
      <c r="G158" s="129"/>
      <c r="H158" s="149"/>
      <c r="I158" s="116"/>
      <c r="J158" s="116"/>
      <c r="K158" s="116"/>
      <c r="L158" s="582"/>
      <c r="M158" s="116"/>
      <c r="N158" s="116"/>
      <c r="O158" s="116"/>
      <c r="P158" s="116"/>
      <c r="Q158" s="116"/>
      <c r="R158" s="582"/>
      <c r="S158" s="116"/>
      <c r="T158" s="116"/>
      <c r="U158" s="116"/>
      <c r="V158" s="116"/>
      <c r="W158" s="116"/>
      <c r="X158" s="116"/>
    </row>
    <row r="159" ht="15.75" customHeight="1">
      <c r="A159" s="116"/>
      <c r="B159" s="116"/>
      <c r="C159" s="287"/>
      <c r="D159" s="238"/>
      <c r="E159" s="116"/>
      <c r="F159" s="116"/>
      <c r="G159" s="129"/>
      <c r="H159" s="149"/>
      <c r="I159" s="116"/>
      <c r="J159" s="116"/>
      <c r="K159" s="116"/>
      <c r="L159" s="582"/>
      <c r="M159" s="116"/>
      <c r="N159" s="116"/>
      <c r="O159" s="116"/>
      <c r="P159" s="116"/>
      <c r="Q159" s="116"/>
      <c r="R159" s="582"/>
      <c r="S159" s="116"/>
      <c r="T159" s="116"/>
      <c r="U159" s="116"/>
      <c r="V159" s="116"/>
      <c r="W159" s="116"/>
      <c r="X159" s="116"/>
    </row>
    <row r="160" ht="15.75" customHeight="1">
      <c r="A160" s="116"/>
      <c r="B160" s="116"/>
      <c r="C160" s="287"/>
      <c r="D160" s="238"/>
      <c r="E160" s="116"/>
      <c r="F160" s="116"/>
      <c r="G160" s="129"/>
      <c r="H160" s="149"/>
      <c r="I160" s="116"/>
      <c r="J160" s="116"/>
      <c r="K160" s="116"/>
      <c r="L160" s="582"/>
      <c r="M160" s="116"/>
      <c r="N160" s="116"/>
      <c r="O160" s="116"/>
      <c r="P160" s="116"/>
      <c r="Q160" s="116"/>
      <c r="R160" s="582"/>
      <c r="S160" s="116"/>
      <c r="T160" s="116"/>
      <c r="U160" s="116"/>
      <c r="V160" s="116"/>
      <c r="W160" s="116"/>
      <c r="X160" s="116"/>
    </row>
    <row r="161" ht="15.75" customHeight="1">
      <c r="A161" s="116"/>
      <c r="B161" s="116"/>
      <c r="C161" s="287"/>
      <c r="D161" s="238"/>
      <c r="E161" s="116"/>
      <c r="F161" s="116"/>
      <c r="G161" s="129"/>
      <c r="H161" s="149"/>
      <c r="I161" s="116"/>
      <c r="J161" s="116"/>
      <c r="K161" s="116"/>
      <c r="L161" s="582"/>
      <c r="M161" s="116"/>
      <c r="N161" s="116"/>
      <c r="O161" s="116"/>
      <c r="P161" s="116"/>
      <c r="Q161" s="116"/>
      <c r="R161" s="582"/>
      <c r="S161" s="116"/>
      <c r="T161" s="116"/>
      <c r="U161" s="116"/>
      <c r="V161" s="116"/>
      <c r="W161" s="116"/>
      <c r="X161" s="116"/>
    </row>
    <row r="162" ht="15.75" customHeight="1">
      <c r="A162" s="116"/>
      <c r="B162" s="116"/>
      <c r="C162" s="287"/>
      <c r="D162" s="238"/>
      <c r="E162" s="116"/>
      <c r="F162" s="116"/>
      <c r="G162" s="129"/>
      <c r="H162" s="149"/>
      <c r="I162" s="116"/>
      <c r="J162" s="116"/>
      <c r="K162" s="116"/>
      <c r="L162" s="582"/>
      <c r="M162" s="116"/>
      <c r="N162" s="116"/>
      <c r="O162" s="116"/>
      <c r="P162" s="116"/>
      <c r="Q162" s="116"/>
      <c r="R162" s="582"/>
      <c r="S162" s="116"/>
      <c r="T162" s="116"/>
      <c r="U162" s="116"/>
      <c r="V162" s="116"/>
      <c r="W162" s="116"/>
      <c r="X162" s="116"/>
    </row>
    <row r="163" ht="15.75" customHeight="1">
      <c r="A163" s="116"/>
      <c r="B163" s="116"/>
      <c r="C163" s="287"/>
      <c r="D163" s="238"/>
      <c r="E163" s="116"/>
      <c r="F163" s="116"/>
      <c r="G163" s="129"/>
      <c r="H163" s="149"/>
      <c r="I163" s="116"/>
      <c r="J163" s="116"/>
      <c r="K163" s="116"/>
      <c r="L163" s="582"/>
      <c r="M163" s="116"/>
      <c r="N163" s="116"/>
      <c r="O163" s="116"/>
      <c r="P163" s="116"/>
      <c r="Q163" s="116"/>
      <c r="R163" s="582"/>
      <c r="S163" s="116"/>
      <c r="T163" s="116"/>
      <c r="U163" s="116"/>
      <c r="V163" s="116"/>
      <c r="W163" s="116"/>
      <c r="X163" s="116"/>
    </row>
    <row r="164" ht="15.75" customHeight="1">
      <c r="A164" s="116"/>
      <c r="B164" s="116"/>
      <c r="C164" s="287"/>
      <c r="D164" s="238"/>
      <c r="E164" s="116"/>
      <c r="F164" s="116"/>
      <c r="G164" s="129"/>
      <c r="H164" s="149"/>
      <c r="I164" s="116"/>
      <c r="J164" s="116"/>
      <c r="K164" s="116"/>
      <c r="L164" s="582"/>
      <c r="M164" s="116"/>
      <c r="N164" s="116"/>
      <c r="O164" s="116"/>
      <c r="P164" s="116"/>
      <c r="Q164" s="116"/>
      <c r="R164" s="582"/>
      <c r="S164" s="116"/>
      <c r="T164" s="116"/>
      <c r="U164" s="116"/>
      <c r="V164" s="116"/>
      <c r="W164" s="116"/>
      <c r="X164" s="116"/>
    </row>
    <row r="165" ht="15.75" customHeight="1">
      <c r="A165" s="116"/>
      <c r="B165" s="116"/>
      <c r="C165" s="287"/>
      <c r="D165" s="238"/>
      <c r="E165" s="116"/>
      <c r="F165" s="116"/>
      <c r="G165" s="129"/>
      <c r="H165" s="149"/>
      <c r="I165" s="116"/>
      <c r="J165" s="116"/>
      <c r="K165" s="116"/>
      <c r="L165" s="582"/>
      <c r="M165" s="116"/>
      <c r="N165" s="116"/>
      <c r="O165" s="116"/>
      <c r="P165" s="116"/>
      <c r="Q165" s="116"/>
      <c r="R165" s="582"/>
      <c r="S165" s="116"/>
      <c r="T165" s="116"/>
      <c r="U165" s="116"/>
      <c r="V165" s="116"/>
      <c r="W165" s="116"/>
      <c r="X165" s="116"/>
    </row>
    <row r="166" ht="15.75" customHeight="1">
      <c r="A166" s="116"/>
      <c r="B166" s="116"/>
      <c r="C166" s="287"/>
      <c r="D166" s="238"/>
      <c r="E166" s="116"/>
      <c r="F166" s="116"/>
      <c r="G166" s="129"/>
      <c r="H166" s="149"/>
      <c r="I166" s="116"/>
      <c r="J166" s="116"/>
      <c r="K166" s="116"/>
      <c r="L166" s="582"/>
      <c r="M166" s="116"/>
      <c r="N166" s="116"/>
      <c r="O166" s="116"/>
      <c r="P166" s="116"/>
      <c r="Q166" s="116"/>
      <c r="R166" s="582"/>
      <c r="S166" s="116"/>
      <c r="T166" s="116"/>
      <c r="U166" s="116"/>
      <c r="V166" s="116"/>
      <c r="W166" s="116"/>
      <c r="X166" s="116"/>
    </row>
    <row r="167" ht="15.75" customHeight="1">
      <c r="A167" s="116"/>
      <c r="B167" s="116"/>
      <c r="C167" s="287"/>
      <c r="D167" s="238"/>
      <c r="E167" s="116"/>
      <c r="F167" s="116"/>
      <c r="G167" s="129"/>
      <c r="H167" s="149"/>
      <c r="I167" s="116"/>
      <c r="J167" s="116"/>
      <c r="K167" s="116"/>
      <c r="L167" s="582"/>
      <c r="M167" s="116"/>
      <c r="N167" s="116"/>
      <c r="O167" s="116"/>
      <c r="P167" s="116"/>
      <c r="Q167" s="116"/>
      <c r="R167" s="582"/>
      <c r="S167" s="116"/>
      <c r="T167" s="116"/>
      <c r="U167" s="116"/>
      <c r="V167" s="116"/>
      <c r="W167" s="116"/>
      <c r="X167" s="116"/>
    </row>
    <row r="168" ht="15.75" customHeight="1">
      <c r="A168" s="116"/>
      <c r="B168" s="116"/>
      <c r="C168" s="287"/>
      <c r="D168" s="238"/>
      <c r="E168" s="116"/>
      <c r="F168" s="116"/>
      <c r="G168" s="129"/>
      <c r="H168" s="149"/>
      <c r="I168" s="116"/>
      <c r="J168" s="116"/>
      <c r="K168" s="116"/>
      <c r="L168" s="582"/>
      <c r="M168" s="116"/>
      <c r="N168" s="116"/>
      <c r="O168" s="116"/>
      <c r="P168" s="116"/>
      <c r="Q168" s="116"/>
      <c r="R168" s="582"/>
      <c r="S168" s="116"/>
      <c r="T168" s="116"/>
      <c r="U168" s="116"/>
      <c r="V168" s="116"/>
      <c r="W168" s="116"/>
      <c r="X168" s="116"/>
    </row>
    <row r="169" ht="15.75" customHeight="1">
      <c r="A169" s="116"/>
      <c r="B169" s="116"/>
      <c r="C169" s="287"/>
      <c r="D169" s="238"/>
      <c r="E169" s="116"/>
      <c r="F169" s="116"/>
      <c r="G169" s="129"/>
      <c r="H169" s="149"/>
      <c r="I169" s="116"/>
      <c r="J169" s="116"/>
      <c r="K169" s="116"/>
      <c r="L169" s="582"/>
      <c r="M169" s="116"/>
      <c r="N169" s="116"/>
      <c r="O169" s="116"/>
      <c r="P169" s="116"/>
      <c r="Q169" s="116"/>
      <c r="R169" s="582"/>
      <c r="S169" s="116"/>
      <c r="T169" s="116"/>
      <c r="U169" s="116"/>
      <c r="V169" s="116"/>
      <c r="W169" s="116"/>
      <c r="X169" s="116"/>
    </row>
    <row r="170" ht="15.75" customHeight="1">
      <c r="A170" s="116"/>
      <c r="B170" s="116"/>
      <c r="C170" s="287"/>
      <c r="D170" s="238"/>
      <c r="E170" s="116"/>
      <c r="F170" s="116"/>
      <c r="G170" s="129"/>
      <c r="H170" s="149"/>
      <c r="I170" s="116"/>
      <c r="J170" s="116"/>
      <c r="K170" s="116"/>
      <c r="L170" s="582"/>
      <c r="M170" s="116"/>
      <c r="N170" s="116"/>
      <c r="O170" s="116"/>
      <c r="P170" s="116"/>
      <c r="Q170" s="116"/>
      <c r="R170" s="582"/>
      <c r="S170" s="116"/>
      <c r="T170" s="116"/>
      <c r="U170" s="116"/>
      <c r="V170" s="116"/>
      <c r="W170" s="116"/>
      <c r="X170" s="116"/>
    </row>
    <row r="171" ht="15.75" customHeight="1">
      <c r="A171" s="116"/>
      <c r="B171" s="116"/>
      <c r="C171" s="287"/>
      <c r="D171" s="238"/>
      <c r="E171" s="116"/>
      <c r="F171" s="116"/>
      <c r="G171" s="129"/>
      <c r="H171" s="149"/>
      <c r="I171" s="116"/>
      <c r="J171" s="116"/>
      <c r="K171" s="116"/>
      <c r="L171" s="582"/>
      <c r="M171" s="116"/>
      <c r="N171" s="116"/>
      <c r="O171" s="116"/>
      <c r="P171" s="116"/>
      <c r="Q171" s="116"/>
      <c r="R171" s="582"/>
      <c r="S171" s="116"/>
      <c r="T171" s="116"/>
      <c r="U171" s="116"/>
      <c r="V171" s="116"/>
      <c r="W171" s="116"/>
      <c r="X171" s="116"/>
    </row>
    <row r="172" ht="15.75" customHeight="1">
      <c r="A172" s="116"/>
      <c r="B172" s="116"/>
      <c r="C172" s="287"/>
      <c r="D172" s="238"/>
      <c r="E172" s="116"/>
      <c r="F172" s="116"/>
      <c r="G172" s="129"/>
      <c r="H172" s="149"/>
      <c r="I172" s="116"/>
      <c r="J172" s="116"/>
      <c r="K172" s="116"/>
      <c r="L172" s="582"/>
      <c r="M172" s="116"/>
      <c r="N172" s="116"/>
      <c r="O172" s="116"/>
      <c r="P172" s="116"/>
      <c r="Q172" s="116"/>
      <c r="R172" s="582"/>
      <c r="S172" s="116"/>
      <c r="T172" s="116"/>
      <c r="U172" s="116"/>
      <c r="V172" s="116"/>
      <c r="W172" s="116"/>
      <c r="X172" s="116"/>
    </row>
    <row r="173" ht="15.75" customHeight="1">
      <c r="A173" s="116"/>
      <c r="B173" s="116"/>
      <c r="C173" s="287"/>
      <c r="D173" s="238"/>
      <c r="E173" s="116"/>
      <c r="F173" s="116"/>
      <c r="G173" s="129"/>
      <c r="H173" s="149"/>
      <c r="I173" s="116"/>
      <c r="J173" s="116"/>
      <c r="K173" s="116"/>
      <c r="L173" s="582"/>
      <c r="M173" s="116"/>
      <c r="N173" s="116"/>
      <c r="O173" s="116"/>
      <c r="P173" s="116"/>
      <c r="Q173" s="116"/>
      <c r="R173" s="582"/>
      <c r="S173" s="116"/>
      <c r="T173" s="116"/>
      <c r="U173" s="116"/>
      <c r="V173" s="116"/>
      <c r="W173" s="116"/>
      <c r="X173" s="116"/>
    </row>
    <row r="174" ht="15.75" customHeight="1">
      <c r="A174" s="116"/>
      <c r="B174" s="116"/>
      <c r="C174" s="287"/>
      <c r="D174" s="238"/>
      <c r="E174" s="116"/>
      <c r="F174" s="116"/>
      <c r="G174" s="129"/>
      <c r="H174" s="149"/>
      <c r="I174" s="116"/>
      <c r="J174" s="116"/>
      <c r="K174" s="116"/>
      <c r="L174" s="582"/>
      <c r="M174" s="116"/>
      <c r="N174" s="116"/>
      <c r="O174" s="116"/>
      <c r="P174" s="116"/>
      <c r="Q174" s="116"/>
      <c r="R174" s="582"/>
      <c r="S174" s="116"/>
      <c r="T174" s="116"/>
      <c r="U174" s="116"/>
      <c r="V174" s="116"/>
      <c r="W174" s="116"/>
      <c r="X174" s="116"/>
    </row>
    <row r="175" ht="15.75" customHeight="1">
      <c r="A175" s="116"/>
      <c r="B175" s="116"/>
      <c r="C175" s="287"/>
      <c r="D175" s="238"/>
      <c r="E175" s="116"/>
      <c r="F175" s="116"/>
      <c r="G175" s="129"/>
      <c r="H175" s="149"/>
      <c r="I175" s="116"/>
      <c r="J175" s="116"/>
      <c r="K175" s="116"/>
      <c r="L175" s="582"/>
      <c r="M175" s="116"/>
      <c r="N175" s="116"/>
      <c r="O175" s="116"/>
      <c r="P175" s="116"/>
      <c r="Q175" s="116"/>
      <c r="R175" s="582"/>
      <c r="S175" s="116"/>
      <c r="T175" s="116"/>
      <c r="U175" s="116"/>
      <c r="V175" s="116"/>
      <c r="W175" s="116"/>
      <c r="X175" s="116"/>
    </row>
    <row r="176" ht="15.75" customHeight="1">
      <c r="A176" s="116"/>
      <c r="B176" s="116"/>
      <c r="C176" s="287"/>
      <c r="D176" s="238"/>
      <c r="E176" s="116"/>
      <c r="F176" s="116"/>
      <c r="G176" s="129"/>
      <c r="H176" s="149"/>
      <c r="I176" s="116"/>
      <c r="J176" s="116"/>
      <c r="K176" s="116"/>
      <c r="L176" s="582"/>
      <c r="M176" s="116"/>
      <c r="N176" s="116"/>
      <c r="O176" s="116"/>
      <c r="P176" s="116"/>
      <c r="Q176" s="116"/>
      <c r="R176" s="582"/>
      <c r="S176" s="116"/>
      <c r="T176" s="116"/>
      <c r="U176" s="116"/>
      <c r="V176" s="116"/>
      <c r="W176" s="116"/>
      <c r="X176" s="116"/>
    </row>
    <row r="177" ht="15.75" customHeight="1">
      <c r="A177" s="116"/>
      <c r="B177" s="116"/>
      <c r="C177" s="287"/>
      <c r="D177" s="238"/>
      <c r="E177" s="116"/>
      <c r="F177" s="116"/>
      <c r="G177" s="129"/>
      <c r="H177" s="149"/>
      <c r="I177" s="116"/>
      <c r="J177" s="116"/>
      <c r="K177" s="116"/>
      <c r="L177" s="582"/>
      <c r="M177" s="116"/>
      <c r="N177" s="116"/>
      <c r="O177" s="116"/>
      <c r="P177" s="116"/>
      <c r="Q177" s="116"/>
      <c r="R177" s="582"/>
      <c r="S177" s="116"/>
      <c r="T177" s="116"/>
      <c r="U177" s="116"/>
      <c r="V177" s="116"/>
      <c r="W177" s="116"/>
      <c r="X177" s="116"/>
    </row>
    <row r="178" ht="15.75" customHeight="1">
      <c r="A178" s="116"/>
      <c r="B178" s="116"/>
      <c r="C178" s="287"/>
      <c r="D178" s="238"/>
      <c r="E178" s="116"/>
      <c r="F178" s="116"/>
      <c r="G178" s="129"/>
      <c r="H178" s="149"/>
      <c r="I178" s="116"/>
      <c r="J178" s="116"/>
      <c r="K178" s="116"/>
      <c r="L178" s="582"/>
      <c r="M178" s="116"/>
      <c r="N178" s="116"/>
      <c r="O178" s="116"/>
      <c r="P178" s="116"/>
      <c r="Q178" s="116"/>
      <c r="R178" s="582"/>
      <c r="S178" s="116"/>
      <c r="T178" s="116"/>
      <c r="U178" s="116"/>
      <c r="V178" s="116"/>
      <c r="W178" s="116"/>
      <c r="X178" s="116"/>
    </row>
    <row r="179" ht="15.75" customHeight="1">
      <c r="A179" s="116"/>
      <c r="B179" s="116"/>
      <c r="C179" s="287"/>
      <c r="D179" s="238"/>
      <c r="E179" s="116"/>
      <c r="F179" s="116"/>
      <c r="G179" s="129"/>
      <c r="H179" s="149"/>
      <c r="I179" s="116"/>
      <c r="J179" s="116"/>
      <c r="K179" s="116"/>
      <c r="L179" s="582"/>
      <c r="M179" s="116"/>
      <c r="N179" s="116"/>
      <c r="O179" s="116"/>
      <c r="P179" s="116"/>
      <c r="Q179" s="116"/>
      <c r="R179" s="582"/>
      <c r="S179" s="116"/>
      <c r="T179" s="116"/>
      <c r="U179" s="116"/>
      <c r="V179" s="116"/>
      <c r="W179" s="116"/>
      <c r="X179" s="116"/>
    </row>
    <row r="180" ht="15.75" customHeight="1">
      <c r="A180" s="116"/>
      <c r="B180" s="116"/>
      <c r="C180" s="287"/>
      <c r="D180" s="238"/>
      <c r="E180" s="116"/>
      <c r="F180" s="116"/>
      <c r="G180" s="129"/>
      <c r="H180" s="149"/>
      <c r="I180" s="116"/>
      <c r="J180" s="116"/>
      <c r="K180" s="116"/>
      <c r="L180" s="582"/>
      <c r="M180" s="116"/>
      <c r="N180" s="116"/>
      <c r="O180" s="116"/>
      <c r="P180" s="116"/>
      <c r="Q180" s="116"/>
      <c r="R180" s="582"/>
      <c r="S180" s="116"/>
      <c r="T180" s="116"/>
      <c r="U180" s="116"/>
      <c r="V180" s="116"/>
      <c r="W180" s="116"/>
      <c r="X180" s="116"/>
    </row>
  </sheetData>
  <dataValidations count="88" disablePrompts="0">
    <dataValidation sqref="G14 G47:G51 G53:G18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4 H47:H51 H53:H180" type="list" allowBlank="1" errorStyle="stop" imeMode="noControl" operator="between" showDropDown="0" showErrorMessage="0" showInputMessage="0">
      <formula1>'Списки'!$E$2:$E$1002</formula1>
    </dataValidation>
    <dataValidation sqref="K10:K11 K15:K38 K40:K47 K54:K180" type="list" allowBlank="1" errorStyle="stop" imeMode="noControl" operator="between" showDropDown="0" showErrorMessage="0" showInputMessage="0">
      <formula1>'Списки'!$A$2:$A$1002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45" type="list" allowBlank="1" errorStyle="stop" imeMode="noControl" operator="between" showDropDown="0" showErrorMessage="0" showInputMessage="0">
      <formula1>'Списки'!$G$2:$G$4</formula1>
    </dataValidation>
    <dataValidation sqref="H45"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44" type="list" allowBlank="1" errorStyle="stop" imeMode="noControl" operator="between" showDropDown="0" showErrorMessage="0" showInputMessage="0">
      <formula1>'Списки'!$G$2:$G$4</formula1>
    </dataValidation>
    <dataValidation sqref="H44" type="list" allowBlank="1" errorStyle="stop" imeMode="noControl" operator="between" showDropDown="0" showErrorMessage="0" showInputMessage="0">
      <formula1>'Списки'!$E$2:$E$1002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G41" type="list" allowBlank="1" errorStyle="stop" imeMode="noControl" operator="between" showDropDown="0" showErrorMessage="0" showInputMessage="0">
      <formula1>'Списки'!$G$2:$G$4</formula1>
    </dataValidation>
    <dataValidation sqref="H41"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K12" type="list" allowBlank="1" errorStyle="stop" imeMode="noControl" operator="between" showDropDown="0" showErrorMessage="0" showInputMessage="0">
      <formula1>'Списки'!$A$2:$A$1002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46" type="list" allowBlank="1" errorStyle="stop" imeMode="noControl" operator="between" showDropDown="0" showErrorMessage="0" showInputMessage="0">
      <formula1>'Списки'!$G$2:$G$4</formula1>
    </dataValidation>
    <dataValidation sqref="H46"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K48" type="list" allowBlank="1" errorStyle="stop" imeMode="noControl" operator="between" showDropDown="0" showErrorMessage="0" showInputMessage="0">
      <formula1>'Списки'!$A$2:$A$1002</formula1>
    </dataValidation>
    <dataValidation sqref="K49"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G52" type="list" allowBlank="1" errorStyle="stop" imeMode="noControl" operator="between" showDropDown="0" showErrorMessage="0" showInputMessage="0">
      <formula1>'Списки'!$G$2:$G$4</formula1>
    </dataValidation>
    <dataValidation sqref="H52" type="list" allowBlank="1" errorStyle="stop" imeMode="noControl" operator="between" showDropDown="0" showErrorMessage="0" showInputMessage="0">
      <formula1>'Списки'!$E$2:$E$1002</formula1>
    </dataValidation>
    <dataValidation sqref="K14" type="list" allowBlank="1" errorStyle="stop" imeMode="noControl" operator="between" showDropDown="0" showErrorMessage="0" showInputMessage="0">
      <formula1>'Списки'!$A$2:$A$1002</formula1>
    </dataValidation>
    <dataValidation sqref="K39" type="list" allowBlank="1" errorStyle="stop" imeMode="noControl" operator="between" showDropDown="0" showErrorMessage="0" showInputMessage="0">
      <formula1>'Списки'!$A$2:$A$1002</formula1>
    </dataValidation>
    <dataValidation sqref="K51" type="list" allowBlank="1" errorStyle="stop" imeMode="noControl" operator="between" showDropDown="0" showErrorMessage="0" showInputMessage="0">
      <formula1>'Списки'!$A$2:$A$1002</formula1>
    </dataValidation>
    <dataValidation sqref="K50" type="list" allowBlank="1" errorStyle="stop" imeMode="noControl" operator="between" showDropDown="0" showErrorMessage="0" showInputMessage="0">
      <formula1>'Списки'!$A$2:$A$1002</formula1>
    </dataValidation>
    <dataValidation sqref="K52" type="list" allowBlank="1" errorStyle="stop" imeMode="noControl" operator="between" showDropDown="0" showErrorMessage="0" showInputMessage="0">
      <formula1>'Списки'!$A$2:$A$1002</formula1>
    </dataValidation>
    <dataValidation sqref="K53"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720085-0094-47D3-B079-008F00020021}">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D90097-009C-4CB0-9DA5-00BC00670031}">
            <xm:f>1</xm:f>
            <x14:dxf>
              <font>
                <color indexed="65"/>
              </font>
              <fill>
                <patternFill patternType="solid">
                  <fgColor rgb="FF434343"/>
                  <bgColor rgb="FF434343"/>
                </patternFill>
              </fill>
              <border>
                <left style="none"/>
                <right style="none"/>
                <top style="none"/>
                <bottom style="none"/>
                <diagonal style="none"/>
              </border>
            </x14:dxf>
          </x14:cfRule>
          <xm:sqref>G10:G38 G40:G180</xm:sqref>
        </x14:conditionalFormatting>
        <x14:conditionalFormatting xmlns:xm="http://schemas.microsoft.com/office/excel/2006/main">
          <x14:cfRule type="cellIs" priority="12" operator="equal" id="{00310033-0088-4663-8E60-00F500DD000D}">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D2003E-0057-42B1-9319-003800530028}">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93009E-00EC-4662-969D-006700CE0059}">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0400DD-00CE-40F7-A4BB-0037005A0053}">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83003F-00D4-4D5B-8087-00A100D200AB}">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2700AB-006A-4CCE-8C3C-002B00770027}">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52002E-00F1-46FE-9311-005300120038}">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DE0046-0032-4E33-8F9D-00550065004B}">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E300E3-002B-4FBC-86C3-00EC00E70005}">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2" operator="equal" id="{00B10097-0067-4E79-B09B-00BC000F00A2}">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2600C9-0079-46DB-8CC4-004B00EA0079}">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5600EF-00AF-4751-8F30-0069001F00DE}">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A80036-009A-4C06-A58F-00B600DB009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D200D3-00AF-4C59-B84A-001800F200A9}">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76009B-0013-4998-BDFE-004A001E0099}">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4A00DA-0077-46B3-9E1D-008800040032}">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D40002-00D4-442B-868E-009D00910053}">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6300F2-00C9-4CCA-A30D-00F6001A00C6}">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8200F6-0073-4550-BB26-00D8003C00E7}">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480075-00E1-4AF5-B031-0006007E0077}">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AD0071-00A4-46E6-81C0-00A200120072}">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1700EC-00BF-4930-A490-00CD006700BE}">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AE00CE-008D-4A37-8B1B-009700C400FC}">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280049-004D-4BB6-AE1E-00D800D5000B}">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4D00F3-0036-4A8F-82C9-00C500EB0060}">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7C00E4-00C2-4680-B55D-00D600C0009D}">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13006B-0096-4E08-98B5-00C8007B0086}">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F10049-005D-4A91-AF6B-00140043006B}">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E10024-002B-4844-A3B8-0037000E0048}">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4200E7-0093-49BC-A749-00AE00FA00EB}">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B1002A-006A-4846-8F66-00FF00AF000E}">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E30030-001C-429B-9C47-00D3003E00AE}">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7E0051-00DF-4892-B0BC-00BA0067002B}">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A100D8-00D1-4A92-946C-00E900FF00D9}">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F00078-00E2-4A42-A81D-00B800D80080}">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200A0-005F-4E67-AE49-002F004B0021}">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1300D7-0053-4A39-80D2-0002005A00C7}">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120086-0081-4792-9774-00A900C10052}">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41008C-0051-4120-BB5B-00D9003E0059}">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E20096-009E-4C1B-B0BC-00FE00BC009C}">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3D0045-0013-4FEB-94B6-003C009800F8}">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C90079-00A8-496F-9C02-002200EE00D4}">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3F0048-00F1-41A3-871B-0065005200E6}">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DD00AB-00D8-47E4-B8CE-0042004600AD}">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CF0099-0054-45FB-94FA-000F00E70070}">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4A007A-00AF-4264-98B5-003600BB0042}">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7E00E3-009A-44D1-B3AA-005100DF0001}">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6E00A2-00F3-4EFE-8C43-0047002500E0}">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4700A5-0063-4105-B98C-00CA00B100DA}">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8B00CD-0073-4F8A-9E2E-00F800DB001E}">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9900A2-0012-4DB8-A186-002F001E0052}">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B700A4-0000-4CDC-A135-005E00E90037}">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EF00FD-0031-4ED1-B4DA-008C006E00B1}">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BB0021-003F-4268-9D8F-007200F5000C}">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9A00AF-0080-4662-B4AB-00DE0050005D}">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BE00FD-0073-490D-9A55-00CF000D006A}">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C800A2-0071-42BB-96BB-0074008A00E1}">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B0008A-0080-4753-B326-005E00140066}">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5300CD-0075-48E9-B4C3-00C6006800D0}">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F1004D-0097-4810-BA79-0099009C0082}">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9900A4-0046-4132-84EE-00A400C10021}">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53005D-00F2-4583-8668-00680003005A}">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1C0096-0053-4199-8F48-00860024005A}">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E800F1-00F9-4AC7-A21E-00AB003000F0}">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350086-0069-47DB-B988-00C4009500BA}">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3A0042-0040-44E0-8B10-00E200EE006C}">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0C0019-0014-441C-A6DD-007E00C90064}">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7800F3-00FE-4CBE-A06B-000C00C50044}">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8D00A4-00EB-4A21-8939-006500B80093}">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2B00F4-00BE-4DC7-B816-007C008700D9}">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CB00B0-0042-4D86-9E9B-002800720087}">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4E003D-00CA-4FBB-9A05-00D600BD0007}">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680030-0062-428E-B929-00BD00A30082}">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F200DB-0015-436A-A9C1-002100AC00E9}">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4C00D9-0046-4845-943E-009600030087}">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FB000D-004F-4979-9F42-001100AF0003}">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1500E8-00CE-472C-8EA4-009E00CA00F2}">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A700D7-00A0-431F-8F61-00C5000A007A}">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B70036-008E-43B3-9F20-00B5006D00A4}">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8800B2-0082-4E96-BF5B-00750047003D}">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9A008F-00F1-4F1F-A8CA-00090051004D}">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9900C2-0056-4BF5-9AD5-007F005400FB}">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42002D-00B8-4005-9AE1-0082007700C3}">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72001F-00AC-4425-BEFC-00F900A30000}">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1500B6-007B-4E19-9A10-00EC002800FD}">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4E005D-00F2-4B8B-842E-0030003500CF}">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9800B0-00F2-4E98-AA9F-00C500E00069}">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53002D-004E-4656-B351-002F00AA0095}">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6400A4-0026-4D94-9DAF-006F0019007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2F0035-0086-42C6-9817-002800D4005B}">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820097-004E-4FED-83CD-009D00FA006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8A00A1-006B-4714-BEAB-003D00C600F8}">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92007D-00BE-4436-AA34-001900100084}">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910088-00AE-412B-92D2-007900A50092}">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6C0018-0027-4C74-B1F2-0090002600A9}">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45008B-005B-45C1-BBC3-00BA005600ED}">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F50034-00DB-4262-9053-005E00A4006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04003E-00D6-425B-8C07-004E00AD0081}">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E200DC-00B3-40F5-A0B6-009A00CE00FC}">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5D000F-006E-41F1-8703-00E300960009}">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CA006A-0033-4749-BFBD-00FF006E0012}">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8B0040-00B5-438E-A69F-007700B800E0}">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96005A-00D8-498D-930B-00FB00DA0083}">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BD00BD-0070-42AB-AADC-0060003D006E}">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CF00F2-009C-4FEF-A2CA-003200BC00DE}">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A1006E-004A-401E-933E-000A00690054}">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B00049-0073-4341-B24D-001900690025}">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F70018-00CD-4719-924E-001000A900B0}">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3C0047-0011-49E7-88B7-001F004B0089}">
            <xm:f>1</xm:f>
            <x14:dxf>
              <font>
                <color indexed="65"/>
              </font>
              <fill>
                <patternFill patternType="solid">
                  <fgColor rgb="FF434343"/>
                  <bgColor rgb="FF434343"/>
                </patternFill>
              </fill>
              <border>
                <left style="none"/>
                <right style="none"/>
                <top style="none"/>
                <bottom style="none"/>
                <diagonal style="none"/>
              </border>
            </x14:dxf>
          </x14:cfRule>
          <xm:sqref>G52</xm:sqref>
        </x14:conditionalFormatting>
        <x14:conditionalFormatting xmlns:xm="http://schemas.microsoft.com/office/excel/2006/main">
          <x14:cfRule type="cellIs" priority="11" operator="equal" id="{00C10039-008D-4C9C-9842-001F0051007A}">
            <xm:f>0.5</xm:f>
            <x14:dxf>
              <font>
                <color indexed="65"/>
              </font>
              <fill>
                <patternFill patternType="solid">
                  <fgColor rgb="FF999999"/>
                  <bgColor rgb="FF999999"/>
                </patternFill>
              </fill>
              <border>
                <left style="none"/>
                <right style="none"/>
                <top style="none"/>
                <bottom style="none"/>
                <diagonal style="none"/>
              </border>
            </x14:dxf>
          </x14:cfRule>
          <xm:sqref>G10:G38 G40:G180</xm:sqref>
        </x14:conditionalFormatting>
        <x14:conditionalFormatting xmlns:xm="http://schemas.microsoft.com/office/excel/2006/main">
          <x14:cfRule type="cellIs" priority="11" operator="equal" id="{007500E8-00BC-4DC5-B893-0073005200F6}">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4E0077-00E8-45C5-BF85-00D000F80066}">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210057-000D-41A7-A6BC-00C600960033}">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F900BB-00F2-4203-A3FA-00B90076005E}">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51007E-0019-49EB-869D-0031002F0044}">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6A0024-0048-4C36-9892-00D1004E0011}">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5600A6-00DC-48F7-B29C-008500EA00DE}">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95004E-000C-4151-AAC5-0050005F0052}">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AB0078-001C-4899-BAFF-009E0080003B}">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6F000A-00A6-4E91-B991-00810049006A}">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BD00DE-009A-446B-AA7C-00F4008F0090}">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7500DF-0061-443A-B800-0012002E00F9}">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030025-0014-4499-A851-009C007D00E1}">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DD005D-00AE-4F4D-AA7D-00A300A7005D}">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E40066-0043-4CEB-A164-00650051003D}">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BB0022-000D-40DA-8539-002E00790072}">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2F0026-005B-47D2-95C7-003500BE008A}">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B5002C-007A-4877-B565-001D00C90002}">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47009A-00C4-45D5-801E-005E009200CB}">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5F00D2-0016-49D5-8C90-00F400C8003D}">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6500D5-00A8-4363-A2A7-0082000800D4}">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37009E-00E0-4E6C-B8CB-00B400F20071}">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FE008F-0087-43C0-8161-00ED00FC0072}">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6D0083-00E8-4399-9B26-00150083004F}">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1E00B8-00E8-41AD-A327-0013000500F0}">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BF007D-00A5-424C-9C1F-0007006C00DA}">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400060-0096-4FF1-A726-0007006A00A1}">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4D0021-00E7-4A5D-A37A-00640075001A}">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F700B8-0058-4F1D-AA84-00A0003400EC}">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0600D0-00BB-4E65-9157-003E00BF00C4}">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870058-00C8-426D-8775-006800D70026}">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9000E9-005C-49A4-BAC7-003B00BC003E}">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A600A5-00E2-45E2-AF9D-002A00890090}">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C4000D-0087-469E-B832-00B700E300A1}">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7C0053-0034-473E-BE17-00DC0075005E}">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7B0025-0000-48EA-BB23-0017008E00F0}">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D20012-00CD-4631-8D87-0028004F008A}">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B00013-00E6-4F51-A690-00D900CA00B0}">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140015-00CF-4523-85D2-007C00EF005B}">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B700C3-00CD-452D-8292-00A8002D005E}">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6A0020-0036-4AB9-BB49-002300EC001C}">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3A0001-00CC-4FDF-B956-00B900F90000}">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AB00F3-00E9-464D-945B-00D4007D00BC}">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8600FB-00B7-4369-BFF3-00F3009C0016}">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5500C6-00F3-4B55-8707-00D3001F00A3}">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080006-00A8-4B4C-80D4-00A6007F00EC}">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DA001D-00DB-4BC3-ACE2-00E700DA0025}">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6B0066-0019-4FC8-BE8D-001E00110077}">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1A00E2-008E-4F2D-9E85-00C7003A0038}">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560061-00EB-4C31-BCAD-00E50089000D}">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9B0063-00E6-4A24-8798-00C9004900C5}">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D3002A-00E2-4C9A-BE10-007B008100F7}">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8D0063-0043-4E80-AB8F-006000F2001C}">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FA0053-0048-4434-938A-00E7004900CC}">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FA0050-00E6-4903-8EF0-0083001C0091}">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CA00D4-00E4-47AE-BF2B-00BA00CC0067}">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4400E4-0077-4E78-B5A3-0013003500D6}">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A500EE-0094-4E13-A1EB-004100CB00C0}">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BE00AE-00AB-4757-8BB8-005A007100B1}">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2300EF-0094-454D-A6F6-00C000680077}">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390085-005E-4679-8C01-007A000200C9}">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0C00E1-001C-435B-BD60-002E00C60029}">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5E00A4-006E-45E7-AD1F-00C0003C008E}">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C20047-0072-4CF8-BE9C-0083006400D7}">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480027-0089-481F-980D-000300C10074}">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0000B6-0066-4F72-BC73-00850055004F}">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BC00E7-0089-4EE5-A058-00E5007600A2}">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5100A8-0027-41DC-ADC2-00E0006A00ED}">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840051-0066-4B34-AE58-003F00AB00E9}">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DF002E-00E5-4A3C-9C23-002E00D600BC}">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8A00FC-0050-4D9D-8334-00680013005B}">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ED00E8-0018-4104-8DC5-007000DC00BA}">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9007C-0046-468D-B007-00F5002700C4}">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EB0038-00A5-4A90-8A02-007700AB001C}">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AB00E0-0028-40F0-A4C8-002C00A000B9}">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2D00F6-002A-4269-A1C5-004200510005}">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E0028-00A2-4932-B335-002600EB0051}">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FE00C9-00DF-4B45-B80E-00A7009F004D}">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22001B-0034-411D-AE25-005400F50080}">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D8001C-0021-4A87-8740-002B005D0085}">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32008D-00DF-41E5-89CE-00B70042000D}">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9400C1-00D9-4B14-81D7-00100035007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CF000E-0020-434A-9AB1-0005001500C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6800DE-00DB-4B5B-92EC-00BE0039007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F20035-0034-4574-9EDB-00A70095001D}">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EC0012-0077-4C1E-A158-00B600450069}">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B600A6-00E5-4438-AE8C-00D70017008D}">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5D00E2-0099-4240-B0A5-00BB0065001F}">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270095-0095-4FBD-ADB5-00600089002E}">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4F00E4-00B7-40C2-82DF-00A5004B00DA}">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C000BD-00CD-4DA1-A6BA-002600BB00CF}">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4000CF-001C-4E12-85D1-003A00780032}">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9E0089-0078-49C4-B9FB-00E3002F00A5}">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B500D5-007A-4AE6-870D-0096002E00C3}">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FA0097-0079-42C8-B8B7-00BC00FB0036}">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920044-003C-4BED-B78A-006C00D100F1}">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6200CE-007E-4A9F-99D7-00F40027006B}">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150047-00BC-48DF-83C5-00E7006500AC}">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6E007B-0083-467C-92EA-00EC000300B8}">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8F00D3-00B5-4523-A06E-007100E70054}">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F200DD-008D-4946-9366-00BF00C800DC}">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3900E7-00CC-4A81-BD30-008500C500F2}">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AC00BA-0035-4757-A975-00BA00D400D0}">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E00CF-00C1-47E1-A72B-00ED002C001C}">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0E00C1-0017-471B-B3F8-0039008E0089}">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E30097-00C7-4C13-8E1B-00E0004600DC}">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A2009F-00EA-4186-B724-002F0051009B}">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D600B5-00B1-4B4D-BCB8-00E2008C0016}">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E20069-0067-4006-A99E-00A500EF003F}">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AC00A3-00D6-4810-B7E1-003F004900AD}">
            <xm:f>0.5</xm:f>
            <x14:dxf>
              <font>
                <color indexed="65"/>
              </font>
              <fill>
                <patternFill patternType="solid">
                  <fgColor rgb="FF999999"/>
                  <bgColor rgb="FF999999"/>
                </patternFill>
              </fill>
              <border>
                <left style="none"/>
                <right style="none"/>
                <top style="none"/>
                <bottom style="none"/>
                <diagonal style="none"/>
              </border>
            </x14:dxf>
          </x14:cfRule>
          <xm:sqref>G52</xm:sqref>
        </x14:conditionalFormatting>
        <x14:conditionalFormatting xmlns:xm="http://schemas.microsoft.com/office/excel/2006/main">
          <x14:cfRule type="cellIs" priority="10" operator="equal" id="{00D30050-003E-45BD-AEA8-009F00D30027}">
            <xm:f>0.2</xm:f>
            <x14:dxf>
              <font/>
              <fill>
                <patternFill patternType="solid">
                  <fgColor rgb="FFCCCCCC"/>
                  <bgColor rgb="FFCCCCCC"/>
                </patternFill>
              </fill>
              <border>
                <left style="none"/>
                <right style="none"/>
                <top style="none"/>
                <bottom style="none"/>
                <diagonal style="none"/>
              </border>
            </x14:dxf>
          </x14:cfRule>
          <xm:sqref>G10:G38 G40:G180</xm:sqref>
        </x14:conditionalFormatting>
        <x14:conditionalFormatting xmlns:xm="http://schemas.microsoft.com/office/excel/2006/main">
          <x14:cfRule type="cellIs" priority="10" operator="equal" id="{002300EE-0080-44E4-8CC8-00CA003200CA}">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A80057-00E7-42FB-AAFE-007E0094006F}">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9400ED-000C-4A6D-B291-006900960030}">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94006F-0092-4DCA-9604-0042008C00DF}">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2900CC-009B-43BA-9A3E-00AC003A00C4}">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6200D2-00F5-4832-97AF-009E004A002F}">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27008D-0090-4948-B280-00A3003B008B}">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25007B-0033-4961-BE44-00C400CF001C}">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F10050-009A-4CC2-961D-00CE0027006D}">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ellIs" priority="10" operator="equal" id="{006F0079-00EE-45E3-9D3F-001B00EE00E4}">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C90099-00F4-4CAD-9713-0067001C0029}">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FE004A-002B-4590-8203-00B0005D00C3}">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960006-0076-4CB2-AE2B-002500180052}">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3900B7-0026-4D10-ADB7-00AD00220064}">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D600B9-0044-4213-9521-00AB001E0042}">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E6002F-0045-4E94-98CC-00FB006900A1}">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2F00A5-0002-4FCB-9A7E-00FB0055005D}">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BB006D-002E-4D78-8B28-007700520024}">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FD0036-0063-465C-9E51-00AA0018004D}">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D30047-005E-4176-B3DE-002F003100CC}">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6800AE-0088-4444-8AAC-00E2004200B3}">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A1000E-000A-4E54-881E-009C002500DA}">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E8007C-0037-481C-A519-000100B80022}">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BD00B3-0090-480A-B1EB-004900AB0069}">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F8007F-00EA-431D-BA2F-003C009500D2}">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480004-0059-4526-ABC4-004B001C000F}">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A60016-0044-473D-8DE7-00C700050011}">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C100B7-0038-42EF-ABCF-0085005F00EF}">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EC00E3-0058-4CDD-A25C-00D800F300CE}">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9900E2-0054-4987-9706-0050002E0074}">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DD003D-00DC-4CEE-888D-00C600AA005A}">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C900EC-008E-44FB-A251-00D700C2003B}">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90004A-0098-4A1C-9DB3-00B400C40081}">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4900E7-000D-47EF-B105-002A009A00C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C50082-001D-418A-9728-00E000AD00B7}">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6800A3-00DC-40E7-8A6B-00F0005900DF}">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B6004D-0011-49F0-B36A-00C6005800A0}">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3C00E3-00EB-4E85-AF3A-0004007800AB}">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C000E8-0063-4DE0-928E-00E100C30099}">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55000D-003E-4AB4-8049-009A00D800BD}">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90003C-005F-4FE4-91C4-001200D30096}">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C50098-000E-4F2C-A429-002A004100D7}">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9A0072-00D1-48DD-96CB-00E8007900D1}">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E000B3-004B-494A-A684-003E000C00A9}">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FC0093-00A3-4D24-80EE-006600C5001F}">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9D00D6-00F1-49CC-85CC-005800BE00E4}">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3900E1-00C1-4E8F-81D9-004F00BE006A}">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8A00F9-004A-4E6B-93B5-0097002000CE}">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E6002F-0021-4B02-BB3A-008E005F000F}">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E30049-00CD-4F79-A312-00F7008800DF}">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280054-000C-405A-B196-002B0098008B}">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440022-0039-4A35-A1F1-004000EB002C}">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B10082-00A7-4ED2-B09D-007700B00099}">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D1008B-00A6-4A46-8FE9-005D0079002F}">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EF00C0-0040-43C3-980D-00EC00B6003E}">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D300A4-00AA-473A-BA13-00870001002B}">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F200DE-00F1-47C3-95E3-006F001C005A}">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1F0081-0025-45E1-B0CF-009A003B006A}">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DA008E-0078-49AE-82F8-00B8006E00DC}">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1A0087-00DF-49C0-A8CF-003A00160079}">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5100B0-0025-4FE7-8512-004700F600FB}">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4B0060-0083-4C6F-9420-0001004A0060}">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0A0079-0079-4891-B46E-00EA001800F1}">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8E0069-0046-4C93-9428-00BE00B4008F}">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350075-00FC-40D5-9F5F-004C00B0003C}">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EB0001-00D7-43FA-9D9C-007600770046}">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F3008B-0004-4964-9FA2-008A00EB00EF}">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CC00D9-00AC-4E8F-92CF-0042004900B8}">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670067-0065-4721-9928-00F00025005C}">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A400C1-001D-47B5-9C77-001C00DE00DC}">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080061-00B0-4A50-9B31-0025004C0009}">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AC0055-002C-4B4F-9F3C-005300A300F9}">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8700D9-0045-47AA-9D44-00DE00450051}">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1C007D-001F-4E13-8284-005D00F50023}">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4B00C3-00EA-4552-ADD8-008900A2006B}">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930089-0029-4D42-AC62-00D40016008E}">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D000A0-00DE-42AD-B0F9-00050067006E}">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870002-0026-4D1C-9A2F-00A900FD00D3}">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40065-0005-4676-84EE-0042008C00C8}">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D200F0-006B-4463-91AF-00E2003A001B}">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A70050-008B-42D3-9DDA-00EB00F500D3}">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E7002C-0090-4A1F-9DAE-008D00F90088}">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900097-0067-4C74-8EF3-0001006F001C}">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B700D6-00DE-48E4-8016-00ED007900A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5004E-0088-474C-8A3A-003700C100D3}">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870088-00A6-4B6B-BE65-007A00DB0081}">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92001A-00B1-4CF1-AB97-001A008A0015}">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B900C6-006D-43E5-A447-00960007002A}">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070050-00AE-4485-A1E4-006000FD002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86007C-0030-4670-83D0-00A800CA0089}">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71003D-002A-4047-8095-0010009600BA}">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6F00D0-0046-4C41-A21F-008000D40031}">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6700D0-003A-49DE-927F-00EA00300043}">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300FB-00D9-4BA8-A4ED-005C00780004}">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60028-004C-4835-9395-000E000B006F}">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3200D0-004D-4FEE-9E11-007D00A80020}">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FA00C3-00CB-43F5-ABB5-00FB00BB007D}">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68004E-006A-44F8-91F6-006F001F0043}">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C90010-0047-48A9-A7E4-001F005D0075}">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590010-00FA-47DB-9C62-002A008E00F0}">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1900A5-0077-49D6-A828-00B4000B00B5}">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F300F7-0053-4C7E-8B3F-000500140097}">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4E0022-00AD-405E-A837-009D001600B0}">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FC0070-003D-4647-8027-002C004C003B}">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330038-004C-439C-986F-00A700240048}">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4100D1-00BA-4491-9ADD-00C2003D0060}">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57007C-00BD-4E1C-8F52-009B006E00D0}">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2E004D-00DE-42E6-B6B1-006E00A9000A}">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A200D2-0086-4D41-97F1-004D00F50003}">
            <xm:f>0.2</xm:f>
            <x14:dxf>
              <font/>
              <fill>
                <patternFill patternType="solid">
                  <fgColor rgb="FFCCCCCC"/>
                  <bgColor rgb="FFCCCCCC"/>
                </patternFill>
              </fill>
              <border>
                <left style="none"/>
                <right style="none"/>
                <top style="none"/>
                <bottom style="none"/>
                <diagonal style="none"/>
              </border>
            </x14:dxf>
          </x14:cfRule>
          <xm:sqref>G52</xm:sqref>
        </x14:conditionalFormatting>
        <x14:conditionalFormatting xmlns:xm="http://schemas.microsoft.com/office/excel/2006/main">
          <x14:cfRule type="containsText" priority="9" operator="containsText" text="ПД" id="{001F0096-0052-474E-AB19-0080009400C3}">
            <xm:f>NOT(ISERROR(SEARCH(("ПД"),(K3))))</xm:f>
            <x14:dxf>
              <font/>
              <fill>
                <patternFill patternType="solid">
                  <fgColor rgb="FFF9CB9C"/>
                  <bgColor rgb="FFF9CB9C"/>
                </patternFill>
              </fill>
              <border>
                <left style="none"/>
                <right style="none"/>
                <top style="none"/>
                <bottom style="none"/>
                <diagonal style="none"/>
              </border>
            </x14:dxf>
          </x14:cfRule>
          <xm:sqref>K3 K5:K38 K40:K49 K53:K180</xm:sqref>
        </x14:conditionalFormatting>
        <x14:conditionalFormatting xmlns:xm="http://schemas.microsoft.com/office/excel/2006/main">
          <x14:cfRule type="containsText" priority="9" operator="containsText" text="ПД" id="{00F80034-00CA-4BEE-AC9D-004D003100C0}">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840087-0097-4F81-8A92-004900A20073}">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1E006F-00F5-435B-8B4A-002300D5008C}">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0200F7-0009-4B42-8B8B-007300F00089}">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810021-0013-440E-ACD7-00DF0044003A}">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8D00BA-0062-4D01-B693-00DA006A00B5}">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5C00B0-00CA-4ED2-84DF-005B00DD0037}">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6600FF-002B-412C-8BFA-0034002300BA}">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A600FF-00B0-40F1-86F7-008F00DE006F}">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7300A9-0097-403C-8F76-00DD00DA001A}">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8900A3-00B5-4FCF-A370-000500040075}">
            <xm:f>NOT(ISERROR(SEARCH(("ПД"),(K3))))</xm:f>
            <x14:dxf>
              <font/>
              <fill>
                <patternFill patternType="solid">
                  <fgColor rgb="FFF9CB9C"/>
                  <bgColor rgb="FFF9CB9C"/>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9" operator="containsText" text="ПД" id="{0072006C-0085-4602-A7B6-008600D700D9}">
            <xm:f>NOT(ISERROR(SEARCH(("ПД"),(K3))))</xm:f>
            <x14:dxf>
              <font/>
              <fill>
                <patternFill patternType="solid">
                  <fgColor rgb="FFF9CB9C"/>
                  <bgColor rgb="FFF9CB9C"/>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9" operator="containsText" text="ПД" id="{00C500FA-00EF-40AB-8A8B-00F000FB0063}">
            <xm:f>NOT(ISERROR(SEARCH(("ПД"),(K3))))</xm:f>
            <x14:dxf>
              <font/>
              <fill>
                <patternFill patternType="solid">
                  <fgColor rgb="FFF9CB9C"/>
                  <bgColor rgb="FFF9CB9C"/>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9" operator="containsText" text="ПД" id="{00E40078-008B-456F-BE39-00E100D700C9}">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0C00E8-00CF-4833-9663-002B007D008F}">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56001B-007D-4AF3-9E2A-0011006E00A6}">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C400E9-00A4-44FA-8ECE-00AA000B0078}">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E500CF-0042-4355-A5F4-00C900CA007C}">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7000FE-002B-4CC9-8AA0-004300FA00BF}">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0600E2-0034-498D-A3EE-001900100099}">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AD00FD-0012-4631-A55F-0029008C003F}">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C80017-0067-4509-B7FD-009800C700DD}">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20009B-00B9-4586-B7E3-00BB005B0061}">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9" operator="containsText" text="ПД" id="{0027005D-008F-42E8-982E-00AC00B400C9}">
            <xm:f>NOT(ISERROR(SEARCH(("ПД"),(K3))))</xm:f>
            <x14:dxf>
              <font/>
              <fill>
                <patternFill patternType="solid">
                  <fgColor rgb="FFF9CB9C"/>
                  <bgColor rgb="FFF9CB9C"/>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7600F9-005E-4399-A77E-00600086001B}">
            <xm:f>NOT(ISERROR(SEARCH(("отменено"),(K3))))</xm:f>
            <x14:dxf>
              <font/>
              <fill>
                <patternFill patternType="solid">
                  <fgColor rgb="FFD9EAD3"/>
                  <bgColor rgb="FFD9EAD3"/>
                </patternFill>
              </fill>
              <border>
                <left style="none"/>
                <right style="none"/>
                <top style="none"/>
                <bottom style="none"/>
                <diagonal style="none"/>
              </border>
            </x14:dxf>
          </x14:cfRule>
          <xm:sqref>K3 K5:K38 K40:K49 K53:K180</xm:sqref>
        </x14:conditionalFormatting>
        <x14:conditionalFormatting xmlns:xm="http://schemas.microsoft.com/office/excel/2006/main">
          <x14:cfRule type="containsText" priority="8" operator="containsText" text="отменено" id="{005A00F6-00C0-41F8-B397-00A800910025}">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3400C1-0020-416B-9A65-008500B1001B}">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1800E3-00E8-49FD-B5CB-008B006E00D4}">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C6007E-005E-44A1-B259-00650043006F}">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010042-00EB-4FE6-B309-00F4002600F0}">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BB003C-0064-43E7-9E93-00A300C7009C}">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1F00E8-005A-40B0-87F2-007700C700D2}">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9B0006-00A5-48AB-9046-0027004D009E}">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8200B3-00C6-45E5-B6B5-008400FA00CB}">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8D0031-00C5-4DBB-A2C9-00890056008E}">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A1005C-0045-4003-857A-005D00A8008D}">
            <xm:f>NOT(ISERROR(SEARCH(("отменено"),(K3))))</xm:f>
            <x14:dxf>
              <font/>
              <fill>
                <patternFill patternType="solid">
                  <fgColor rgb="FFD9EAD3"/>
                  <bgColor rgb="FFD9EAD3"/>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8" operator="containsText" text="отменено" id="{00F300D9-00E6-4628-ACAD-00E000830092}">
            <xm:f>NOT(ISERROR(SEARCH(("отменено"),(K3))))</xm:f>
            <x14:dxf>
              <font/>
              <fill>
                <patternFill patternType="solid">
                  <fgColor rgb="FFD9EAD3"/>
                  <bgColor rgb="FFD9EAD3"/>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8" operator="containsText" text="отменено" id="{00B10048-0059-4923-9674-00A5005D00E1}">
            <xm:f>NOT(ISERROR(SEARCH(("отменено"),(K3))))</xm:f>
            <x14:dxf>
              <font/>
              <fill>
                <patternFill patternType="solid">
                  <fgColor rgb="FFD9EAD3"/>
                  <bgColor rgb="FFD9EAD3"/>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8" operator="containsText" text="отменено" id="{002400F8-0058-4697-872A-002700D200AF}">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2C00A4-00BD-4A9A-8298-006100550000}">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4C005C-0042-4C6B-BFFC-006900850040}">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0A0074-005B-4C5A-9D8D-00130001009F}">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F400E9-006C-4EF3-9C1F-0074009B002D}">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490087-009C-4208-B6F9-00F7004B00C1}">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D300D9-000D-4833-9470-00B100F10021}">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750073-000A-4147-A026-009600EC000F}">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16008D-0023-4E54-B7AD-003A00E800A6}">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4200C0-00F9-4C21-AC9E-00710085006E}">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8" operator="containsText" text="отменено" id="{008E00F0-00A7-417F-9838-00CE007100EA}">
            <xm:f>NOT(ISERROR(SEARCH(("отменено"),(K3))))</xm:f>
            <x14:dxf>
              <font/>
              <fill>
                <patternFill patternType="solid">
                  <fgColor rgb="FFD9EAD3"/>
                  <bgColor rgb="FFD9EAD3"/>
                </patternFill>
              </fill>
              <border>
                <left style="none"/>
                <right style="none"/>
                <top style="none"/>
                <bottom style="none"/>
                <diagonal style="none"/>
              </border>
            </x14:dxf>
          </x14:cfRule>
          <xm:sqref>K52</xm:sqref>
        </x14:conditionalFormatting>
        <x14:conditionalFormatting xmlns:xm="http://schemas.microsoft.com/office/excel/2006/main">
          <x14:cfRule type="cellIs" priority="7" operator="equal" id="{00370050-006B-4791-A22B-00F70086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H5:H38 H40:H180 A9:G9</xm:sqref>
        </x14:conditionalFormatting>
        <x14:conditionalFormatting xmlns:xm="http://schemas.microsoft.com/office/excel/2006/main">
          <x14:cfRule type="cellIs" priority="7" operator="equal" id="{001C00BD-005E-40AD-A997-00D0008A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120046-0053-4828-92B7-0093002F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4F00D1-0020-42BC-A58A-002F0014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87006E-007A-4234-B3A8-002A00C900A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8000CE-00EC-459D-979F-002E003F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780055-00CA-4BB4-9BB7-00840061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4B00EA-008D-4AA4-9010-00BC008400D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930011-00F1-498F-921C-00820014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47004D-0013-472C-B145-00450040003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7900A1-00DF-489B-AE30-008A00D1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410053-00FE-43EA-9536-0014005D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F60035-00DD-48C6-B79F-00CB00D5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020090-0010-4D8E-A1C6-00C3007A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5C00F6-00CC-49F9-BA4B-002B001A00E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1A0054-00B7-4A08-B954-0064000A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1A004A-00F1-44FD-B79E-00BC0020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FF00FC-00F3-441E-95C8-0063000D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1C0062-0072-4FF3-A6F7-007C0027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0B009E-0084-467E-BA2E-002F00C7007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B700BB-00A9-404B-A03E-005F005A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1E00D4-00AC-4011-B2DD-00B0001E00B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3E00E2-0086-46C2-96CC-00240050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3A00D7-0060-4596-9D5A-00C20012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9600BD-0096-42DF-8BCC-00DB0036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EE00E3-003E-461A-BEB5-006A006E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DB008E-0097-448D-9908-00B40007008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6C0079-007E-42B1-94B5-00A7005000A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9E002A-0030-47EA-B2E4-0072005400B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6200A6-0046-4CD3-9894-00630095009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9B00B5-0041-45F2-B4D9-00B2005B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9000AE-0053-48DB-80A5-00DA005C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EF002F-004F-4051-9DCD-0024002100A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250019-004E-48D8-8889-00A70092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9E0036-00B5-430D-BBFB-00FF00CC00A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0A007C-008F-4663-BCF0-00E10010001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400F0-00CA-4DF0-9DF6-009B00A1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8F0059-00A5-42E6-A316-008B0098005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1F001C-0060-450D-95AD-002A0058007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3D00DD-0088-428D-B671-000B00FD007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9E00ED-002F-4242-911A-003F0078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8E003C-002B-411D-A537-00D20078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3600B0-0029-40C6-B016-000C0066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6C00F1-00E6-4843-861C-000900BB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27003E-0072-485F-B43E-00850030005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BF0097-0011-493B-A972-00D4001000E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F30074-0000-4DCC-8948-005000A3007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C3006B-0097-4864-8EFA-00A6007E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4E004E-00A2-4463-9DA1-006300F1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AB00AD-00EE-4733-88E0-0057002200B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B80051-005D-4AFD-8C8A-00E900FD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560003-0023-4A8F-BBA1-00B700F700D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BB00C6-00CB-4008-9DCA-007D0066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9C00CC-0056-4D0B-B306-00A9001D00E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EE0008-004B-4813-8E84-00FA00B5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F70028-0031-42E3-983B-002E00C0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5F005B-0034-4171-9AE3-006E00A6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AD00F9-004D-4F5A-A973-00810004005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820004-0006-453F-880F-00FD00F3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FC00A0-007C-4B64-82E7-00540033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9400F3-00F8-4443-AB2E-009D000E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C50005-00EA-4CC2-995B-00F10074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CE009E-00DF-4A08-9E40-00DB000200D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10073-0017-476F-B7D0-007700F2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0600FD-0019-4A09-82A9-00250010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B60014-0062-41D8-87D7-005D00EE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E1003C-0071-46CF-BCF8-00D200EF006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F10064-00CC-42CB-A114-005800B3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3000EB-0057-44A2-B4D5-005A008900D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1000D4-0094-44AB-B498-007F0049004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7B0034-00BA-4418-B6CC-007E00A7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350029-00B2-4458-BAAC-004E008C006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21000E-0006-45DB-9D89-001A0083003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A5000B-0014-4E21-B6B0-003F008D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B0004E-002B-4A43-9338-00F70089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8A0045-0012-484E-A8DE-00E9009C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B50092-0076-4366-B0F0-00680060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A000CA-00BA-4FE5-B9F7-00AF00D1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A50037-00C2-41ED-9F7C-007300C1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C80037-00FB-4E32-B2CF-00B50020005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180076-00CB-4515-B873-0039009F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230023-0007-4AE0-9797-003D0025009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B7005B-00E1-4758-8CFF-00AA0096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6600FC-009B-4A0B-AEC0-00640010000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9E0067-009D-4F01-9A0B-00270035003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7500C6-0043-40AC-8897-002000A500C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5200E9-0086-4C51-9C06-002B0070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220009-0082-48E8-A556-0086004D009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910056-00D9-45CE-86B3-00710030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9400A0-00FA-4BBA-8A83-00340077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E9000F-00B0-4E52-9B39-00C700CB006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CE0009-0094-4517-B8BD-008B009500F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D10024-00DD-4A53-BFCB-0087007A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BD00A3-009C-4752-8409-00FC0058005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1900A2-0089-481B-84C2-007A006A006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870003-0008-4EC2-81F2-00FF002E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BC00A8-003E-4668-AC73-001A008A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700A6-006F-4940-A712-00CB00A4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C7000D-0003-4FA9-893E-0061002000D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98007B-0000-4F15-B27F-00FC000D003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6B00AF-0017-47D4-886D-006F0096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C300A2-00FA-4AE9-8916-0054007A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38008C-00C5-4307-B5B7-00B70003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130080-00A8-4788-8235-002C0088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C1007D-00B4-4506-BCF5-000500EF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700DB-005E-42CC-AEAB-00BC00D1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2A00A1-0037-4758-B2EA-00AB0093006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B4005B-0091-4F76-B715-001100CE00C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440047-0044-4615-A517-00C60061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C400C8-0038-4A62-8504-005D0003001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6B004D-00CE-4CAB-AF70-002D007400C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H52</xm:sqref>
        </x14:conditionalFormatting>
        <x14:conditionalFormatting xmlns:xm="http://schemas.microsoft.com/office/excel/2006/main">
          <x14:cfRule type="cellIs" priority="6" operator="equal" id="{007100C6-000F-4FF0-ABA2-00B4005F009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H5:H38 H40:H180 A9:G9</xm:sqref>
        </x14:conditionalFormatting>
        <x14:conditionalFormatting xmlns:xm="http://schemas.microsoft.com/office/excel/2006/main">
          <x14:cfRule type="cellIs" priority="6" operator="equal" id="{00E600CA-003F-44D1-B278-00F7008D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2B0068-0090-4560-8566-00C80027004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00001B-009C-4F64-B9E1-004F0095000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4F005D-00D9-43DF-B377-001300CF00F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6001E-00A0-4193-B6E5-00D50054006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7B0053-00E3-4C76-A4F4-007A00E6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3A00DD-0046-4B3E-AA1B-002B00A2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300044-0083-4BC9-ABD3-002600F0001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10041-0085-48BA-916B-0067001A00D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6" operator="equal" id="{0017005D-00FC-429E-8785-00A900BB006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E40016-00D0-48CE-B0AF-00F30088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9700BA-001E-46BF-9109-00D9003C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120073-0043-4EA7-BF21-00020021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600B4-0051-4B18-9842-00F4001C00F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38008C-00A9-4178-8974-009300A7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BC003C-007C-4684-8C73-00C20066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800057-0021-4581-A82A-00AE003E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77000D-00D1-4C9D-B81F-001D004C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2F0029-00AB-4849-A096-001F00A0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060051-0011-4B68-BB7B-00D500EB001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5F0051-00A2-4D21-8D9B-004B00FF005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B80003-00C2-413F-84C4-00B5006E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DF00DB-00D1-4BCD-A740-00A80022006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12002B-00C6-41C2-8447-007400B000B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070045-0035-4218-9F55-00E3007600C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20009B-0096-49BD-AA16-009300FB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D20064-00A7-4315-91D3-00CC004300B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64002C-0022-4D9F-97A9-00F700D9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E800B7-0090-4F44-9A9A-004B000F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980069-0066-4DE0-B5DD-00CB004A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340090-0082-4EDC-8B10-001E003500A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41005F-007A-4CA9-ADC6-004E0087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C600B6-00A9-4E3A-8D1B-00F200AA008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91006D-0078-41E7-8191-000F008100F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6900BE-00E0-4E0D-9AB3-004F008B00A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110052-00C2-4487-959A-0063000C006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E2006D-0096-41EE-B023-00DF0044006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A10090-0023-44F4-905A-00B6007C001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270025-00E8-4CBF-A8A4-002A00DF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B7008D-008A-4D4B-B6A6-00380088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1A009F-00CB-4F02-A60E-005E006C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2700DC-00A9-4B79-AD96-00190055004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E4006F-0008-42EF-A894-00E30007008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000093-00ED-4631-8F16-006000A7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050076-005C-47BD-906F-00BD00F2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C10052-001D-4038-A511-0040008F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CF00F8-0078-453E-8344-00090036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A00051-003F-4746-9970-00AB0058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1D00F3-0073-4E6B-895A-00FC000E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7500FC-009A-4C51-B5BB-00480034000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9C00DE-0080-4D7D-AC26-0088000500D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FA00BF-003D-4FC9-B17E-00EC008A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3100D4-00DC-422E-AB13-00E800BB004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8700D6-0068-43B6-97AC-006C001C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B80086-0074-4EDF-9BED-0096005E006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FC00C1-0096-4AB0-8CC9-00D7007200F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9600B1-0087-4B86-974F-00B300AA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F200E0-00CD-4A85-A6D8-00F7001D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E900C2-0062-42EB-BD22-00DC0076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810080-0072-4A2F-A2F7-00B1009900D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5D0038-00B2-48BA-B6D4-00010033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80046-0097-4BFC-8B70-00B7002F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5800E2-00F5-4C84-B805-00320022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2003F-005D-4806-9309-00DD0093008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C100A9-00FD-44F2-8DAC-00C50040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050051-005B-4BF7-953B-00150060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070059-00E1-4379-A637-00FE0084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5009D-0004-4E94-9517-00C50036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8C00F7-0019-415F-AAC6-00700062004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E40076-0007-4F67-954A-00B6000C007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CA000C-003F-4156-8443-00E50075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1A002E-00E2-49D6-ADF6-004500D1007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320030-0048-49B8-A902-0051009F004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7900A1-0019-42ED-8742-00A300E6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3B00AF-0089-44C5-A8E7-007D0086008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1A004B-0073-4ED6-8794-004400F4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3A00FC-00ED-4FE5-95FE-00BD009C001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47003A-0097-42B9-B3CB-00F6009F00D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9C001E-00DB-4041-B61C-002C00B7001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E800BF-0018-4BD6-96BC-00CD0063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3D00D4-00AF-4D6A-BFF5-00B2007C00B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80004F-0038-4462-BB37-00FE00CA004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2500CD-0082-4156-AF42-0063007B00F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6700A3-0089-40B2-8819-00CA009A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5300AD-00D5-4604-9049-00010055000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D40082-00A9-4FE4-B956-005A00AB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4C009F-00D2-4F67-BD21-000500E5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F80086-00AA-4FF2-9C48-00070069006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FD0057-0014-455D-9542-00670087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800078-0081-435B-A0F4-00FF00B2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BB001A-009A-494F-8D94-00FA007D006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CC00EE-005F-48CC-9F2E-00D90022000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2A0041-0028-486A-9355-00D1005500E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2700B6-0046-42C1-979F-00CE004000D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4E00CD-0010-494A-980B-00F500B000C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D00CB-0032-4806-B59B-004400A6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F001B-0072-47C4-9848-0031009C008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F2009A-008B-442F-9542-00D500E9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D200D4-00D1-49A0-9B49-00040090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D1006B-009B-424A-9F08-00D00018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C0009B-00DE-4E0E-A390-00C3009C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3600EA-00CD-49FB-BF00-0033007000C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3800CF-0090-44C0-95C2-00BC00EE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7300C4-0021-4D3B-957A-00B600A000A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2D008B-000A-4765-A282-006F008700B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E900AB-000F-4E8B-9440-002500BE007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A100F5-00B6-45F8-BCE9-00E6006800F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890004-0057-41CC-AFA5-009300AB005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F70071-00DF-4F7D-8274-00540073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H52</xm:sqref>
        </x14:conditionalFormatting>
        <x14:conditionalFormatting xmlns:xm="http://schemas.microsoft.com/office/excel/2006/main">
          <x14:cfRule type="cellIs" priority="5" operator="equal" id="{00A30012-0018-4CA5-83A1-006C0096009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H5:H38 H40:H180 A9:G9</xm:sqref>
        </x14:conditionalFormatting>
        <x14:conditionalFormatting xmlns:xm="http://schemas.microsoft.com/office/excel/2006/main">
          <x14:cfRule type="cellIs" priority="5" operator="equal" id="{00040019-0056-49AE-8D88-006000F8008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E30057-009A-4F04-84C4-009600AD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290083-0098-478B-ADE2-002700AC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870077-0064-4307-8047-005200EF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F000F-0019-412E-9707-000000D8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4E00AE-0055-4140-AC1E-00FD00A5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9C00B5-005C-4A6D-ACC6-00D900D5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C800DB-00E8-436B-9D5A-00710007004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BB001E-00E2-41F4-819A-00D300DB00C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710016-0034-4170-94B2-0086001B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980013-00B3-464C-9C37-00FE00EF000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2D00EE-00C6-436C-B95D-00EB008400B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2C0051-0039-45A4-9FC5-001B00C1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140037-000A-450B-9290-00F400D7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A300DD-009D-4BE8-98DF-008A0035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3100BB-00B8-498F-BDBB-00CA00C9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65004A-0018-4110-96C9-00C700D6007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41000E-0061-4248-9607-002A003E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570022-0064-4E36-99C2-00870098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1F00EE-00A0-42A5-9312-00E500EC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BC00EC-0087-41CD-8C8F-003D00B5007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0E004E-00C4-4278-BF09-00B6001600C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6700EA-00B0-443A-A38F-008D00D5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E70060-0012-4B70-AF1B-002400CF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E90050-005A-4024-81C2-006E009D00C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2700F7-0045-4BCA-BE90-00F60006007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D100BC-00A3-4334-ABBE-00B90084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BA00CA-0073-44F3-98F9-001200E0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02001E-009F-4892-B27B-004F0038001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740097-00E2-485A-AE26-00EB0015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67006C-0085-4EF4-A924-00C90051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020013-0014-40F1-99F3-004A007E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A700E1-0055-4E01-BCC4-00370062004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140039-00AF-41AE-9C5B-001800CC006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EC005C-001B-4C87-B3E7-00AF0002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08008D-0058-4ABB-907A-004500A7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840063-00C7-481A-AA58-00E600C4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2B0056-0082-482A-9878-0049007B009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BB00F7-007C-4221-BB1B-00200005008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4E00E7-00D4-4794-B878-0046003C002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280037-006D-4895-9F80-000A00CD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86003D-00C0-4002-A580-006A008000E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FD00A1-0088-49DA-9BDC-0091005D00C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5400A8-00C3-48BC-B066-00DC00E800C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07004E-003E-461F-B608-000700B2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3E0046-0057-4678-8430-001900B8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24008C-00C6-475F-9678-002400D7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BD00BE-0026-472C-8817-007E0068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C100FE-0031-4C03-9838-00E300C500D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2300A0-00C7-4E6E-B45F-0081001700E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390022-003D-498B-9280-00B100C5009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9E008F-0061-4CC6-999A-00A300A0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8D00EC-0093-45A3-9988-00950072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D3003C-0090-4A35-A788-00F0006D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D10019-00F4-472B-A087-00D100EE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4500F9-0032-471E-9C7F-00A300BC009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CD00D5-005B-4522-A8B0-006F008F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AB00D1-0023-4B56-A530-00E700C5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2B000E-00A5-4697-961E-008C00A3001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8900C5-0080-46E4-B3B6-008600B2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5900FF-00A6-4A90-A7FB-00D10034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1B006D-0028-4309-A36A-005700E6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01008E-0066-469F-9196-005800F900C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A30086-0046-4894-A904-00810014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690063-00D4-44FD-99DA-00D50057007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AE00DE-0099-44E3-8AF8-002B00BA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B50032-009F-4F9D-80E7-00110036009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7400EB-0038-43F9-8D08-00B200B300B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4E00F6-00E2-4494-99F5-007E00C0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4D002E-00F0-40BB-ADB0-00120022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910079-00B1-4CDE-8154-007F003F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F400D2-00C5-4364-B381-00D9002C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F0068-0077-4533-BEDC-00810051008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9200A2-007D-466B-86B8-004F007A009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37002B-00CF-40D2-8B90-00560021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4F0054-0068-47CA-B9C4-00960005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E600BC-00D2-444C-8231-006900D500B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440049-00DC-4F88-8E19-003A000B004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6A0007-0009-426F-A926-00DE009F00F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BF0028-001E-4F06-9FAA-00CA009D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B00026-0068-4C63-AE4D-00AC009100F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3A003F-00B1-473D-B2A2-00670060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35002A-0012-4D26-A261-000A001D005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060075-0035-4913-886D-000D00F4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FC00DA-006C-4D89-8E0B-0046002100C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430044-0036-4AF3-91FF-00F7004200C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1000AE-002D-4961-9982-0003004F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B8003B-003B-46F1-835A-00C600BC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BB00E1-00BD-47EE-B4D8-00E30081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610036-0009-480E-9F13-00C500D800F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8700CA-0089-4F66-BBD6-00DA0039005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2700EF-00F7-4DCB-ACA8-00BC0090004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8F0021-00ED-4D8F-B8DF-000C00D2007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480034-00B7-41F0-BDA8-008100E600C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DC00DE-00CC-4397-B878-0002000E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09004E-0002-4B91-958D-0013009A005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0C00F2-0091-4147-BA6A-0070005A00D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1C00B0-0013-4C2B-BDA3-00DF0074007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DA0095-0050-427E-89F1-007200B2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7E0085-004F-49AA-9DC0-000100A800E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FE00FC-00D4-4086-B8CB-00E200F500A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100090-0017-45EE-8043-006600DB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3D0022-005E-4B53-80BE-00C90002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1D0030-003E-4C73-8FED-00B90024000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2F00B8-000A-4FE6-B4F8-000D0012003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FF00E4-0033-4435-9C0D-00A3001E00E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1200C6-0069-470B-968F-004700AD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F0001E-00F4-42BD-B7FB-00C4007F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1B001B-0061-4435-A8D3-00A9002B000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2700B4-00D3-48F1-AA91-00EF00BE008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H52</xm:sqref>
        </x14:conditionalFormatting>
        <x14:conditionalFormatting xmlns:xm="http://schemas.microsoft.com/office/excel/2006/main">
          <x14:cfRule type="cellIs" priority="4" operator="equal" id="{00F2009E-0075-4B65-B013-00AF00FB008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H5:H38 H40:H180 A9:G9</xm:sqref>
        </x14:conditionalFormatting>
        <x14:conditionalFormatting xmlns:xm="http://schemas.microsoft.com/office/excel/2006/main">
          <x14:cfRule type="cellIs" priority="4" operator="equal" id="{005C00A1-0011-4856-BDD9-00F30062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2C008D-0064-42AC-8E3B-0048004B003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CF003B-0096-4F4F-BD34-00E2007C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5400E9-00F9-4F60-8F3E-005B00EA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2B000D-00A7-45EE-B51B-000600DD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DC00CB-002B-43B9-9A77-009E005500F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D600C7-002B-4044-B910-00F000AD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7600CA-00B6-441B-92D8-00CD0022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6A00AD-0034-4E77-8CDF-002700D0009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4" operator="equal" id="{001F001F-00D4-4177-BCD8-0009004B008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4F009C-00DD-463A-867B-0016000F008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B30090-008F-4E1F-89EA-00C5006900F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750040-00E2-48EB-9662-003500B7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A000C4-00D7-421E-8C78-00B80049002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B7006F-0002-41B8-B218-006600DA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22003D-0062-4AC3-AC01-00D20034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83007A-0039-4555-BB1B-00F90072001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EF0041-00EC-4509-8A1D-00280032008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140036-007F-45A9-93AB-000F00A7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840099-00DC-476A-A1B4-009E0008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F0026-0004-47CC-AB7D-008A0092004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010030-0031-4C3A-8715-00F0004E003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720095-00B5-4BBE-81CD-007F003F00D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5E00AC-0082-4E0F-8BF6-00E9003300B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720030-0028-4F3B-ADB1-00010036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2900B2-00E2-4051-8181-00B20020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A40052-003F-4AE7-B750-00AA0031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D300E0-0079-49BE-9544-00CC003B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80005C-00E4-4609-BB42-00B400E100A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13007E-00E3-4EF1-B5C3-0031000F000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D900A0-0046-4167-A729-00F40028001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950013-003B-49E5-85C8-005B006C008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AF00A6-00DC-45AB-972F-007F00C7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CF00F0-0082-44BA-B654-000400D7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AC00EA-006A-472A-BD60-00CA00E4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9E0051-00FF-4F81-AD65-00EC004600D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980020-006B-4EAD-BFA4-00C500D1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5000CC-0064-46A6-B9DB-00740024004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D8001F-004C-4B01-A23D-00610097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D200B2-00E6-440B-A534-0095000C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2500FC-0064-4DE2-BAA4-0043007700B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1E007F-00EF-4DD5-A660-00230071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BF0060-00B0-472D-94C3-009100E1008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93009A-0084-4EDC-BC75-00D200F500B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CA0003-00F4-4C41-B1FD-00F800DD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9C0059-0078-4316-A017-00F90026006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570045-0085-419A-82F9-002400EA005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9800EA-00B9-4C9C-91C0-001F0018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3C00A2-0079-46D6-ADDB-007600E2009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6D0052-00D0-4F13-A57D-0077009B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7600AB-0039-4DFC-83EA-00F30077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1A0085-00B7-4883-9C30-00CD00CA005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1500AB-0094-4775-9FD6-00F200FB009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AC00AF-001D-4FF2-9C2B-00CB0022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2D0007-00AC-49DC-B080-000100A3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240014-00A0-4B8B-8637-001A00D4007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C90025-003F-419A-858B-00930006009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A20000-00BB-470E-A64E-000C00F0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250067-003A-4CAE-8D90-00330001005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BD00BD-0034-4C22-838C-001F0082000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F1009E-00F3-4F8F-98E8-00CE0050003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40094-0045-4066-A059-004500AA00E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0F001A-0066-4701-92F8-00FF00C7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A800C8-0065-486D-8A42-00A80039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6D0036-001B-4E89-AF70-007D0096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0800F0-00F4-4DC1-9971-005F007B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3E00CC-0017-4156-B5F4-00FD00EF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900066-0011-4DDA-84D3-00490075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4009E-000C-43FE-BC62-00D600E300A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AD0051-00E1-48F1-B644-00F000FD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B50065-0036-4065-9B60-006A004E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660016-00D9-44BF-9D4E-007300AE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81007F-0034-4FF9-AC4E-009600EC00B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2100D0-001B-4651-B81F-00CA0070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1C0083-00AD-4B71-BBD5-0048003A006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8D0080-00B9-45D0-85D4-00A200F7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7D001F-00C7-494B-BBED-00480016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6D00AA-0071-4104-BDED-00A000E9003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FA0039-00BF-4A9F-967C-003B00F2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3A0013-0094-4294-AE89-001400DB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5A0072-00F8-4923-AEBD-00D8005B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2F0053-008D-4284-BA0C-00E3001300E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040018-0085-464E-8639-004C008F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6A002F-009E-49C0-81C3-008A002C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E10077-00D2-4DFF-B6A0-00600007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60099-001A-4AE7-BEEC-00C7005A00E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CA00FB-009C-496A-80FB-008400E500A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1D00F2-00EE-4D24-9FC7-00BF008600C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0A00D6-00B1-4225-AAA5-003A005200F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610058-000D-4CB8-9CAC-0074009D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400026-0054-4178-8C6C-005900DC00F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CA001C-00BA-44D4-AB2F-00C800E600D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12003C-0096-4907-898A-00C00056000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AF004D-005C-4ABD-8C5C-000400B0003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D500F0-0032-41FB-B7F4-000B00A6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7F00B7-00F0-4272-8062-00D400B8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41005F-00EE-490D-9626-00B10077004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F7000B-007B-4BBF-AA24-002D0063009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6100F2-0097-4A49-B23F-00A70017002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FC0041-0004-41B6-AB58-004D00C6004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7F00CA-00A8-48E0-A18E-004900F2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9400C1-00E6-4573-873D-00DB00F8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4E00A7-00A3-42FF-B64A-00B1006800F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75001B-0050-44F9-9344-000F00F5006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1700A2-00C8-440C-8A10-00FE0064004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6100C8-00A2-4464-B755-00E1007D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850057-004F-451C-8CF5-00A80079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FA00B3-00BF-4BB7-9640-00A40066004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3A0046-00C0-4179-9FEC-001D00B1002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H52</xm:sqref>
        </x14:conditionalFormatting>
        <x14:conditionalFormatting xmlns:xm="http://schemas.microsoft.com/office/excel/2006/main">
          <x14:cfRule type="cellIs" priority="3" operator="equal" id="{00D30003-0035-41C9-94CE-006D0027003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H5:H38 H40:H180 A9:G9</xm:sqref>
        </x14:conditionalFormatting>
        <x14:conditionalFormatting xmlns:xm="http://schemas.microsoft.com/office/excel/2006/main">
          <x14:cfRule type="cellIs" priority="3" operator="equal" id="{003F004F-0033-4AFA-9138-00DC00AB00AE}">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D5004A-0030-42B2-8470-007D00F30099}">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650094-004A-4328-8BA3-0004006800E1}">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E6000D-000A-4837-95A9-000700020071}">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B600EE-0000-431C-8195-00B000E900B5}">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7C007B-0051-499B-894D-0006006B00F3}">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3C0046-006B-4ACA-B282-00D7008000B9}">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0C008B-0084-4457-991E-0076004D006D}">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2F0040-00AA-443B-899E-00BC003B006D}">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50002E-0050-4497-8CBE-00D500460016}">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DE00D7-0078-4770-9555-0031000500D0}">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3F0029-000E-48D1-9266-0083004D00C5}">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A600B4-0009-4890-9F0E-00C900E5004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AA0037-0085-4ED9-98D0-00570089004F}">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A600D9-001C-47E1-9A8F-00450069008A}">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B3007A-00ED-446A-ABF6-00C3005C0069}">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9B0008-00EC-444C-9269-0038004300D2}">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7000F9-00BA-4EE5-A954-008200600075}">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C300AA-0044-4C5A-BC9C-006B003E0023}">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2D00BD-0078-4F5B-976A-00FE006E00A0}">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5800A3-0098-44E2-B9F4-009000F600BB}">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02004E-00A0-4CDF-BDFD-00A7002500F8}">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9D00FB-00B1-48FD-8F9A-000600B900DE}">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2E00A7-0064-4F72-A0A6-00A700FA001F}">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C80095-00D8-4FD0-AC9E-00350037005A}">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BA00E0-00F4-47DC-A7B0-00A6003C00FE}">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B60047-00ED-4797-B079-00F200E600AD}">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AD0088-00D8-4053-9A01-003000EE00E7}">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9400A8-007F-4896-8BFF-00EA00BD000F}">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F00051-0051-4E43-B759-0071004E00BB}">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180086-00E2-4E31-B3D9-009B00430038}">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9E00D1-00FA-458E-9F38-007200B600D1}">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F700E2-0025-403B-BE37-007D00BC00B8}">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DD00A7-00E0-46A5-8829-008E00530074}">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F6006D-0032-4425-9C62-00AC00420023}">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920015-00EB-47DA-A6EB-001A00DF00E9}">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2C00DA-00C2-46B8-BE32-00E0009300A7}">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6C0097-008B-4048-8E77-00E300680015}">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5F00E8-002D-4976-9ECC-00C0004400CD}">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950079-00EC-49EE-8AD5-00D70002000D}">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300064-0052-4B1B-9D2B-00780059007F}">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0006F-0082-45D3-89C8-00EB004800BB}">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6A009C-007B-435D-B276-0093003000C6}">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DF0001-00CA-4160-90C5-00510073007E}">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87006F-007C-43CC-AD98-0017007A0023}">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A30037-00FA-49DC-ABB0-008B005A00C4}">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C400F2-007C-4C46-829A-00E000CA002A}">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32002F-0031-480E-8537-0030004400F0}">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8700FF-00DF-45C3-9A03-0070004700AB}">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AF00B9-0055-4385-8ADD-001E008A0039}">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05002A-002A-4F15-AAAE-003700990020}">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3700AE-0085-4C8B-9A7B-0055005A006E}">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380016-00AE-48FE-8B36-00AF001F00CC}">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A9006D-0007-4E89-ACE4-004E00340039}">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3D00BB-0039-4CCF-B669-000F00A500A0}">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610056-0068-4795-A09D-00B900100093}">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EC00BD-0006-42B3-92C5-00F000050087}">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B2006D-0018-4312-973F-00AA000B003A}">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4A00C9-0023-49B6-978F-0068007D00BD}">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71002A-00BF-48EA-A32C-006900820033}">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5C0064-00B4-4D21-A471-00F7001B00C4}">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E30085-008D-4D26-A5E1-0020000E00C0}">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43000B-0038-4110-AF8C-006F00ED000A}">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F70017-0037-4733-A340-000C007400BB}">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8200CF-00D2-43C2-B1AB-006E000E0052}">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8700EB-00DA-4F7D-88D1-005500EF00E1}">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4E001A-0053-4B93-989D-0048005A00C7}">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B000F1-000A-485E-90D6-00F3002700C7}">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13005D-00F3-4432-9185-002300600018}">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5300E7-0006-468C-863F-001B00B200E2}">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4A0041-0045-4D83-8F97-002A002F0060}">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58007A-0036-4B3F-A719-00450035006C}">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7300DC-0090-4A90-9767-0033009D0096}">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5E0023-00B9-40FD-B522-00D200F7004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FE00B6-0093-4092-800A-0051004D00E9}">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8005F-0042-4E32-9BBC-00C800FB00C8}">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6600E3-006E-4623-AA77-0091009200E0}">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5800C1-0058-406F-A7F2-003500B60065}">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6D0037-007B-45A5-9237-00C4001200A6}">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220071-00D4-4142-8D21-007500FF0076}">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D600F0-0076-4170-A6D9-009200020067}">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2400F4-00FA-477E-B2F1-00390025002C}">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AA001F-0093-4933-9CA7-005C00B8000C}">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D000F7-00C3-4F69-AF13-005200940093}">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2B000C-004A-4FFF-971F-005A008900C6}">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4C0011-00BB-453F-957C-00C70045006F}">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940051-001D-4201-A4DD-00FE006E0073}">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2D00EB-0060-4067-9D88-006900A300B2}">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FE0015-0070-428F-93C4-0063004500EA}">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0A0041-00FD-4B97-A95F-00EC00DC00B5}">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0E0001-0002-425C-BF19-00B1003F006B}">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B5003A-0014-4DCB-B920-0029006B00A6}">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C300E7-00B4-470D-9FD4-009F009D0059}">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3C0031-00F9-40D0-8DD3-00B800D30090}">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B00A3-00AA-47E5-A143-00A900E30038}">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3A0096-00D2-48E1-BD7B-009800CC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790040-000A-43E9-B5F8-002300350070}">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2900E9-00D2-48F1-82B2-00A000F800DD}">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520026-0061-483D-862B-00BE009200B5}">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010049-00CA-4A91-9544-003300BE002D}">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530062-00BF-4576-86D6-007E006C00FF}">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8A00D2-00EA-48D5-96D4-0000000300B7}">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1F000C-004A-4CF1-832C-00240090007C}">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09009B-0076-4409-89DF-002D003F0009}">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9000AB-0054-43D8-8562-00F2001900E2}">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1200B6-000B-4D96-9D2C-003900AC0057}">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2E00AC-00D8-4925-93C9-00CC00DB009C}">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33002A-0063-4550-A831-00C800DA0017}">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C800E5-0037-4F70-A512-008B001C007D}">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C6008B-00AB-402A-BA91-00F4001E00E3}">
            <xm:f>"1 - Ошибка проектировщика"</xm:f>
            <x14:dxf>
              <font/>
              <fill>
                <patternFill patternType="solid">
                  <fgColor rgb="FFFFF2CC"/>
                  <bgColor rgb="FFFFF2CC"/>
                </patternFill>
              </fill>
              <border>
                <left style="none"/>
                <right style="none"/>
                <top style="none"/>
                <bottom style="none"/>
                <diagonal style="none"/>
              </border>
            </x14:dxf>
          </x14:cfRule>
          <xm:sqref>H52</xm:sqref>
        </x14:conditionalFormatting>
        <x14:conditionalFormatting xmlns:xm="http://schemas.microsoft.com/office/excel/2006/main">
          <x14:cfRule type="containsText" priority="2" operator="containsText" text="повторно" id="{004700DA-0000-4C2F-B3EB-005300570086}">
            <xm:f>NOT(ISERROR(SEARCH(("повторно"),(K3))))</xm:f>
            <x14:dxf>
              <font/>
              <fill>
                <patternFill patternType="solid">
                  <fgColor rgb="FFEA9999"/>
                  <bgColor rgb="FFEA9999"/>
                </patternFill>
              </fill>
              <border>
                <left style="none"/>
                <right style="none"/>
                <top style="none"/>
                <bottom style="none"/>
                <diagonal style="none"/>
              </border>
            </x14:dxf>
          </x14:cfRule>
          <xm:sqref>K3 K5:K38 K40:K49 K53:K180</xm:sqref>
        </x14:conditionalFormatting>
        <x14:conditionalFormatting xmlns:xm="http://schemas.microsoft.com/office/excel/2006/main">
          <x14:cfRule type="containsText" priority="2" operator="containsText" text="повторно" id="{0083005D-0092-4906-8A76-006800A200DA}">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0300E6-00BE-4520-BAC3-00D800E900AE}">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0C00CC-0007-4086-A63B-007C00DB00DC}">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FA00D5-0091-4E20-A572-00B70020005F}">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7D00BD-0082-4ACF-8BAE-0024003D0034}">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30008E-0082-4B53-ABA4-009C0095006B}">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7000EF-0003-4E11-9A94-0036000A005D}">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6C003D-00D4-4038-A8E3-00FF00A70023}">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4E005F-0063-42E3-9F2A-00A600610012}">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DB007C-0067-437D-9D5A-00D900FB00F9}">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D900F3-00AE-4DB6-850D-00BE00B30071}">
            <xm:f>NOT(ISERROR(SEARCH(("повторно"),(K3))))</xm:f>
            <x14:dxf>
              <font/>
              <fill>
                <patternFill patternType="solid">
                  <fgColor rgb="FFEA9999"/>
                  <bgColor rgb="FFEA9999"/>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2" operator="containsText" text="повторно" id="{00D900FA-0059-4EC7-B75A-001C00F20055}">
            <xm:f>NOT(ISERROR(SEARCH(("повторно"),(K3))))</xm:f>
            <x14:dxf>
              <font/>
              <fill>
                <patternFill patternType="solid">
                  <fgColor rgb="FFEA9999"/>
                  <bgColor rgb="FFEA9999"/>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2" operator="containsText" text="повторно" id="{00FD00EC-0019-4F04-A069-00BA00A000BA}">
            <xm:f>NOT(ISERROR(SEARCH(("повторно"),(K3))))</xm:f>
            <x14:dxf>
              <font/>
              <fill>
                <patternFill patternType="solid">
                  <fgColor rgb="FFEA9999"/>
                  <bgColor rgb="FFEA9999"/>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2" operator="containsText" text="повторно" id="{009F006D-00C6-402D-A200-004900C60014}">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2E0008-0015-44D9-89A8-0022002B0079}">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3700A8-00B6-467D-95B5-00BC00240008}">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900057-00C2-417C-95DF-00D500620056}">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E00054-008F-4667-B242-002200A10088}">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9400C3-0017-4D8C-AF5E-000F007600BB}">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8B00EF-000B-4535-A010-0063007F003B}">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0F007A-003D-4F87-8B7B-00E600C5006D}">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E70025-0019-462C-B44C-00C4009C00DE}">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8600AF-003E-4A4B-B765-007B0034008F}">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2" operator="containsText" text="повторно" id="{008B007E-002E-491D-92F1-003E001200BD}">
            <xm:f>NOT(ISERROR(SEARCH(("повторно"),(K3))))</xm:f>
            <x14:dxf>
              <font/>
              <fill>
                <patternFill patternType="solid">
                  <fgColor rgb="FFEA9999"/>
                  <bgColor rgb="FFEA9999"/>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800089-00EE-45A1-A1C2-0074006400F3}">
            <xm:f>NOT(ISERROR(SEARCH(("снято"),(K3))))</xm:f>
            <x14:dxf>
              <font/>
              <fill>
                <patternFill patternType="solid">
                  <fgColor rgb="FF93C47D"/>
                  <bgColor rgb="FF93C47D"/>
                </patternFill>
              </fill>
              <border>
                <left style="none"/>
                <right style="none"/>
                <top style="none"/>
                <bottom style="none"/>
                <diagonal style="none"/>
              </border>
            </x14:dxf>
          </x14:cfRule>
          <xm:sqref>K3 K5:K38 K40:K49 K53:K180</xm:sqref>
        </x14:conditionalFormatting>
        <x14:conditionalFormatting xmlns:xm="http://schemas.microsoft.com/office/excel/2006/main">
          <x14:cfRule type="containsText" priority="1" operator="containsText" text="снято" id="{00F6009E-00EB-4866-B967-00C5004D008B}">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1500F1-00C1-4758-9601-00110019001F}">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51007C-0086-415E-B206-0008003000D3}">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6A000B-0054-43DF-8496-00CB00F000EA}">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DB00FE-00BF-4FBC-8436-002100D100A1}">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A40046-0038-47D0-9FD4-0046000F00D8}">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BE0017-0011-44D4-8481-0095004E0068}">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D7004A-0055-4E36-92B0-004900E20001}">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0300BD-00DD-4F2A-8EE4-00DF006B0026}">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A40061-0079-4C3C-98F4-0033000400ED}">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090059-0081-4507-8D8B-006A00F600C7}">
            <xm:f>NOT(ISERROR(SEARCH(("снято"),(K3))))</xm:f>
            <x14:dxf>
              <font/>
              <fill>
                <patternFill patternType="solid">
                  <fgColor rgb="FF93C47D"/>
                  <bgColor rgb="FF93C47D"/>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1" operator="containsText" text="снято" id="{001E0070-0034-43F8-931D-00E900A30063}">
            <xm:f>NOT(ISERROR(SEARCH(("снято"),(K3))))</xm:f>
            <x14:dxf>
              <font/>
              <fill>
                <patternFill patternType="solid">
                  <fgColor rgb="FF93C47D"/>
                  <bgColor rgb="FF93C47D"/>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1" operator="containsText" text="снято" id="{001A00CD-00BD-462D-8908-00000050009F}">
            <xm:f>NOT(ISERROR(SEARCH(("снято"),(K3))))</xm:f>
            <x14:dxf>
              <font/>
              <fill>
                <patternFill patternType="solid">
                  <fgColor rgb="FF93C47D"/>
                  <bgColor rgb="FF93C47D"/>
                </patternFill>
              </fill>
              <border>
                <left style="none"/>
                <right style="none"/>
                <top style="none"/>
                <bottom style="none"/>
                <diagonal style="none"/>
              </border>
            </x14:dxf>
          </x14:cfRule>
          <xm:sqref>K51</xm:sqref>
        </x14:conditionalFormatting>
        <x14:conditionalFormatting xmlns:xm="http://schemas.microsoft.com/office/excel/2006/main">
          <x14:cfRule type="containsText" priority="1" operator="containsText" text="снято" id="{004100A1-0039-4B7A-9E18-00D8000000C1}">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EF0040-0036-488C-AEF5-00DD000B0030}">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FD00EF-00F9-425E-920C-0088002A00D9}">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6E0091-0094-4BAD-8CF6-00C700EF0049}">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D20050-000D-4AA2-BD01-006C00690095}">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3D0095-004A-4E64-8F3B-000A002D0019}">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5F00D0-00FE-4B16-9675-000F001D0074}">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C10009-0067-462C-A225-00D6009700EE}">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9C0045-0020-4983-835B-00D0007500D0}">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0E00EF-00D6-4B99-8FB9-0041004F004E}">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 xmlns:xm="http://schemas.microsoft.com/office/excel/2006/main">
          <x14:cfRule type="containsText" priority="1" operator="containsText" text="снято" id="{00EB006A-00B0-47FD-8289-00E000FE00F4}">
            <xm:f>NOT(ISERROR(SEARCH(("снято"),(K3))))</xm:f>
            <x14:dxf>
              <font/>
              <fill>
                <patternFill patternType="solid">
                  <fgColor rgb="FF93C47D"/>
                  <bgColor rgb="FF93C47D"/>
                </patternFill>
              </fill>
              <border>
                <left style="none"/>
                <right style="none"/>
                <top style="none"/>
                <bottom style="none"/>
                <diagonal style="none"/>
              </border>
            </x14:dxf>
          </x14:cfRule>
          <xm:sqref>K52</xm:sqref>
        </x14:conditionalFormatting>
      </x14:conditionalFormattings>
    </ext>
    <ext uri="{231B7EB2-2AFC-4442-B178-5FFDF5851E7C}">
      <userProtectedRanges>
        <userProtectedRange name="ШОВ" sqref="A10:N54">
          <users>
            <user id="1130000061714756" name="Ольга Шалаева"/>
          </users>
        </userProtectedRange>
        <userProtectedRange name="ШОВ1" sqref="P10:Q54">
          <users>
            <user id="1130000061714756" name="Ольга Шалаева"/>
          </users>
        </userProtectedRange>
      </userProtectedRanges>
    </ext>
  </extLst>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55" width="9.00390625"/>
    <col customWidth="1" min="2" max="2" style="755" width="18.629999999999999"/>
    <col min="3" max="3" style="756" width="12.630000000000001"/>
    <col customWidth="1" min="4" max="4" style="757" width="53.380000000000003"/>
    <col customWidth="1" min="5" max="5" style="755" width="55.421875"/>
    <col collapsed="1" customWidth="1" min="6" max="6" style="755" width="21.379999999999999"/>
    <col customWidth="1" hidden="1" min="7" max="8" outlineLevel="1" style="755" width="14.130000000000001"/>
    <col customWidth="1" min="9" max="9" style="755" width="13.421875"/>
    <col min="10" max="11" style="755" width="12.630000000000001"/>
    <col customWidth="1" min="12" max="12" style="758" width="31.879999999999999"/>
    <col min="13" max="13" style="755" width="12.630000000000001"/>
    <col customWidth="1" min="14" max="14" style="755" width="44.421875"/>
    <col customWidth="1" min="15" max="15" style="758" width="39.130000000000003"/>
    <col customWidth="1" min="16" max="16" style="755" width="16.379999999999999"/>
    <col customWidth="1" min="17" max="17" style="755" width="26.879999999999999"/>
    <col customWidth="1" min="18" max="18" style="755" width="22"/>
    <col customWidth="1" min="19" max="19" style="755" width="14.380000000000001"/>
    <col customWidth="1" min="20" max="20" style="755" width="26.879999999999999"/>
    <col customWidth="1" min="21" max="24" style="755" width="25.629999999999999"/>
    <col min="25" max="16384" style="755" width="12.630000000000001"/>
  </cols>
  <sheetData>
    <row r="1" ht="84" collapsed="1">
      <c r="A1" s="759" t="s">
        <v>250</v>
      </c>
      <c r="B1" s="759" t="s">
        <v>251</v>
      </c>
      <c r="C1" s="760" t="s">
        <v>252</v>
      </c>
      <c r="D1" s="759" t="s">
        <v>253</v>
      </c>
      <c r="E1" s="759" t="s">
        <v>254</v>
      </c>
      <c r="F1" s="759" t="s">
        <v>255</v>
      </c>
      <c r="G1" s="761" t="s">
        <v>256</v>
      </c>
      <c r="H1" s="761" t="s">
        <v>257</v>
      </c>
      <c r="I1" s="761" t="s">
        <v>4</v>
      </c>
      <c r="J1" s="759" t="s">
        <v>258</v>
      </c>
      <c r="K1" s="759" t="s">
        <v>259</v>
      </c>
      <c r="L1" s="762" t="s">
        <v>260</v>
      </c>
      <c r="M1" s="121" t="s">
        <v>261</v>
      </c>
      <c r="N1" s="121" t="s">
        <v>262</v>
      </c>
      <c r="O1" s="762"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270" t="s">
        <v>264</v>
      </c>
      <c r="D2" s="518" t="s">
        <v>53</v>
      </c>
      <c r="E2" s="127"/>
      <c r="F2" s="124"/>
      <c r="G2" s="129"/>
      <c r="H2" s="130" t="s">
        <v>265</v>
      </c>
      <c r="I2" s="130" t="s">
        <v>12</v>
      </c>
      <c r="J2" s="130" t="s">
        <v>13</v>
      </c>
      <c r="K2" s="130" t="s">
        <v>15</v>
      </c>
      <c r="L2" s="559" t="s">
        <v>14</v>
      </c>
      <c r="M2" s="130" t="s">
        <v>16</v>
      </c>
      <c r="N2" s="130" t="s">
        <v>17</v>
      </c>
      <c r="O2" s="559" t="s">
        <v>18</v>
      </c>
      <c r="P2" s="130" t="s">
        <v>20</v>
      </c>
      <c r="Q2" s="130" t="s">
        <v>22</v>
      </c>
      <c r="R2" s="130" t="s">
        <v>23</v>
      </c>
      <c r="S2" s="130" t="s">
        <v>24</v>
      </c>
      <c r="T2" s="130" t="s">
        <v>26</v>
      </c>
      <c r="U2" s="130" t="s">
        <v>27</v>
      </c>
      <c r="V2" s="130" t="s">
        <v>28</v>
      </c>
      <c r="W2" s="130" t="s">
        <v>29</v>
      </c>
      <c r="X2" s="130" t="s">
        <v>31</v>
      </c>
    </row>
    <row r="3" ht="31.5" hidden="1" outlineLevel="1">
      <c r="A3" s="1"/>
      <c r="B3" s="18" t="s">
        <v>266</v>
      </c>
      <c r="C3" s="273" t="s">
        <v>267</v>
      </c>
      <c r="D3" s="519" t="s">
        <v>34</v>
      </c>
      <c r="E3" s="18"/>
      <c r="F3" s="18"/>
      <c r="G3" s="129"/>
      <c r="H3" s="132">
        <f>COUNTIF($H10:$H164,"1 - Несоответствие продуктовым требованиям ПИК-Стандарт")</f>
        <v>1</v>
      </c>
      <c r="I3" s="132">
        <f>COUNTIF($H10:$H164,"2 - Несоответствие Бренд-листам ПИК")</f>
        <v>0</v>
      </c>
      <c r="J3" s="132">
        <f>COUNTIF($H10:$H164,"3 - Несоответствие Каталогу отделки")</f>
        <v>0</v>
      </c>
      <c r="K3" s="132">
        <f>COUNTIF($H10:$H164,"5 - Ошибка в применении СТМ")</f>
        <v>0</v>
      </c>
      <c r="L3" s="560">
        <f>COUNTIF($H10:$H164,"4 - Несоответствие Каталогу оборудования")</f>
        <v>0</v>
      </c>
      <c r="M3" s="132">
        <f>COUNTIF($H10:$H164,"6 - Ошибка в применении сборных ЛМ")</f>
        <v>0</v>
      </c>
      <c r="N3" s="132">
        <f>COUNTIF($H10:$H164,"7 - Ошибка в применении шкаф-пакетов")</f>
        <v>0</v>
      </c>
      <c r="O3" s="560">
        <f>COUNTIF($H10:$H164,"8 - Ошибка в применении шахт-пакетов")</f>
        <v>0</v>
      </c>
      <c r="P3" s="132">
        <f>COUNTIF($H10:$H164,"9 - Несоответствие типологическим требованиям ПИК-Стандарт")</f>
        <v>13</v>
      </c>
      <c r="Q3" s="132">
        <f>COUNTIF($H10:$H164,"10 - Несоответствие НТД РФ")</f>
        <v>1</v>
      </c>
      <c r="R3" s="132">
        <f>COUNTIF($H10:$H164,"11 - Несоответствие ИРД (кроме ТУ, СТУ), АПР, ПД")</f>
        <v>0</v>
      </c>
      <c r="S3" s="132">
        <f>COUNTIF($H10:$H164,"12 - Несоответствие требованиям ТУ, СТУ")</f>
        <v>0</v>
      </c>
      <c r="T3" s="132">
        <f>COUNTIF($H10:$H164,"13 - Ошибка в технических решениях")</f>
        <v>0</v>
      </c>
      <c r="U3" s="132">
        <f>COUNTIF($H10:$H164,"14 - Неувязка м/у собой комплектов РД")</f>
        <v>6</v>
      </c>
      <c r="V3" s="132">
        <f>COUNTIF($H10:$H164,"15 - Недостаточность информации влияющей на СМР")</f>
        <v>17</v>
      </c>
      <c r="W3" s="132">
        <f>COUNTIF($H10:$H164,"16 - Нерациональное решение")</f>
        <v>0</v>
      </c>
      <c r="X3" s="132">
        <f>COUNTIF($H10:$H164,"17 - Оформление")</f>
        <v>0</v>
      </c>
    </row>
    <row r="4" ht="25.5" hidden="1" outlineLevel="1">
      <c r="A4" s="125" t="s">
        <v>264</v>
      </c>
      <c r="B4" s="133">
        <v>8</v>
      </c>
      <c r="C4" s="276">
        <v>8</v>
      </c>
      <c r="D4" s="134">
        <f>C4/B4</f>
        <v>1</v>
      </c>
      <c r="E4" s="235"/>
      <c r="G4" s="129"/>
      <c r="H4" s="126" t="s">
        <v>53</v>
      </c>
      <c r="I4" s="126" t="s">
        <v>53</v>
      </c>
      <c r="J4" s="126" t="s">
        <v>53</v>
      </c>
      <c r="K4" s="126" t="s">
        <v>53</v>
      </c>
      <c r="L4" s="562" t="s">
        <v>53</v>
      </c>
      <c r="M4" s="126" t="s">
        <v>53</v>
      </c>
      <c r="N4" s="126" t="s">
        <v>53</v>
      </c>
      <c r="O4" s="562" t="s">
        <v>53</v>
      </c>
      <c r="P4" s="126" t="s">
        <v>53</v>
      </c>
      <c r="Q4" s="126" t="s">
        <v>53</v>
      </c>
      <c r="R4" s="126" t="s">
        <v>53</v>
      </c>
      <c r="S4" s="126" t="s">
        <v>53</v>
      </c>
      <c r="T4" s="126" t="s">
        <v>53</v>
      </c>
      <c r="U4" s="126" t="s">
        <v>53</v>
      </c>
      <c r="V4" s="126" t="s">
        <v>53</v>
      </c>
      <c r="W4" s="126" t="s">
        <v>53</v>
      </c>
      <c r="X4" s="126" t="s">
        <v>53</v>
      </c>
    </row>
    <row r="5" hidden="1" outlineLevel="1">
      <c r="D5" s="279"/>
      <c r="E5" s="236"/>
      <c r="G5" s="126" t="s">
        <v>53</v>
      </c>
      <c r="H5" s="239"/>
      <c r="I5" s="116"/>
      <c r="J5" s="240"/>
      <c r="K5" s="116"/>
      <c r="L5" s="564"/>
      <c r="M5" s="240"/>
      <c r="N5" s="116"/>
      <c r="O5" s="564"/>
      <c r="P5" s="240"/>
      <c r="Q5" s="116"/>
      <c r="R5" s="240"/>
      <c r="S5" s="240"/>
      <c r="T5" s="116"/>
      <c r="U5" s="116"/>
      <c r="V5" s="116"/>
      <c r="W5" s="116"/>
      <c r="X5" s="116"/>
    </row>
    <row r="6" ht="21" hidden="1" outlineLevel="1">
      <c r="A6" s="18">
        <v>0.20000000000000001</v>
      </c>
      <c r="B6" s="18">
        <v>0.5</v>
      </c>
      <c r="C6" s="273">
        <v>1</v>
      </c>
      <c r="D6" s="519" t="s">
        <v>38</v>
      </c>
      <c r="E6" s="18"/>
      <c r="F6" s="18" t="s">
        <v>268</v>
      </c>
      <c r="G6" s="139">
        <f>COUNTIFS(G10:G131,"0,2")</f>
        <v>0</v>
      </c>
      <c r="H6" s="239"/>
      <c r="I6" s="116"/>
      <c r="J6" s="240"/>
      <c r="K6" s="116"/>
      <c r="L6" s="564"/>
      <c r="M6" s="240"/>
      <c r="N6" s="116"/>
      <c r="O6" s="564"/>
      <c r="P6" s="240"/>
      <c r="Q6" s="116"/>
      <c r="R6" s="240"/>
      <c r="S6" s="240"/>
      <c r="T6" s="116"/>
      <c r="U6" s="116"/>
      <c r="V6" s="116"/>
      <c r="W6" s="116"/>
      <c r="X6" s="116"/>
    </row>
    <row r="7" ht="21" hidden="1" outlineLevel="1">
      <c r="A7" s="140">
        <f>G6*0.2/B4</f>
        <v>0</v>
      </c>
      <c r="B7" s="140">
        <f>G7*0.5/B4</f>
        <v>0</v>
      </c>
      <c r="C7" s="276">
        <f>G8*1/B4</f>
        <v>2.625</v>
      </c>
      <c r="D7" s="141">
        <f>(G6*A6+G7*B6+G8*C6)/SUM(G6:G8)</f>
        <v>1</v>
      </c>
      <c r="E7" s="241"/>
      <c r="F7" s="143" t="s">
        <v>269</v>
      </c>
      <c r="G7" s="139">
        <f>COUNTIFS(G10:G131,"0,5")</f>
        <v>0</v>
      </c>
      <c r="H7" s="239"/>
      <c r="I7" s="242"/>
      <c r="J7" s="242"/>
      <c r="K7" s="242"/>
      <c r="L7" s="566"/>
      <c r="M7" s="242"/>
      <c r="N7" s="242"/>
      <c r="O7" s="566"/>
      <c r="P7" s="242"/>
      <c r="Q7" s="242"/>
      <c r="R7" s="242"/>
      <c r="S7" s="242"/>
      <c r="T7" s="242"/>
      <c r="U7" s="242"/>
      <c r="V7" s="242"/>
      <c r="W7" s="242"/>
      <c r="X7" s="242"/>
    </row>
    <row r="8" ht="21" hidden="1" outlineLevel="1">
      <c r="A8" s="126" t="s">
        <v>53</v>
      </c>
      <c r="B8" s="126" t="s">
        <v>53</v>
      </c>
      <c r="C8" s="283" t="s">
        <v>53</v>
      </c>
      <c r="D8" s="518" t="s">
        <v>53</v>
      </c>
      <c r="E8" s="126"/>
      <c r="F8" s="18" t="s">
        <v>270</v>
      </c>
      <c r="G8" s="139">
        <f>COUNTIFS(G10:G131,"1")</f>
        <v>21</v>
      </c>
      <c r="H8" s="239"/>
      <c r="I8" s="116"/>
      <c r="J8" s="240"/>
      <c r="K8" s="116"/>
      <c r="L8" s="564"/>
      <c r="M8" s="240"/>
      <c r="N8" s="116"/>
      <c r="O8" s="564"/>
      <c r="P8" s="240"/>
      <c r="Q8" s="116"/>
      <c r="R8" s="240"/>
      <c r="S8" s="240"/>
      <c r="T8" s="116"/>
      <c r="U8" s="116"/>
      <c r="V8" s="116"/>
      <c r="W8" s="116"/>
      <c r="X8" s="116"/>
    </row>
    <row r="9">
      <c r="A9" s="145"/>
      <c r="B9" s="145"/>
      <c r="C9" s="284"/>
      <c r="D9" s="447"/>
      <c r="E9" s="145"/>
      <c r="F9" s="145"/>
      <c r="G9" s="145"/>
      <c r="H9" s="145"/>
      <c r="I9" s="243"/>
      <c r="J9" s="244"/>
      <c r="K9" s="243"/>
      <c r="L9" s="568"/>
      <c r="M9" s="244"/>
      <c r="N9" s="243"/>
      <c r="O9" s="568"/>
      <c r="P9" s="244"/>
      <c r="Q9" s="243"/>
      <c r="R9" s="244"/>
      <c r="S9" s="244"/>
      <c r="T9" s="243"/>
      <c r="U9" s="243"/>
      <c r="V9" s="243"/>
      <c r="W9" s="243"/>
      <c r="X9" s="243"/>
    </row>
    <row r="10" ht="155.25" customHeight="1">
      <c r="A10" s="448">
        <v>1</v>
      </c>
      <c r="B10" s="452" t="s">
        <v>2633</v>
      </c>
      <c r="C10" s="695" t="s">
        <v>422</v>
      </c>
      <c r="D10" s="449" t="s">
        <v>2634</v>
      </c>
      <c r="E10" s="448"/>
      <c r="F10" s="448" t="s">
        <v>2521</v>
      </c>
      <c r="G10" s="451">
        <v>1</v>
      </c>
      <c r="H10" s="452" t="s">
        <v>20</v>
      </c>
      <c r="I10" s="448" t="s">
        <v>74</v>
      </c>
      <c r="J10" s="453">
        <v>45391</v>
      </c>
      <c r="K10" s="448" t="s">
        <v>275</v>
      </c>
      <c r="L10" s="570" t="s">
        <v>2522</v>
      </c>
      <c r="M10" s="453">
        <v>45497</v>
      </c>
      <c r="N10" s="448"/>
      <c r="O10" s="570"/>
      <c r="P10" s="453"/>
      <c r="Q10" s="448"/>
      <c r="R10" s="453"/>
      <c r="S10" s="240"/>
      <c r="T10" s="116"/>
      <c r="U10" s="116"/>
      <c r="V10" s="116"/>
      <c r="W10" s="116"/>
      <c r="X10" s="116"/>
    </row>
    <row r="11" ht="145.5" customHeight="1">
      <c r="A11" s="448">
        <f t="shared" ref="A11:A34" si="22">A10+1</f>
        <v>2</v>
      </c>
      <c r="B11" s="452" t="s">
        <v>2633</v>
      </c>
      <c r="C11" s="695">
        <v>2</v>
      </c>
      <c r="D11" s="449" t="s">
        <v>2523</v>
      </c>
      <c r="E11" s="448"/>
      <c r="F11" s="448" t="s">
        <v>2524</v>
      </c>
      <c r="G11" s="451">
        <v>1</v>
      </c>
      <c r="H11" s="452" t="s">
        <v>20</v>
      </c>
      <c r="I11" s="448" t="s">
        <v>74</v>
      </c>
      <c r="J11" s="453">
        <v>45391</v>
      </c>
      <c r="K11" s="448" t="s">
        <v>281</v>
      </c>
      <c r="L11" s="570" t="s">
        <v>2525</v>
      </c>
      <c r="M11" s="453">
        <v>45497</v>
      </c>
      <c r="N11" s="641" t="s">
        <v>2635</v>
      </c>
      <c r="O11" s="569" t="s">
        <v>2636</v>
      </c>
      <c r="P11" s="448"/>
      <c r="Q11" s="448"/>
      <c r="R11" s="448"/>
      <c r="S11" s="116"/>
      <c r="T11" s="116"/>
      <c r="U11" s="116"/>
      <c r="V11" s="116"/>
      <c r="W11" s="116"/>
      <c r="X11" s="116"/>
    </row>
    <row r="12" ht="108.75" customHeight="1">
      <c r="A12" s="448">
        <f t="shared" si="22"/>
        <v>3</v>
      </c>
      <c r="B12" s="452" t="s">
        <v>2633</v>
      </c>
      <c r="C12" s="695">
        <v>2</v>
      </c>
      <c r="D12" s="449" t="s">
        <v>2637</v>
      </c>
      <c r="E12" s="448"/>
      <c r="F12" s="448"/>
      <c r="G12" s="451">
        <v>1</v>
      </c>
      <c r="H12" s="452" t="s">
        <v>27</v>
      </c>
      <c r="I12" s="448" t="s">
        <v>74</v>
      </c>
      <c r="J12" s="453">
        <v>45391</v>
      </c>
      <c r="K12" s="448" t="s">
        <v>275</v>
      </c>
      <c r="L12" s="570" t="s">
        <v>2638</v>
      </c>
      <c r="M12" s="453">
        <v>45497</v>
      </c>
      <c r="N12" s="448"/>
      <c r="O12" s="569"/>
      <c r="P12" s="448"/>
      <c r="Q12" s="448"/>
      <c r="R12" s="448"/>
      <c r="S12" s="116"/>
      <c r="T12" s="116"/>
      <c r="U12" s="116"/>
      <c r="V12" s="116"/>
      <c r="W12" s="116"/>
      <c r="X12" s="116"/>
    </row>
    <row r="13" ht="156.75" customHeight="1">
      <c r="A13" s="448">
        <f t="shared" si="22"/>
        <v>4</v>
      </c>
      <c r="B13" s="452" t="s">
        <v>2633</v>
      </c>
      <c r="C13" s="695">
        <v>2</v>
      </c>
      <c r="D13" s="449" t="s">
        <v>2639</v>
      </c>
      <c r="E13" s="448"/>
      <c r="F13" s="448"/>
      <c r="G13" s="451">
        <v>0.5</v>
      </c>
      <c r="H13" s="452" t="s">
        <v>28</v>
      </c>
      <c r="I13" s="448" t="s">
        <v>74</v>
      </c>
      <c r="J13" s="453">
        <v>45391</v>
      </c>
      <c r="K13" s="448" t="s">
        <v>275</v>
      </c>
      <c r="L13" s="569" t="s">
        <v>2640</v>
      </c>
      <c r="M13" s="453">
        <v>45497</v>
      </c>
      <c r="N13" s="448"/>
      <c r="O13" s="569"/>
      <c r="P13" s="448"/>
      <c r="Q13" s="448"/>
      <c r="R13" s="448"/>
      <c r="S13" s="116"/>
      <c r="T13" s="116"/>
      <c r="U13" s="116"/>
      <c r="V13" s="116"/>
      <c r="W13" s="116"/>
      <c r="X13" s="116"/>
    </row>
    <row r="14" ht="68.25" customHeight="1">
      <c r="A14" s="448">
        <f t="shared" si="22"/>
        <v>5</v>
      </c>
      <c r="B14" s="452" t="s">
        <v>2633</v>
      </c>
      <c r="C14" s="695">
        <v>2</v>
      </c>
      <c r="D14" s="449" t="s">
        <v>2533</v>
      </c>
      <c r="E14" s="448"/>
      <c r="F14" s="448"/>
      <c r="G14" s="451">
        <v>0.5</v>
      </c>
      <c r="H14" s="452" t="s">
        <v>28</v>
      </c>
      <c r="I14" s="448" t="s">
        <v>74</v>
      </c>
      <c r="J14" s="453">
        <v>45391</v>
      </c>
      <c r="K14" s="448" t="s">
        <v>275</v>
      </c>
      <c r="L14" s="569" t="s">
        <v>2534</v>
      </c>
      <c r="M14" s="453">
        <v>45497</v>
      </c>
      <c r="N14" s="448"/>
      <c r="O14" s="569"/>
      <c r="P14" s="448"/>
      <c r="Q14" s="448"/>
      <c r="R14" s="448"/>
      <c r="S14" s="116"/>
      <c r="T14" s="116"/>
      <c r="U14" s="116"/>
      <c r="V14" s="116"/>
      <c r="W14" s="116"/>
      <c r="X14" s="116"/>
    </row>
    <row r="15" ht="230.25" customHeight="1">
      <c r="A15" s="448">
        <f t="shared" si="22"/>
        <v>6</v>
      </c>
      <c r="B15" s="452" t="s">
        <v>2633</v>
      </c>
      <c r="C15" s="695">
        <v>2</v>
      </c>
      <c r="D15" s="449" t="s">
        <v>2641</v>
      </c>
      <c r="E15" s="448"/>
      <c r="F15" s="448"/>
      <c r="G15" s="451">
        <v>1</v>
      </c>
      <c r="H15" s="452" t="s">
        <v>27</v>
      </c>
      <c r="I15" s="448" t="s">
        <v>74</v>
      </c>
      <c r="J15" s="453">
        <v>45391</v>
      </c>
      <c r="K15" s="448" t="s">
        <v>275</v>
      </c>
      <c r="L15" s="569" t="s">
        <v>2642</v>
      </c>
      <c r="M15" s="453">
        <v>45497</v>
      </c>
      <c r="N15" s="448"/>
      <c r="O15" s="569"/>
      <c r="P15" s="448"/>
      <c r="Q15" s="448"/>
      <c r="R15" s="448"/>
      <c r="S15" s="116"/>
      <c r="T15" s="116"/>
      <c r="U15" s="116"/>
      <c r="V15" s="116"/>
      <c r="W15" s="116"/>
      <c r="X15" s="116"/>
    </row>
    <row r="16" ht="162.75" customHeight="1">
      <c r="A16" s="448">
        <f t="shared" si="22"/>
        <v>7</v>
      </c>
      <c r="B16" s="452" t="s">
        <v>2633</v>
      </c>
      <c r="C16" s="695">
        <v>2</v>
      </c>
      <c r="D16" s="449" t="s">
        <v>2643</v>
      </c>
      <c r="E16" s="448"/>
      <c r="F16" s="448"/>
      <c r="G16" s="451">
        <v>0.5</v>
      </c>
      <c r="H16" s="452" t="s">
        <v>28</v>
      </c>
      <c r="I16" s="448" t="s">
        <v>74</v>
      </c>
      <c r="J16" s="453">
        <v>45391</v>
      </c>
      <c r="K16" s="448" t="s">
        <v>281</v>
      </c>
      <c r="L16" s="569" t="s">
        <v>2531</v>
      </c>
      <c r="M16" s="453">
        <v>45497</v>
      </c>
      <c r="N16" s="448" t="s">
        <v>2644</v>
      </c>
      <c r="O16" s="569" t="s">
        <v>2645</v>
      </c>
      <c r="P16" s="448"/>
      <c r="Q16" s="448"/>
      <c r="R16" s="448"/>
      <c r="S16" s="116"/>
      <c r="T16" s="116"/>
      <c r="U16" s="116"/>
      <c r="V16" s="116"/>
      <c r="W16" s="116"/>
      <c r="X16" s="116"/>
    </row>
    <row r="17" ht="98.25" customHeight="1">
      <c r="A17" s="448">
        <f t="shared" si="22"/>
        <v>8</v>
      </c>
      <c r="B17" s="452" t="s">
        <v>2633</v>
      </c>
      <c r="C17" s="695" t="s">
        <v>1173</v>
      </c>
      <c r="D17" s="449" t="s">
        <v>2646</v>
      </c>
      <c r="E17" s="448"/>
      <c r="F17" s="448"/>
      <c r="G17" s="451">
        <v>0.5</v>
      </c>
      <c r="H17" s="452" t="s">
        <v>28</v>
      </c>
      <c r="I17" s="448" t="s">
        <v>74</v>
      </c>
      <c r="J17" s="453">
        <v>45391</v>
      </c>
      <c r="K17" s="448" t="s">
        <v>275</v>
      </c>
      <c r="L17" s="569" t="s">
        <v>2556</v>
      </c>
      <c r="M17" s="453">
        <v>45497</v>
      </c>
      <c r="N17" s="448"/>
      <c r="O17" s="569"/>
      <c r="P17" s="448"/>
      <c r="Q17" s="448"/>
      <c r="R17" s="448"/>
      <c r="S17" s="116"/>
      <c r="T17" s="116"/>
      <c r="U17" s="116"/>
      <c r="V17" s="116"/>
      <c r="W17" s="116"/>
      <c r="X17" s="116"/>
    </row>
    <row r="18" ht="52.5">
      <c r="A18" s="448">
        <f t="shared" si="22"/>
        <v>9</v>
      </c>
      <c r="B18" s="452" t="s">
        <v>2633</v>
      </c>
      <c r="C18" s="695">
        <v>2</v>
      </c>
      <c r="D18" s="449" t="s">
        <v>2536</v>
      </c>
      <c r="E18" s="448"/>
      <c r="F18" s="448"/>
      <c r="G18" s="451">
        <v>0.5</v>
      </c>
      <c r="H18" s="452" t="s">
        <v>28</v>
      </c>
      <c r="I18" s="448" t="s">
        <v>74</v>
      </c>
      <c r="J18" s="453">
        <v>45391</v>
      </c>
      <c r="K18" s="448" t="s">
        <v>275</v>
      </c>
      <c r="L18" s="569" t="s">
        <v>2537</v>
      </c>
      <c r="M18" s="453">
        <v>45497</v>
      </c>
      <c r="N18" s="448"/>
      <c r="O18" s="569"/>
      <c r="P18" s="448"/>
      <c r="Q18" s="448"/>
      <c r="R18" s="448"/>
      <c r="S18" s="116"/>
      <c r="T18" s="116"/>
      <c r="U18" s="116"/>
      <c r="V18" s="116"/>
      <c r="W18" s="116"/>
      <c r="X18" s="116"/>
    </row>
    <row r="19" ht="122.25" customHeight="1">
      <c r="A19" s="448">
        <f t="shared" si="22"/>
        <v>10</v>
      </c>
      <c r="B19" s="452" t="s">
        <v>2633</v>
      </c>
      <c r="C19" s="695">
        <v>2</v>
      </c>
      <c r="D19" s="449" t="s">
        <v>2539</v>
      </c>
      <c r="E19" s="448"/>
      <c r="F19" s="448"/>
      <c r="G19" s="451">
        <v>0.5</v>
      </c>
      <c r="H19" s="452" t="s">
        <v>28</v>
      </c>
      <c r="I19" s="448" t="s">
        <v>74</v>
      </c>
      <c r="J19" s="453">
        <v>45391</v>
      </c>
      <c r="K19" s="448" t="s">
        <v>281</v>
      </c>
      <c r="L19" s="569" t="s">
        <v>2540</v>
      </c>
      <c r="M19" s="453">
        <v>45497</v>
      </c>
      <c r="N19" s="448" t="s">
        <v>2647</v>
      </c>
      <c r="O19" s="569" t="s">
        <v>2648</v>
      </c>
      <c r="P19" s="448"/>
      <c r="Q19" s="448"/>
      <c r="R19" s="448"/>
      <c r="S19" s="116"/>
      <c r="T19" s="116"/>
      <c r="U19" s="116"/>
      <c r="V19" s="116"/>
      <c r="W19" s="116"/>
      <c r="X19" s="116"/>
    </row>
    <row r="20" ht="60" customHeight="1">
      <c r="A20" s="448">
        <f t="shared" si="22"/>
        <v>11</v>
      </c>
      <c r="B20" s="452" t="s">
        <v>2633</v>
      </c>
      <c r="C20" s="695" t="s">
        <v>427</v>
      </c>
      <c r="D20" s="449" t="s">
        <v>2549</v>
      </c>
      <c r="E20" s="448"/>
      <c r="F20" s="448"/>
      <c r="G20" s="451">
        <v>0.5</v>
      </c>
      <c r="H20" s="452" t="s">
        <v>28</v>
      </c>
      <c r="I20" s="448" t="s">
        <v>74</v>
      </c>
      <c r="J20" s="453">
        <v>45391</v>
      </c>
      <c r="K20" s="448" t="s">
        <v>275</v>
      </c>
      <c r="L20" s="569" t="s">
        <v>2550</v>
      </c>
      <c r="M20" s="453">
        <v>45497</v>
      </c>
      <c r="N20" s="448"/>
      <c r="O20" s="569"/>
      <c r="P20" s="448"/>
      <c r="Q20" s="448"/>
      <c r="R20" s="448"/>
      <c r="S20" s="116"/>
      <c r="T20" s="116"/>
      <c r="U20" s="116"/>
      <c r="V20" s="116"/>
      <c r="W20" s="116"/>
      <c r="X20" s="116"/>
    </row>
    <row r="21" ht="180.75" customHeight="1">
      <c r="A21" s="448">
        <f t="shared" si="22"/>
        <v>12</v>
      </c>
      <c r="B21" s="452" t="s">
        <v>2633</v>
      </c>
      <c r="C21" s="695" t="s">
        <v>2649</v>
      </c>
      <c r="D21" s="449" t="s">
        <v>2552</v>
      </c>
      <c r="E21" s="448"/>
      <c r="F21" s="448" t="s">
        <v>2521</v>
      </c>
      <c r="G21" s="451">
        <v>0.5</v>
      </c>
      <c r="H21" s="452" t="s">
        <v>28</v>
      </c>
      <c r="I21" s="448" t="s">
        <v>74</v>
      </c>
      <c r="J21" s="453">
        <v>45391</v>
      </c>
      <c r="K21" s="448" t="s">
        <v>281</v>
      </c>
      <c r="L21" s="569" t="s">
        <v>2650</v>
      </c>
      <c r="M21" s="453">
        <v>45497</v>
      </c>
      <c r="N21" s="448" t="s">
        <v>2554</v>
      </c>
      <c r="O21" s="569"/>
      <c r="P21" s="448"/>
      <c r="Q21" s="448"/>
      <c r="R21" s="448"/>
      <c r="S21" s="116"/>
      <c r="T21" s="116"/>
      <c r="U21" s="116"/>
      <c r="V21" s="116"/>
      <c r="W21" s="116"/>
      <c r="X21" s="116"/>
    </row>
    <row r="22" ht="57.75" customHeight="1">
      <c r="A22" s="448">
        <f t="shared" si="22"/>
        <v>13</v>
      </c>
      <c r="B22" s="452" t="s">
        <v>2633</v>
      </c>
      <c r="C22" s="695" t="s">
        <v>427</v>
      </c>
      <c r="D22" s="449" t="s">
        <v>2651</v>
      </c>
      <c r="E22" s="448"/>
      <c r="F22" s="448"/>
      <c r="G22" s="451">
        <v>0.5</v>
      </c>
      <c r="H22" s="452" t="s">
        <v>28</v>
      </c>
      <c r="I22" s="448" t="s">
        <v>74</v>
      </c>
      <c r="J22" s="453">
        <v>45391</v>
      </c>
      <c r="K22" s="448" t="s">
        <v>275</v>
      </c>
      <c r="L22" s="569" t="s">
        <v>2558</v>
      </c>
      <c r="M22" s="453">
        <v>45497</v>
      </c>
      <c r="N22" s="448"/>
      <c r="O22" s="569"/>
      <c r="P22" s="448"/>
      <c r="Q22" s="448"/>
      <c r="R22" s="448"/>
      <c r="S22" s="116"/>
      <c r="T22" s="116"/>
      <c r="U22" s="116"/>
      <c r="V22" s="116"/>
      <c r="W22" s="116"/>
      <c r="X22" s="116"/>
    </row>
    <row r="23" ht="77.25" customHeight="1">
      <c r="A23" s="448">
        <f t="shared" si="22"/>
        <v>14</v>
      </c>
      <c r="B23" s="452" t="s">
        <v>2633</v>
      </c>
      <c r="C23" s="695" t="s">
        <v>2325</v>
      </c>
      <c r="D23" s="449" t="s">
        <v>2559</v>
      </c>
      <c r="E23" s="448"/>
      <c r="F23" s="448"/>
      <c r="G23" s="451">
        <v>1</v>
      </c>
      <c r="H23" s="452" t="s">
        <v>20</v>
      </c>
      <c r="I23" s="448" t="s">
        <v>74</v>
      </c>
      <c r="J23" s="453">
        <v>45391</v>
      </c>
      <c r="K23" s="448" t="s">
        <v>275</v>
      </c>
      <c r="L23" s="569" t="s">
        <v>2560</v>
      </c>
      <c r="M23" s="453">
        <v>45497</v>
      </c>
      <c r="N23" s="448"/>
      <c r="O23" s="569"/>
      <c r="P23" s="448"/>
      <c r="Q23" s="448"/>
      <c r="R23" s="448"/>
      <c r="S23" s="116"/>
      <c r="T23" s="116"/>
      <c r="U23" s="116"/>
      <c r="V23" s="116"/>
      <c r="W23" s="116"/>
      <c r="X23" s="116"/>
    </row>
    <row r="24" ht="79.5" customHeight="1">
      <c r="A24" s="448">
        <f t="shared" si="22"/>
        <v>15</v>
      </c>
      <c r="B24" s="452" t="s">
        <v>2633</v>
      </c>
      <c r="C24" s="695" t="s">
        <v>2325</v>
      </c>
      <c r="D24" s="449" t="s">
        <v>2561</v>
      </c>
      <c r="E24" s="448"/>
      <c r="F24" s="448"/>
      <c r="G24" s="451">
        <v>0.5</v>
      </c>
      <c r="H24" s="452" t="s">
        <v>28</v>
      </c>
      <c r="I24" s="448" t="s">
        <v>74</v>
      </c>
      <c r="J24" s="453">
        <v>45391</v>
      </c>
      <c r="K24" s="448" t="s">
        <v>275</v>
      </c>
      <c r="L24" s="569" t="s">
        <v>2562</v>
      </c>
      <c r="M24" s="453">
        <v>45497</v>
      </c>
      <c r="N24" s="448"/>
      <c r="O24" s="569"/>
      <c r="P24" s="448"/>
      <c r="Q24" s="448"/>
      <c r="R24" s="448"/>
      <c r="S24" s="116"/>
      <c r="T24" s="116"/>
      <c r="U24" s="116"/>
      <c r="V24" s="116"/>
      <c r="W24" s="116"/>
      <c r="X24" s="116"/>
    </row>
    <row r="25" ht="217.5" customHeight="1">
      <c r="A25" s="448">
        <f t="shared" si="22"/>
        <v>16</v>
      </c>
      <c r="B25" s="452" t="s">
        <v>2633</v>
      </c>
      <c r="C25" s="695" t="s">
        <v>2325</v>
      </c>
      <c r="D25" s="218" t="s">
        <v>2563</v>
      </c>
      <c r="E25" s="448"/>
      <c r="F25" s="448" t="s">
        <v>2521</v>
      </c>
      <c r="G25" s="451">
        <v>1</v>
      </c>
      <c r="H25" s="452" t="s">
        <v>20</v>
      </c>
      <c r="I25" s="448" t="s">
        <v>74</v>
      </c>
      <c r="J25" s="453">
        <v>45391</v>
      </c>
      <c r="K25" s="448" t="s">
        <v>275</v>
      </c>
      <c r="L25" s="569" t="s">
        <v>2564</v>
      </c>
      <c r="M25" s="453">
        <v>45497</v>
      </c>
      <c r="N25" s="448"/>
      <c r="O25" s="569"/>
      <c r="P25" s="448"/>
      <c r="Q25" s="448"/>
      <c r="R25" s="448"/>
      <c r="S25" s="116"/>
      <c r="T25" s="116"/>
      <c r="U25" s="116"/>
      <c r="V25" s="116"/>
      <c r="W25" s="116"/>
      <c r="X25" s="116"/>
    </row>
    <row r="26" ht="204">
      <c r="A26" s="448">
        <f t="shared" si="22"/>
        <v>17</v>
      </c>
      <c r="B26" s="452" t="s">
        <v>2633</v>
      </c>
      <c r="C26" s="695" t="s">
        <v>2325</v>
      </c>
      <c r="D26" s="449" t="s">
        <v>2652</v>
      </c>
      <c r="E26" s="448"/>
      <c r="F26" s="448" t="s">
        <v>2521</v>
      </c>
      <c r="G26" s="451">
        <v>1</v>
      </c>
      <c r="H26" s="452" t="s">
        <v>20</v>
      </c>
      <c r="I26" s="448" t="s">
        <v>74</v>
      </c>
      <c r="J26" s="453">
        <v>45391</v>
      </c>
      <c r="K26" s="448" t="s">
        <v>281</v>
      </c>
      <c r="L26" s="569" t="s">
        <v>2566</v>
      </c>
      <c r="M26" s="453">
        <v>45497</v>
      </c>
      <c r="N26" s="448" t="s">
        <v>2653</v>
      </c>
      <c r="O26" s="569"/>
      <c r="P26" s="448"/>
      <c r="Q26" s="448"/>
      <c r="R26" s="448"/>
      <c r="S26" s="116"/>
      <c r="T26" s="116"/>
      <c r="U26" s="116"/>
      <c r="V26" s="116"/>
      <c r="W26" s="116"/>
      <c r="X26" s="116"/>
    </row>
    <row r="27" ht="50.25" customHeight="1">
      <c r="A27" s="448">
        <f t="shared" si="22"/>
        <v>18</v>
      </c>
      <c r="B27" s="452" t="s">
        <v>2633</v>
      </c>
      <c r="C27" s="695" t="s">
        <v>2325</v>
      </c>
      <c r="D27" s="449" t="s">
        <v>2571</v>
      </c>
      <c r="E27" s="448"/>
      <c r="F27" s="448"/>
      <c r="G27" s="451">
        <v>1</v>
      </c>
      <c r="H27" s="452" t="s">
        <v>20</v>
      </c>
      <c r="I27" s="448" t="s">
        <v>74</v>
      </c>
      <c r="J27" s="453">
        <v>45391</v>
      </c>
      <c r="K27" s="448" t="s">
        <v>275</v>
      </c>
      <c r="L27" s="569" t="s">
        <v>2572</v>
      </c>
      <c r="M27" s="453">
        <v>45497</v>
      </c>
      <c r="N27" s="448"/>
      <c r="O27" s="569"/>
      <c r="P27" s="448"/>
      <c r="Q27" s="448"/>
      <c r="R27" s="448"/>
      <c r="S27" s="116"/>
      <c r="T27" s="116"/>
      <c r="U27" s="116"/>
      <c r="V27" s="116"/>
      <c r="W27" s="116"/>
      <c r="X27" s="116"/>
    </row>
    <row r="28" ht="63.75">
      <c r="A28" s="448">
        <f t="shared" si="22"/>
        <v>19</v>
      </c>
      <c r="B28" s="452" t="s">
        <v>2633</v>
      </c>
      <c r="C28" s="695" t="s">
        <v>2325</v>
      </c>
      <c r="D28" s="449" t="s">
        <v>2573</v>
      </c>
      <c r="E28" s="448"/>
      <c r="F28" s="448"/>
      <c r="G28" s="451">
        <v>1</v>
      </c>
      <c r="H28" s="452" t="s">
        <v>20</v>
      </c>
      <c r="I28" s="448" t="s">
        <v>74</v>
      </c>
      <c r="J28" s="453">
        <v>45391</v>
      </c>
      <c r="K28" s="448" t="s">
        <v>275</v>
      </c>
      <c r="L28" s="569" t="s">
        <v>2574</v>
      </c>
      <c r="M28" s="453">
        <v>45497</v>
      </c>
      <c r="N28" s="448"/>
      <c r="O28" s="569"/>
      <c r="P28" s="448"/>
      <c r="Q28" s="448"/>
      <c r="R28" s="448"/>
      <c r="S28" s="116"/>
      <c r="T28" s="116"/>
      <c r="U28" s="116"/>
      <c r="V28" s="116"/>
      <c r="W28" s="116"/>
      <c r="X28" s="116"/>
    </row>
    <row r="29" ht="52.5">
      <c r="A29" s="448">
        <f t="shared" si="22"/>
        <v>20</v>
      </c>
      <c r="B29" s="452" t="s">
        <v>2633</v>
      </c>
      <c r="C29" s="695" t="s">
        <v>2325</v>
      </c>
      <c r="D29" s="449" t="s">
        <v>2654</v>
      </c>
      <c r="E29" s="448"/>
      <c r="F29" s="448"/>
      <c r="G29" s="451">
        <v>0.5</v>
      </c>
      <c r="H29" s="452" t="s">
        <v>28</v>
      </c>
      <c r="I29" s="448" t="s">
        <v>74</v>
      </c>
      <c r="J29" s="453">
        <v>45391</v>
      </c>
      <c r="K29" s="448" t="s">
        <v>275</v>
      </c>
      <c r="L29" s="569" t="s">
        <v>2655</v>
      </c>
      <c r="M29" s="453">
        <v>45497</v>
      </c>
      <c r="N29" s="448"/>
      <c r="O29" s="569"/>
      <c r="P29" s="448"/>
      <c r="Q29" s="448"/>
      <c r="R29" s="448"/>
      <c r="S29" s="116"/>
      <c r="T29" s="116"/>
      <c r="U29" s="116"/>
      <c r="V29" s="116"/>
      <c r="W29" s="116"/>
      <c r="X29" s="116"/>
    </row>
    <row r="30" ht="52.5">
      <c r="A30" s="448">
        <f t="shared" si="22"/>
        <v>21</v>
      </c>
      <c r="B30" s="452" t="s">
        <v>2633</v>
      </c>
      <c r="C30" s="695" t="s">
        <v>2325</v>
      </c>
      <c r="D30" s="449" t="s">
        <v>2577</v>
      </c>
      <c r="E30" s="448"/>
      <c r="F30" s="448"/>
      <c r="G30" s="451">
        <v>0.5</v>
      </c>
      <c r="H30" s="452" t="s">
        <v>28</v>
      </c>
      <c r="I30" s="448" t="s">
        <v>74</v>
      </c>
      <c r="J30" s="453">
        <v>45391</v>
      </c>
      <c r="K30" s="448" t="s">
        <v>275</v>
      </c>
      <c r="L30" s="569" t="s">
        <v>2578</v>
      </c>
      <c r="M30" s="453">
        <v>45497</v>
      </c>
      <c r="N30" s="448"/>
      <c r="O30" s="569"/>
      <c r="P30" s="448"/>
      <c r="Q30" s="448"/>
      <c r="R30" s="448"/>
      <c r="S30" s="116"/>
      <c r="T30" s="116"/>
      <c r="U30" s="116"/>
      <c r="V30" s="116"/>
      <c r="W30" s="116"/>
      <c r="X30" s="116"/>
    </row>
    <row r="31" ht="119.25" customHeight="1">
      <c r="A31" s="448">
        <f t="shared" si="22"/>
        <v>22</v>
      </c>
      <c r="B31" s="452" t="s">
        <v>2633</v>
      </c>
      <c r="C31" s="695" t="s">
        <v>442</v>
      </c>
      <c r="D31" s="449" t="s">
        <v>2656</v>
      </c>
      <c r="E31" s="448"/>
      <c r="F31" s="448" t="s">
        <v>2580</v>
      </c>
      <c r="G31" s="451">
        <v>1</v>
      </c>
      <c r="H31" s="452" t="s">
        <v>20</v>
      </c>
      <c r="I31" s="448" t="s">
        <v>74</v>
      </c>
      <c r="J31" s="453">
        <v>45391</v>
      </c>
      <c r="K31" s="448" t="s">
        <v>275</v>
      </c>
      <c r="L31" s="569" t="s">
        <v>2657</v>
      </c>
      <c r="M31" s="453">
        <v>45497</v>
      </c>
      <c r="N31" s="448"/>
      <c r="O31" s="569"/>
      <c r="P31" s="448"/>
      <c r="Q31" s="448"/>
      <c r="R31" s="448"/>
      <c r="S31" s="116"/>
      <c r="T31" s="116"/>
      <c r="U31" s="116"/>
      <c r="V31" s="116"/>
      <c r="W31" s="116"/>
      <c r="X31" s="116"/>
    </row>
    <row r="32" ht="114.75">
      <c r="A32" s="448">
        <f t="shared" si="22"/>
        <v>23</v>
      </c>
      <c r="B32" s="452" t="s">
        <v>2633</v>
      </c>
      <c r="C32" s="695" t="s">
        <v>442</v>
      </c>
      <c r="D32" s="449" t="s">
        <v>2579</v>
      </c>
      <c r="E32" s="448"/>
      <c r="F32" s="448" t="s">
        <v>2580</v>
      </c>
      <c r="G32" s="451">
        <v>1</v>
      </c>
      <c r="H32" s="452" t="s">
        <v>20</v>
      </c>
      <c r="I32" s="448" t="s">
        <v>74</v>
      </c>
      <c r="J32" s="453">
        <v>45391</v>
      </c>
      <c r="K32" s="448" t="s">
        <v>377</v>
      </c>
      <c r="L32" s="569" t="s">
        <v>2581</v>
      </c>
      <c r="M32" s="453">
        <v>45497</v>
      </c>
      <c r="N32" s="580" t="s">
        <v>2582</v>
      </c>
      <c r="O32" s="569"/>
      <c r="P32" s="448"/>
      <c r="Q32" s="448"/>
      <c r="R32" s="448"/>
      <c r="S32" s="116"/>
      <c r="T32" s="116"/>
      <c r="U32" s="116"/>
      <c r="V32" s="116"/>
      <c r="W32" s="116"/>
      <c r="X32" s="116"/>
    </row>
    <row r="33" ht="109.5" customHeight="1">
      <c r="A33" s="448">
        <f t="shared" si="22"/>
        <v>24</v>
      </c>
      <c r="B33" s="452" t="s">
        <v>2633</v>
      </c>
      <c r="C33" s="695" t="s">
        <v>442</v>
      </c>
      <c r="D33" s="765" t="s">
        <v>2658</v>
      </c>
      <c r="E33" s="448"/>
      <c r="F33" s="448" t="s">
        <v>2580</v>
      </c>
      <c r="G33" s="451">
        <v>1</v>
      </c>
      <c r="H33" s="452" t="s">
        <v>265</v>
      </c>
      <c r="I33" s="448" t="s">
        <v>74</v>
      </c>
      <c r="J33" s="453">
        <v>45391</v>
      </c>
      <c r="K33" s="448" t="s">
        <v>275</v>
      </c>
      <c r="L33" s="569" t="s">
        <v>2584</v>
      </c>
      <c r="M33" s="453">
        <v>45497</v>
      </c>
      <c r="N33" s="448" t="s">
        <v>2585</v>
      </c>
      <c r="O33" s="569"/>
      <c r="P33" s="448"/>
      <c r="Q33" s="448"/>
      <c r="R33" s="448"/>
      <c r="S33" s="116"/>
      <c r="T33" s="116"/>
      <c r="U33" s="116"/>
      <c r="V33" s="116"/>
      <c r="W33" s="116"/>
      <c r="X33" s="116"/>
    </row>
    <row r="34" ht="76.5">
      <c r="A34" s="448">
        <f t="shared" si="22"/>
        <v>25</v>
      </c>
      <c r="B34" s="452" t="s">
        <v>2633</v>
      </c>
      <c r="C34" s="695" t="s">
        <v>2659</v>
      </c>
      <c r="D34" s="449" t="s">
        <v>2596</v>
      </c>
      <c r="E34" s="448"/>
      <c r="F34" s="580" t="s">
        <v>2593</v>
      </c>
      <c r="G34" s="451">
        <v>1</v>
      </c>
      <c r="H34" s="452" t="s">
        <v>20</v>
      </c>
      <c r="I34" s="448" t="s">
        <v>74</v>
      </c>
      <c r="J34" s="453">
        <v>45391</v>
      </c>
      <c r="K34" s="448" t="s">
        <v>275</v>
      </c>
      <c r="L34" s="569" t="s">
        <v>2597</v>
      </c>
      <c r="M34" s="453">
        <v>45497</v>
      </c>
      <c r="N34" s="448"/>
      <c r="O34" s="569"/>
      <c r="P34" s="448"/>
      <c r="Q34" s="448"/>
      <c r="R34" s="448"/>
      <c r="S34" s="116"/>
      <c r="T34" s="116"/>
      <c r="U34" s="116"/>
      <c r="V34" s="116"/>
      <c r="W34" s="116"/>
      <c r="X34" s="116"/>
    </row>
    <row r="35" ht="63.75">
      <c r="A35" s="448"/>
      <c r="B35" s="452" t="s">
        <v>2633</v>
      </c>
      <c r="C35" s="695" t="s">
        <v>2659</v>
      </c>
      <c r="D35" s="449" t="s">
        <v>2602</v>
      </c>
      <c r="E35" s="448"/>
      <c r="F35" s="448"/>
      <c r="G35" s="451">
        <v>1</v>
      </c>
      <c r="H35" s="452" t="s">
        <v>20</v>
      </c>
      <c r="I35" s="448" t="s">
        <v>74</v>
      </c>
      <c r="J35" s="453">
        <v>45391</v>
      </c>
      <c r="K35" s="769"/>
      <c r="L35" s="772" t="s">
        <v>2338</v>
      </c>
      <c r="M35" s="453"/>
      <c r="N35" s="448" t="s">
        <v>2603</v>
      </c>
      <c r="O35" s="569"/>
      <c r="P35" s="448"/>
      <c r="Q35" s="448"/>
      <c r="R35" s="448"/>
      <c r="S35" s="116"/>
      <c r="T35" s="116"/>
      <c r="U35" s="116"/>
      <c r="V35" s="116"/>
      <c r="W35" s="116"/>
      <c r="X35" s="116"/>
    </row>
    <row r="36" ht="176.25" customHeight="1">
      <c r="A36" s="448">
        <f>A34+1</f>
        <v>26</v>
      </c>
      <c r="B36" s="452" t="s">
        <v>2633</v>
      </c>
      <c r="C36" s="695" t="s">
        <v>2649</v>
      </c>
      <c r="D36" s="449" t="s">
        <v>2604</v>
      </c>
      <c r="E36" s="448"/>
      <c r="F36" s="448" t="s">
        <v>2605</v>
      </c>
      <c r="G36" s="451">
        <v>1</v>
      </c>
      <c r="H36" s="452" t="s">
        <v>22</v>
      </c>
      <c r="I36" s="448" t="s">
        <v>74</v>
      </c>
      <c r="J36" s="453">
        <v>45391</v>
      </c>
      <c r="K36" s="448" t="s">
        <v>275</v>
      </c>
      <c r="L36" s="773" t="s">
        <v>2606</v>
      </c>
      <c r="M36" s="453">
        <v>45497</v>
      </c>
      <c r="N36" s="448"/>
      <c r="O36" s="569"/>
      <c r="P36" s="448"/>
      <c r="Q36" s="448"/>
      <c r="R36" s="448"/>
      <c r="S36" s="116"/>
      <c r="T36" s="116"/>
      <c r="U36" s="116"/>
      <c r="V36" s="116"/>
      <c r="W36" s="116"/>
      <c r="X36" s="116"/>
    </row>
    <row r="37" ht="52.5">
      <c r="A37" s="448">
        <f t="shared" ref="A37:A47" si="23">A36+1</f>
        <v>27</v>
      </c>
      <c r="B37" s="452" t="s">
        <v>2633</v>
      </c>
      <c r="C37" s="695" t="s">
        <v>2659</v>
      </c>
      <c r="D37" s="449" t="s">
        <v>2607</v>
      </c>
      <c r="E37" s="448"/>
      <c r="F37" s="448"/>
      <c r="G37" s="451">
        <v>0.5</v>
      </c>
      <c r="H37" s="452" t="s">
        <v>28</v>
      </c>
      <c r="I37" s="448" t="s">
        <v>74</v>
      </c>
      <c r="J37" s="453">
        <v>45391</v>
      </c>
      <c r="K37" s="448" t="s">
        <v>275</v>
      </c>
      <c r="L37" s="569" t="s">
        <v>2608</v>
      </c>
      <c r="M37" s="453">
        <v>45497</v>
      </c>
      <c r="N37" s="448"/>
      <c r="O37" s="569"/>
      <c r="P37" s="448"/>
      <c r="Q37" s="448"/>
      <c r="R37" s="448"/>
      <c r="S37" s="116"/>
      <c r="T37" s="116"/>
      <c r="U37" s="116"/>
      <c r="V37" s="116"/>
      <c r="W37" s="116"/>
      <c r="X37" s="116"/>
    </row>
    <row r="38" ht="52.5" customHeight="1">
      <c r="A38" s="448">
        <f t="shared" si="23"/>
        <v>28</v>
      </c>
      <c r="B38" s="452" t="s">
        <v>2633</v>
      </c>
      <c r="C38" s="695" t="s">
        <v>2335</v>
      </c>
      <c r="D38" s="449" t="s">
        <v>2609</v>
      </c>
      <c r="E38" s="448"/>
      <c r="F38" s="448"/>
      <c r="G38" s="451">
        <v>1</v>
      </c>
      <c r="H38" s="452" t="s">
        <v>27</v>
      </c>
      <c r="I38" s="448" t="s">
        <v>74</v>
      </c>
      <c r="J38" s="453">
        <v>45391</v>
      </c>
      <c r="K38" s="448" t="s">
        <v>275</v>
      </c>
      <c r="L38" s="569" t="s">
        <v>2610</v>
      </c>
      <c r="M38" s="453">
        <v>45497</v>
      </c>
      <c r="N38" s="448"/>
      <c r="O38" s="569"/>
      <c r="P38" s="448"/>
      <c r="Q38" s="448"/>
      <c r="R38" s="448"/>
      <c r="S38" s="116"/>
      <c r="T38" s="116"/>
      <c r="U38" s="116"/>
      <c r="V38" s="116"/>
      <c r="W38" s="116"/>
      <c r="X38" s="116"/>
    </row>
    <row r="39" ht="63.75">
      <c r="A39" s="448">
        <f t="shared" si="23"/>
        <v>29</v>
      </c>
      <c r="B39" s="452" t="s">
        <v>2633</v>
      </c>
      <c r="C39" s="695" t="s">
        <v>2335</v>
      </c>
      <c r="D39" s="449" t="s">
        <v>2611</v>
      </c>
      <c r="E39" s="448"/>
      <c r="F39" s="448" t="s">
        <v>2521</v>
      </c>
      <c r="G39" s="451">
        <v>1</v>
      </c>
      <c r="H39" s="452" t="s">
        <v>27</v>
      </c>
      <c r="I39" s="448" t="s">
        <v>74</v>
      </c>
      <c r="J39" s="453">
        <v>45391</v>
      </c>
      <c r="K39" s="448" t="s">
        <v>275</v>
      </c>
      <c r="L39" s="569" t="s">
        <v>2612</v>
      </c>
      <c r="M39" s="453">
        <v>45497</v>
      </c>
      <c r="N39" s="448"/>
      <c r="O39" s="569"/>
      <c r="P39" s="448"/>
      <c r="Q39" s="448"/>
      <c r="R39" s="448"/>
      <c r="S39" s="116"/>
      <c r="T39" s="116"/>
      <c r="U39" s="116"/>
      <c r="V39" s="116"/>
      <c r="W39" s="116"/>
      <c r="X39" s="116"/>
    </row>
    <row r="40" ht="227.25" customHeight="1">
      <c r="A40" s="448">
        <f t="shared" si="23"/>
        <v>30</v>
      </c>
      <c r="B40" s="452" t="s">
        <v>2633</v>
      </c>
      <c r="C40" s="695" t="s">
        <v>2335</v>
      </c>
      <c r="D40" s="449" t="s">
        <v>2613</v>
      </c>
      <c r="E40" s="448"/>
      <c r="F40" s="448" t="s">
        <v>2521</v>
      </c>
      <c r="G40" s="451">
        <v>1</v>
      </c>
      <c r="H40" s="452" t="s">
        <v>20</v>
      </c>
      <c r="I40" s="448" t="s">
        <v>74</v>
      </c>
      <c r="J40" s="453">
        <v>45391</v>
      </c>
      <c r="K40" s="448" t="s">
        <v>275</v>
      </c>
      <c r="L40" s="569" t="s">
        <v>2614</v>
      </c>
      <c r="M40" s="453">
        <v>45497</v>
      </c>
      <c r="N40" s="448"/>
      <c r="O40" s="569"/>
      <c r="P40" s="448"/>
      <c r="Q40" s="448"/>
      <c r="R40" s="448"/>
      <c r="S40" s="116"/>
      <c r="T40" s="116"/>
      <c r="U40" s="116"/>
      <c r="V40" s="116"/>
      <c r="W40" s="116"/>
      <c r="X40" s="116"/>
    </row>
    <row r="41" ht="52.5">
      <c r="A41" s="448">
        <f t="shared" si="23"/>
        <v>31</v>
      </c>
      <c r="B41" s="452" t="s">
        <v>2633</v>
      </c>
      <c r="C41" s="695" t="s">
        <v>2335</v>
      </c>
      <c r="D41" s="449" t="s">
        <v>2660</v>
      </c>
      <c r="E41" s="448"/>
      <c r="F41" s="448"/>
      <c r="G41" s="451">
        <v>0.5</v>
      </c>
      <c r="H41" s="452" t="s">
        <v>28</v>
      </c>
      <c r="I41" s="448" t="s">
        <v>74</v>
      </c>
      <c r="J41" s="453">
        <v>45391</v>
      </c>
      <c r="K41" s="448" t="s">
        <v>275</v>
      </c>
      <c r="L41" s="569" t="s">
        <v>2661</v>
      </c>
      <c r="M41" s="453">
        <v>45497</v>
      </c>
      <c r="N41" s="448"/>
      <c r="O41" s="569"/>
      <c r="P41" s="448"/>
      <c r="Q41" s="448"/>
      <c r="R41" s="448"/>
      <c r="S41" s="116"/>
      <c r="T41" s="116"/>
      <c r="U41" s="116"/>
      <c r="V41" s="116"/>
      <c r="W41" s="116"/>
      <c r="X41" s="116"/>
    </row>
    <row r="42" ht="63.75">
      <c r="A42" s="448">
        <f t="shared" si="23"/>
        <v>32</v>
      </c>
      <c r="B42" s="452" t="s">
        <v>2633</v>
      </c>
      <c r="C42" s="695" t="s">
        <v>422</v>
      </c>
      <c r="D42" s="449" t="s">
        <v>2662</v>
      </c>
      <c r="E42" s="448"/>
      <c r="F42" s="448"/>
      <c r="G42" s="451"/>
      <c r="H42" s="452"/>
      <c r="I42" s="448" t="s">
        <v>74</v>
      </c>
      <c r="J42" s="453">
        <v>45391</v>
      </c>
      <c r="K42" s="448" t="s">
        <v>275</v>
      </c>
      <c r="L42" s="569" t="s">
        <v>2616</v>
      </c>
      <c r="M42" s="453">
        <v>45497</v>
      </c>
      <c r="N42" s="448"/>
      <c r="O42" s="569"/>
      <c r="P42" s="448"/>
      <c r="Q42" s="448"/>
      <c r="R42" s="448"/>
      <c r="S42" s="116"/>
      <c r="T42" s="116"/>
      <c r="U42" s="116"/>
      <c r="V42" s="116"/>
      <c r="W42" s="116"/>
      <c r="X42" s="116"/>
    </row>
    <row r="43" ht="104.25" customHeight="1">
      <c r="A43" s="448">
        <f t="shared" si="23"/>
        <v>33</v>
      </c>
      <c r="B43" s="452" t="s">
        <v>2633</v>
      </c>
      <c r="C43" s="695" t="s">
        <v>427</v>
      </c>
      <c r="D43" s="449" t="s">
        <v>2663</v>
      </c>
      <c r="E43" s="448"/>
      <c r="F43" s="448"/>
      <c r="G43" s="451">
        <v>0.5</v>
      </c>
      <c r="H43" s="452" t="s">
        <v>28</v>
      </c>
      <c r="I43" s="448" t="s">
        <v>74</v>
      </c>
      <c r="J43" s="640">
        <v>45462</v>
      </c>
      <c r="K43" s="463" t="s">
        <v>275</v>
      </c>
      <c r="L43" s="569" t="s">
        <v>2664</v>
      </c>
      <c r="M43" s="453">
        <v>45497</v>
      </c>
      <c r="N43" s="448"/>
      <c r="O43" s="569"/>
      <c r="P43" s="448"/>
      <c r="Q43" s="448"/>
      <c r="R43" s="448"/>
      <c r="S43" s="116"/>
      <c r="T43" s="116"/>
      <c r="U43" s="116"/>
      <c r="V43" s="116"/>
      <c r="W43" s="116"/>
      <c r="X43" s="116"/>
    </row>
    <row r="44" ht="67.5">
      <c r="A44" s="448">
        <f t="shared" si="23"/>
        <v>34</v>
      </c>
      <c r="B44" s="452" t="s">
        <v>2633</v>
      </c>
      <c r="C44" s="695"/>
      <c r="D44" s="449" t="s">
        <v>2619</v>
      </c>
      <c r="E44" s="448"/>
      <c r="F44" s="104" t="s">
        <v>2620</v>
      </c>
      <c r="G44" s="451">
        <v>1</v>
      </c>
      <c r="H44" s="452" t="s">
        <v>27</v>
      </c>
      <c r="I44" s="448" t="s">
        <v>74</v>
      </c>
      <c r="J44" s="640">
        <v>45464</v>
      </c>
      <c r="K44" s="463" t="s">
        <v>275</v>
      </c>
      <c r="L44" s="569" t="s">
        <v>2621</v>
      </c>
      <c r="M44" s="453">
        <v>45497</v>
      </c>
      <c r="N44" s="448"/>
      <c r="O44" s="569"/>
      <c r="P44" s="448"/>
      <c r="Q44" s="448"/>
      <c r="R44" s="448"/>
      <c r="S44" s="116"/>
      <c r="T44" s="116"/>
      <c r="U44" s="116"/>
      <c r="V44" s="116"/>
      <c r="W44" s="116"/>
      <c r="X44" s="116"/>
    </row>
    <row r="45" ht="38.25">
      <c r="A45" s="448">
        <f t="shared" si="23"/>
        <v>35</v>
      </c>
      <c r="B45" s="452" t="s">
        <v>2633</v>
      </c>
      <c r="C45" s="695"/>
      <c r="D45" s="449" t="s">
        <v>2622</v>
      </c>
      <c r="E45" s="448"/>
      <c r="F45" s="448"/>
      <c r="G45" s="451">
        <v>1</v>
      </c>
      <c r="H45" s="452" t="s">
        <v>27</v>
      </c>
      <c r="I45" s="448" t="s">
        <v>74</v>
      </c>
      <c r="J45" s="640">
        <v>45464</v>
      </c>
      <c r="K45" s="463" t="s">
        <v>275</v>
      </c>
      <c r="L45" s="569" t="s">
        <v>2623</v>
      </c>
      <c r="M45" s="453">
        <v>45497</v>
      </c>
      <c r="N45" s="448"/>
      <c r="O45" s="569"/>
      <c r="P45" s="448"/>
      <c r="Q45" s="448"/>
      <c r="R45" s="448"/>
      <c r="S45" s="116"/>
      <c r="T45" s="116"/>
      <c r="U45" s="116"/>
      <c r="V45" s="116"/>
      <c r="W45" s="116"/>
      <c r="X45" s="116"/>
    </row>
    <row r="46" ht="76.5">
      <c r="A46" s="448">
        <f t="shared" si="23"/>
        <v>36</v>
      </c>
      <c r="B46" s="452" t="s">
        <v>2633</v>
      </c>
      <c r="C46" s="695"/>
      <c r="D46" s="449" t="s">
        <v>2665</v>
      </c>
      <c r="E46" s="448"/>
      <c r="F46" s="448"/>
      <c r="G46" s="451">
        <v>0.5</v>
      </c>
      <c r="H46" s="452" t="s">
        <v>28</v>
      </c>
      <c r="I46" s="448" t="s">
        <v>74</v>
      </c>
      <c r="J46" s="640">
        <v>45464</v>
      </c>
      <c r="K46" s="463" t="s">
        <v>275</v>
      </c>
      <c r="L46" s="569" t="s">
        <v>2666</v>
      </c>
      <c r="M46" s="453">
        <v>45497</v>
      </c>
      <c r="N46" s="448" t="s">
        <v>2667</v>
      </c>
      <c r="O46" s="569"/>
      <c r="P46" s="448"/>
      <c r="Q46" s="448"/>
      <c r="R46" s="448"/>
      <c r="S46" s="116"/>
      <c r="T46" s="116"/>
      <c r="U46" s="116"/>
      <c r="V46" s="116"/>
      <c r="W46" s="116"/>
      <c r="X46" s="116"/>
    </row>
    <row r="47" ht="100.5" customHeight="1">
      <c r="A47" s="448">
        <f t="shared" si="23"/>
        <v>37</v>
      </c>
      <c r="B47" s="452" t="s">
        <v>2668</v>
      </c>
      <c r="C47" s="695" t="s">
        <v>427</v>
      </c>
      <c r="D47" s="449" t="s">
        <v>2669</v>
      </c>
      <c r="E47" s="448"/>
      <c r="F47" s="448" t="s">
        <v>876</v>
      </c>
      <c r="G47" s="451">
        <v>1</v>
      </c>
      <c r="H47" s="452" t="s">
        <v>20</v>
      </c>
      <c r="I47" s="448" t="s">
        <v>74</v>
      </c>
      <c r="J47" s="640">
        <v>45497</v>
      </c>
      <c r="K47" s="463" t="s">
        <v>2631</v>
      </c>
      <c r="L47" s="569"/>
      <c r="M47" s="448"/>
      <c r="N47" s="448"/>
      <c r="O47" s="569"/>
      <c r="P47" s="448"/>
      <c r="Q47" s="448"/>
      <c r="R47" s="448"/>
      <c r="S47" s="116"/>
      <c r="T47" s="116"/>
      <c r="U47" s="116"/>
      <c r="V47" s="116"/>
      <c r="W47" s="116"/>
      <c r="X47" s="116"/>
    </row>
    <row r="48" ht="52.5">
      <c r="A48" s="448">
        <v>38</v>
      </c>
      <c r="B48" s="452" t="s">
        <v>2668</v>
      </c>
      <c r="C48" s="695" t="s">
        <v>442</v>
      </c>
      <c r="D48" s="449" t="s">
        <v>2670</v>
      </c>
      <c r="E48" s="448"/>
      <c r="F48" s="448"/>
      <c r="G48" s="451">
        <v>0.5</v>
      </c>
      <c r="H48" s="452" t="s">
        <v>28</v>
      </c>
      <c r="I48" s="448" t="s">
        <v>74</v>
      </c>
      <c r="J48" s="640">
        <v>45497</v>
      </c>
      <c r="K48" s="463" t="s">
        <v>2631</v>
      </c>
      <c r="L48" s="569"/>
      <c r="M48" s="448"/>
      <c r="N48" s="448"/>
      <c r="O48" s="569"/>
      <c r="P48" s="448"/>
      <c r="Q48" s="448"/>
      <c r="R48" s="448"/>
      <c r="S48" s="116"/>
      <c r="T48" s="116"/>
      <c r="U48" s="116"/>
      <c r="V48" s="116"/>
      <c r="W48" s="116"/>
      <c r="X48" s="116"/>
    </row>
    <row r="49" ht="96" customHeight="1">
      <c r="A49" s="448">
        <v>39</v>
      </c>
      <c r="B49" s="452" t="s">
        <v>2668</v>
      </c>
      <c r="C49" s="695" t="s">
        <v>422</v>
      </c>
      <c r="D49" s="449" t="s">
        <v>2671</v>
      </c>
      <c r="E49" s="448"/>
      <c r="F49" s="448"/>
      <c r="G49" s="451"/>
      <c r="H49" s="452"/>
      <c r="I49" s="448" t="s">
        <v>74</v>
      </c>
      <c r="J49" s="640">
        <v>45497</v>
      </c>
      <c r="K49" s="463" t="s">
        <v>2631</v>
      </c>
      <c r="L49" s="569"/>
      <c r="M49" s="448"/>
      <c r="N49" s="448"/>
      <c r="O49" s="569"/>
      <c r="P49" s="448"/>
      <c r="Q49" s="448"/>
      <c r="R49" s="448"/>
      <c r="S49" s="116"/>
      <c r="T49" s="116"/>
      <c r="U49" s="116"/>
      <c r="V49" s="116"/>
      <c r="W49" s="116"/>
      <c r="X49" s="116"/>
    </row>
    <row r="50" ht="31.5">
      <c r="A50" s="448">
        <v>40</v>
      </c>
      <c r="B50" s="452" t="s">
        <v>2668</v>
      </c>
      <c r="C50" s="695"/>
      <c r="D50" s="449" t="s">
        <v>2632</v>
      </c>
      <c r="E50" s="448"/>
      <c r="F50" s="448"/>
      <c r="G50" s="451"/>
      <c r="H50" s="452"/>
      <c r="I50" s="448" t="s">
        <v>74</v>
      </c>
      <c r="J50" s="640">
        <v>45497</v>
      </c>
      <c r="K50" s="463" t="s">
        <v>2631</v>
      </c>
      <c r="L50" s="569"/>
      <c r="M50" s="448"/>
      <c r="N50" s="448"/>
      <c r="O50" s="569"/>
      <c r="P50" s="448"/>
      <c r="Q50" s="448"/>
      <c r="R50" s="448"/>
      <c r="S50" s="116"/>
      <c r="T50" s="116"/>
      <c r="U50" s="116"/>
      <c r="V50" s="116"/>
      <c r="W50" s="116"/>
      <c r="X50" s="116"/>
    </row>
    <row r="51">
      <c r="A51" s="448"/>
      <c r="B51" s="448"/>
      <c r="C51" s="695"/>
      <c r="D51" s="449"/>
      <c r="E51" s="448"/>
      <c r="F51" s="448"/>
      <c r="G51" s="451"/>
      <c r="H51" s="452"/>
      <c r="I51" s="448"/>
      <c r="J51" s="448"/>
      <c r="K51" s="448"/>
      <c r="L51" s="569"/>
      <c r="M51" s="448"/>
      <c r="N51" s="448"/>
      <c r="O51" s="569"/>
      <c r="P51" s="448"/>
      <c r="Q51" s="448"/>
      <c r="R51" s="448"/>
      <c r="S51" s="116"/>
      <c r="T51" s="116"/>
      <c r="U51" s="116"/>
      <c r="V51" s="116"/>
      <c r="W51" s="116"/>
      <c r="X51" s="116"/>
    </row>
    <row r="52">
      <c r="A52" s="116"/>
      <c r="B52" s="116"/>
      <c r="C52" s="287"/>
      <c r="D52" s="238"/>
      <c r="E52" s="116"/>
      <c r="F52" s="116"/>
      <c r="G52" s="129"/>
      <c r="H52" s="149"/>
      <c r="I52" s="116"/>
      <c r="J52" s="116"/>
      <c r="K52" s="116"/>
      <c r="L52" s="582"/>
      <c r="M52" s="116"/>
      <c r="N52" s="116"/>
      <c r="O52" s="582"/>
      <c r="P52" s="116"/>
      <c r="Q52" s="116"/>
      <c r="R52" s="116"/>
      <c r="S52" s="116"/>
      <c r="T52" s="116"/>
      <c r="U52" s="116"/>
      <c r="V52" s="116"/>
      <c r="W52" s="116"/>
      <c r="X52" s="116"/>
    </row>
    <row r="53">
      <c r="A53" s="116"/>
      <c r="B53" s="116"/>
      <c r="C53" s="287"/>
      <c r="D53" s="238"/>
      <c r="E53" s="116"/>
      <c r="F53" s="116"/>
      <c r="G53" s="129"/>
      <c r="H53" s="149"/>
      <c r="I53" s="116"/>
      <c r="J53" s="116"/>
      <c r="K53" s="116"/>
      <c r="L53" s="582"/>
      <c r="M53" s="116"/>
      <c r="N53" s="116"/>
      <c r="O53" s="582"/>
      <c r="P53" s="116"/>
      <c r="Q53" s="116"/>
      <c r="R53" s="116"/>
      <c r="S53" s="116"/>
      <c r="T53" s="116"/>
      <c r="U53" s="116"/>
      <c r="V53" s="116"/>
      <c r="W53" s="116"/>
      <c r="X53" s="116"/>
    </row>
    <row r="54">
      <c r="A54" s="116"/>
      <c r="B54" s="116"/>
      <c r="C54" s="287"/>
      <c r="D54" s="238"/>
      <c r="E54" s="116"/>
      <c r="F54" s="116"/>
      <c r="G54" s="129"/>
      <c r="H54" s="149"/>
      <c r="I54" s="116"/>
      <c r="J54" s="116"/>
      <c r="K54" s="116"/>
      <c r="L54" s="582"/>
      <c r="M54" s="116"/>
      <c r="N54" s="116"/>
      <c r="O54" s="582"/>
      <c r="P54" s="116"/>
      <c r="Q54" s="116"/>
      <c r="R54" s="116"/>
      <c r="S54" s="116"/>
      <c r="T54" s="116"/>
      <c r="U54" s="116"/>
      <c r="V54" s="116"/>
      <c r="W54" s="116"/>
      <c r="X54" s="116"/>
    </row>
    <row r="55">
      <c r="A55" s="116"/>
      <c r="B55" s="116"/>
      <c r="C55" s="287"/>
      <c r="D55" s="238"/>
      <c r="E55" s="116"/>
      <c r="F55" s="116"/>
      <c r="G55" s="129"/>
      <c r="H55" s="149"/>
      <c r="I55" s="116"/>
      <c r="J55" s="116"/>
      <c r="K55" s="116"/>
      <c r="L55" s="582"/>
      <c r="M55" s="116"/>
      <c r="N55" s="116"/>
      <c r="O55" s="582"/>
      <c r="P55" s="116"/>
      <c r="Q55" s="116"/>
      <c r="R55" s="116"/>
      <c r="S55" s="116"/>
      <c r="T55" s="116"/>
      <c r="U55" s="116"/>
      <c r="V55" s="116"/>
      <c r="W55" s="116"/>
      <c r="X55" s="116"/>
    </row>
    <row r="56">
      <c r="A56" s="116"/>
      <c r="B56" s="116"/>
      <c r="C56" s="287"/>
      <c r="D56" s="238"/>
      <c r="E56" s="116"/>
      <c r="F56" s="116"/>
      <c r="G56" s="129"/>
      <c r="H56" s="149"/>
      <c r="I56" s="116"/>
      <c r="J56" s="116"/>
      <c r="K56" s="116"/>
      <c r="L56" s="582"/>
      <c r="M56" s="116"/>
      <c r="N56" s="116"/>
      <c r="O56" s="582"/>
      <c r="P56" s="116"/>
      <c r="Q56" s="116"/>
      <c r="R56" s="116"/>
      <c r="S56" s="116"/>
      <c r="T56" s="116"/>
      <c r="U56" s="116"/>
      <c r="V56" s="116"/>
      <c r="W56" s="116"/>
      <c r="X56" s="116"/>
    </row>
    <row r="57">
      <c r="A57" s="116"/>
      <c r="B57" s="116"/>
      <c r="C57" s="287"/>
      <c r="D57" s="238"/>
      <c r="E57" s="116"/>
      <c r="F57" s="116"/>
      <c r="G57" s="129"/>
      <c r="H57" s="149"/>
      <c r="I57" s="116"/>
      <c r="J57" s="116"/>
      <c r="K57" s="116"/>
      <c r="L57" s="582"/>
      <c r="M57" s="116"/>
      <c r="N57" s="116"/>
      <c r="O57" s="582"/>
      <c r="P57" s="116"/>
      <c r="Q57" s="116"/>
      <c r="R57" s="116"/>
      <c r="S57" s="116"/>
      <c r="T57" s="116"/>
      <c r="U57" s="116"/>
      <c r="V57" s="116"/>
      <c r="W57" s="116"/>
      <c r="X57" s="116"/>
    </row>
    <row r="58">
      <c r="A58" s="116"/>
      <c r="B58" s="116"/>
      <c r="C58" s="287"/>
      <c r="D58" s="238"/>
      <c r="E58" s="116"/>
      <c r="F58" s="116"/>
      <c r="G58" s="129"/>
      <c r="H58" s="149"/>
      <c r="I58" s="116"/>
      <c r="J58" s="116"/>
      <c r="K58" s="116"/>
      <c r="L58" s="582"/>
      <c r="M58" s="116"/>
      <c r="N58" s="116"/>
      <c r="O58" s="582"/>
      <c r="P58" s="116"/>
      <c r="Q58" s="116"/>
      <c r="R58" s="116"/>
      <c r="S58" s="116"/>
      <c r="T58" s="116"/>
      <c r="U58" s="116"/>
      <c r="V58" s="116"/>
      <c r="W58" s="116"/>
      <c r="X58" s="116"/>
    </row>
    <row r="59">
      <c r="A59" s="116"/>
      <c r="B59" s="116"/>
      <c r="C59" s="287"/>
      <c r="D59" s="238"/>
      <c r="E59" s="116"/>
      <c r="F59" s="116"/>
      <c r="G59" s="129"/>
      <c r="H59" s="149"/>
      <c r="I59" s="116"/>
      <c r="J59" s="116"/>
      <c r="K59" s="116"/>
      <c r="L59" s="582"/>
      <c r="M59" s="116"/>
      <c r="N59" s="116"/>
      <c r="O59" s="582"/>
      <c r="P59" s="116"/>
      <c r="Q59" s="116"/>
      <c r="R59" s="116"/>
      <c r="S59" s="116"/>
      <c r="T59" s="116"/>
      <c r="U59" s="116"/>
      <c r="V59" s="116"/>
      <c r="W59" s="116"/>
      <c r="X59" s="116"/>
    </row>
    <row r="60">
      <c r="A60" s="116"/>
      <c r="B60" s="116"/>
      <c r="C60" s="287"/>
      <c r="D60" s="238"/>
      <c r="E60" s="116"/>
      <c r="F60" s="116"/>
      <c r="G60" s="129"/>
      <c r="H60" s="149"/>
      <c r="I60" s="116"/>
      <c r="J60" s="116"/>
      <c r="K60" s="116"/>
      <c r="L60" s="582"/>
      <c r="M60" s="116"/>
      <c r="N60" s="116"/>
      <c r="O60" s="582"/>
      <c r="P60" s="116"/>
      <c r="Q60" s="116"/>
      <c r="R60" s="116"/>
      <c r="S60" s="116"/>
      <c r="T60" s="116"/>
      <c r="U60" s="116"/>
      <c r="V60" s="116"/>
      <c r="W60" s="116"/>
      <c r="X60" s="116"/>
    </row>
    <row r="61">
      <c r="A61" s="116"/>
      <c r="B61" s="116"/>
      <c r="C61" s="287"/>
      <c r="D61" s="238"/>
      <c r="E61" s="116"/>
      <c r="F61" s="116"/>
      <c r="G61" s="129"/>
      <c r="H61" s="149"/>
      <c r="I61" s="116"/>
      <c r="J61" s="116"/>
      <c r="K61" s="116"/>
      <c r="L61" s="582"/>
      <c r="M61" s="116"/>
      <c r="N61" s="116"/>
      <c r="O61" s="582"/>
      <c r="P61" s="116"/>
      <c r="Q61" s="116"/>
      <c r="R61" s="116"/>
      <c r="S61" s="116"/>
      <c r="T61" s="116"/>
      <c r="U61" s="116"/>
      <c r="V61" s="116"/>
      <c r="W61" s="116"/>
      <c r="X61" s="116"/>
    </row>
    <row r="62">
      <c r="A62" s="116"/>
      <c r="B62" s="116"/>
      <c r="C62" s="287"/>
      <c r="D62" s="238"/>
      <c r="E62" s="116"/>
      <c r="F62" s="116"/>
      <c r="G62" s="129"/>
      <c r="H62" s="149"/>
      <c r="I62" s="116"/>
      <c r="J62" s="116"/>
      <c r="K62" s="116"/>
      <c r="L62" s="582"/>
      <c r="M62" s="116"/>
      <c r="N62" s="116"/>
      <c r="O62" s="582"/>
      <c r="P62" s="116"/>
      <c r="Q62" s="116"/>
      <c r="R62" s="116"/>
      <c r="S62" s="116"/>
      <c r="T62" s="116"/>
      <c r="U62" s="116"/>
      <c r="V62" s="116"/>
      <c r="W62" s="116"/>
      <c r="X62" s="116"/>
    </row>
    <row r="63">
      <c r="A63" s="116"/>
      <c r="B63" s="116"/>
      <c r="C63" s="287"/>
      <c r="D63" s="238"/>
      <c r="E63" s="116"/>
      <c r="F63" s="116"/>
      <c r="G63" s="129"/>
      <c r="H63" s="149"/>
      <c r="I63" s="116"/>
      <c r="J63" s="116"/>
      <c r="K63" s="116"/>
      <c r="L63" s="582"/>
      <c r="M63" s="116"/>
      <c r="N63" s="116"/>
      <c r="O63" s="582"/>
      <c r="P63" s="116"/>
      <c r="Q63" s="116"/>
      <c r="R63" s="116"/>
      <c r="S63" s="116"/>
      <c r="T63" s="116"/>
      <c r="U63" s="116"/>
      <c r="V63" s="116"/>
      <c r="W63" s="116"/>
      <c r="X63" s="116"/>
    </row>
    <row r="64">
      <c r="A64" s="116"/>
      <c r="B64" s="116"/>
      <c r="C64" s="287"/>
      <c r="D64" s="238"/>
      <c r="E64" s="116"/>
      <c r="F64" s="116"/>
      <c r="G64" s="129"/>
      <c r="H64" s="149"/>
      <c r="I64" s="116"/>
      <c r="J64" s="116"/>
      <c r="K64" s="116"/>
      <c r="L64" s="582"/>
      <c r="M64" s="116"/>
      <c r="N64" s="116"/>
      <c r="O64" s="582"/>
      <c r="P64" s="116"/>
      <c r="Q64" s="116"/>
      <c r="R64" s="116"/>
      <c r="S64" s="116"/>
      <c r="T64" s="116"/>
      <c r="U64" s="116"/>
      <c r="V64" s="116"/>
      <c r="W64" s="116"/>
      <c r="X64" s="116"/>
    </row>
    <row r="65">
      <c r="A65" s="116"/>
      <c r="B65" s="116"/>
      <c r="C65" s="287"/>
      <c r="D65" s="238"/>
      <c r="E65" s="116"/>
      <c r="F65" s="116"/>
      <c r="G65" s="129"/>
      <c r="H65" s="149"/>
      <c r="I65" s="116"/>
      <c r="J65" s="116"/>
      <c r="K65" s="116"/>
      <c r="L65" s="582"/>
      <c r="M65" s="116"/>
      <c r="N65" s="116"/>
      <c r="O65" s="582"/>
      <c r="P65" s="116"/>
      <c r="Q65" s="116"/>
      <c r="R65" s="116"/>
      <c r="S65" s="116"/>
      <c r="T65" s="116"/>
      <c r="U65" s="116"/>
      <c r="V65" s="116"/>
      <c r="W65" s="116"/>
      <c r="X65" s="116"/>
    </row>
    <row r="66">
      <c r="A66" s="116"/>
      <c r="B66" s="116"/>
      <c r="C66" s="287"/>
      <c r="D66" s="238"/>
      <c r="E66" s="116"/>
      <c r="F66" s="116"/>
      <c r="G66" s="129"/>
      <c r="H66" s="149"/>
      <c r="I66" s="116"/>
      <c r="J66" s="116"/>
      <c r="K66" s="116"/>
      <c r="L66" s="582"/>
      <c r="M66" s="116"/>
      <c r="N66" s="116"/>
      <c r="O66" s="582"/>
      <c r="P66" s="116"/>
      <c r="Q66" s="116"/>
      <c r="R66" s="116"/>
      <c r="S66" s="116"/>
      <c r="T66" s="116"/>
      <c r="U66" s="116"/>
      <c r="V66" s="116"/>
      <c r="W66" s="116"/>
      <c r="X66" s="116"/>
    </row>
    <row r="67">
      <c r="A67" s="116"/>
      <c r="B67" s="116"/>
      <c r="C67" s="287"/>
      <c r="D67" s="238"/>
      <c r="E67" s="116"/>
      <c r="F67" s="116"/>
      <c r="G67" s="129"/>
      <c r="H67" s="149"/>
      <c r="I67" s="116"/>
      <c r="J67" s="116"/>
      <c r="K67" s="116"/>
      <c r="L67" s="582"/>
      <c r="M67" s="116"/>
      <c r="N67" s="116"/>
      <c r="O67" s="582"/>
      <c r="P67" s="116"/>
      <c r="Q67" s="116"/>
      <c r="R67" s="116"/>
      <c r="S67" s="116"/>
      <c r="T67" s="116"/>
      <c r="U67" s="116"/>
      <c r="V67" s="116"/>
      <c r="W67" s="116"/>
      <c r="X67" s="116"/>
    </row>
    <row r="68">
      <c r="A68" s="116"/>
      <c r="B68" s="116"/>
      <c r="C68" s="287"/>
      <c r="D68" s="238"/>
      <c r="E68" s="116"/>
      <c r="F68" s="116"/>
      <c r="G68" s="129"/>
      <c r="H68" s="149"/>
      <c r="I68" s="116"/>
      <c r="J68" s="116"/>
      <c r="K68" s="116"/>
      <c r="L68" s="582"/>
      <c r="M68" s="116"/>
      <c r="N68" s="116"/>
      <c r="O68" s="582"/>
      <c r="P68" s="116"/>
      <c r="Q68" s="116"/>
      <c r="R68" s="116"/>
      <c r="S68" s="116"/>
      <c r="T68" s="116"/>
      <c r="U68" s="116"/>
      <c r="V68" s="116"/>
      <c r="W68" s="116"/>
      <c r="X68" s="116"/>
    </row>
    <row r="69">
      <c r="A69" s="116"/>
      <c r="B69" s="116"/>
      <c r="C69" s="287"/>
      <c r="D69" s="238"/>
      <c r="E69" s="116"/>
      <c r="F69" s="116"/>
      <c r="G69" s="129"/>
      <c r="H69" s="149"/>
      <c r="I69" s="116"/>
      <c r="J69" s="116"/>
      <c r="K69" s="116"/>
      <c r="L69" s="582"/>
      <c r="M69" s="116"/>
      <c r="N69" s="116"/>
      <c r="O69" s="582"/>
      <c r="P69" s="116"/>
      <c r="Q69" s="116"/>
      <c r="R69" s="116"/>
      <c r="S69" s="116"/>
      <c r="T69" s="116"/>
      <c r="U69" s="116"/>
      <c r="V69" s="116"/>
      <c r="W69" s="116"/>
      <c r="X69" s="116"/>
    </row>
    <row r="70">
      <c r="A70" s="116"/>
      <c r="B70" s="116"/>
      <c r="C70" s="287"/>
      <c r="D70" s="238"/>
      <c r="E70" s="116"/>
      <c r="F70" s="116"/>
      <c r="G70" s="129"/>
      <c r="H70" s="149"/>
      <c r="I70" s="116"/>
      <c r="J70" s="116"/>
      <c r="K70" s="116"/>
      <c r="L70" s="582"/>
      <c r="M70" s="116"/>
      <c r="N70" s="116"/>
      <c r="O70" s="582"/>
      <c r="P70" s="116"/>
      <c r="Q70" s="116"/>
      <c r="R70" s="116"/>
      <c r="S70" s="116"/>
      <c r="T70" s="116"/>
      <c r="U70" s="116"/>
      <c r="V70" s="116"/>
      <c r="W70" s="116"/>
      <c r="X70" s="116"/>
    </row>
    <row r="71">
      <c r="A71" s="116"/>
      <c r="B71" s="116"/>
      <c r="C71" s="287"/>
      <c r="D71" s="238"/>
      <c r="E71" s="116"/>
      <c r="F71" s="116"/>
      <c r="G71" s="129"/>
      <c r="H71" s="149"/>
      <c r="I71" s="116"/>
      <c r="J71" s="116"/>
      <c r="K71" s="116"/>
      <c r="L71" s="582"/>
      <c r="M71" s="116"/>
      <c r="N71" s="116"/>
      <c r="O71" s="582"/>
      <c r="P71" s="116"/>
      <c r="Q71" s="116"/>
      <c r="R71" s="116"/>
      <c r="S71" s="116"/>
      <c r="T71" s="116"/>
      <c r="U71" s="116"/>
      <c r="V71" s="116"/>
      <c r="W71" s="116"/>
      <c r="X71" s="116"/>
    </row>
    <row r="72">
      <c r="A72" s="116"/>
      <c r="B72" s="116"/>
      <c r="C72" s="287"/>
      <c r="D72" s="238"/>
      <c r="E72" s="116"/>
      <c r="F72" s="116"/>
      <c r="G72" s="129"/>
      <c r="H72" s="149"/>
      <c r="I72" s="116"/>
      <c r="J72" s="116"/>
      <c r="K72" s="116"/>
      <c r="L72" s="582"/>
      <c r="M72" s="116"/>
      <c r="N72" s="116"/>
      <c r="O72" s="582"/>
      <c r="P72" s="116"/>
      <c r="Q72" s="116"/>
      <c r="R72" s="116"/>
      <c r="S72" s="116"/>
      <c r="T72" s="116"/>
      <c r="U72" s="116"/>
      <c r="V72" s="116"/>
      <c r="W72" s="116"/>
      <c r="X72" s="116"/>
    </row>
    <row r="73">
      <c r="A73" s="116"/>
      <c r="B73" s="116"/>
      <c r="C73" s="287"/>
      <c r="D73" s="238"/>
      <c r="E73" s="116"/>
      <c r="F73" s="116"/>
      <c r="G73" s="129"/>
      <c r="H73" s="149"/>
      <c r="I73" s="116"/>
      <c r="J73" s="116"/>
      <c r="K73" s="116"/>
      <c r="L73" s="582"/>
      <c r="M73" s="116"/>
      <c r="N73" s="116"/>
      <c r="O73" s="582"/>
      <c r="P73" s="116"/>
      <c r="Q73" s="116"/>
      <c r="R73" s="116"/>
      <c r="S73" s="116"/>
      <c r="T73" s="116"/>
      <c r="U73" s="116"/>
      <c r="V73" s="116"/>
      <c r="W73" s="116"/>
      <c r="X73" s="116"/>
    </row>
    <row r="74">
      <c r="A74" s="116"/>
      <c r="B74" s="116"/>
      <c r="C74" s="287"/>
      <c r="D74" s="238"/>
      <c r="E74" s="116"/>
      <c r="F74" s="116"/>
      <c r="G74" s="129"/>
      <c r="H74" s="149"/>
      <c r="I74" s="116"/>
      <c r="J74" s="116"/>
      <c r="K74" s="116"/>
      <c r="L74" s="582"/>
      <c r="M74" s="116"/>
      <c r="N74" s="116"/>
      <c r="O74" s="582"/>
      <c r="P74" s="116"/>
      <c r="Q74" s="116"/>
      <c r="R74" s="116"/>
      <c r="S74" s="116"/>
      <c r="T74" s="116"/>
      <c r="U74" s="116"/>
      <c r="V74" s="116"/>
      <c r="W74" s="116"/>
      <c r="X74" s="116"/>
    </row>
    <row r="75">
      <c r="A75" s="116"/>
      <c r="B75" s="116"/>
      <c r="C75" s="287"/>
      <c r="D75" s="238"/>
      <c r="E75" s="116"/>
      <c r="F75" s="116"/>
      <c r="G75" s="129"/>
      <c r="H75" s="149"/>
      <c r="I75" s="116"/>
      <c r="J75" s="116"/>
      <c r="K75" s="116"/>
      <c r="L75" s="582"/>
      <c r="M75" s="116"/>
      <c r="N75" s="116"/>
      <c r="O75" s="582"/>
      <c r="P75" s="116"/>
      <c r="Q75" s="116"/>
      <c r="R75" s="116"/>
      <c r="S75" s="116"/>
      <c r="T75" s="116"/>
      <c r="U75" s="116"/>
      <c r="V75" s="116"/>
      <c r="W75" s="116"/>
      <c r="X75" s="116"/>
    </row>
    <row r="76">
      <c r="A76" s="116"/>
      <c r="B76" s="116"/>
      <c r="C76" s="287"/>
      <c r="D76" s="238"/>
      <c r="E76" s="116"/>
      <c r="F76" s="116"/>
      <c r="G76" s="129"/>
      <c r="H76" s="149"/>
      <c r="I76" s="116"/>
      <c r="J76" s="116"/>
      <c r="K76" s="116"/>
      <c r="L76" s="582"/>
      <c r="M76" s="116"/>
      <c r="N76" s="116"/>
      <c r="O76" s="582"/>
      <c r="P76" s="116"/>
      <c r="Q76" s="116"/>
      <c r="R76" s="116"/>
      <c r="S76" s="116"/>
      <c r="T76" s="116"/>
      <c r="U76" s="116"/>
      <c r="V76" s="116"/>
      <c r="W76" s="116"/>
      <c r="X76" s="116"/>
    </row>
    <row r="77">
      <c r="A77" s="116"/>
      <c r="B77" s="116"/>
      <c r="C77" s="287"/>
      <c r="D77" s="238"/>
      <c r="E77" s="116"/>
      <c r="F77" s="116"/>
      <c r="G77" s="129"/>
      <c r="H77" s="149"/>
      <c r="I77" s="116"/>
      <c r="J77" s="116"/>
      <c r="K77" s="116"/>
      <c r="L77" s="582"/>
      <c r="M77" s="116"/>
      <c r="N77" s="116"/>
      <c r="O77" s="582"/>
      <c r="P77" s="116"/>
      <c r="Q77" s="116"/>
      <c r="R77" s="116"/>
      <c r="S77" s="116"/>
      <c r="T77" s="116"/>
      <c r="U77" s="116"/>
      <c r="V77" s="116"/>
      <c r="W77" s="116"/>
      <c r="X77" s="116"/>
    </row>
    <row r="78">
      <c r="A78" s="116"/>
      <c r="B78" s="116"/>
      <c r="C78" s="287"/>
      <c r="D78" s="238"/>
      <c r="E78" s="116"/>
      <c r="F78" s="116"/>
      <c r="G78" s="129"/>
      <c r="H78" s="149"/>
      <c r="I78" s="116"/>
      <c r="J78" s="116"/>
      <c r="K78" s="116"/>
      <c r="L78" s="582"/>
      <c r="M78" s="116"/>
      <c r="N78" s="116"/>
      <c r="O78" s="582"/>
      <c r="P78" s="116"/>
      <c r="Q78" s="116"/>
      <c r="R78" s="116"/>
      <c r="S78" s="116"/>
      <c r="T78" s="116"/>
      <c r="U78" s="116"/>
      <c r="V78" s="116"/>
      <c r="W78" s="116"/>
      <c r="X78" s="116"/>
    </row>
    <row r="79">
      <c r="A79" s="116"/>
      <c r="B79" s="116"/>
      <c r="C79" s="287"/>
      <c r="D79" s="238"/>
      <c r="E79" s="116"/>
      <c r="F79" s="116"/>
      <c r="G79" s="129"/>
      <c r="H79" s="149"/>
      <c r="I79" s="116"/>
      <c r="J79" s="116"/>
      <c r="K79" s="116"/>
      <c r="L79" s="582"/>
      <c r="M79" s="116"/>
      <c r="N79" s="116"/>
      <c r="O79" s="582"/>
      <c r="P79" s="116"/>
      <c r="Q79" s="116"/>
      <c r="R79" s="116"/>
      <c r="S79" s="116"/>
      <c r="T79" s="116"/>
      <c r="U79" s="116"/>
      <c r="V79" s="116"/>
      <c r="W79" s="116"/>
      <c r="X79" s="116"/>
    </row>
    <row r="80">
      <c r="A80" s="116"/>
      <c r="B80" s="116"/>
      <c r="C80" s="287"/>
      <c r="D80" s="238"/>
      <c r="E80" s="116"/>
      <c r="F80" s="116"/>
      <c r="G80" s="129"/>
      <c r="H80" s="149"/>
      <c r="I80" s="116"/>
      <c r="J80" s="116"/>
      <c r="K80" s="116"/>
      <c r="L80" s="582"/>
      <c r="M80" s="116"/>
      <c r="N80" s="116"/>
      <c r="O80" s="582"/>
      <c r="P80" s="116"/>
      <c r="Q80" s="116"/>
      <c r="R80" s="116"/>
      <c r="S80" s="116"/>
      <c r="T80" s="116"/>
      <c r="U80" s="116"/>
      <c r="V80" s="116"/>
      <c r="W80" s="116"/>
      <c r="X80" s="116"/>
    </row>
    <row r="81">
      <c r="A81" s="116"/>
      <c r="B81" s="116"/>
      <c r="C81" s="287"/>
      <c r="D81" s="238"/>
      <c r="E81" s="116"/>
      <c r="F81" s="116"/>
      <c r="G81" s="129"/>
      <c r="H81" s="149"/>
      <c r="I81" s="116"/>
      <c r="J81" s="116"/>
      <c r="K81" s="116"/>
      <c r="L81" s="582"/>
      <c r="M81" s="116"/>
      <c r="N81" s="116"/>
      <c r="O81" s="582"/>
      <c r="P81" s="116"/>
      <c r="Q81" s="116"/>
      <c r="R81" s="116"/>
      <c r="S81" s="116"/>
      <c r="T81" s="116"/>
      <c r="U81" s="116"/>
      <c r="V81" s="116"/>
      <c r="W81" s="116"/>
      <c r="X81" s="116"/>
    </row>
    <row r="82">
      <c r="A82" s="116"/>
      <c r="B82" s="116"/>
      <c r="C82" s="287"/>
      <c r="D82" s="238"/>
      <c r="E82" s="116"/>
      <c r="F82" s="116"/>
      <c r="G82" s="129"/>
      <c r="H82" s="149"/>
      <c r="I82" s="116"/>
      <c r="J82" s="116"/>
      <c r="K82" s="116"/>
      <c r="L82" s="582"/>
      <c r="M82" s="116"/>
      <c r="N82" s="116"/>
      <c r="O82" s="582"/>
      <c r="P82" s="116"/>
      <c r="Q82" s="116"/>
      <c r="R82" s="116"/>
      <c r="S82" s="116"/>
      <c r="T82" s="116"/>
      <c r="U82" s="116"/>
      <c r="V82" s="116"/>
      <c r="W82" s="116"/>
      <c r="X82" s="116"/>
    </row>
    <row r="83">
      <c r="A83" s="116"/>
      <c r="B83" s="116"/>
      <c r="C83" s="287"/>
      <c r="D83" s="238"/>
      <c r="E83" s="116"/>
      <c r="F83" s="116"/>
      <c r="G83" s="129"/>
      <c r="H83" s="149"/>
      <c r="I83" s="116"/>
      <c r="J83" s="116"/>
      <c r="K83" s="116"/>
      <c r="L83" s="582"/>
      <c r="M83" s="116"/>
      <c r="N83" s="116"/>
      <c r="O83" s="582"/>
      <c r="P83" s="116"/>
      <c r="Q83" s="116"/>
      <c r="R83" s="116"/>
      <c r="S83" s="116"/>
      <c r="T83" s="116"/>
      <c r="U83" s="116"/>
      <c r="V83" s="116"/>
      <c r="W83" s="116"/>
      <c r="X83" s="116"/>
    </row>
    <row r="84">
      <c r="A84" s="116"/>
      <c r="B84" s="116"/>
      <c r="C84" s="287"/>
      <c r="D84" s="238"/>
      <c r="E84" s="116"/>
      <c r="F84" s="116"/>
      <c r="G84" s="129"/>
      <c r="H84" s="149"/>
      <c r="I84" s="116"/>
      <c r="J84" s="116"/>
      <c r="K84" s="116"/>
      <c r="L84" s="582"/>
      <c r="M84" s="116"/>
      <c r="N84" s="116"/>
      <c r="O84" s="582"/>
      <c r="P84" s="116"/>
      <c r="Q84" s="116"/>
      <c r="R84" s="116"/>
      <c r="S84" s="116"/>
      <c r="T84" s="116"/>
      <c r="U84" s="116"/>
      <c r="V84" s="116"/>
      <c r="W84" s="116"/>
      <c r="X84" s="116"/>
    </row>
    <row r="85">
      <c r="A85" s="116"/>
      <c r="B85" s="116"/>
      <c r="C85" s="287"/>
      <c r="D85" s="238"/>
      <c r="E85" s="116"/>
      <c r="F85" s="116"/>
      <c r="G85" s="129"/>
      <c r="H85" s="149"/>
      <c r="I85" s="116"/>
      <c r="J85" s="116"/>
      <c r="K85" s="116"/>
      <c r="L85" s="582"/>
      <c r="M85" s="116"/>
      <c r="N85" s="116"/>
      <c r="O85" s="582"/>
      <c r="P85" s="116"/>
      <c r="Q85" s="116"/>
      <c r="R85" s="116"/>
      <c r="S85" s="116"/>
      <c r="T85" s="116"/>
      <c r="U85" s="116"/>
      <c r="V85" s="116"/>
      <c r="W85" s="116"/>
      <c r="X85" s="116"/>
    </row>
    <row r="86">
      <c r="A86" s="116"/>
      <c r="B86" s="116"/>
      <c r="C86" s="287"/>
      <c r="D86" s="238"/>
      <c r="E86" s="116"/>
      <c r="F86" s="116"/>
      <c r="G86" s="129"/>
      <c r="H86" s="149"/>
      <c r="I86" s="116"/>
      <c r="J86" s="116"/>
      <c r="K86" s="116"/>
      <c r="L86" s="582"/>
      <c r="M86" s="116"/>
      <c r="N86" s="116"/>
      <c r="O86" s="582"/>
      <c r="P86" s="116"/>
      <c r="Q86" s="116"/>
      <c r="R86" s="116"/>
      <c r="S86" s="116"/>
      <c r="T86" s="116"/>
      <c r="U86" s="116"/>
      <c r="V86" s="116"/>
      <c r="W86" s="116"/>
      <c r="X86" s="116"/>
    </row>
    <row r="87">
      <c r="A87" s="116"/>
      <c r="B87" s="116"/>
      <c r="C87" s="287"/>
      <c r="D87" s="238"/>
      <c r="E87" s="116"/>
      <c r="F87" s="116"/>
      <c r="G87" s="129"/>
      <c r="H87" s="149"/>
      <c r="I87" s="116"/>
      <c r="J87" s="116"/>
      <c r="K87" s="116"/>
      <c r="L87" s="582"/>
      <c r="M87" s="116"/>
      <c r="N87" s="116"/>
      <c r="O87" s="582"/>
      <c r="P87" s="116"/>
      <c r="Q87" s="116"/>
      <c r="R87" s="116"/>
      <c r="S87" s="116"/>
      <c r="T87" s="116"/>
      <c r="U87" s="116"/>
      <c r="V87" s="116"/>
      <c r="W87" s="116"/>
      <c r="X87" s="116"/>
    </row>
    <row r="88">
      <c r="A88" s="116"/>
      <c r="B88" s="116"/>
      <c r="C88" s="287"/>
      <c r="D88" s="238"/>
      <c r="E88" s="116"/>
      <c r="F88" s="116"/>
      <c r="G88" s="129"/>
      <c r="H88" s="149"/>
      <c r="I88" s="116"/>
      <c r="J88" s="116"/>
      <c r="K88" s="116"/>
      <c r="L88" s="582"/>
      <c r="M88" s="116"/>
      <c r="N88" s="116"/>
      <c r="O88" s="582"/>
      <c r="P88" s="116"/>
      <c r="Q88" s="116"/>
      <c r="R88" s="116"/>
      <c r="S88" s="116"/>
      <c r="T88" s="116"/>
      <c r="U88" s="116"/>
      <c r="V88" s="116"/>
      <c r="W88" s="116"/>
      <c r="X88" s="116"/>
    </row>
    <row r="89">
      <c r="A89" s="116"/>
      <c r="B89" s="116"/>
      <c r="C89" s="287"/>
      <c r="D89" s="238"/>
      <c r="E89" s="116"/>
      <c r="F89" s="116"/>
      <c r="G89" s="129"/>
      <c r="H89" s="149"/>
      <c r="I89" s="116"/>
      <c r="J89" s="116"/>
      <c r="K89" s="116"/>
      <c r="L89" s="582"/>
      <c r="M89" s="116"/>
      <c r="N89" s="116"/>
      <c r="O89" s="582"/>
      <c r="P89" s="116"/>
      <c r="Q89" s="116"/>
      <c r="R89" s="116"/>
      <c r="S89" s="116"/>
      <c r="T89" s="116"/>
      <c r="U89" s="116"/>
      <c r="V89" s="116"/>
      <c r="W89" s="116"/>
      <c r="X89" s="116"/>
    </row>
    <row r="90">
      <c r="A90" s="116"/>
      <c r="B90" s="116"/>
      <c r="C90" s="287"/>
      <c r="D90" s="238"/>
      <c r="E90" s="116"/>
      <c r="F90" s="116"/>
      <c r="G90" s="129"/>
      <c r="H90" s="149"/>
      <c r="I90" s="116"/>
      <c r="J90" s="116"/>
      <c r="K90" s="116"/>
      <c r="L90" s="582"/>
      <c r="M90" s="116"/>
      <c r="N90" s="116"/>
      <c r="O90" s="582"/>
      <c r="P90" s="116"/>
      <c r="Q90" s="116"/>
      <c r="R90" s="116"/>
      <c r="S90" s="116"/>
      <c r="T90" s="116"/>
      <c r="U90" s="116"/>
      <c r="V90" s="116"/>
      <c r="W90" s="116"/>
      <c r="X90" s="116"/>
    </row>
    <row r="91">
      <c r="A91" s="116"/>
      <c r="B91" s="116"/>
      <c r="C91" s="287"/>
      <c r="D91" s="238"/>
      <c r="E91" s="116"/>
      <c r="F91" s="116"/>
      <c r="G91" s="129"/>
      <c r="H91" s="149"/>
      <c r="I91" s="116"/>
      <c r="J91" s="116"/>
      <c r="K91" s="116"/>
      <c r="L91" s="582"/>
      <c r="M91" s="116"/>
      <c r="N91" s="116"/>
      <c r="O91" s="582"/>
      <c r="P91" s="116"/>
      <c r="Q91" s="116"/>
      <c r="R91" s="116"/>
      <c r="S91" s="116"/>
      <c r="T91" s="116"/>
      <c r="U91" s="116"/>
      <c r="V91" s="116"/>
      <c r="W91" s="116"/>
      <c r="X91" s="116"/>
    </row>
    <row r="92">
      <c r="A92" s="116"/>
      <c r="B92" s="116"/>
      <c r="C92" s="287"/>
      <c r="D92" s="238"/>
      <c r="E92" s="116"/>
      <c r="F92" s="116"/>
      <c r="G92" s="129"/>
      <c r="H92" s="149"/>
      <c r="I92" s="116"/>
      <c r="J92" s="116"/>
      <c r="K92" s="116"/>
      <c r="L92" s="582"/>
      <c r="M92" s="116"/>
      <c r="N92" s="116"/>
      <c r="O92" s="582"/>
      <c r="P92" s="116"/>
      <c r="Q92" s="116"/>
      <c r="R92" s="116"/>
      <c r="S92" s="116"/>
      <c r="T92" s="116"/>
      <c r="U92" s="116"/>
      <c r="V92" s="116"/>
      <c r="W92" s="116"/>
      <c r="X92" s="116"/>
    </row>
    <row r="93">
      <c r="A93" s="116"/>
      <c r="B93" s="116"/>
      <c r="C93" s="287"/>
      <c r="D93" s="238"/>
      <c r="E93" s="116"/>
      <c r="F93" s="116"/>
      <c r="G93" s="129"/>
      <c r="H93" s="149"/>
      <c r="I93" s="116"/>
      <c r="J93" s="116"/>
      <c r="K93" s="116"/>
      <c r="L93" s="582"/>
      <c r="M93" s="116"/>
      <c r="N93" s="116"/>
      <c r="O93" s="582"/>
      <c r="P93" s="116"/>
      <c r="Q93" s="116"/>
      <c r="R93" s="116"/>
      <c r="S93" s="116"/>
      <c r="T93" s="116"/>
      <c r="U93" s="116"/>
      <c r="V93" s="116"/>
      <c r="W93" s="116"/>
      <c r="X93" s="116"/>
    </row>
    <row r="94">
      <c r="A94" s="116"/>
      <c r="B94" s="116"/>
      <c r="C94" s="287"/>
      <c r="D94" s="238"/>
      <c r="E94" s="116"/>
      <c r="F94" s="116"/>
      <c r="G94" s="129"/>
      <c r="H94" s="149"/>
      <c r="I94" s="116"/>
      <c r="J94" s="116"/>
      <c r="K94" s="116"/>
      <c r="L94" s="582"/>
      <c r="M94" s="116"/>
      <c r="N94" s="116"/>
      <c r="O94" s="582"/>
      <c r="P94" s="116"/>
      <c r="Q94" s="116"/>
      <c r="R94" s="116"/>
      <c r="S94" s="116"/>
      <c r="T94" s="116"/>
      <c r="U94" s="116"/>
      <c r="V94" s="116"/>
      <c r="W94" s="116"/>
      <c r="X94" s="116"/>
    </row>
    <row r="95">
      <c r="A95" s="116"/>
      <c r="B95" s="116"/>
      <c r="C95" s="287"/>
      <c r="D95" s="238"/>
      <c r="E95" s="116"/>
      <c r="F95" s="116"/>
      <c r="G95" s="129"/>
      <c r="H95" s="149"/>
      <c r="I95" s="116"/>
      <c r="J95" s="116"/>
      <c r="K95" s="116"/>
      <c r="L95" s="582"/>
      <c r="M95" s="116"/>
      <c r="N95" s="116"/>
      <c r="O95" s="582"/>
      <c r="P95" s="116"/>
      <c r="Q95" s="116"/>
      <c r="R95" s="116"/>
      <c r="S95" s="116"/>
      <c r="T95" s="116"/>
      <c r="U95" s="116"/>
      <c r="V95" s="116"/>
      <c r="W95" s="116"/>
      <c r="X95" s="116"/>
    </row>
    <row r="96">
      <c r="A96" s="116"/>
      <c r="B96" s="116"/>
      <c r="C96" s="287"/>
      <c r="D96" s="238"/>
      <c r="E96" s="116"/>
      <c r="F96" s="116"/>
      <c r="G96" s="129"/>
      <c r="H96" s="149"/>
      <c r="I96" s="116"/>
      <c r="J96" s="116"/>
      <c r="K96" s="116"/>
      <c r="L96" s="582"/>
      <c r="M96" s="116"/>
      <c r="N96" s="116"/>
      <c r="O96" s="582"/>
      <c r="P96" s="116"/>
      <c r="Q96" s="116"/>
      <c r="R96" s="116"/>
      <c r="S96" s="116"/>
      <c r="T96" s="116"/>
      <c r="U96" s="116"/>
      <c r="V96" s="116"/>
      <c r="W96" s="116"/>
      <c r="X96" s="116"/>
    </row>
    <row r="97">
      <c r="A97" s="116"/>
      <c r="B97" s="116"/>
      <c r="C97" s="287"/>
      <c r="D97" s="238"/>
      <c r="E97" s="116"/>
      <c r="F97" s="116"/>
      <c r="G97" s="129"/>
      <c r="H97" s="149"/>
      <c r="I97" s="116"/>
      <c r="J97" s="116"/>
      <c r="K97" s="116"/>
      <c r="L97" s="582"/>
      <c r="M97" s="116"/>
      <c r="N97" s="116"/>
      <c r="O97" s="582"/>
      <c r="P97" s="116"/>
      <c r="Q97" s="116"/>
      <c r="R97" s="116"/>
      <c r="S97" s="116"/>
      <c r="T97" s="116"/>
      <c r="U97" s="116"/>
      <c r="V97" s="116"/>
      <c r="W97" s="116"/>
      <c r="X97" s="116"/>
    </row>
    <row r="98">
      <c r="A98" s="116"/>
      <c r="B98" s="116"/>
      <c r="C98" s="287"/>
      <c r="D98" s="238"/>
      <c r="E98" s="116"/>
      <c r="F98" s="116"/>
      <c r="G98" s="129"/>
      <c r="H98" s="149"/>
      <c r="I98" s="116"/>
      <c r="J98" s="116"/>
      <c r="K98" s="116"/>
      <c r="L98" s="582"/>
      <c r="M98" s="116"/>
      <c r="N98" s="116"/>
      <c r="O98" s="582"/>
      <c r="P98" s="116"/>
      <c r="Q98" s="116"/>
      <c r="R98" s="116"/>
      <c r="S98" s="116"/>
      <c r="T98" s="116"/>
      <c r="U98" s="116"/>
      <c r="V98" s="116"/>
      <c r="W98" s="116"/>
      <c r="X98" s="116"/>
    </row>
    <row r="99">
      <c r="A99" s="116"/>
      <c r="B99" s="116"/>
      <c r="C99" s="287"/>
      <c r="D99" s="238"/>
      <c r="E99" s="116"/>
      <c r="F99" s="116"/>
      <c r="G99" s="129"/>
      <c r="H99" s="149"/>
      <c r="I99" s="116"/>
      <c r="J99" s="116"/>
      <c r="K99" s="116"/>
      <c r="L99" s="582"/>
      <c r="M99" s="116"/>
      <c r="N99" s="116"/>
      <c r="O99" s="582"/>
      <c r="P99" s="116"/>
      <c r="Q99" s="116"/>
      <c r="R99" s="116"/>
      <c r="S99" s="116"/>
      <c r="T99" s="116"/>
      <c r="U99" s="116"/>
      <c r="V99" s="116"/>
      <c r="W99" s="116"/>
      <c r="X99" s="116"/>
    </row>
    <row r="100">
      <c r="A100" s="116"/>
      <c r="B100" s="116"/>
      <c r="C100" s="287"/>
      <c r="D100" s="238"/>
      <c r="E100" s="116"/>
      <c r="F100" s="116"/>
      <c r="G100" s="129"/>
      <c r="H100" s="149"/>
      <c r="I100" s="116"/>
      <c r="J100" s="116"/>
      <c r="K100" s="116"/>
      <c r="L100" s="582"/>
      <c r="M100" s="116"/>
      <c r="N100" s="116"/>
      <c r="O100" s="582"/>
      <c r="P100" s="116"/>
      <c r="Q100" s="116"/>
      <c r="R100" s="116"/>
      <c r="S100" s="116"/>
      <c r="T100" s="116"/>
      <c r="U100" s="116"/>
      <c r="V100" s="116"/>
      <c r="W100" s="116"/>
      <c r="X100" s="116"/>
    </row>
    <row r="101">
      <c r="A101" s="116"/>
      <c r="B101" s="116"/>
      <c r="C101" s="287"/>
      <c r="D101" s="238"/>
      <c r="E101" s="116"/>
      <c r="F101" s="116"/>
      <c r="G101" s="129"/>
      <c r="H101" s="149"/>
      <c r="I101" s="116"/>
      <c r="J101" s="116"/>
      <c r="K101" s="116"/>
      <c r="L101" s="582"/>
      <c r="M101" s="116"/>
      <c r="N101" s="116"/>
      <c r="O101" s="582"/>
      <c r="P101" s="116"/>
      <c r="Q101" s="116"/>
      <c r="R101" s="116"/>
      <c r="S101" s="116"/>
      <c r="T101" s="116"/>
      <c r="U101" s="116"/>
      <c r="V101" s="116"/>
      <c r="W101" s="116"/>
      <c r="X101" s="116"/>
    </row>
    <row r="102">
      <c r="A102" s="116"/>
      <c r="B102" s="116"/>
      <c r="C102" s="287"/>
      <c r="D102" s="238"/>
      <c r="E102" s="116"/>
      <c r="F102" s="116"/>
      <c r="G102" s="129"/>
      <c r="H102" s="149"/>
      <c r="I102" s="116"/>
      <c r="J102" s="116"/>
      <c r="K102" s="116"/>
      <c r="L102" s="582"/>
      <c r="M102" s="116"/>
      <c r="N102" s="116"/>
      <c r="O102" s="582"/>
      <c r="P102" s="116"/>
      <c r="Q102" s="116"/>
      <c r="R102" s="116"/>
      <c r="S102" s="116"/>
      <c r="T102" s="116"/>
      <c r="U102" s="116"/>
      <c r="V102" s="116"/>
      <c r="W102" s="116"/>
      <c r="X102" s="116"/>
    </row>
    <row r="103">
      <c r="A103" s="116"/>
      <c r="B103" s="116"/>
      <c r="C103" s="287"/>
      <c r="D103" s="238"/>
      <c r="E103" s="116"/>
      <c r="F103" s="116"/>
      <c r="G103" s="129"/>
      <c r="H103" s="149"/>
      <c r="I103" s="116"/>
      <c r="J103" s="116"/>
      <c r="K103" s="116"/>
      <c r="L103" s="582"/>
      <c r="M103" s="116"/>
      <c r="N103" s="116"/>
      <c r="O103" s="582"/>
      <c r="P103" s="116"/>
      <c r="Q103" s="116"/>
      <c r="R103" s="116"/>
      <c r="S103" s="116"/>
      <c r="T103" s="116"/>
      <c r="U103" s="116"/>
      <c r="V103" s="116"/>
      <c r="W103" s="116"/>
      <c r="X103" s="116"/>
    </row>
    <row r="104">
      <c r="A104" s="116"/>
      <c r="B104" s="116"/>
      <c r="C104" s="287"/>
      <c r="D104" s="238"/>
      <c r="E104" s="116"/>
      <c r="F104" s="116"/>
      <c r="G104" s="129"/>
      <c r="H104" s="149"/>
      <c r="I104" s="116"/>
      <c r="J104" s="116"/>
      <c r="K104" s="116"/>
      <c r="L104" s="582"/>
      <c r="M104" s="116"/>
      <c r="N104" s="116"/>
      <c r="O104" s="582"/>
      <c r="P104" s="116"/>
      <c r="Q104" s="116"/>
      <c r="R104" s="116"/>
      <c r="S104" s="116"/>
      <c r="T104" s="116"/>
      <c r="U104" s="116"/>
      <c r="V104" s="116"/>
      <c r="W104" s="116"/>
      <c r="X104" s="116"/>
    </row>
    <row r="105">
      <c r="A105" s="116"/>
      <c r="B105" s="116"/>
      <c r="C105" s="287"/>
      <c r="D105" s="238"/>
      <c r="E105" s="116"/>
      <c r="F105" s="116"/>
      <c r="G105" s="129"/>
      <c r="H105" s="149"/>
      <c r="I105" s="116"/>
      <c r="J105" s="116"/>
      <c r="K105" s="116"/>
      <c r="L105" s="582"/>
      <c r="M105" s="116"/>
      <c r="N105" s="116"/>
      <c r="O105" s="582"/>
      <c r="P105" s="116"/>
      <c r="Q105" s="116"/>
      <c r="R105" s="116"/>
      <c r="S105" s="116"/>
      <c r="T105" s="116"/>
      <c r="U105" s="116"/>
      <c r="V105" s="116"/>
      <c r="W105" s="116"/>
      <c r="X105" s="116"/>
    </row>
    <row r="106">
      <c r="A106" s="116"/>
      <c r="B106" s="116"/>
      <c r="C106" s="287"/>
      <c r="D106" s="238"/>
      <c r="E106" s="116"/>
      <c r="F106" s="116"/>
      <c r="G106" s="129"/>
      <c r="H106" s="149"/>
      <c r="I106" s="116"/>
      <c r="J106" s="116"/>
      <c r="K106" s="116"/>
      <c r="L106" s="582"/>
      <c r="M106" s="116"/>
      <c r="N106" s="116"/>
      <c r="O106" s="582"/>
      <c r="P106" s="116"/>
      <c r="Q106" s="116"/>
      <c r="R106" s="116"/>
      <c r="S106" s="116"/>
      <c r="T106" s="116"/>
      <c r="U106" s="116"/>
      <c r="V106" s="116"/>
      <c r="W106" s="116"/>
      <c r="X106" s="116"/>
    </row>
    <row r="107">
      <c r="A107" s="116"/>
      <c r="B107" s="116"/>
      <c r="C107" s="287"/>
      <c r="D107" s="238"/>
      <c r="E107" s="116"/>
      <c r="F107" s="116"/>
      <c r="G107" s="129"/>
      <c r="H107" s="149"/>
      <c r="I107" s="116"/>
      <c r="J107" s="116"/>
      <c r="K107" s="116"/>
      <c r="L107" s="582"/>
      <c r="M107" s="116"/>
      <c r="N107" s="116"/>
      <c r="O107" s="582"/>
      <c r="P107" s="116"/>
      <c r="Q107" s="116"/>
      <c r="R107" s="116"/>
      <c r="S107" s="116"/>
      <c r="T107" s="116"/>
      <c r="U107" s="116"/>
      <c r="V107" s="116"/>
      <c r="W107" s="116"/>
      <c r="X107" s="116"/>
    </row>
    <row r="108">
      <c r="A108" s="116"/>
      <c r="B108" s="116"/>
      <c r="C108" s="287"/>
      <c r="D108" s="238"/>
      <c r="E108" s="116"/>
      <c r="F108" s="116"/>
      <c r="G108" s="129"/>
      <c r="H108" s="149"/>
      <c r="I108" s="116"/>
      <c r="J108" s="116"/>
      <c r="K108" s="116"/>
      <c r="L108" s="582"/>
      <c r="M108" s="116"/>
      <c r="N108" s="116"/>
      <c r="O108" s="582"/>
      <c r="P108" s="116"/>
      <c r="Q108" s="116"/>
      <c r="R108" s="116"/>
      <c r="S108" s="116"/>
      <c r="T108" s="116"/>
      <c r="U108" s="116"/>
      <c r="V108" s="116"/>
      <c r="W108" s="116"/>
      <c r="X108" s="116"/>
    </row>
    <row r="109">
      <c r="A109" s="116"/>
      <c r="B109" s="116"/>
      <c r="C109" s="287"/>
      <c r="D109" s="238"/>
      <c r="E109" s="116"/>
      <c r="F109" s="116"/>
      <c r="G109" s="129"/>
      <c r="H109" s="149"/>
      <c r="I109" s="116"/>
      <c r="J109" s="116"/>
      <c r="K109" s="116"/>
      <c r="L109" s="582"/>
      <c r="M109" s="116"/>
      <c r="N109" s="116"/>
      <c r="O109" s="582"/>
      <c r="P109" s="116"/>
      <c r="Q109" s="116"/>
      <c r="R109" s="116"/>
      <c r="S109" s="116"/>
      <c r="T109" s="116"/>
      <c r="U109" s="116"/>
      <c r="V109" s="116"/>
      <c r="W109" s="116"/>
      <c r="X109" s="116"/>
    </row>
    <row r="110">
      <c r="A110" s="116"/>
      <c r="B110" s="116"/>
      <c r="C110" s="287"/>
      <c r="D110" s="238"/>
      <c r="E110" s="116"/>
      <c r="F110" s="116"/>
      <c r="G110" s="129"/>
      <c r="H110" s="149"/>
      <c r="I110" s="116"/>
      <c r="J110" s="116"/>
      <c r="K110" s="116"/>
      <c r="L110" s="582"/>
      <c r="M110" s="116"/>
      <c r="N110" s="116"/>
      <c r="O110" s="582"/>
      <c r="P110" s="116"/>
      <c r="Q110" s="116"/>
      <c r="R110" s="116"/>
      <c r="S110" s="116"/>
      <c r="T110" s="116"/>
      <c r="U110" s="116"/>
      <c r="V110" s="116"/>
      <c r="W110" s="116"/>
      <c r="X110" s="116"/>
    </row>
    <row r="111">
      <c r="A111" s="116"/>
      <c r="B111" s="116"/>
      <c r="C111" s="287"/>
      <c r="D111" s="238"/>
      <c r="E111" s="116"/>
      <c r="F111" s="116"/>
      <c r="G111" s="129"/>
      <c r="H111" s="149"/>
      <c r="I111" s="116"/>
      <c r="J111" s="116"/>
      <c r="K111" s="116"/>
      <c r="L111" s="582"/>
      <c r="M111" s="116"/>
      <c r="N111" s="116"/>
      <c r="O111" s="582"/>
      <c r="P111" s="116"/>
      <c r="Q111" s="116"/>
      <c r="R111" s="116"/>
      <c r="S111" s="116"/>
      <c r="T111" s="116"/>
      <c r="U111" s="116"/>
      <c r="V111" s="116"/>
      <c r="W111" s="116"/>
      <c r="X111" s="116"/>
    </row>
    <row r="112">
      <c r="A112" s="116"/>
      <c r="B112" s="116"/>
      <c r="C112" s="287"/>
      <c r="D112" s="238"/>
      <c r="E112" s="116"/>
      <c r="F112" s="116"/>
      <c r="G112" s="129"/>
      <c r="H112" s="149"/>
      <c r="I112" s="116"/>
      <c r="J112" s="116"/>
      <c r="K112" s="116"/>
      <c r="L112" s="582"/>
      <c r="M112" s="116"/>
      <c r="N112" s="116"/>
      <c r="O112" s="582"/>
      <c r="P112" s="116"/>
      <c r="Q112" s="116"/>
      <c r="R112" s="116"/>
      <c r="S112" s="116"/>
      <c r="T112" s="116"/>
      <c r="U112" s="116"/>
      <c r="V112" s="116"/>
      <c r="W112" s="116"/>
      <c r="X112" s="116"/>
    </row>
    <row r="113">
      <c r="A113" s="116"/>
      <c r="B113" s="116"/>
      <c r="C113" s="287"/>
      <c r="D113" s="238"/>
      <c r="E113" s="116"/>
      <c r="F113" s="116"/>
      <c r="G113" s="129"/>
      <c r="H113" s="149"/>
      <c r="I113" s="116"/>
      <c r="J113" s="116"/>
      <c r="K113" s="116"/>
      <c r="L113" s="582"/>
      <c r="M113" s="116"/>
      <c r="N113" s="116"/>
      <c r="O113" s="582"/>
      <c r="P113" s="116"/>
      <c r="Q113" s="116"/>
      <c r="R113" s="116"/>
      <c r="S113" s="116"/>
      <c r="T113" s="116"/>
      <c r="U113" s="116"/>
      <c r="V113" s="116"/>
      <c r="W113" s="116"/>
      <c r="X113" s="116"/>
    </row>
    <row r="114">
      <c r="A114" s="116"/>
      <c r="B114" s="116"/>
      <c r="C114" s="287"/>
      <c r="D114" s="238"/>
      <c r="E114" s="116"/>
      <c r="F114" s="116"/>
      <c r="G114" s="129"/>
      <c r="H114" s="149"/>
      <c r="I114" s="116"/>
      <c r="J114" s="116"/>
      <c r="K114" s="116"/>
      <c r="L114" s="582"/>
      <c r="M114" s="116"/>
      <c r="N114" s="116"/>
      <c r="O114" s="582"/>
      <c r="P114" s="116"/>
      <c r="Q114" s="116"/>
      <c r="R114" s="116"/>
      <c r="S114" s="116"/>
      <c r="T114" s="116"/>
      <c r="U114" s="116"/>
      <c r="V114" s="116"/>
      <c r="W114" s="116"/>
      <c r="X114" s="116"/>
    </row>
    <row r="115">
      <c r="A115" s="116"/>
      <c r="B115" s="116"/>
      <c r="C115" s="287"/>
      <c r="D115" s="238"/>
      <c r="E115" s="116"/>
      <c r="F115" s="116"/>
      <c r="G115" s="129"/>
      <c r="H115" s="149"/>
      <c r="I115" s="116"/>
      <c r="J115" s="116"/>
      <c r="K115" s="116"/>
      <c r="L115" s="582"/>
      <c r="M115" s="116"/>
      <c r="N115" s="116"/>
      <c r="O115" s="582"/>
      <c r="P115" s="116"/>
      <c r="Q115" s="116"/>
      <c r="R115" s="116"/>
      <c r="S115" s="116"/>
      <c r="T115" s="116"/>
      <c r="U115" s="116"/>
      <c r="V115" s="116"/>
      <c r="W115" s="116"/>
      <c r="X115" s="116"/>
    </row>
    <row r="116">
      <c r="A116" s="116"/>
      <c r="B116" s="116"/>
      <c r="C116" s="287"/>
      <c r="D116" s="238"/>
      <c r="E116" s="116"/>
      <c r="F116" s="116"/>
      <c r="G116" s="129"/>
      <c r="H116" s="149"/>
      <c r="I116" s="116"/>
      <c r="J116" s="116"/>
      <c r="K116" s="116"/>
      <c r="L116" s="582"/>
      <c r="M116" s="116"/>
      <c r="N116" s="116"/>
      <c r="O116" s="582"/>
      <c r="P116" s="116"/>
      <c r="Q116" s="116"/>
      <c r="R116" s="116"/>
      <c r="S116" s="116"/>
      <c r="T116" s="116"/>
      <c r="U116" s="116"/>
      <c r="V116" s="116"/>
      <c r="W116" s="116"/>
      <c r="X116" s="116"/>
    </row>
    <row r="117">
      <c r="A117" s="116"/>
      <c r="B117" s="116"/>
      <c r="C117" s="287"/>
      <c r="D117" s="238"/>
      <c r="E117" s="116"/>
      <c r="F117" s="116"/>
      <c r="G117" s="129"/>
      <c r="H117" s="149"/>
      <c r="I117" s="116"/>
      <c r="J117" s="116"/>
      <c r="K117" s="116"/>
      <c r="L117" s="582"/>
      <c r="M117" s="116"/>
      <c r="N117" s="116"/>
      <c r="O117" s="582"/>
      <c r="P117" s="116"/>
      <c r="Q117" s="116"/>
      <c r="R117" s="116"/>
      <c r="S117" s="116"/>
      <c r="T117" s="116"/>
      <c r="U117" s="116"/>
      <c r="V117" s="116"/>
      <c r="W117" s="116"/>
      <c r="X117" s="116"/>
    </row>
    <row r="118">
      <c r="A118" s="116"/>
      <c r="B118" s="116"/>
      <c r="C118" s="287"/>
      <c r="D118" s="238"/>
      <c r="E118" s="116"/>
      <c r="F118" s="116"/>
      <c r="G118" s="129"/>
      <c r="H118" s="149"/>
      <c r="I118" s="116"/>
      <c r="J118" s="116"/>
      <c r="K118" s="116"/>
      <c r="L118" s="582"/>
      <c r="M118" s="116"/>
      <c r="N118" s="116"/>
      <c r="O118" s="582"/>
      <c r="P118" s="116"/>
      <c r="Q118" s="116"/>
      <c r="R118" s="116"/>
      <c r="S118" s="116"/>
      <c r="T118" s="116"/>
      <c r="U118" s="116"/>
      <c r="V118" s="116"/>
      <c r="W118" s="116"/>
      <c r="X118" s="116"/>
    </row>
    <row r="119">
      <c r="A119" s="116"/>
      <c r="B119" s="116"/>
      <c r="C119" s="287"/>
      <c r="D119" s="238"/>
      <c r="E119" s="116"/>
      <c r="F119" s="116"/>
      <c r="G119" s="129"/>
      <c r="H119" s="149"/>
      <c r="I119" s="116"/>
      <c r="J119" s="116"/>
      <c r="K119" s="116"/>
      <c r="L119" s="582"/>
      <c r="M119" s="116"/>
      <c r="N119" s="116"/>
      <c r="O119" s="582"/>
      <c r="P119" s="116"/>
      <c r="Q119" s="116"/>
      <c r="R119" s="116"/>
      <c r="S119" s="116"/>
      <c r="T119" s="116"/>
      <c r="U119" s="116"/>
      <c r="V119" s="116"/>
      <c r="W119" s="116"/>
      <c r="X119" s="116"/>
    </row>
    <row r="120">
      <c r="A120" s="116"/>
      <c r="B120" s="116"/>
      <c r="C120" s="287"/>
      <c r="D120" s="238"/>
      <c r="E120" s="116"/>
      <c r="F120" s="116"/>
      <c r="G120" s="129"/>
      <c r="H120" s="149"/>
      <c r="I120" s="116"/>
      <c r="J120" s="116"/>
      <c r="K120" s="116"/>
      <c r="L120" s="582"/>
      <c r="M120" s="116"/>
      <c r="N120" s="116"/>
      <c r="O120" s="582"/>
      <c r="P120" s="116"/>
      <c r="Q120" s="116"/>
      <c r="R120" s="116"/>
      <c r="S120" s="116"/>
      <c r="T120" s="116"/>
      <c r="U120" s="116"/>
      <c r="V120" s="116"/>
      <c r="W120" s="116"/>
      <c r="X120" s="116"/>
    </row>
    <row r="121">
      <c r="A121" s="116"/>
      <c r="B121" s="116"/>
      <c r="C121" s="287"/>
      <c r="D121" s="238"/>
      <c r="E121" s="116"/>
      <c r="F121" s="116"/>
      <c r="G121" s="129"/>
      <c r="H121" s="149"/>
      <c r="I121" s="116"/>
      <c r="J121" s="116"/>
      <c r="K121" s="116"/>
      <c r="L121" s="582"/>
      <c r="M121" s="116"/>
      <c r="N121" s="116"/>
      <c r="O121" s="582"/>
      <c r="P121" s="116"/>
      <c r="Q121" s="116"/>
      <c r="R121" s="116"/>
      <c r="S121" s="116"/>
      <c r="T121" s="116"/>
      <c r="U121" s="116"/>
      <c r="V121" s="116"/>
      <c r="W121" s="116"/>
      <c r="X121" s="116"/>
    </row>
    <row r="122">
      <c r="A122" s="116"/>
      <c r="B122" s="116"/>
      <c r="C122" s="287"/>
      <c r="D122" s="238"/>
      <c r="E122" s="116"/>
      <c r="F122" s="116"/>
      <c r="G122" s="129"/>
      <c r="H122" s="149"/>
      <c r="I122" s="116"/>
      <c r="J122" s="116"/>
      <c r="K122" s="116"/>
      <c r="L122" s="582"/>
      <c r="M122" s="116"/>
      <c r="N122" s="116"/>
      <c r="O122" s="582"/>
      <c r="P122" s="116"/>
      <c r="Q122" s="116"/>
      <c r="R122" s="116"/>
      <c r="S122" s="116"/>
      <c r="T122" s="116"/>
      <c r="U122" s="116"/>
      <c r="V122" s="116"/>
      <c r="W122" s="116"/>
      <c r="X122" s="116"/>
    </row>
    <row r="123">
      <c r="A123" s="116"/>
      <c r="B123" s="116"/>
      <c r="C123" s="287"/>
      <c r="D123" s="238"/>
      <c r="E123" s="116"/>
      <c r="F123" s="116"/>
      <c r="G123" s="129"/>
      <c r="H123" s="149"/>
      <c r="I123" s="116"/>
      <c r="J123" s="116"/>
      <c r="K123" s="116"/>
      <c r="L123" s="582"/>
      <c r="M123" s="116"/>
      <c r="N123" s="116"/>
      <c r="O123" s="582"/>
      <c r="P123" s="116"/>
      <c r="Q123" s="116"/>
      <c r="R123" s="116"/>
      <c r="S123" s="116"/>
      <c r="T123" s="116"/>
      <c r="U123" s="116"/>
      <c r="V123" s="116"/>
      <c r="W123" s="116"/>
      <c r="X123" s="116"/>
    </row>
    <row r="124">
      <c r="A124" s="116"/>
      <c r="B124" s="116"/>
      <c r="C124" s="287"/>
      <c r="D124" s="238"/>
      <c r="E124" s="116"/>
      <c r="F124" s="116"/>
      <c r="G124" s="129"/>
      <c r="H124" s="149"/>
      <c r="I124" s="116"/>
      <c r="J124" s="116"/>
      <c r="K124" s="116"/>
      <c r="L124" s="582"/>
      <c r="M124" s="116"/>
      <c r="N124" s="116"/>
      <c r="O124" s="582"/>
      <c r="P124" s="116"/>
      <c r="Q124" s="116"/>
      <c r="R124" s="116"/>
      <c r="S124" s="116"/>
      <c r="T124" s="116"/>
      <c r="U124" s="116"/>
      <c r="V124" s="116"/>
      <c r="W124" s="116"/>
      <c r="X124" s="116"/>
    </row>
    <row r="125">
      <c r="A125" s="116"/>
      <c r="B125" s="116"/>
      <c r="C125" s="287"/>
      <c r="D125" s="238"/>
      <c r="E125" s="116"/>
      <c r="F125" s="116"/>
      <c r="G125" s="129"/>
      <c r="H125" s="149"/>
      <c r="I125" s="116"/>
      <c r="J125" s="116"/>
      <c r="K125" s="116"/>
      <c r="L125" s="582"/>
      <c r="M125" s="116"/>
      <c r="N125" s="116"/>
      <c r="O125" s="582"/>
      <c r="P125" s="116"/>
      <c r="Q125" s="116"/>
      <c r="R125" s="116"/>
      <c r="S125" s="116"/>
      <c r="T125" s="116"/>
      <c r="U125" s="116"/>
      <c r="V125" s="116"/>
      <c r="W125" s="116"/>
      <c r="X125" s="116"/>
    </row>
    <row r="126">
      <c r="A126" s="116"/>
      <c r="B126" s="116"/>
      <c r="C126" s="287"/>
      <c r="D126" s="238"/>
      <c r="E126" s="116"/>
      <c r="F126" s="116"/>
      <c r="G126" s="129"/>
      <c r="H126" s="149"/>
      <c r="I126" s="116"/>
      <c r="J126" s="116"/>
      <c r="K126" s="116"/>
      <c r="L126" s="582"/>
      <c r="M126" s="116"/>
      <c r="N126" s="116"/>
      <c r="O126" s="582"/>
      <c r="P126" s="116"/>
      <c r="Q126" s="116"/>
      <c r="R126" s="116"/>
      <c r="S126" s="116"/>
      <c r="T126" s="116"/>
      <c r="U126" s="116"/>
      <c r="V126" s="116"/>
      <c r="W126" s="116"/>
      <c r="X126" s="116"/>
    </row>
    <row r="127">
      <c r="A127" s="116"/>
      <c r="B127" s="116"/>
      <c r="C127" s="287"/>
      <c r="D127" s="238"/>
      <c r="E127" s="116"/>
      <c r="F127" s="116"/>
      <c r="G127" s="129"/>
      <c r="H127" s="149"/>
      <c r="I127" s="116"/>
      <c r="J127" s="116"/>
      <c r="K127" s="116"/>
      <c r="L127" s="582"/>
      <c r="M127" s="116"/>
      <c r="N127" s="116"/>
      <c r="O127" s="582"/>
      <c r="P127" s="116"/>
      <c r="Q127" s="116"/>
      <c r="R127" s="116"/>
      <c r="S127" s="116"/>
      <c r="T127" s="116"/>
      <c r="U127" s="116"/>
      <c r="V127" s="116"/>
      <c r="W127" s="116"/>
      <c r="X127" s="116"/>
    </row>
    <row r="128">
      <c r="A128" s="116"/>
      <c r="B128" s="116"/>
      <c r="C128" s="287"/>
      <c r="D128" s="238"/>
      <c r="E128" s="116"/>
      <c r="F128" s="116"/>
      <c r="G128" s="129"/>
      <c r="H128" s="149"/>
      <c r="I128" s="116"/>
      <c r="J128" s="116"/>
      <c r="K128" s="116"/>
      <c r="L128" s="582"/>
      <c r="M128" s="116"/>
      <c r="N128" s="116"/>
      <c r="O128" s="582"/>
      <c r="P128" s="116"/>
      <c r="Q128" s="116"/>
      <c r="R128" s="116"/>
      <c r="S128" s="116"/>
      <c r="T128" s="116"/>
      <c r="U128" s="116"/>
      <c r="V128" s="116"/>
      <c r="W128" s="116"/>
      <c r="X128" s="116"/>
    </row>
    <row r="129">
      <c r="A129" s="116"/>
      <c r="B129" s="116"/>
      <c r="C129" s="287"/>
      <c r="D129" s="238"/>
      <c r="E129" s="116"/>
      <c r="F129" s="116"/>
      <c r="G129" s="129"/>
      <c r="H129" s="149"/>
      <c r="I129" s="116"/>
      <c r="J129" s="116"/>
      <c r="K129" s="116"/>
      <c r="L129" s="582"/>
      <c r="M129" s="116"/>
      <c r="N129" s="116"/>
      <c r="O129" s="582"/>
      <c r="P129" s="116"/>
      <c r="Q129" s="116"/>
      <c r="R129" s="116"/>
      <c r="S129" s="116"/>
      <c r="T129" s="116"/>
      <c r="U129" s="116"/>
      <c r="V129" s="116"/>
      <c r="W129" s="116"/>
      <c r="X129" s="116"/>
    </row>
    <row r="130">
      <c r="A130" s="116"/>
      <c r="B130" s="116"/>
      <c r="C130" s="287"/>
      <c r="D130" s="238"/>
      <c r="E130" s="116"/>
      <c r="F130" s="116"/>
      <c r="G130" s="129"/>
      <c r="H130" s="149"/>
      <c r="I130" s="116"/>
      <c r="J130" s="116"/>
      <c r="K130" s="116"/>
      <c r="L130" s="582"/>
      <c r="M130" s="116"/>
      <c r="N130" s="116"/>
      <c r="O130" s="582"/>
      <c r="P130" s="116"/>
      <c r="Q130" s="116"/>
      <c r="R130" s="116"/>
      <c r="S130" s="116"/>
      <c r="T130" s="116"/>
      <c r="U130" s="116"/>
      <c r="V130" s="116"/>
      <c r="W130" s="116"/>
      <c r="X130" s="116"/>
    </row>
    <row r="131">
      <c r="A131" s="116"/>
      <c r="B131" s="116"/>
      <c r="C131" s="287"/>
      <c r="D131" s="238"/>
      <c r="E131" s="116"/>
      <c r="F131" s="116"/>
      <c r="G131" s="129"/>
      <c r="H131" s="149"/>
      <c r="I131" s="116"/>
      <c r="J131" s="116"/>
      <c r="K131" s="116"/>
      <c r="L131" s="582"/>
      <c r="M131" s="116"/>
      <c r="N131" s="116"/>
      <c r="O131" s="582"/>
      <c r="P131" s="116"/>
      <c r="Q131" s="116"/>
      <c r="R131" s="116"/>
      <c r="S131" s="116"/>
      <c r="T131" s="116"/>
      <c r="U131" s="116"/>
      <c r="V131" s="116"/>
      <c r="W131" s="116"/>
      <c r="X131" s="116"/>
    </row>
    <row r="132">
      <c r="A132" s="116"/>
      <c r="B132" s="116"/>
      <c r="C132" s="287"/>
      <c r="D132" s="238"/>
      <c r="E132" s="116"/>
      <c r="F132" s="116"/>
      <c r="G132" s="129"/>
      <c r="H132" s="149"/>
      <c r="I132" s="116"/>
      <c r="J132" s="116"/>
      <c r="K132" s="116"/>
      <c r="L132" s="582"/>
      <c r="M132" s="116"/>
      <c r="N132" s="116"/>
      <c r="O132" s="582"/>
      <c r="P132" s="116"/>
      <c r="Q132" s="116"/>
      <c r="R132" s="116"/>
      <c r="S132" s="116"/>
      <c r="T132" s="116"/>
      <c r="U132" s="116"/>
      <c r="V132" s="116"/>
      <c r="W132" s="116"/>
      <c r="X132" s="116"/>
    </row>
    <row r="133">
      <c r="A133" s="116"/>
      <c r="B133" s="116"/>
      <c r="C133" s="287"/>
      <c r="D133" s="238"/>
      <c r="E133" s="116"/>
      <c r="F133" s="116"/>
      <c r="G133" s="129"/>
      <c r="H133" s="149"/>
      <c r="I133" s="116"/>
      <c r="J133" s="116"/>
      <c r="K133" s="116"/>
      <c r="L133" s="582"/>
      <c r="M133" s="116"/>
      <c r="N133" s="116"/>
      <c r="O133" s="582"/>
      <c r="P133" s="116"/>
      <c r="Q133" s="116"/>
      <c r="R133" s="116"/>
      <c r="S133" s="116"/>
      <c r="T133" s="116"/>
      <c r="U133" s="116"/>
      <c r="V133" s="116"/>
      <c r="W133" s="116"/>
      <c r="X133" s="116"/>
    </row>
    <row r="134">
      <c r="A134" s="116"/>
      <c r="B134" s="116"/>
      <c r="C134" s="287"/>
      <c r="D134" s="238"/>
      <c r="E134" s="116"/>
      <c r="F134" s="116"/>
      <c r="G134" s="129"/>
      <c r="H134" s="149"/>
      <c r="I134" s="116"/>
      <c r="J134" s="116"/>
      <c r="K134" s="116"/>
      <c r="L134" s="582"/>
      <c r="M134" s="116"/>
      <c r="N134" s="116"/>
      <c r="O134" s="582"/>
      <c r="P134" s="116"/>
      <c r="Q134" s="116"/>
      <c r="R134" s="116"/>
      <c r="S134" s="116"/>
      <c r="T134" s="116"/>
      <c r="U134" s="116"/>
      <c r="V134" s="116"/>
      <c r="W134" s="116"/>
      <c r="X134" s="116"/>
    </row>
    <row r="135">
      <c r="A135" s="116"/>
      <c r="B135" s="116"/>
      <c r="C135" s="287"/>
      <c r="D135" s="238"/>
      <c r="E135" s="116"/>
      <c r="F135" s="116"/>
      <c r="G135" s="129"/>
      <c r="H135" s="149"/>
      <c r="I135" s="116"/>
      <c r="J135" s="116"/>
      <c r="K135" s="116"/>
      <c r="L135" s="582"/>
      <c r="M135" s="116"/>
      <c r="N135" s="116"/>
      <c r="O135" s="582"/>
      <c r="P135" s="116"/>
      <c r="Q135" s="116"/>
      <c r="R135" s="116"/>
      <c r="S135" s="116"/>
      <c r="T135" s="116"/>
      <c r="U135" s="116"/>
      <c r="V135" s="116"/>
      <c r="W135" s="116"/>
      <c r="X135" s="116"/>
    </row>
    <row r="136">
      <c r="A136" s="116"/>
      <c r="B136" s="116"/>
      <c r="C136" s="287"/>
      <c r="D136" s="238"/>
      <c r="E136" s="116"/>
      <c r="F136" s="116"/>
      <c r="G136" s="129"/>
      <c r="H136" s="149"/>
      <c r="I136" s="116"/>
      <c r="J136" s="116"/>
      <c r="K136" s="116"/>
      <c r="L136" s="582"/>
      <c r="M136" s="116"/>
      <c r="N136" s="116"/>
      <c r="O136" s="582"/>
      <c r="P136" s="116"/>
      <c r="Q136" s="116"/>
      <c r="R136" s="116"/>
      <c r="S136" s="116"/>
      <c r="T136" s="116"/>
      <c r="U136" s="116"/>
      <c r="V136" s="116"/>
      <c r="W136" s="116"/>
      <c r="X136" s="116"/>
    </row>
    <row r="137">
      <c r="A137" s="116"/>
      <c r="B137" s="116"/>
      <c r="C137" s="287"/>
      <c r="D137" s="238"/>
      <c r="E137" s="116"/>
      <c r="F137" s="116"/>
      <c r="G137" s="129"/>
      <c r="H137" s="149"/>
      <c r="I137" s="116"/>
      <c r="J137" s="116"/>
      <c r="K137" s="116"/>
      <c r="L137" s="582"/>
      <c r="M137" s="116"/>
      <c r="N137" s="116"/>
      <c r="O137" s="582"/>
      <c r="P137" s="116"/>
      <c r="Q137" s="116"/>
      <c r="R137" s="116"/>
      <c r="S137" s="116"/>
      <c r="T137" s="116"/>
      <c r="U137" s="116"/>
      <c r="V137" s="116"/>
      <c r="W137" s="116"/>
      <c r="X137" s="116"/>
    </row>
    <row r="138">
      <c r="A138" s="116"/>
      <c r="B138" s="116"/>
      <c r="C138" s="287"/>
      <c r="D138" s="238"/>
      <c r="E138" s="116"/>
      <c r="F138" s="116"/>
      <c r="G138" s="129"/>
      <c r="H138" s="149"/>
      <c r="I138" s="116"/>
      <c r="J138" s="116"/>
      <c r="K138" s="116"/>
      <c r="L138" s="582"/>
      <c r="M138" s="116"/>
      <c r="N138" s="116"/>
      <c r="O138" s="582"/>
      <c r="P138" s="116"/>
      <c r="Q138" s="116"/>
      <c r="R138" s="116"/>
      <c r="S138" s="116"/>
      <c r="T138" s="116"/>
      <c r="U138" s="116"/>
      <c r="V138" s="116"/>
      <c r="W138" s="116"/>
      <c r="X138" s="116"/>
    </row>
    <row r="139">
      <c r="A139" s="116"/>
      <c r="B139" s="116"/>
      <c r="C139" s="287"/>
      <c r="D139" s="238"/>
      <c r="E139" s="116"/>
      <c r="F139" s="116"/>
      <c r="G139" s="129"/>
      <c r="H139" s="149"/>
      <c r="I139" s="116"/>
      <c r="J139" s="116"/>
      <c r="K139" s="116"/>
      <c r="L139" s="582"/>
      <c r="M139" s="116"/>
      <c r="N139" s="116"/>
      <c r="O139" s="582"/>
      <c r="P139" s="116"/>
      <c r="Q139" s="116"/>
      <c r="R139" s="116"/>
      <c r="S139" s="116"/>
      <c r="T139" s="116"/>
      <c r="U139" s="116"/>
      <c r="V139" s="116"/>
      <c r="W139" s="116"/>
      <c r="X139" s="116"/>
    </row>
    <row r="140">
      <c r="A140" s="116"/>
      <c r="B140" s="116"/>
      <c r="C140" s="287"/>
      <c r="D140" s="238"/>
      <c r="E140" s="116"/>
      <c r="F140" s="116"/>
      <c r="G140" s="129"/>
      <c r="H140" s="149"/>
      <c r="I140" s="116"/>
      <c r="J140" s="116"/>
      <c r="K140" s="116"/>
      <c r="L140" s="582"/>
      <c r="M140" s="116"/>
      <c r="N140" s="116"/>
      <c r="O140" s="582"/>
      <c r="P140" s="116"/>
      <c r="Q140" s="116"/>
      <c r="R140" s="116"/>
      <c r="S140" s="116"/>
      <c r="T140" s="116"/>
      <c r="U140" s="116"/>
      <c r="V140" s="116"/>
      <c r="W140" s="116"/>
      <c r="X140" s="116"/>
    </row>
    <row r="141">
      <c r="A141" s="116"/>
      <c r="B141" s="116"/>
      <c r="C141" s="287"/>
      <c r="D141" s="238"/>
      <c r="E141" s="116"/>
      <c r="F141" s="116"/>
      <c r="G141" s="129"/>
      <c r="H141" s="149"/>
      <c r="I141" s="116"/>
      <c r="J141" s="116"/>
      <c r="K141" s="116"/>
      <c r="L141" s="582"/>
      <c r="M141" s="116"/>
      <c r="N141" s="116"/>
      <c r="O141" s="582"/>
      <c r="P141" s="116"/>
      <c r="Q141" s="116"/>
      <c r="R141" s="116"/>
      <c r="S141" s="116"/>
      <c r="T141" s="116"/>
      <c r="U141" s="116"/>
      <c r="V141" s="116"/>
      <c r="W141" s="116"/>
      <c r="X141" s="116"/>
    </row>
    <row r="142">
      <c r="A142" s="116"/>
      <c r="B142" s="116"/>
      <c r="C142" s="287"/>
      <c r="D142" s="238"/>
      <c r="E142" s="116"/>
      <c r="F142" s="116"/>
      <c r="G142" s="129"/>
      <c r="H142" s="149"/>
      <c r="I142" s="116"/>
      <c r="J142" s="116"/>
      <c r="K142" s="116"/>
      <c r="L142" s="582"/>
      <c r="M142" s="116"/>
      <c r="N142" s="116"/>
      <c r="O142" s="582"/>
      <c r="P142" s="116"/>
      <c r="Q142" s="116"/>
      <c r="R142" s="116"/>
      <c r="S142" s="116"/>
      <c r="T142" s="116"/>
      <c r="U142" s="116"/>
      <c r="V142" s="116"/>
      <c r="W142" s="116"/>
      <c r="X142" s="116"/>
    </row>
    <row r="143">
      <c r="A143" s="116"/>
      <c r="B143" s="116"/>
      <c r="C143" s="287"/>
      <c r="D143" s="238"/>
      <c r="E143" s="116"/>
      <c r="F143" s="116"/>
      <c r="G143" s="129"/>
      <c r="H143" s="149"/>
      <c r="I143" s="116"/>
      <c r="J143" s="116"/>
      <c r="K143" s="116"/>
      <c r="L143" s="582"/>
      <c r="M143" s="116"/>
      <c r="N143" s="116"/>
      <c r="O143" s="582"/>
      <c r="P143" s="116"/>
      <c r="Q143" s="116"/>
      <c r="R143" s="116"/>
      <c r="S143" s="116"/>
      <c r="T143" s="116"/>
      <c r="U143" s="116"/>
      <c r="V143" s="116"/>
      <c r="W143" s="116"/>
      <c r="X143" s="116"/>
    </row>
    <row r="144">
      <c r="A144" s="116"/>
      <c r="B144" s="116"/>
      <c r="C144" s="287"/>
      <c r="D144" s="238"/>
      <c r="E144" s="116"/>
      <c r="F144" s="116"/>
      <c r="G144" s="129"/>
      <c r="H144" s="149"/>
      <c r="I144" s="116"/>
      <c r="J144" s="116"/>
      <c r="K144" s="116"/>
      <c r="L144" s="582"/>
      <c r="M144" s="116"/>
      <c r="N144" s="116"/>
      <c r="O144" s="582"/>
      <c r="P144" s="116"/>
      <c r="Q144" s="116"/>
      <c r="R144" s="116"/>
      <c r="S144" s="116"/>
      <c r="T144" s="116"/>
      <c r="U144" s="116"/>
      <c r="V144" s="116"/>
      <c r="W144" s="116"/>
      <c r="X144" s="116"/>
    </row>
    <row r="145">
      <c r="A145" s="116"/>
      <c r="B145" s="116"/>
      <c r="C145" s="287"/>
      <c r="D145" s="238"/>
      <c r="E145" s="116"/>
      <c r="F145" s="116"/>
      <c r="G145" s="129"/>
      <c r="H145" s="149"/>
      <c r="I145" s="116"/>
      <c r="J145" s="116"/>
      <c r="K145" s="116"/>
      <c r="L145" s="582"/>
      <c r="M145" s="116"/>
      <c r="N145" s="116"/>
      <c r="O145" s="582"/>
      <c r="P145" s="116"/>
      <c r="Q145" s="116"/>
      <c r="R145" s="116"/>
      <c r="S145" s="116"/>
      <c r="T145" s="116"/>
      <c r="U145" s="116"/>
      <c r="V145" s="116"/>
      <c r="W145" s="116"/>
      <c r="X145" s="116"/>
    </row>
    <row r="146">
      <c r="A146" s="116"/>
      <c r="B146" s="116"/>
      <c r="C146" s="287"/>
      <c r="D146" s="238"/>
      <c r="E146" s="116"/>
      <c r="F146" s="116"/>
      <c r="G146" s="129"/>
      <c r="H146" s="149"/>
      <c r="I146" s="116"/>
      <c r="J146" s="116"/>
      <c r="K146" s="116"/>
      <c r="L146" s="582"/>
      <c r="M146" s="116"/>
      <c r="N146" s="116"/>
      <c r="O146" s="582"/>
      <c r="P146" s="116"/>
      <c r="Q146" s="116"/>
      <c r="R146" s="116"/>
      <c r="S146" s="116"/>
      <c r="T146" s="116"/>
      <c r="U146" s="116"/>
      <c r="V146" s="116"/>
      <c r="W146" s="116"/>
      <c r="X146" s="116"/>
    </row>
    <row r="147">
      <c r="A147" s="116"/>
      <c r="B147" s="116"/>
      <c r="C147" s="287"/>
      <c r="D147" s="238"/>
      <c r="E147" s="116"/>
      <c r="F147" s="116"/>
      <c r="G147" s="129"/>
      <c r="H147" s="149"/>
      <c r="I147" s="116"/>
      <c r="J147" s="116"/>
      <c r="K147" s="116"/>
      <c r="L147" s="582"/>
      <c r="M147" s="116"/>
      <c r="N147" s="116"/>
      <c r="O147" s="582"/>
      <c r="P147" s="116"/>
      <c r="Q147" s="116"/>
      <c r="R147" s="116"/>
      <c r="S147" s="116"/>
      <c r="T147" s="116"/>
      <c r="U147" s="116"/>
      <c r="V147" s="116"/>
      <c r="W147" s="116"/>
      <c r="X147" s="116"/>
    </row>
    <row r="148">
      <c r="A148" s="116"/>
      <c r="B148" s="116"/>
      <c r="C148" s="287"/>
      <c r="D148" s="238"/>
      <c r="E148" s="116"/>
      <c r="F148" s="116"/>
      <c r="G148" s="129"/>
      <c r="H148" s="149"/>
      <c r="I148" s="116"/>
      <c r="J148" s="116"/>
      <c r="K148" s="116"/>
      <c r="L148" s="582"/>
      <c r="M148" s="116"/>
      <c r="N148" s="116"/>
      <c r="O148" s="582"/>
      <c r="P148" s="116"/>
      <c r="Q148" s="116"/>
      <c r="R148" s="116"/>
      <c r="S148" s="116"/>
      <c r="T148" s="116"/>
      <c r="U148" s="116"/>
      <c r="V148" s="116"/>
      <c r="W148" s="116"/>
      <c r="X148" s="116"/>
    </row>
    <row r="149">
      <c r="A149" s="116"/>
      <c r="B149" s="116"/>
      <c r="C149" s="287"/>
      <c r="D149" s="238"/>
      <c r="E149" s="116"/>
      <c r="F149" s="116"/>
      <c r="G149" s="129"/>
      <c r="H149" s="149"/>
      <c r="I149" s="116"/>
      <c r="J149" s="116"/>
      <c r="K149" s="116"/>
      <c r="L149" s="582"/>
      <c r="M149" s="116"/>
      <c r="N149" s="116"/>
      <c r="O149" s="582"/>
      <c r="P149" s="116"/>
      <c r="Q149" s="116"/>
      <c r="R149" s="116"/>
      <c r="S149" s="116"/>
      <c r="T149" s="116"/>
      <c r="U149" s="116"/>
      <c r="V149" s="116"/>
      <c r="W149" s="116"/>
      <c r="X149" s="116"/>
    </row>
    <row r="150">
      <c r="A150" s="116"/>
      <c r="B150" s="116"/>
      <c r="C150" s="287"/>
      <c r="D150" s="238"/>
      <c r="E150" s="116"/>
      <c r="F150" s="116"/>
      <c r="G150" s="129"/>
      <c r="H150" s="149"/>
      <c r="I150" s="116"/>
      <c r="J150" s="116"/>
      <c r="K150" s="116"/>
      <c r="L150" s="582"/>
      <c r="M150" s="116"/>
      <c r="N150" s="116"/>
      <c r="O150" s="582"/>
      <c r="P150" s="116"/>
      <c r="Q150" s="116"/>
      <c r="R150" s="116"/>
      <c r="S150" s="116"/>
      <c r="T150" s="116"/>
      <c r="U150" s="116"/>
      <c r="V150" s="116"/>
      <c r="W150" s="116"/>
      <c r="X150" s="116"/>
    </row>
    <row r="151">
      <c r="A151" s="116"/>
      <c r="B151" s="116"/>
      <c r="C151" s="287"/>
      <c r="D151" s="238"/>
      <c r="E151" s="116"/>
      <c r="F151" s="116"/>
      <c r="G151" s="129"/>
      <c r="H151" s="149"/>
      <c r="I151" s="116"/>
      <c r="J151" s="116"/>
      <c r="K151" s="116"/>
      <c r="L151" s="582"/>
      <c r="M151" s="116"/>
      <c r="N151" s="116"/>
      <c r="O151" s="582"/>
      <c r="P151" s="116"/>
      <c r="Q151" s="116"/>
      <c r="R151" s="116"/>
      <c r="S151" s="116"/>
      <c r="T151" s="116"/>
      <c r="U151" s="116"/>
      <c r="V151" s="116"/>
      <c r="W151" s="116"/>
      <c r="X151" s="116"/>
    </row>
    <row r="152">
      <c r="A152" s="116"/>
      <c r="B152" s="116"/>
      <c r="C152" s="287"/>
      <c r="D152" s="238"/>
      <c r="E152" s="116"/>
      <c r="F152" s="116"/>
      <c r="G152" s="129"/>
      <c r="H152" s="149"/>
      <c r="I152" s="116"/>
      <c r="J152" s="116"/>
      <c r="K152" s="116"/>
      <c r="L152" s="582"/>
      <c r="M152" s="116"/>
      <c r="N152" s="116"/>
      <c r="O152" s="582"/>
      <c r="P152" s="116"/>
      <c r="Q152" s="116"/>
      <c r="R152" s="116"/>
      <c r="S152" s="116"/>
      <c r="T152" s="116"/>
      <c r="U152" s="116"/>
      <c r="V152" s="116"/>
      <c r="W152" s="116"/>
      <c r="X152" s="116"/>
    </row>
    <row r="153">
      <c r="A153" s="116"/>
      <c r="B153" s="116"/>
      <c r="C153" s="287"/>
      <c r="D153" s="238"/>
      <c r="E153" s="116"/>
      <c r="F153" s="116"/>
      <c r="G153" s="129"/>
      <c r="H153" s="149"/>
      <c r="I153" s="116"/>
      <c r="J153" s="116"/>
      <c r="K153" s="116"/>
      <c r="L153" s="582"/>
      <c r="M153" s="116"/>
      <c r="N153" s="116"/>
      <c r="O153" s="582"/>
      <c r="P153" s="116"/>
      <c r="Q153" s="116"/>
      <c r="R153" s="116"/>
      <c r="S153" s="116"/>
      <c r="T153" s="116"/>
      <c r="U153" s="116"/>
      <c r="V153" s="116"/>
      <c r="W153" s="116"/>
      <c r="X153" s="116"/>
    </row>
    <row r="154">
      <c r="A154" s="116"/>
      <c r="B154" s="116"/>
      <c r="C154" s="287"/>
      <c r="D154" s="238"/>
      <c r="E154" s="116"/>
      <c r="F154" s="116"/>
      <c r="G154" s="129"/>
      <c r="H154" s="149"/>
      <c r="I154" s="116"/>
      <c r="J154" s="116"/>
      <c r="K154" s="116"/>
      <c r="L154" s="582"/>
      <c r="M154" s="116"/>
      <c r="N154" s="116"/>
      <c r="O154" s="582"/>
      <c r="P154" s="116"/>
      <c r="Q154" s="116"/>
      <c r="R154" s="116"/>
      <c r="S154" s="116"/>
      <c r="T154" s="116"/>
      <c r="U154" s="116"/>
      <c r="V154" s="116"/>
      <c r="W154" s="116"/>
      <c r="X154" s="116"/>
    </row>
    <row r="155">
      <c r="A155" s="116"/>
      <c r="B155" s="116"/>
      <c r="C155" s="287"/>
      <c r="D155" s="238"/>
      <c r="E155" s="116"/>
      <c r="F155" s="116"/>
      <c r="G155" s="129"/>
      <c r="H155" s="149"/>
      <c r="I155" s="116"/>
      <c r="J155" s="116"/>
      <c r="K155" s="116"/>
      <c r="L155" s="582"/>
      <c r="M155" s="116"/>
      <c r="N155" s="116"/>
      <c r="O155" s="582"/>
      <c r="P155" s="116"/>
      <c r="Q155" s="116"/>
      <c r="R155" s="116"/>
      <c r="S155" s="116"/>
      <c r="T155" s="116"/>
      <c r="U155" s="116"/>
      <c r="V155" s="116"/>
      <c r="W155" s="116"/>
      <c r="X155" s="116"/>
    </row>
    <row r="156">
      <c r="A156" s="116"/>
      <c r="B156" s="116"/>
      <c r="C156" s="287"/>
      <c r="D156" s="238"/>
      <c r="E156" s="116"/>
      <c r="F156" s="116"/>
      <c r="G156" s="129"/>
      <c r="H156" s="149"/>
      <c r="I156" s="116"/>
      <c r="J156" s="116"/>
      <c r="K156" s="116"/>
      <c r="L156" s="582"/>
      <c r="M156" s="116"/>
      <c r="N156" s="116"/>
      <c r="O156" s="582"/>
      <c r="P156" s="116"/>
      <c r="Q156" s="116"/>
      <c r="R156" s="116"/>
      <c r="S156" s="116"/>
      <c r="T156" s="116"/>
      <c r="U156" s="116"/>
      <c r="V156" s="116"/>
      <c r="W156" s="116"/>
      <c r="X156" s="116"/>
    </row>
    <row r="157">
      <c r="A157" s="116"/>
      <c r="B157" s="116"/>
      <c r="C157" s="287"/>
      <c r="D157" s="238"/>
      <c r="E157" s="116"/>
      <c r="F157" s="116"/>
      <c r="G157" s="129"/>
      <c r="H157" s="149"/>
      <c r="I157" s="116"/>
      <c r="J157" s="116"/>
      <c r="K157" s="116"/>
      <c r="L157" s="582"/>
      <c r="M157" s="116"/>
      <c r="N157" s="116"/>
      <c r="O157" s="582"/>
      <c r="P157" s="116"/>
      <c r="Q157" s="116"/>
      <c r="R157" s="116"/>
      <c r="S157" s="116"/>
      <c r="T157" s="116"/>
      <c r="U157" s="116"/>
      <c r="V157" s="116"/>
      <c r="W157" s="116"/>
      <c r="X157" s="116"/>
    </row>
    <row r="158">
      <c r="A158" s="116"/>
      <c r="B158" s="116"/>
      <c r="C158" s="287"/>
      <c r="D158" s="238"/>
      <c r="E158" s="116"/>
      <c r="F158" s="116"/>
      <c r="G158" s="129"/>
      <c r="H158" s="149"/>
      <c r="I158" s="116"/>
      <c r="J158" s="116"/>
      <c r="K158" s="116"/>
      <c r="L158" s="582"/>
      <c r="M158" s="116"/>
      <c r="N158" s="116"/>
      <c r="O158" s="582"/>
      <c r="P158" s="116"/>
      <c r="Q158" s="116"/>
      <c r="R158" s="116"/>
      <c r="S158" s="116"/>
      <c r="T158" s="116"/>
      <c r="U158" s="116"/>
      <c r="V158" s="116"/>
      <c r="W158" s="116"/>
      <c r="X158" s="116"/>
    </row>
    <row r="159">
      <c r="A159" s="116"/>
      <c r="B159" s="116"/>
      <c r="C159" s="287"/>
      <c r="D159" s="238"/>
      <c r="E159" s="116"/>
      <c r="F159" s="116"/>
      <c r="G159" s="129"/>
      <c r="H159" s="149"/>
      <c r="I159" s="116"/>
      <c r="J159" s="116"/>
      <c r="K159" s="116"/>
      <c r="L159" s="582"/>
      <c r="M159" s="116"/>
      <c r="N159" s="116"/>
      <c r="O159" s="582"/>
      <c r="P159" s="116"/>
      <c r="Q159" s="116"/>
      <c r="R159" s="116"/>
      <c r="S159" s="116"/>
      <c r="T159" s="116"/>
      <c r="U159" s="116"/>
      <c r="V159" s="116"/>
      <c r="W159" s="116"/>
      <c r="X159" s="116"/>
    </row>
    <row r="160">
      <c r="A160" s="116"/>
      <c r="B160" s="116"/>
      <c r="C160" s="287"/>
      <c r="D160" s="238"/>
      <c r="E160" s="116"/>
      <c r="F160" s="116"/>
      <c r="G160" s="129"/>
      <c r="H160" s="149"/>
      <c r="I160" s="116"/>
      <c r="J160" s="116"/>
      <c r="K160" s="116"/>
      <c r="L160" s="582"/>
      <c r="M160" s="116"/>
      <c r="N160" s="116"/>
      <c r="O160" s="582"/>
      <c r="P160" s="116"/>
      <c r="Q160" s="116"/>
      <c r="R160" s="116"/>
      <c r="S160" s="116"/>
      <c r="T160" s="116"/>
      <c r="U160" s="116"/>
      <c r="V160" s="116"/>
      <c r="W160" s="116"/>
      <c r="X160" s="116"/>
    </row>
    <row r="161" ht="15.75" customHeight="1">
      <c r="A161" s="116"/>
      <c r="B161" s="116"/>
      <c r="C161" s="287"/>
      <c r="D161" s="238"/>
      <c r="E161" s="116"/>
      <c r="F161" s="116"/>
      <c r="G161" s="129"/>
      <c r="H161" s="149"/>
      <c r="I161" s="116"/>
      <c r="J161" s="116"/>
      <c r="K161" s="116"/>
      <c r="L161" s="582"/>
      <c r="M161" s="116"/>
      <c r="N161" s="116"/>
      <c r="O161" s="582"/>
      <c r="P161" s="116"/>
      <c r="Q161" s="116"/>
      <c r="R161" s="116"/>
      <c r="S161" s="116"/>
      <c r="T161" s="116"/>
      <c r="U161" s="116"/>
      <c r="V161" s="116"/>
      <c r="W161" s="116"/>
      <c r="X161" s="116"/>
    </row>
    <row r="162" ht="15.75" customHeight="1">
      <c r="A162" s="116"/>
      <c r="B162" s="116"/>
      <c r="C162" s="287"/>
      <c r="D162" s="238"/>
      <c r="E162" s="116"/>
      <c r="F162" s="116"/>
      <c r="G162" s="129"/>
      <c r="H162" s="149"/>
      <c r="I162" s="116"/>
      <c r="J162" s="116"/>
      <c r="K162" s="116"/>
      <c r="L162" s="582"/>
      <c r="M162" s="116"/>
      <c r="N162" s="116"/>
      <c r="O162" s="582"/>
      <c r="P162" s="116"/>
      <c r="Q162" s="116"/>
      <c r="R162" s="116"/>
      <c r="S162" s="116"/>
      <c r="T162" s="116"/>
      <c r="U162" s="116"/>
      <c r="V162" s="116"/>
      <c r="W162" s="116"/>
      <c r="X162" s="116"/>
    </row>
    <row r="163" ht="15.75" customHeight="1">
      <c r="A163" s="116"/>
      <c r="B163" s="116"/>
      <c r="C163" s="287"/>
      <c r="D163" s="238"/>
      <c r="E163" s="116"/>
      <c r="F163" s="116"/>
      <c r="G163" s="129"/>
      <c r="H163" s="149"/>
      <c r="I163" s="116"/>
      <c r="J163" s="116"/>
      <c r="K163" s="116"/>
      <c r="L163" s="582"/>
      <c r="M163" s="116"/>
      <c r="N163" s="116"/>
      <c r="O163" s="582"/>
      <c r="P163" s="116"/>
      <c r="Q163" s="116"/>
      <c r="R163" s="116"/>
      <c r="S163" s="116"/>
      <c r="T163" s="116"/>
      <c r="U163" s="116"/>
      <c r="V163" s="116"/>
      <c r="W163" s="116"/>
      <c r="X163" s="116"/>
    </row>
    <row r="164" ht="15.75" customHeight="1">
      <c r="A164" s="116"/>
      <c r="B164" s="116"/>
      <c r="C164" s="287"/>
      <c r="D164" s="238"/>
      <c r="E164" s="116"/>
      <c r="F164" s="116"/>
      <c r="G164" s="129"/>
      <c r="H164" s="149"/>
      <c r="I164" s="116"/>
      <c r="J164" s="116"/>
      <c r="K164" s="116"/>
      <c r="L164" s="582"/>
      <c r="M164" s="116"/>
      <c r="N164" s="116"/>
      <c r="O164" s="582"/>
      <c r="P164" s="116"/>
      <c r="Q164" s="116"/>
      <c r="R164" s="116"/>
      <c r="S164" s="116"/>
      <c r="T164" s="116"/>
      <c r="U164" s="116"/>
      <c r="V164" s="116"/>
      <c r="W164" s="116"/>
      <c r="X164" s="116"/>
    </row>
  </sheetData>
  <dataValidations count="78" disablePrompts="0">
    <dataValidation sqref="G12 G41:G42 G49:G164"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2 H41:H42 H49:H164" type="list" allowBlank="1" errorStyle="stop" imeMode="noControl" operator="between" showDropDown="0" showErrorMessage="0" showInputMessage="0">
      <formula1>'Списки'!$E$2:$E$1002</formula1>
    </dataValidation>
    <dataValidation sqref="K10:K31 K33:K43 K51:K164"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H23"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H22"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K44" type="list" allowBlank="1" errorStyle="stop" imeMode="noControl" operator="between" showDropDown="0" showErrorMessage="0" showInputMessage="0">
      <formula1>'Списки'!$A$2:$A$1002</formula1>
    </dataValidation>
    <dataValidation sqref="K45" type="list" allowBlank="1" errorStyle="stop" imeMode="noControl" operator="between" showDropDown="0" showErrorMessage="0" showInputMessage="0">
      <formula1>'Списки'!$A$2:$A$1002</formula1>
    </dataValidation>
    <dataValidation sqref="K46" type="list" allowBlank="1" errorStyle="stop" imeMode="noControl" operator="between" showDropDown="0" showErrorMessage="0" showInputMessage="0">
      <formula1>'Списки'!$A$2:$A$1002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G44" type="list" allowBlank="1" errorStyle="stop" imeMode="noControl" operator="between" showDropDown="0" showErrorMessage="0" showInputMessage="0">
      <formula1>'Списки'!$G$2:$G$4</formula1>
    </dataValidation>
    <dataValidation sqref="H44" type="list" allowBlank="1" errorStyle="stop" imeMode="noControl" operator="between" showDropDown="0" showErrorMessage="0" showInputMessage="0">
      <formula1>'Списки'!$E$2:$E$1002</formula1>
    </dataValidation>
    <dataValidation sqref="G46" type="list" allowBlank="1" errorStyle="stop" imeMode="noControl" operator="between" showDropDown="0" showErrorMessage="0" showInputMessage="0">
      <formula1>'Списки'!$G$2:$G$4</formula1>
    </dataValidation>
    <dataValidation sqref="H46" type="list" allowBlank="1" errorStyle="stop" imeMode="noControl" operator="between" showDropDown="0" showErrorMessage="0" showInputMessage="0">
      <formula1>'Списки'!$E$2:$E$1002</formula1>
    </dataValidation>
    <dataValidation sqref="K47"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G48" type="list" allowBlank="1" errorStyle="stop" imeMode="noControl" operator="between" showDropDown="0" showErrorMessage="0" showInputMessage="0">
      <formula1>'Списки'!$G$2:$G$4</formula1>
    </dataValidation>
    <dataValidation sqref="H48" type="list" allowBlank="1" errorStyle="stop" imeMode="noControl" operator="between" showDropDown="0" showErrorMessage="0" showInputMessage="0">
      <formula1>'Списки'!$E$2:$E$1002</formula1>
    </dataValidation>
    <dataValidation sqref="G47" type="list" allowBlank="1" errorStyle="stop" imeMode="noControl" operator="between" showDropDown="0" showErrorMessage="0" showInputMessage="0">
      <formula1>'Списки'!$G$2:$G$4</formula1>
    </dataValidation>
    <dataValidation sqref="H47" type="list" allowBlank="1" errorStyle="stop" imeMode="noControl" operator="between" showDropDown="0" showErrorMessage="0" showInputMessage="0">
      <formula1>'Списки'!$E$2:$E$1002</formula1>
    </dataValidation>
    <dataValidation sqref="K49" type="list" allowBlank="1" errorStyle="stop" imeMode="noControl" operator="between" showDropDown="0" showErrorMessage="0" showInputMessage="0">
      <formula1>'Списки'!$A$2:$A$1002</formula1>
    </dataValidation>
    <dataValidation sqref="K50"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770035-008F-42A7-BCFE-008600400048}">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730024-002E-4225-AAAE-00E900050005}">
            <xm:f>1</xm:f>
            <x14:dxf>
              <font>
                <color indexed="65"/>
              </font>
              <fill>
                <patternFill patternType="solid">
                  <fgColor rgb="FF434343"/>
                  <bgColor rgb="FF434343"/>
                </patternFill>
              </fill>
              <border>
                <left style="none"/>
                <right style="none"/>
                <top style="none"/>
                <bottom style="none"/>
                <diagonal style="none"/>
              </border>
            </x14:dxf>
          </x14:cfRule>
          <xm:sqref>G10:G164</xm:sqref>
        </x14:conditionalFormatting>
        <x14:conditionalFormatting xmlns:xm="http://schemas.microsoft.com/office/excel/2006/main">
          <x14:cfRule type="cellIs" priority="12" operator="equal" id="{00300025-0015-4D3C-BA1A-00250065007D}">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FE00FB-00A4-4CB6-8A48-003A00050013}">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160002-00A7-4911-82D7-0072008100E4}">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980045-00C2-4A1A-BA10-009E00EC00AC}">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930093-00D4-4F7F-9551-00AF006A0027}">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57008D-009F-4872-81F9-00A300CE00D9}">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520047-00E5-4BA6-A4FA-00E200FF0020}">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CF0083-0069-4AA7-9877-002400E500D1}">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E000E6-00C6-4B06-98A6-0032003200D3}">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49005D-00FD-4528-8BE2-006F00890094}">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F600F5-00C2-4025-AA37-007A004000FC}">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56001E-0065-4282-8590-00E1001900A7}">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AA007E-008F-4516-8020-00A900500097}">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E7008A-000E-40EA-BE22-00B100ED0018}">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6E0069-007F-43C6-9A25-008A0004004E}">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470071-00DB-4FB0-A1A7-00BD004B0099}">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C200EC-0063-49A9-9724-00E5001A002B}">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FA0022-008D-4EAC-94C4-0003009D0051}">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C500C6-00D7-472C-AACD-006E00AC0091}">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89001A-0052-415E-AED4-00E000830022}">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400D8-00B8-4463-ADB1-00CB00FF006C}">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F900FC-0012-4C68-AF40-00EF00DB0055}">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6400AF-0017-4641-BAE7-0051006A00BE}">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4E0082-0050-49E2-BA36-00360090009A}">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5B0067-003C-4705-BED4-0064004D0050}">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270079-0058-4768-9F6E-005C00560017}">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7C0068-00C1-48E2-A804-001100CA00C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F0081-00F7-4FEF-B4CE-0075009E0051}">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A00A5-0059-4022-8D51-00F200E60044}">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1C003F-0032-405A-BF0E-00B9000100AF}">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62005B-0088-4C11-9B61-0020005000FD}">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C0055-0017-49C7-BBF1-009500D0002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4F0059-00FB-48A0-98E8-0056004700FD}">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420073-00A6-4745-B4BD-0067001300FC}">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43006B-007D-441C-9E28-0021009300F7}">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40021-00AE-4B17-8797-00590000004D}">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6E00E4-008D-4672-850C-0034007700F5}">
            <xm:f>1</xm:f>
            <x14:dxf>
              <font>
                <color indexed="65"/>
              </font>
              <fill>
                <patternFill patternType="solid">
                  <fgColor rgb="FF434343"/>
                  <bgColor rgb="FF434343"/>
                </patternFill>
              </fill>
              <border>
                <left style="none"/>
                <right style="none"/>
                <top style="none"/>
                <bottom style="none"/>
                <diagonal style="none"/>
              </border>
            </x14:dxf>
          </x14:cfRule>
          <xm:sqref>G23:G24</xm:sqref>
        </x14:conditionalFormatting>
        <x14:conditionalFormatting xmlns:xm="http://schemas.microsoft.com/office/excel/2006/main">
          <x14:cfRule type="cellIs" priority="12" operator="equal" id="{00E90028-0038-46F2-8BEE-00C5004C00A0}">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14002A-005D-41C7-8389-00F2004A00CB}">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260089-004A-4731-93FF-00290083005D}">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EB00A2-00A0-4A4B-9210-00BB00BD00C1}">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6A00C8-00FA-409F-8444-00D1006700E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74001F-007C-4F17-8154-005200BA0044}">
            <xm:f>1</xm:f>
            <x14:dxf>
              <font>
                <color indexed="65"/>
              </font>
              <fill>
                <patternFill patternType="solid">
                  <fgColor rgb="FF434343"/>
                  <bgColor rgb="FF434343"/>
                </patternFill>
              </fill>
              <border>
                <left style="none"/>
                <right style="none"/>
                <top style="none"/>
                <bottom style="none"/>
                <diagonal style="none"/>
              </border>
            </x14:dxf>
          </x14:cfRule>
          <xm:sqref>G25:G26</xm:sqref>
        </x14:conditionalFormatting>
        <x14:conditionalFormatting xmlns:xm="http://schemas.microsoft.com/office/excel/2006/main">
          <x14:cfRule type="cellIs" priority="12" operator="equal" id="{00550058-0073-4E93-AFE9-00E900490000}">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9F0067-002A-4DB3-B6CE-008800130030}">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76009B-0046-4232-8628-007E00380091}">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69008B-00A1-4369-9F6E-008100ED0000}">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1800D2-00F3-4DE8-A096-009B007500EA}">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170059-00FB-4085-A0A9-0094005B0006}">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1D00DC-00E2-491D-A764-004700D70033}">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E900A2-00C0-4DFF-B0A5-0034005E00CF}">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370035-0039-4030-BA29-0066003D0035}">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F80030-004A-4CC4-9EA9-00F100C90094}">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2A005D-003A-485A-B531-005E00780022}">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860080-0005-4E51-B8AF-006300910098}">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B400AA-00D9-4320-AE8D-00A300E70043}">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08005F-00FE-49E6-B2B9-00CD009B00A2}">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9000FA-00A4-47F7-9E48-004700BD0076}">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A6000E-00A8-4263-A694-0027005D0036}">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D0063-00C4-458A-95D7-001900B1008F}">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A4004D-00F3-4B2E-9F93-00940030005F}">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6F0037-006F-4C39-8315-0075009500B0}">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9600D6-0005-4207-A4DC-00F7005F00CD}">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13006E-00A8-4EB3-95F5-004500EF00B6}">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A500AB-00A6-46F5-B423-0058000200D8}">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5D00E4-0084-4690-A1B5-004C0020003B}">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60080-0063-40E0-97A8-008D00DB00E3}">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450019-0045-406D-BF7B-00D700C50052}">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5200E1-00F8-4317-9A16-004C00710047}">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50005-00AB-47B2-B653-00C7002E0018}">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4800FC-00FF-46F5-98E8-007F00920086}">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610076-0067-4E19-9D65-004E00D400C4}">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D30042-007F-4DBB-B40D-009D00C300D8}">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3A00F4-0081-4CB4-BE12-007C000900AD}">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360051-009D-4672-8936-00A000730014}">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DF00EB-00DD-4C06-99A1-0067009F0071}">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B5002F-0011-4208-BA17-00CF008900A0}">
            <xm:f>1</xm:f>
            <x14:dxf>
              <font>
                <color indexed="65"/>
              </font>
              <fill>
                <patternFill patternType="solid">
                  <fgColor rgb="FF434343"/>
                  <bgColor rgb="FF434343"/>
                </patternFill>
              </fill>
              <border>
                <left style="none"/>
                <right style="none"/>
                <top style="none"/>
                <bottom style="none"/>
                <diagonal style="none"/>
              </border>
            </x14:dxf>
          </x14:cfRule>
          <xm:sqref>G38:G39</xm:sqref>
        </x14:conditionalFormatting>
        <x14:conditionalFormatting xmlns:xm="http://schemas.microsoft.com/office/excel/2006/main">
          <x14:cfRule type="cellIs" priority="12" operator="equal" id="{0040000A-0008-4C2C-8152-001400AB001B}">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B80023-009B-4A47-AF27-004A00AA007B}">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080020-002E-4A67-A97F-0043008A003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1C0074-0092-4301-9B64-006300EF00B7}">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0B00AA-00F5-4790-AD30-00EB0088003D}">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CB00A0-001B-4A90-9509-00F800F400A0}">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C90015-002D-4F11-9C51-000C00E300A5}">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480039-00FD-4D0B-A86F-00880078001C}">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BA0021-005D-481A-8325-00B200250085}">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DB00AC-0042-4035-87F0-00A2001A0051}">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0200FF-00FD-49E6-88AA-00E800B90025}">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0A00C9-0059-4885-B7AE-002000880075}">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2A0053-0042-4AD8-87AD-0020007B007E}">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5C006C-00B8-4F37-9904-000B00F5005C}">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C70059-0092-4F51-A736-009300540071}">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5100AA-0010-4FD3-885F-00470079001A}">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68008E-003E-430C-B69C-00EA00CA008C}">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C300C7-0066-4252-A530-00FA009A0033}">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0700D3-0073-4DED-BFD9-001A005A00BB}">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B70011-0051-432B-9E68-00A7001B00ED}">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6D0090-00AA-4A3A-A245-001C00FC001B}">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AC0059-00A0-49F1-BF19-00D8008A0044}">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D400EF-008C-4BE7-A00F-00B8007300FA}">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02008A-00A5-4AE7-B23B-0094009600A7}">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950049-00BB-4150-98F3-002A00A600A1}">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C00E2-0085-4DC1-8C71-002B00210045}">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CE00B3-0092-4E27-87A8-00A3009B00F8}">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8E0012-002A-41ED-8BE5-00A000470028}">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3D00B6-00B3-40F7-B60C-006A003C00D0}">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5F0052-0056-4166-B253-007300E100D4}">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B000E6-00F2-4788-83E1-003E00F500F1}">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8100B5-00D2-47B1-B4FC-00C000860039}">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A60043-0058-4BD2-B826-00A2001F000E}">
            <xm:f>1</xm:f>
            <x14:dxf>
              <font>
                <color indexed="65"/>
              </font>
              <fill>
                <patternFill patternType="solid">
                  <fgColor rgb="FF434343"/>
                  <bgColor rgb="FF434343"/>
                </patternFill>
              </fill>
              <border>
                <left style="none"/>
                <right style="none"/>
                <top style="none"/>
                <bottom style="none"/>
                <diagonal style="none"/>
              </border>
            </x14:dxf>
          </x14:cfRule>
          <xm:sqref>G46</xm:sqref>
        </x14:conditionalFormatting>
        <x14:conditionalFormatting xmlns:xm="http://schemas.microsoft.com/office/excel/2006/main">
          <x14:cfRule type="cellIs" priority="12" operator="equal" id="{00FD00FF-008E-4F0C-B537-003C00B6003A}">
            <xm:f>1</xm:f>
            <x14:dxf>
              <font>
                <color indexed="65"/>
              </font>
              <fill>
                <patternFill patternType="solid">
                  <fgColor rgb="FF434343"/>
                  <bgColor rgb="FF434343"/>
                </patternFill>
              </fill>
              <border>
                <left style="none"/>
                <right style="none"/>
                <top style="none"/>
                <bottom style="none"/>
                <diagonal style="none"/>
              </border>
            </x14:dxf>
          </x14:cfRule>
          <xm:sqref>G48</xm:sqref>
        </x14:conditionalFormatting>
        <x14:conditionalFormatting xmlns:xm="http://schemas.microsoft.com/office/excel/2006/main">
          <x14:cfRule type="cellIs" priority="12" operator="equal" id="{006900BC-00FB-4630-BBE9-0015003E0084}">
            <xm:f>1</xm:f>
            <x14:dxf>
              <font>
                <color indexed="65"/>
              </font>
              <fill>
                <patternFill patternType="solid">
                  <fgColor rgb="FF434343"/>
                  <bgColor rgb="FF434343"/>
                </patternFill>
              </fill>
              <border>
                <left style="none"/>
                <right style="none"/>
                <top style="none"/>
                <bottom style="none"/>
                <diagonal style="none"/>
              </border>
            </x14:dxf>
          </x14:cfRule>
          <xm:sqref>G48</xm:sqref>
        </x14:conditionalFormatting>
        <x14:conditionalFormatting xmlns:xm="http://schemas.microsoft.com/office/excel/2006/main">
          <x14:cfRule type="cellIs" priority="12" operator="equal" id="{005D00B4-0045-414E-84AD-0090007C0082}">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E900DC-00A6-40AF-B277-006300570064}">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2" operator="equal" id="{002B0066-0089-4AA7-B6A6-008A0019005C}">
            <xm:f>1</xm:f>
            <x14:dxf>
              <font>
                <color indexed="65"/>
              </font>
              <fill>
                <patternFill patternType="solid">
                  <fgColor rgb="FF434343"/>
                  <bgColor rgb="FF434343"/>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F90061-00F4-4277-9965-0037007C00C7}">
            <xm:f>0.5</xm:f>
            <x14:dxf>
              <font>
                <color indexed="65"/>
              </font>
              <fill>
                <patternFill patternType="solid">
                  <fgColor rgb="FF999999"/>
                  <bgColor rgb="FF999999"/>
                </patternFill>
              </fill>
              <border>
                <left style="none"/>
                <right style="none"/>
                <top style="none"/>
                <bottom style="none"/>
                <diagonal style="none"/>
              </border>
            </x14:dxf>
          </x14:cfRule>
          <xm:sqref>G10:G164</xm:sqref>
        </x14:conditionalFormatting>
        <x14:conditionalFormatting xmlns:xm="http://schemas.microsoft.com/office/excel/2006/main">
          <x14:cfRule type="cellIs" priority="11" operator="equal" id="{009A001C-00E1-4C36-896C-002C00F10070}">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8100D1-00AC-4425-976E-00D0007F0038}">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AC0098-0051-4CE4-B53C-00EA005B00C5}">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34003E-0004-41C4-BFAE-00A300D000CD}">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8300C5-000F-4C4B-B15D-00F3006A00F5}">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070035-003C-4642-A92D-006B0095008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3D0027-000D-4370-8106-0074001F0097}">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C500D5-00C0-4ACF-A68B-008200CB00DD}">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6700F9-00B6-48D8-B661-00F000C9002A}">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370095-004F-4CA0-B92F-001A0064004B}">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F3001D-00DA-4F16-9E67-00B30009006F}">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89003A-006A-4C5F-AAC9-0094009F00A5}">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2C0072-00F9-48E0-BDE4-00FF002A0033}">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4B0035-004E-4DDC-90F5-00B9008D005D}">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680062-0048-41C3-9E21-002B00E80058}">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9300CF-0017-4360-B461-00DD00F600E7}">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25004E-0011-46C8-8B44-009F00CF0042}">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AE00C6-0059-4756-A077-00230008009E}">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20006D-007F-4539-A9E8-001D00F10041}">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A40069-0036-4F62-A752-0066004A007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B800F2-0015-431A-9E4A-00C60008000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B00022-00FA-476F-B2C4-00330016001D}">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330045-0022-41BE-86D3-00B5003F00EB}">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E70072-0073-4AE2-9550-000900AC006C}">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6B004E-00A6-4E4E-9D99-00B40039007B}">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6700DC-0000-4F7B-8D01-00DE008100BC}">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1F0031-00D1-47B3-AD28-008C0091003F}">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290046-0060-4EAD-B169-00EE003A007D}">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5D0052-000C-41A1-9799-00BE00FA0099}">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710070-0065-4E31-8581-00890031008E}">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B00C8-009F-4FCE-AA6A-006E00FC00F6}">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B000B0-00F1-4817-941C-00AB00B600DA}">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0900EA-00EA-4A7B-9FD5-0098006F00EC}">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CE00BE-0083-4FD8-BBDF-00130073001B}">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A60099-0040-4FCC-88DF-0077002C008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2200BE-00DE-4C36-AB18-002D004400F6}">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5C00D2-0099-4340-B248-00AF0056004D}">
            <xm:f>0.5</xm:f>
            <x14:dxf>
              <font>
                <color indexed="65"/>
              </font>
              <fill>
                <patternFill patternType="solid">
                  <fgColor rgb="FF999999"/>
                  <bgColor rgb="FF999999"/>
                </patternFill>
              </fill>
              <border>
                <left style="none"/>
                <right style="none"/>
                <top style="none"/>
                <bottom style="none"/>
                <diagonal style="none"/>
              </border>
            </x14:dxf>
          </x14:cfRule>
          <xm:sqref>G23:G24</xm:sqref>
        </x14:conditionalFormatting>
        <x14:conditionalFormatting xmlns:xm="http://schemas.microsoft.com/office/excel/2006/main">
          <x14:cfRule type="cellIs" priority="11" operator="equal" id="{00E800B4-0067-4368-9C6F-00A900E5000D}">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620005-00D0-426B-B355-0036002B0093}">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5E006C-002D-4411-BC12-006F00330014}">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C20020-00F8-45B5-9430-0026001B0083}">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C3002E-005B-4530-AF5F-00A700C900DD}">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490054-0028-4835-8479-002300650087}">
            <xm:f>0.5</xm:f>
            <x14:dxf>
              <font>
                <color indexed="65"/>
              </font>
              <fill>
                <patternFill patternType="solid">
                  <fgColor rgb="FF999999"/>
                  <bgColor rgb="FF999999"/>
                </patternFill>
              </fill>
              <border>
                <left style="none"/>
                <right style="none"/>
                <top style="none"/>
                <bottom style="none"/>
                <diagonal style="none"/>
              </border>
            </x14:dxf>
          </x14:cfRule>
          <xm:sqref>G25:G26</xm:sqref>
        </x14:conditionalFormatting>
        <x14:conditionalFormatting xmlns:xm="http://schemas.microsoft.com/office/excel/2006/main">
          <x14:cfRule type="cellIs" priority="11" operator="equal" id="{007500CA-0000-43F1-8FB3-009400C4005B}">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C70093-0059-43E9-AB2B-003900F1001C}">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1D0015-003B-4196-B8EE-000D003A0022}">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BC001F-0064-4061-82BC-000F003800A0}">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CF008E-00F3-43B3-AA12-002900B30028}">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420095-0033-4020-9DC2-00A000C700E4}">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7E0021-00AA-40DD-840F-009400A2006E}">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BC0000-0072-4C94-9528-0053003000E2}">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0100A8-0064-461C-A49F-00D600290025}">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EA008F-0064-457C-BAD8-00CF0049002C}">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B00061-000F-43CD-9DC7-00EE0023000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4D0091-00F3-4F27-925B-00F300B50040}">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F7003A-00CE-4FCB-BF06-00260067001C}">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73007E-00D3-406D-8708-004400090017}">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BC0074-00B8-437C-BEBC-0056006D00F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7700E1-0022-4F5B-B63C-00910067006D}">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ED004C-00EA-45D6-9FD1-00B000070089}">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5900D3-0000-4963-AADF-0081009000F3}">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4F00A6-0091-4AE2-B7F8-001D002A006D}">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E200CB-00C5-4859-AF8F-00E3003700F9}">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5A0090-0082-4266-8A62-0036007C00CC}">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7E00CF-008E-4811-AB1E-00BA00110012}">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7700E9-000E-4E7E-B683-006800EC00B8}">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5E0080-0096-4191-B260-00CB00CC0045}">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4B00D3-0090-4A39-96C8-000000B60012}">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D30032-0090-401B-B3EA-00C1008D00A2}">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ED0071-0056-43A8-B294-006D009A007C}">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E50012-000B-4CD3-B511-008B003C002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450046-0031-41A3-BF3D-005E001300C1}">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1300AE-002B-4297-B3D9-00F9000700BF}">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95005A-007F-4272-88F3-000E001B00C5}">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B10074-005C-47F0-9728-004900E500BC}">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C30058-00F2-4A04-B357-00AC00D3006F}">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4100A3-004C-487C-9ECA-009E005100F9}">
            <xm:f>0.5</xm:f>
            <x14:dxf>
              <font>
                <color indexed="65"/>
              </font>
              <fill>
                <patternFill patternType="solid">
                  <fgColor rgb="FF999999"/>
                  <bgColor rgb="FF999999"/>
                </patternFill>
              </fill>
              <border>
                <left style="none"/>
                <right style="none"/>
                <top style="none"/>
                <bottom style="none"/>
                <diagonal style="none"/>
              </border>
            </x14:dxf>
          </x14:cfRule>
          <xm:sqref>G38:G39</xm:sqref>
        </x14:conditionalFormatting>
        <x14:conditionalFormatting xmlns:xm="http://schemas.microsoft.com/office/excel/2006/main">
          <x14:cfRule type="cellIs" priority="11" operator="equal" id="{00ED006E-0008-4131-9B6D-00AE00B10067}">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83008E-00F0-4214-AE9E-007C00B800ED}">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25008B-00ED-4E2C-82C8-0095003A00C3}">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DD00FB-0059-4C75-A747-00B50029003E}">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9E0028-0025-4BB1-9992-00B600A9000A}">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580074-000A-4395-89B2-007B00A400DD}">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350096-00AC-47F7-9BF3-002000090044}">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AF0028-00EB-4DA5-ACB5-00F0004C00D5}">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E000E5-0013-4703-A7DC-00EB00DE0095}">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AF00A5-0045-476A-96AB-00D1006000B8}">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47007B-00B6-4972-82FD-002000C6004F}">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EC0057-00BA-4F57-9100-0092006B0002}">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0D007D-0017-4A55-9FC3-003200420099}">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E30091-0000-4E94-A584-005A004E0078}">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6A007F-00A4-4D68-9091-002900B100C6}">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650053-0069-41CC-A77A-001200120010}">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15000E-007F-439D-A7E5-0002008500AB}">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2E0044-0089-4C68-83C0-00F7006800CD}">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22000D-00E6-4812-9947-0066006D003A}">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33002A-00DC-4788-AF2A-0089001F00F8}">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780013-0041-4FAB-AC86-0033002C0061}">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CE0041-001E-4394-9D30-00DA000B00AA}">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8500C0-007E-4A8D-869F-007100A7008C}">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860058-0074-4225-8798-004A0049009D}">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7700C3-0098-46CD-A5EA-0085008B00A0}">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480006-00CA-48BC-AD08-0089009D00A3}">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920085-00A6-41F5-86BF-00E600770072}">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E3009A-000F-4143-850F-00B700CF00EF}">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5B00DE-00F1-4BB8-9A9C-002E001F009A}">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A40093-0099-4732-A293-00930068008F}">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0E0097-0029-491F-955E-00A400790010}">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F7001E-00BC-445D-A0CE-0022004E00F8}">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CC00EF-003D-453D-907B-005F004C00DC}">
            <xm:f>0.5</xm:f>
            <x14:dxf>
              <font>
                <color indexed="65"/>
              </font>
              <fill>
                <patternFill patternType="solid">
                  <fgColor rgb="FF999999"/>
                  <bgColor rgb="FF999999"/>
                </patternFill>
              </fill>
              <border>
                <left style="none"/>
                <right style="none"/>
                <top style="none"/>
                <bottom style="none"/>
                <diagonal style="none"/>
              </border>
            </x14:dxf>
          </x14:cfRule>
          <xm:sqref>G46</xm:sqref>
        </x14:conditionalFormatting>
        <x14:conditionalFormatting xmlns:xm="http://schemas.microsoft.com/office/excel/2006/main">
          <x14:cfRule type="cellIs" priority="11" operator="equal" id="{002B007C-00AA-411B-8CBC-0017008200A5}">
            <xm:f>0.5</xm:f>
            <x14:dxf>
              <font>
                <color indexed="65"/>
              </font>
              <fill>
                <patternFill patternType="solid">
                  <fgColor rgb="FF999999"/>
                  <bgColor rgb="FF999999"/>
                </patternFill>
              </fill>
              <border>
                <left style="none"/>
                <right style="none"/>
                <top style="none"/>
                <bottom style="none"/>
                <diagonal style="none"/>
              </border>
            </x14:dxf>
          </x14:cfRule>
          <xm:sqref>G48</xm:sqref>
        </x14:conditionalFormatting>
        <x14:conditionalFormatting xmlns:xm="http://schemas.microsoft.com/office/excel/2006/main">
          <x14:cfRule type="cellIs" priority="11" operator="equal" id="{00410050-00C7-4849-8448-003000200023}">
            <xm:f>0.5</xm:f>
            <x14:dxf>
              <font>
                <color indexed="65"/>
              </font>
              <fill>
                <patternFill patternType="solid">
                  <fgColor rgb="FF999999"/>
                  <bgColor rgb="FF999999"/>
                </patternFill>
              </fill>
              <border>
                <left style="none"/>
                <right style="none"/>
                <top style="none"/>
                <bottom style="none"/>
                <diagonal style="none"/>
              </border>
            </x14:dxf>
          </x14:cfRule>
          <xm:sqref>G48</xm:sqref>
        </x14:conditionalFormatting>
        <x14:conditionalFormatting xmlns:xm="http://schemas.microsoft.com/office/excel/2006/main">
          <x14:cfRule type="cellIs" priority="11" operator="equal" id="{000B006A-009A-4B2F-B158-007C00720015}">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AC00F0-008E-4A06-8CF4-009F00C900E6}">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1" operator="equal" id="{00D60058-0000-4EB2-AD39-008400080011}">
            <xm:f>0.5</xm:f>
            <x14:dxf>
              <font>
                <color indexed="65"/>
              </font>
              <fill>
                <patternFill patternType="solid">
                  <fgColor rgb="FF999999"/>
                  <bgColor rgb="FF999999"/>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6500AC-0069-4250-BBF9-001800880021}">
            <xm:f>0.2</xm:f>
            <x14:dxf>
              <font/>
              <fill>
                <patternFill patternType="solid">
                  <fgColor rgb="FFCCCCCC"/>
                  <bgColor rgb="FFCCCCCC"/>
                </patternFill>
              </fill>
              <border>
                <left style="none"/>
                <right style="none"/>
                <top style="none"/>
                <bottom style="none"/>
                <diagonal style="none"/>
              </border>
            </x14:dxf>
          </x14:cfRule>
          <xm:sqref>G10:G164</xm:sqref>
        </x14:conditionalFormatting>
        <x14:conditionalFormatting xmlns:xm="http://schemas.microsoft.com/office/excel/2006/main">
          <x14:cfRule type="cellIs" priority="10" operator="equal" id="{00A90015-0042-48C3-BEA7-00D8002800DB}">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5400BD-00BE-4743-9BCD-00CD00B4000B}">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63004E-00D8-4B42-8C38-0080004100C6}">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AB0016-0079-45D0-8B58-00CD0067006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3B000E-00CB-4030-9A69-00B600EE00A2}">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600017-000A-419A-85CF-004D00DC0080}">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100F1-0027-4170-852F-00D80097004C}">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A0009-0098-4738-86DE-008200BE008E}">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0B00F3-004D-408B-BFF4-003F00BF0087}">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960023-00E5-454A-80DF-00CE00400029}">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B100BD-0015-4B23-AC84-002400FC007C}">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5F00E6-0018-47D8-BA57-000F003F00D4}">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9C006E-0009-4472-ADEF-0016002500D8}">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9D002A-0083-4A21-B7B4-005F003C0049}">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380053-0047-4564-8326-008A004F007F}">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5200BE-002A-4B7A-96F2-004400620087}">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7005E-0023-47DE-9382-00B500D4004F}">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BF001E-00E6-4140-A892-00BB00BD005F}">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7600D2-00B4-4EEF-B89D-006100A80035}">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9000E3-0093-4B41-9D1E-00D500160016}">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C006D-00B0-46BC-86D6-005200990068}">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44006E-00BA-490F-BF67-009C0029006E}">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9A00C8-00AF-4484-9172-00DD00CF0062}">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990097-000F-4831-8F2C-002B009E00C6}">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080080-004D-4E9A-89D7-00DF00EA00A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3A00C9-0025-44D7-8736-00B7001D0076}">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1C0013-0054-4756-ADC1-008C00A600F4}">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F500BD-00BA-404D-B99F-0023003E00F2}">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00047-00DA-41EA-BB1E-005A009D00A4}">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180009-00AE-4C23-B5F2-00E500FE00F7}">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DC00C6-00A3-4CE9-921E-009000950054}">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480025-00BD-4EA4-8A76-000000E900E2}">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5100A4-00CF-4C59-995F-0087007F005A}">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8C0009-0029-4937-A741-0020008900CD}">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1F0083-00FD-4A3D-AAB6-0036009900BE}">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9B00D3-0073-4C41-8B5F-004E008300E6}">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F7009D-0084-4929-8F02-00E0005A00F2}">
            <xm:f>0.2</xm:f>
            <x14:dxf>
              <font/>
              <fill>
                <patternFill patternType="solid">
                  <fgColor rgb="FFCCCCCC"/>
                  <bgColor rgb="FFCCCCCC"/>
                </patternFill>
              </fill>
              <border>
                <left style="none"/>
                <right style="none"/>
                <top style="none"/>
                <bottom style="none"/>
                <diagonal style="none"/>
              </border>
            </x14:dxf>
          </x14:cfRule>
          <xm:sqref>G23:G24</xm:sqref>
        </x14:conditionalFormatting>
        <x14:conditionalFormatting xmlns:xm="http://schemas.microsoft.com/office/excel/2006/main">
          <x14:cfRule type="cellIs" priority="10" operator="equal" id="{00A400D1-00F1-43E6-9807-00E800BD000E}">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EB00E6-00CF-4105-BD7A-004B0008008A}">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9B002F-0049-4AA8-A690-007600350052}">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A100C4-0084-4893-9121-00E7000F00A3}">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2700CB-00B8-4E9D-BFF7-00E700AC0041}">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3800B1-00D5-48E5-9549-00EF001600C0}">
            <xm:f>0.2</xm:f>
            <x14:dxf>
              <font/>
              <fill>
                <patternFill patternType="solid">
                  <fgColor rgb="FFCCCCCC"/>
                  <bgColor rgb="FFCCCCCC"/>
                </patternFill>
              </fill>
              <border>
                <left style="none"/>
                <right style="none"/>
                <top style="none"/>
                <bottom style="none"/>
                <diagonal style="none"/>
              </border>
            </x14:dxf>
          </x14:cfRule>
          <xm:sqref>G25:G26</xm:sqref>
        </x14:conditionalFormatting>
        <x14:conditionalFormatting xmlns:xm="http://schemas.microsoft.com/office/excel/2006/main">
          <x14:cfRule type="cellIs" priority="10" operator="equal" id="{0013004E-00FA-4470-BF66-00CB0027000A}">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FA003E-00A4-4EB9-8A67-00E000350009}">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9E0015-00EC-42DE-92CF-002100250050}">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E40020-0015-48D9-AD99-006400040002}">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EF00BF-00E5-4CE6-B315-009700EB003C}">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9500CD-00CB-4A44-8FD0-008C00A0001A}">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DC006D-0097-48DA-9A3A-008200EE00F0}">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220059-00E4-4EE6-824A-00C400D1009B}">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EF00A5-008D-4ED5-91E0-00CE00F000D0}">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ED0007-008F-4BFD-BDB6-00C20032002D}">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BC0033-0029-4F21-9684-00BC0089007D}">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AC0002-008A-4DDC-BB01-003100F800F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8B003E-0008-455D-9091-006200D0007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0C0024-0004-4B8F-8B46-00FD0000003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03006B-0097-4709-AA23-006300E0008D}">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A10018-00E5-4B27-80A4-00E3009C008F}">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BC009E-002F-4482-A033-00F1007A00B5}">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2C00CC-0018-4A9F-9A1F-00F3009B0030}">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550005-0046-48C6-956E-00DB002F00F8}">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8400AB-00D9-4FCE-9218-00C100E900E2}">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FB0092-0035-44CB-A49A-0097009C0053}">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96009B-0087-499E-ADD1-00BB008600D0}">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9F00D2-009E-45BC-9E94-0098007600B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C000D9-0053-496C-8E95-00A800930087}">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7500B6-0028-47A5-B99F-0096007000EF}">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AF00E3-0080-4DF8-B48C-00E4007100AE}">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A00052-00FE-4A19-B1B4-002C007B00F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3D00BE-00CF-464E-821C-00F600FA0092}">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2B005B-00AF-427D-BB7A-00F800540040}">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B600C8-005B-42BF-AB51-0078003F0020}">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840090-00BB-43F2-AF52-006900F400D6}">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960041-0041-4E56-9570-0083008600B5}">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09003E-00D6-4AE8-AD69-007B00390096}">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E8008B-00EA-4D11-9C3D-002200B60016}">
            <xm:f>0.2</xm:f>
            <x14:dxf>
              <font/>
              <fill>
                <patternFill patternType="solid">
                  <fgColor rgb="FFCCCCCC"/>
                  <bgColor rgb="FFCCCCCC"/>
                </patternFill>
              </fill>
              <border>
                <left style="none"/>
                <right style="none"/>
                <top style="none"/>
                <bottom style="none"/>
                <diagonal style="none"/>
              </border>
            </x14:dxf>
          </x14:cfRule>
          <xm:sqref>G38:G39</xm:sqref>
        </x14:conditionalFormatting>
        <x14:conditionalFormatting xmlns:xm="http://schemas.microsoft.com/office/excel/2006/main">
          <x14:cfRule type="cellIs" priority="10" operator="equal" id="{00650055-0068-4FAF-AE01-00D800F400DE}">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AF00DB-00A9-4819-921C-006800D800EF}">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4300D4-0001-482D-8806-00C2005600E3}">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BE00B1-00A4-44E0-BDC1-001800F600B7}">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E000AD-00E4-43F1-8058-008F00890098}">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A20085-0000-41BF-A23E-0025001500BC}">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0000C7-0042-4C48-8138-006D00470057}">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1C00D7-007A-4483-8CC3-00C900DF0038}">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600D5-0011-4B4A-B595-006400660003}">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520087-0061-4CFB-B0B9-00DC00FA0026}">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6F00F1-009D-4937-978F-00D600F500A8}">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37001C-0060-4534-B05E-008800BA007C}">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B70017-0000-4291-B08F-002B008000C6}">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FD0048-0024-4754-9F91-009D00F300FB}">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3700C0-00DF-40BB-A8D2-00EE001E0019}">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6F0004-0053-4EA8-A5A9-003700480099}">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2B001C-0097-4530-94E8-0080002F00D3}">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F700DC-0069-4ADD-BC49-002100B9008B}">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420079-0007-4EA9-81F2-004700CA0087}">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D80067-0013-4704-9FBF-000F00B10050}">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0A009E-0058-4C7F-BB92-003C00E70043}">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AF00E6-00C6-4128-931C-00E900BF0011}">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85007C-006A-4A35-8880-00F1002D0090}">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E200F8-00E5-4D9F-9788-007D008C001B}">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9E0055-00F3-4D8D-88FC-0055003400CC}">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950089-0073-4405-BF64-008D003F00B2}">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00005B-004C-47E5-92C5-00CF007A00A1}">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8A005A-0018-40BD-8E9F-002000D800D8}">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550078-002B-4DA3-9118-00D500AF004D}">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1A0004-00B9-4279-859A-00300006006A}">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F80019-004B-4C20-BFB6-00F000D40034}">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9F006B-00C9-4252-8889-006F003A0024}">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D60071-00F2-466C-92D3-007900410079}">
            <xm:f>0.2</xm:f>
            <x14:dxf>
              <font/>
              <fill>
                <patternFill patternType="solid">
                  <fgColor rgb="FFCCCCCC"/>
                  <bgColor rgb="FFCCCCCC"/>
                </patternFill>
              </fill>
              <border>
                <left style="none"/>
                <right style="none"/>
                <top style="none"/>
                <bottom style="none"/>
                <diagonal style="none"/>
              </border>
            </x14:dxf>
          </x14:cfRule>
          <xm:sqref>G46</xm:sqref>
        </x14:conditionalFormatting>
        <x14:conditionalFormatting xmlns:xm="http://schemas.microsoft.com/office/excel/2006/main">
          <x14:cfRule type="cellIs" priority="10" operator="equal" id="{008F008C-0049-4F5B-8594-004500A100F8}">
            <xm:f>0.2</xm:f>
            <x14:dxf>
              <font/>
              <fill>
                <patternFill patternType="solid">
                  <fgColor rgb="FFCCCCCC"/>
                  <bgColor rgb="FFCCCCCC"/>
                </patternFill>
              </fill>
              <border>
                <left style="none"/>
                <right style="none"/>
                <top style="none"/>
                <bottom style="none"/>
                <diagonal style="none"/>
              </border>
            </x14:dxf>
          </x14:cfRule>
          <xm:sqref>G48</xm:sqref>
        </x14:conditionalFormatting>
        <x14:conditionalFormatting xmlns:xm="http://schemas.microsoft.com/office/excel/2006/main">
          <x14:cfRule type="cellIs" priority="10" operator="equal" id="{00EC0035-00C1-42C8-9E83-00A8007C001D}">
            <xm:f>0.2</xm:f>
            <x14:dxf>
              <font/>
              <fill>
                <patternFill patternType="solid">
                  <fgColor rgb="FFCCCCCC"/>
                  <bgColor rgb="FFCCCCCC"/>
                </patternFill>
              </fill>
              <border>
                <left style="none"/>
                <right style="none"/>
                <top style="none"/>
                <bottom style="none"/>
                <diagonal style="none"/>
              </border>
            </x14:dxf>
          </x14:cfRule>
          <xm:sqref>G48</xm:sqref>
        </x14:conditionalFormatting>
        <x14:conditionalFormatting xmlns:xm="http://schemas.microsoft.com/office/excel/2006/main">
          <x14:cfRule type="cellIs" priority="10" operator="equal" id="{00E700ED-0039-4B6E-9989-00CD00A500FB}">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5100BC-0075-4059-A501-00030067007A}">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ellIs" priority="10" operator="equal" id="{00680000-004E-4D4A-9E0E-00C200010016}">
            <xm:f>0.2</xm:f>
            <x14:dxf>
              <font/>
              <fill>
                <patternFill patternType="solid">
                  <fgColor rgb="FFCCCCCC"/>
                  <bgColor rgb="FFCCCCCC"/>
                </patternFill>
              </fill>
              <border>
                <left style="none"/>
                <right style="none"/>
                <top style="none"/>
                <bottom style="none"/>
                <diagonal style="none"/>
              </border>
            </x14:dxf>
          </x14:cfRule>
          <xm:sqref>G47</xm:sqref>
        </x14:conditionalFormatting>
        <x14:conditionalFormatting xmlns:xm="http://schemas.microsoft.com/office/excel/2006/main">
          <x14:cfRule type="containsText" priority="9" operator="containsText" text="ПД" id="{0065007F-00DB-476A-B3FF-00A500A800CB}">
            <xm:f>NOT(ISERROR(SEARCH(("ПД"),(K3))))</xm:f>
            <x14:dxf>
              <font/>
              <fill>
                <patternFill patternType="solid">
                  <fgColor rgb="FFF9CB9C"/>
                  <bgColor rgb="FFF9CB9C"/>
                </patternFill>
              </fill>
              <border>
                <left style="none"/>
                <right style="none"/>
                <top style="none"/>
                <bottom style="none"/>
                <diagonal style="none"/>
              </border>
            </x14:dxf>
          </x14:cfRule>
          <xm:sqref>K3 K5:K164</xm:sqref>
        </x14:conditionalFormatting>
        <x14:conditionalFormatting xmlns:xm="http://schemas.microsoft.com/office/excel/2006/main">
          <x14:cfRule type="containsText" priority="9" operator="containsText" text="ПД" id="{00FF00D6-00A1-4085-898F-00B3004C0080}">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6500B2-00A1-4F4E-9E39-00E500D90008}">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8E0055-00D7-43C3-8280-00D6007400A2}">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55004F-00A0-44D5-9121-002100FA007F}">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AB0071-001A-45A3-8E22-0044000200EC}">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9B00A7-00BE-49F8-B413-000C005700F3}">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D40084-00DD-4A54-8C00-0088007D0033}">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310002-000C-4D45-A749-00BD00A500D7}">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54005E-0015-4E60-860A-00A30046000F}">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5C00FF-003D-4F29-A0A8-0096006A006C}">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3C00E3-00D6-4A64-8701-0052008700BA}">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BC00F1-00EB-42AD-8323-00E900A0007B}">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1600E6-00CC-48AA-9546-006E00950032}">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7400BC-007A-43B9-8C26-007A007C0037}">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5F00A2-0066-45E4-B3C3-0083000E000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A8006F-0010-4776-92B4-001F008B0006}">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E10065-0021-4DAA-84D4-003B00DE00A5}">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5B00CB-00FD-435A-8E88-004100E0009E}">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BB004E-0063-44B4-AD68-00C1004E000B}">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23000D-00DE-467E-BDF3-006E006D00EE}">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080048-00D8-456A-8A04-0073004800BC}">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92006E-002B-4387-92E2-005F008900B8}">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8100E9-00D0-4493-94C1-0082002F0079}">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F100DF-00F4-4435-9E19-00E60057003E}">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E300AE-00A0-492B-B597-00580052003C}">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B20043-0064-4839-AC02-00F6000E0029}">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D300A8-00C9-4795-984D-00E000C50093}">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BF0048-006F-4282-B5DE-008F008E0021}">
            <xm:f>NOT(ISERROR(SEARCH(("ПД"),(K3))))</xm:f>
            <x14:dxf>
              <font/>
              <fill>
                <patternFill patternType="solid">
                  <fgColor rgb="FFF9CB9C"/>
                  <bgColor rgb="FFF9CB9C"/>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9" operator="containsText" text="ПД" id="{006900D0-0014-4E40-8C89-006500A000C1}">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BD000D-005D-4B2A-8E97-001A00C60022}">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D8008B-008C-48B7-A5FB-00E400EE0022}">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4B005C-0077-4F89-95FD-002F001A001A}">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F700C0-0007-4AD5-B0F5-003700C10017}">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5900B5-0060-4F37-8599-005200DA00CD}">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3F00DE-009C-4825-A689-00110099004E}">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9" operator="containsText" text="ПД" id="{009B008B-0038-4884-B372-00DC000D00B6}">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9700C7-00B2-44CA-937F-00F200C200FA}">
            <xm:f>NOT(ISERROR(SEARCH(("отменено"),(K3))))</xm:f>
            <x14:dxf>
              <font/>
              <fill>
                <patternFill patternType="solid">
                  <fgColor rgb="FFD9EAD3"/>
                  <bgColor rgb="FFD9EAD3"/>
                </patternFill>
              </fill>
              <border>
                <left style="none"/>
                <right style="none"/>
                <top style="none"/>
                <bottom style="none"/>
                <diagonal style="none"/>
              </border>
            </x14:dxf>
          </x14:cfRule>
          <xm:sqref>K3 K5:K164</xm:sqref>
        </x14:conditionalFormatting>
        <x14:conditionalFormatting xmlns:xm="http://schemas.microsoft.com/office/excel/2006/main">
          <x14:cfRule type="containsText" priority="8" operator="containsText" text="отменено" id="{00C7001E-0044-4279-8E3F-008F0019008D}">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810041-00AB-40CB-B9FA-00CD002F00DD}">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5000D7-004C-4956-B3DD-00C1001E00B8}">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080070-00E7-477B-B7C2-002000C9000F}">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200041-00EB-4643-810E-00CD00FF0000}">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710066-0064-48B9-A76E-0022000E001A}">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830029-0084-4974-9070-00AD00280082}">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3000D1-00CD-4430-B4A9-005C0049004D}">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A30030-00EC-4989-B811-00AA009E00CC}">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390025-00EF-41B7-9645-0088005300FA}">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A5000F-003A-4557-82C5-001100D30017}">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0500E4-003F-4438-ABD1-006E006B0083}">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75000B-0045-467A-8101-0015008E00DE}">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990088-004E-4D82-B26D-002900930098}">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58001E-0034-4FD4-923F-0025009A002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900DD-00EF-47CB-8CD7-000B008C009F}">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D0006D-001C-4037-A6DF-001100F2007E}">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0600CB-00A8-48E5-9EB0-001F009600AF}">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C4006E-009D-4924-BCD3-007F00F00042}">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E7009E-0079-4E69-A43A-009C007A0029}">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7B0072-004D-45CB-8B23-00E000AF006B}">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7C00CF-0078-4F3A-987A-00AD009200E4}">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160051-0001-46EC-972A-0092004F0069}">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D100CC-00A9-4B66-A9C3-000B00ED007B}">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DD009F-00E6-4EF9-A23D-007400AC0059}">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2E002E-0076-47C5-8E92-00A6004C0078}">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3D00C7-000D-42C2-8ACF-00BB00C100C5}">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D50032-00ED-427C-BE73-002100D200FA}">
            <xm:f>NOT(ISERROR(SEARCH(("отменено"),(K3))))</xm:f>
            <x14:dxf>
              <font/>
              <fill>
                <patternFill patternType="solid">
                  <fgColor rgb="FFD9EAD3"/>
                  <bgColor rgb="FFD9EAD3"/>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8" operator="containsText" text="отменено" id="{00050070-0099-488D-89BA-00F900A60099}">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5200D8-00E6-448D-9CD2-00B8001700E5}">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9B00A6-00CB-42A1-AD10-0003009400A7}">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4F00EE-002F-45B5-8916-00FC00C8009D}">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660068-0052-4481-B35A-00E200E800D5}">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AE0048-00E9-4706-9B6D-001100200069}">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B400BA-00BE-4D17-8484-0017004C007D}">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BB008A-00BC-41E5-AE62-00CE00B60086}">
            <xm:f>NOT(ISERROR(SEARCH(("отменено"),(K3))))</xm:f>
            <x14:dxf>
              <font/>
              <fill>
                <patternFill patternType="solid">
                  <fgColor rgb="FFD9EAD3"/>
                  <bgColor rgb="FFD9EAD3"/>
                </patternFill>
              </fill>
              <border>
                <left style="none"/>
                <right style="none"/>
                <top style="none"/>
                <bottom style="none"/>
                <diagonal style="none"/>
              </border>
            </x14:dxf>
          </x14:cfRule>
          <xm:sqref>K50</xm:sqref>
        </x14:conditionalFormatting>
        <x14:conditionalFormatting xmlns:xm="http://schemas.microsoft.com/office/excel/2006/main">
          <x14:cfRule type="cellIs" priority="7" operator="equal" id="{0028008C-0085-46BF-8764-001D006C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H5:H164 A9:G9</xm:sqref>
        </x14:conditionalFormatting>
        <x14:conditionalFormatting xmlns:xm="http://schemas.microsoft.com/office/excel/2006/main">
          <x14:cfRule type="cellIs" priority="7" operator="equal" id="{0004005A-0067-4B86-A352-001F009D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B5007F-00DC-4E2F-B7A9-0022007100B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AE0033-007B-4509-BB82-00F1004D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7C00CF-005F-49D6-A51E-00D3005100E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090087-0082-4D56-8A44-002800EE00F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1900D8-0053-4286-80ED-00D400A9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2D0057-00C5-4A45-AE3B-009100C900A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870068-00A3-4A8A-AB96-00D4002B001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0600F1-0091-4812-B646-000A0090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B800D9-0001-4A18-A3C4-002900C5003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46003D-00B9-4230-A6D5-0062006B00C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4600F6-009B-46B4-90A4-00320011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CB0044-0020-4B91-A382-002E0000002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3900B6-0065-4A6E-9F3C-008C006D00E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B60046-0086-44D2-8DCE-0049001800D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F0092-001B-4A14-8755-00250079009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C60078-00C1-4EE1-8DC9-007D00C1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A00D6-007B-4169-8C05-00C40004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3E001C-0081-4CA6-A5A8-003A0020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78004D-001C-455D-AFCE-008A004100F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BB0085-009D-4B8C-991D-002500CB00D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580044-002E-47C4-9928-00580049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FA0033-00D9-4400-8E06-00BD007F004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B700F0-0055-43D9-A2D8-000800BD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530068-00FA-4FB2-A18A-00750015002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3D0060-00A2-48EE-A392-005E00C0004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12001B-0065-49F7-BF29-0032001E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9900B2-007B-4779-8BED-008A0023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660096-00AE-4C22-9126-00460028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8009A-00CF-4A97-ABFB-006F00F4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5300F7-00F5-4231-BAFD-00DA00CC00E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8D002B-0001-45FD-ABC2-004E0082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8F00B2-0067-4D20-A6CC-00D00072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DE00AB-0086-47F0-8106-00EC0021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9300D6-00BA-457A-872F-00C30085005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4E00C7-0051-4825-B0AD-00250024003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A0072-004C-41FE-8049-009A009700C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H23:H24</xm:sqref>
        </x14:conditionalFormatting>
        <x14:conditionalFormatting xmlns:xm="http://schemas.microsoft.com/office/excel/2006/main">
          <x14:cfRule type="cellIs" priority="7" operator="equal" id="{0036003B-00F7-4DE4-B22E-004C005E006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F5008A-008F-4CB9-B8C6-00B900FE007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C40028-00F6-4701-9640-002F00B0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7B00E6-001A-4D0E-927D-00A700C2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A60093-0014-442A-ABE5-00D80032007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9000C1-0028-4CDC-B3EF-009D004D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H25:H26</xm:sqref>
        </x14:conditionalFormatting>
        <x14:conditionalFormatting xmlns:xm="http://schemas.microsoft.com/office/excel/2006/main">
          <x14:cfRule type="cellIs" priority="7" operator="equal" id="{0073009D-0092-44E6-9176-006A00F0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D700DD-00E5-485E-B997-00FF0044005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DC00E8-00C7-42C9-9D16-003400B5001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860081-0068-43AE-BFE8-00A70086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D100B2-00FC-457D-BA09-005F00EB005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AF0076-0010-4D97-941C-003300B1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86006B-00D9-4171-84FA-00F100AA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D40093-00F8-4A7B-982B-00770013005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2F0033-00C4-40EE-A9DD-001200F2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3D00BC-0044-4A77-91D4-00CE0066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E600E5-0038-4A86-B1F2-00CC00AD00E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39009A-0087-4055-AEA9-00F3005C004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E70097-00CD-4E71-B14C-009A00AD007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9700E8-00B0-44A9-9B93-00F40065003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3700CA-00DC-4CEC-A796-00F600B4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BE00C6-0098-4444-A610-00FE00BD003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62009E-00BD-462E-931D-00260061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A10062-00F5-4343-855B-000D0093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6D00CE-004F-4E34-8E80-0085005800A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AA000F-00C1-4B64-80D6-00FA00CC000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1400B3-00FF-49F2-8A0F-00610035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600077-0041-46B6-8E74-00DF00C0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57003B-00C4-464B-8620-00F600FC009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18009F-00B7-48F6-839E-00A80035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9200F2-001C-4EFF-8C2F-0069000000E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AC00F2-00DF-4C12-A1E8-006800D100D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3E007D-00B5-4DAD-96BE-007A00E900D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CA00F9-00D2-4DDD-9A85-0033002600E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5B0063-009B-457E-9FC9-00A80062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85002B-00E0-46AA-A2A5-00ED00CB006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4400B4-0029-4B5A-BABE-00AB00A5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8B00F6-001F-4BB9-80BA-002500E7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A6005B-00C0-4A3A-A51B-005D009F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F100BC-0050-4728-A63D-00250048008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H38:H39</xm:sqref>
        </x14:conditionalFormatting>
        <x14:conditionalFormatting xmlns:xm="http://schemas.microsoft.com/office/excel/2006/main">
          <x14:cfRule type="cellIs" priority="7" operator="equal" id="{00DF0094-001C-4490-AE36-0068006700F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5A0049-0002-45D8-A688-000C00B9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F20082-00B5-4E66-8653-005A00A6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ED0017-00E5-49F8-8EE1-002900A7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A000BC-00D1-459C-9F47-003D007F004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6C00BD-00A6-4CCB-B7F4-005D00C8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C900A5-00CA-4ECC-B17F-00480017004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000057-0007-46B3-896B-00EF00CE007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EF00C2-0099-4E65-B048-00DD0094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130099-000F-4FC6-8ED2-00520020006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1D00BC-006B-4CAB-8B37-00C600E1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3900ED-00DD-49B2-804D-008600AB003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C600C6-001E-4364-8FBC-005B00CA007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4E0017-008C-4D28-AB1E-00F30018003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830036-00FD-4249-8541-004100DD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0C0094-005E-409A-A612-007000BD00A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4B0052-00A8-4C0D-ACE0-00E200EF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400037-0067-46D2-91FD-00500045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1E0011-0090-4A75-8008-00590078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0800F3-000D-46DF-8879-00790081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3F0055-00E7-437E-89CD-009400D600F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52003E-0060-440D-A0DF-002800A5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75006C-00F1-4528-9006-00E00098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EE005A-0050-49F2-8681-005C00E5007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0200E4-004E-40D5-A79A-00F800EE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450052-003F-4C6C-867B-0000000C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960074-00FF-4823-A5E5-0093003200D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4600C4-0042-4320-92B5-00E800D0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FE0008-00CF-420B-A6F3-00EB00BD003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1E008D-0051-4547-B406-00FF000800D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03003D-0091-471F-821F-001D0020008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9800C9-009D-4167-BE6E-00D90025006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5E0064-00A6-4583-A184-009E00B4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H46</xm:sqref>
        </x14:conditionalFormatting>
        <x14:conditionalFormatting xmlns:xm="http://schemas.microsoft.com/office/excel/2006/main">
          <x14:cfRule type="cellIs" priority="7" operator="equal" id="{00380014-0033-47B4-BED9-00A6006300A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250075-001D-41C3-8E25-00E00032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H48</xm:sqref>
        </x14:conditionalFormatting>
        <x14:conditionalFormatting xmlns:xm="http://schemas.microsoft.com/office/excel/2006/main">
          <x14:cfRule type="cellIs" priority="7" operator="equal" id="{00460042-0071-49EC-AAC4-00A8004E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350006-0010-4186-834C-00AC00E0002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7" operator="equal" id="{00340060-003F-43E0-82F7-002B00AD007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A0005A-001C-465D-AE60-00A60040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H5:H164 A9:G9</xm:sqref>
        </x14:conditionalFormatting>
        <x14:conditionalFormatting xmlns:xm="http://schemas.microsoft.com/office/excel/2006/main">
          <x14:cfRule type="cellIs" priority="6" operator="equal" id="{0098009D-008D-4E73-B21C-004B0002006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CC0029-0047-4259-8A5B-00400049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050008-0053-4D94-9FB6-00F3005400F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350091-0095-4ACB-BB94-003A00AF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D800A3-0029-4A6A-8695-008C00DC009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1F0097-00F6-482B-B834-00CC00E4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7100E4-00FC-41DE-858C-00F3008A004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4B00AB-00F4-4AB3-8625-0062001E00A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D20012-00F9-4D60-BE88-0056003700D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1F0027-0034-43D5-8510-009D00DF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C2000E-00E2-4B17-85FB-00FE001B00B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3500FF-00E3-4A65-9E3C-00380071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2C004E-0082-484E-9BD9-00700055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DF0056-005C-4520-A448-003400EB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360050-008A-4536-BDD7-007C0054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860096-00E9-4B6B-970E-00EA008800F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EA00B9-0050-4588-B874-00020006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C0003A-0076-4B49-B250-002000ED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3C0037-009E-4541-9411-004E00B600C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490018-0033-430B-9C6B-009D0021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A600AB-008F-406A-A813-00D6001A003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0D0087-003C-4442-9538-000100CC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A0070-0044-4D74-B6BC-000D00D5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7900BA-0045-4C40-8F52-002C000D006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D0070-00E6-4620-9DA2-003A0091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A00001-00EB-4AAD-89CF-00640071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B900CF-0043-4453-B3A1-00D3000F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A00009-00E5-4140-A2B2-002A00FB005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C0034-00DA-4A2A-95CB-006A0044007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430099-00D2-4883-8AAA-00D00098004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0000EE-0047-4CB0-A342-0078006C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730023-009A-46FD-8DBF-00910018004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200E4-003E-4167-A024-000A008D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68009C-0044-4E87-9C11-00AB00B5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9E0061-008A-405B-B3D1-009C001400B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6B0014-0044-4E8D-934E-002100F2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3200EA-0058-4F5C-9BB7-0074001E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H23:H24</xm:sqref>
        </x14:conditionalFormatting>
        <x14:conditionalFormatting xmlns:xm="http://schemas.microsoft.com/office/excel/2006/main">
          <x14:cfRule type="cellIs" priority="6" operator="equal" id="{008B00FC-0027-4BDA-9D43-008B0096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C60035-004E-4C23-87DF-00EC0099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6B0039-007B-4A9A-8FB3-00670056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130027-008E-4605-97F7-00A300AD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15008A-00A4-41D9-B24B-00A700B2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050027-00E2-4EC4-9BB2-00AD0076003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H25:H26</xm:sqref>
        </x14:conditionalFormatting>
        <x14:conditionalFormatting xmlns:xm="http://schemas.microsoft.com/office/excel/2006/main">
          <x14:cfRule type="cellIs" priority="6" operator="equal" id="{00A2003F-000B-4B09-B449-00D2008E003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9400D1-00BE-4B70-B5E5-009700E200B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59005F-001D-4A1C-9A39-00930078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27005D-00E1-47EE-B283-00BA000C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F3001A-003A-473B-877A-00FB002F006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DF0021-0082-496F-88BC-00B100B1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650071-0087-4AD1-BAAB-002800B400F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7B00A9-001A-4A0C-AE43-00BD002B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FB0078-000D-43DE-A549-00F300A4004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A7000C-00A9-4CAC-B93E-0088002900B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4F0094-002F-4FBC-A78E-00BE0034005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B500E1-007B-436B-B24A-00D10051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9F00F9-00B1-4FE1-BA6A-003900D4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8002E-00D8-4F2A-9E21-00CC0081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60018-004C-4B1C-82E2-00B800EC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400BE-00BE-4265-A91E-00DD00EA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40014-007B-41A9-B034-008200F8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C600AF-0039-4AB9-B84D-000B00E000F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5200B8-00A7-44B4-8B9C-008F0067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E7007B-001A-4B54-9FFB-005B0095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50040-006F-4479-9D8F-005B00FD001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AB00CF-004C-4B85-B6E0-009C004B005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9700B9-00A5-4105-93F1-00ED005E00B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410076-0008-4D2F-988B-008D0015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9100F4-003C-4841-9E8C-00FC00D1000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9000B8-0069-49DD-B1F1-009A0091008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850063-00B1-4B4A-9C3E-00F800A5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FF0036-008A-41F9-98A3-001400F1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F7002E-0073-4B6F-B0C8-007E0033005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F80071-00BC-4131-8117-000400C8000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E10031-0028-431B-B475-00C40069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2C0012-000D-47D0-835C-00D70046001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0700A7-00F7-4B03-BA46-00C90090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CA00E8-005A-4768-A5C2-00E800AC00B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H38:H39</xm:sqref>
        </x14:conditionalFormatting>
        <x14:conditionalFormatting xmlns:xm="http://schemas.microsoft.com/office/excel/2006/main">
          <x14:cfRule type="cellIs" priority="6" operator="equal" id="{00EE00C0-00A7-41D5-972B-007600AD00C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E500EA-0012-4BA4-9E5F-00000097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6B00AE-003C-48AB-A2A7-009500B4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B4001B-0044-49F0-89B8-005B009600E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600B4-0052-4638-9725-0092009100F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6A0073-00CE-42C7-9512-00E400B400E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2D0099-00BE-4B44-BC90-00100008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2900F9-0099-4C38-A505-007E00F4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C80088-00A3-4ADE-8CB3-00EF008C002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BD0089-00C9-443B-9D60-0056006C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AD0042-0084-4C58-BEB0-00EB0099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8300DB-00EC-4359-B190-00F200C0007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C6001E-006E-476E-93F9-00E600CA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0E00D3-006E-483D-B8E4-00E50074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BC000C-0066-4A43-A70E-002400BF000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630004-0049-4DEB-A463-006E00FF002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330047-00D8-4258-9DA0-00B900EA001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A20098-001D-429A-A157-0049002C004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4A00DC-000E-4223-871E-000100BC00D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A6005B-00CE-4593-A846-00CA004A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390044-006F-43EC-B004-0028001400B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8700D8-005B-47AB-B4B6-00C3008E009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F50085-0082-4DE8-9FDB-00A600DA001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D60006-0048-401E-8228-00ED004F00C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390082-002C-4A9D-9437-00E7002E005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800EC-0048-45A0-98C9-0070004500B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E100FF-0078-4E15-9021-00F30092002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9100BC-0047-4434-B663-004100EC00C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8A004C-005C-43D0-8A91-00DA00A4007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2700FA-00DB-4E04-B93D-00EF00BC00A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2E0064-0031-4E66-BE04-003100ED006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6100E3-00D0-40EC-A83D-001400A5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BA00CE-00BF-4B19-B2CD-007300BD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H46</xm:sqref>
        </x14:conditionalFormatting>
        <x14:conditionalFormatting xmlns:xm="http://schemas.microsoft.com/office/excel/2006/main">
          <x14:cfRule type="cellIs" priority="6" operator="equal" id="{000600A7-00F5-4F98-8E57-00FB00BD007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270077-00EC-4E09-B6FE-008800D800E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H48</xm:sqref>
        </x14:conditionalFormatting>
        <x14:conditionalFormatting xmlns:xm="http://schemas.microsoft.com/office/excel/2006/main">
          <x14:cfRule type="cellIs" priority="6" operator="equal" id="{00D000DE-005C-4E5B-8C58-0079008B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8D00EC-00E3-4A11-A80A-00140052001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6" operator="equal" id="{00C0003F-00B4-44DD-B32E-000D00E7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4500BD-0080-4DB4-9AB7-000900C7008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H5:H164 A9:G9</xm:sqref>
        </x14:conditionalFormatting>
        <x14:conditionalFormatting xmlns:xm="http://schemas.microsoft.com/office/excel/2006/main">
          <x14:cfRule type="cellIs" priority="5" operator="equal" id="{00AB0036-00A1-4A92-A816-00C30036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CE0092-00C9-482E-A5C3-00DD004B00F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DF004D-0046-4C53-B667-0007009F00B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E10007-0032-44D6-8FFF-00750056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5F00A5-007E-446C-97B8-004800CA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FC00C6-00F6-434B-B090-00640082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2200C8-00D7-4C14-92F6-008900CD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D800E5-00EB-4970-9EEC-00E4003D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750081-0078-41AC-8F6D-00D3002D00B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720042-0033-46DC-A820-006D00E6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D00036-0022-4EA3-B0F6-005A00CC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BC00A8-00BA-4A06-A35B-00D4001A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EF0009-005F-4CF4-A6C2-00DE007B00E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A90094-0078-48A9-AEE5-00350076004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7100B7-00F4-4411-A395-00BE00EE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2D00D1-00E9-4F46-A90D-0041008C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540048-00CA-450E-8F0B-00C100AF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390092-000A-48F5-A051-0076007D004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54007A-00D8-4F45-B37E-00200050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0A00D7-003A-4BA5-A371-006900BB006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A2004B-00AB-4D62-9925-00630098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C40057-001E-46CB-867D-008B00C1002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B40007-0048-4350-A72C-00CD0078006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9300B2-0035-47AA-8386-005E0070000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900D3-00D6-44C0-9598-008B0015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B0027-005E-4F7C-96AB-0007005E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4000DA-00A6-403D-A5BA-009E00F5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3C0054-009B-486E-8828-00E90038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4E005A-003F-4CB6-BA30-006C00DF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60005-00D9-44C0-A0A3-00B10061009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60004B-0097-4A4A-9CF0-00BD00A4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81007A-0076-4DD0-AB78-0021003400D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C40059-004D-4326-AC77-00F200E6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B20005-00E4-46E4-8431-00DE000B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290032-0008-4B59-A169-00BD00C2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1F008E-00E1-4CCA-9467-00670054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7C00B2-0084-4FCD-9F97-002B008000C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H23:H24</xm:sqref>
        </x14:conditionalFormatting>
        <x14:conditionalFormatting xmlns:xm="http://schemas.microsoft.com/office/excel/2006/main">
          <x14:cfRule type="cellIs" priority="5" operator="equal" id="{00FC0025-00EF-4874-8814-00EA0090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280034-0001-44EB-B243-00CE00E2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45003E-00C3-437D-BF81-0035009C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7D008D-00E5-4BEE-8A24-00330069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1800E7-0016-4967-B72A-00F10077007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0B000C-0058-46B6-9307-002300B5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H25:H26</xm:sqref>
        </x14:conditionalFormatting>
        <x14:conditionalFormatting xmlns:xm="http://schemas.microsoft.com/office/excel/2006/main">
          <x14:cfRule type="cellIs" priority="5" operator="equal" id="{004700B7-0069-4604-A250-002A0041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46003E-00E5-46D0-8C35-005800EA00D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3E00DC-0017-4F45-9AE1-0030002F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4C008F-002E-4B58-B862-0022000000C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F500BB-0074-4522-95D3-00BD00B9006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560075-00F3-42F9-AFB0-00B50013005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8A00A6-00F6-4BBD-BFEE-001A00A5002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67009A-009C-4AF7-BBE2-000D00C900F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2B006D-0095-43CC-92CC-00DA0058005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3900F8-00CF-4A16-8B4D-005A002300A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FF00BC-0047-4508-8B5A-00A10012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BC006F-00E8-4D66-B9C8-004D00C9001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880038-00A2-4FDF-A69F-00340049004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D70014-0022-4462-8347-002A009200C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0D003B-00C5-4FFD-A563-000900B5003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B100B0-0084-4A71-92FF-00150089008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4C0035-00F5-4B87-9B21-00BD00E5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B500C1-003C-4481-9851-0027005F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1D00FC-002D-4D8F-A718-00F100CA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6400D8-00C2-4096-BB82-0012001100B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13007A-0046-4B8B-99A1-0011009500A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CF00DB-00BE-4ADE-91AA-00FD00A200A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AF0034-00BA-44F9-A0FF-00BE00CC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B000C5-00AE-4A09-9B27-00D6004600C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C100E2-0059-481C-8AA2-00DF00D6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2500A9-00C2-4E9D-8426-00E700DF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EC0038-0070-4721-B191-003C0067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010070-0013-45BD-AB38-004E000E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A400C8-00B2-4CA9-A78E-00D0004F00E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010053-0027-4672-BB4B-007E00AF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B6009B-00C1-4AFF-856F-0089008F008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E7008E-00E7-48FD-9C4B-007600E900D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A10084-00B5-4310-90D3-00ED005E003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B700D8-0022-4B29-B2AF-00CF0002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H38:H39</xm:sqref>
        </x14:conditionalFormatting>
        <x14:conditionalFormatting xmlns:xm="http://schemas.microsoft.com/office/excel/2006/main">
          <x14:cfRule type="cellIs" priority="5" operator="equal" id="{00F30067-0001-4623-B0C0-00660061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FB00CF-000E-41C4-9E10-008000DD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D7001D-005E-4E72-9DDD-00DA00BC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BF0040-0086-4C0E-B7F4-00AE00EC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9300FD-00D6-4DA8-B1FC-006F00A600E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F70073-004A-4B8B-9D57-007B007D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0D004F-0090-4BAC-90AC-0073004E000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6B0049-00D7-4483-B3BB-009600FD007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4300B8-0073-468F-BB1F-007500B9007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840073-002F-4C7D-9A15-00BC0033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F40037-004C-4977-81F1-00FC00E7007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220038-00C8-46A4-A970-007E00CD004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110054-0000-4520-B8F4-004700AD008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BD0035-0000-413F-BAAE-008D0010003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C70053-001E-417D-B82F-00E7003100E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1A00B2-00CC-4899-8DEE-009400D1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2D00AB-007F-4BF9-B88B-002B00F9007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20008B-0013-4E38-AC87-00DE0038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7C0089-00D2-4890-A3DA-007F0072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620057-00BE-4BE9-9660-000C001D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9000DE-00A7-4801-8225-00FC0082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130038-00EA-47CF-985E-005F00BC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2C0069-005E-4C89-96EB-00D500B7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EB00C7-00C1-4D33-8C6A-00690075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4A00D5-007A-426B-9082-009C00C3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7C0018-009A-411F-979A-00620034003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C80007-00D3-4F4C-8E93-006900EE005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750067-00F3-4631-B631-002C0070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B3006C-008F-427D-BCB6-00BA0003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BB005F-00D0-4869-8E62-00B800CF00C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E400D3-009C-479B-990B-009500C8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AA00B3-00C7-49F3-B594-006000FF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C100FA-0038-42FD-BA45-00CC006D00C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H46</xm:sqref>
        </x14:conditionalFormatting>
        <x14:conditionalFormatting xmlns:xm="http://schemas.microsoft.com/office/excel/2006/main">
          <x14:cfRule type="cellIs" priority="5" operator="equal" id="{0041002C-0003-4982-98BA-00A400B2000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6B004B-001F-435E-9927-004C00C100C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H48</xm:sqref>
        </x14:conditionalFormatting>
        <x14:conditionalFormatting xmlns:xm="http://schemas.microsoft.com/office/excel/2006/main">
          <x14:cfRule type="cellIs" priority="5" operator="equal" id="{003C00BB-005D-4B72-AA86-00A900AB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C70088-007D-4DC0-8E6C-0083008700C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5" operator="equal" id="{00FB00F2-0064-422F-8251-0038002C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7C00EF-00AD-455D-971F-0062003E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H5:H164 A9:G9</xm:sqref>
        </x14:conditionalFormatting>
        <x14:conditionalFormatting xmlns:xm="http://schemas.microsoft.com/office/excel/2006/main">
          <x14:cfRule type="cellIs" priority="4" operator="equal" id="{00C00006-0049-47F5-9C6C-008D0098005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350058-0010-4F06-9A2A-00870089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1B0067-00D9-4DF5-99D7-00E60090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CE00F1-008E-4576-B580-009F00C9001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9800DC-009E-44C7-9381-0098007E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B00062-0080-4E73-A1EA-00280063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390021-0083-4D21-A546-001C0048001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40090-009F-414E-BA00-00AE00C0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ED007D-006C-41C6-B5A9-00900028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3700F3-007C-4C26-8428-001A00A5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DE001F-005E-4C92-8CC4-003D000F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8900E0-0030-416C-A015-00A000CD001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AD000B-00EB-41DD-9047-006E0071005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6600EE-00E4-4FA1-99E4-00F10025009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A70065-006B-4C89-B5DE-004C002B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8E002D-00F3-4436-90AC-00130005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1800EF-00B8-4787-A651-00AD009C006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B900E5-00BD-4EC5-B852-00CF00E000D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D40018-00A4-469C-BBA7-003F0031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83006E-00A6-421F-811A-0078002B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B200E2-00B5-41D4-8B42-00C5001B004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570013-0017-4C6F-98BA-003100B1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A100B9-00E1-4AF7-839C-00C90053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1A00AF-00F0-46D8-BA37-00810032000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BF0091-00C5-452A-B08C-00E30075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22003D-002D-4DDA-9BE5-001A00C3007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F50019-00C1-44E8-A020-00070006008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9600E5-00D0-448B-9257-0021009B00F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05002F-0007-498E-B247-007600C8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F700C7-0028-4F76-BEDA-00EB004900C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82000C-0088-4F8F-BF12-006F00CE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430045-0032-4DFD-90AD-004D002D002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8D008E-00E1-47C2-8478-00B200BB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D00098-00F8-4EA1-9D2B-00310079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B300D9-00F3-488F-B650-00E7000700C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540061-00A6-4A59-981F-00610026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1F00B1-006B-47F5-8D59-00DD0013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H23:H24</xm:sqref>
        </x14:conditionalFormatting>
        <x14:conditionalFormatting xmlns:xm="http://schemas.microsoft.com/office/excel/2006/main">
          <x14:cfRule type="cellIs" priority="4" operator="equal" id="{00A20056-0058-4CDB-B0FC-00C000E200E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5100A2-00D1-4A31-B012-00F8003D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0B00A5-00D0-45AA-9FC1-006F0003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D100F8-00E0-44ED-8FB0-002F008200E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710040-00AC-4E11-9D77-005600B900C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02006C-0002-440A-A6DF-00600038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H25:H26</xm:sqref>
        </x14:conditionalFormatting>
        <x14:conditionalFormatting xmlns:xm="http://schemas.microsoft.com/office/excel/2006/main">
          <x14:cfRule type="cellIs" priority="4" operator="equal" id="{009000BB-00F8-42AC-AD78-005300DC000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8E0038-0062-4ACB-80AC-006900EA007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25009D-006C-4B3B-AD84-002C008E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0500B0-00AC-4CFF-917B-004000FD00A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7500C5-006F-43FB-AC4A-00B40003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AC00B3-0014-4591-9DFE-00DC002F005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EF0003-0076-414B-8663-00D800DF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780078-004E-41EF-899E-009E0043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F600C3-0072-459C-B9AF-00AD002C005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5700DE-00CE-4CB4-AAA1-001B009F00A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A000E7-0038-412D-878E-003500B700A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2600E2-008B-4AD4-8471-00130085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A3004A-0036-4F02-BB26-0073008F00B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E000E1-00B4-4133-9CE0-00D6006500D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C90039-00BF-424E-9DED-00D80016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90003F-0016-40D8-B51A-0033004C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BF004B-002E-4AE9-83DE-00E400B2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4100A6-002A-4ED5-9AD6-00490021009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820057-0012-4B3D-A793-00D9007E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4600C7-00DA-42A0-B708-009B008A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6C0035-0038-4CD9-A0F0-00ED00AB008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E80070-00D8-4FA8-B1B5-0032007E005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BB0016-00CD-485C-91C3-00760049005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19003E-00B9-4A8C-B043-00F200B1005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BD00A9-00C4-4C64-9C3D-008F002B006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0900D2-005C-48B3-B41F-00EC00DB004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6C00BD-00B2-4815-9762-009C0048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CC0009-00A2-4368-AEA7-006400AF006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9E00EF-00B2-4D5C-AFE2-00090098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DE0049-005A-4938-BBDC-008800DC008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FC0023-009D-4598-82FF-00E000E5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F80080-00F5-4D2A-96F1-00EC0088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C80087-001A-433B-89D3-002A0089008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0B000D-0051-4D69-A86F-0008000F00F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H38:H39</xm:sqref>
        </x14:conditionalFormatting>
        <x14:conditionalFormatting xmlns:xm="http://schemas.microsoft.com/office/excel/2006/main">
          <x14:cfRule type="cellIs" priority="4" operator="equal" id="{00D700CB-00E5-498B-A6EB-00C200ED003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390090-000C-4DAC-9B44-008C00B7006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CB009A-00A9-42D5-9FC8-002200BB009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2B002C-0006-44F4-B428-00F900A200B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410056-00C5-4AD3-964E-00FA00EE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850061-0069-49EF-AC73-00D900E2007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E400C4-00F0-472C-BE13-00560083002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B800B2-0031-46C4-9CF3-000500BE009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ED0033-008E-4371-9D07-003700AC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9A00E4-0076-4676-B176-0015000C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BE0009-0058-4C2B-A448-0094003B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5E0093-00F7-453F-9A32-0045000E001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C90001-0084-4459-A66C-005000CB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8500A1-000D-438C-AA99-00290016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A40032-00B3-408D-BE4E-00AA0035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13005E-0012-416F-8A08-007F007800C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C30000-0029-4A33-8236-002700AF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7F0051-006B-4036-B11E-00CA0029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7100D1-0025-45AF-B0DA-00F300FC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400020-00D0-4F63-B722-00710050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B00075-0077-4870-B59D-00770047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4A0055-00CD-4EAA-AB4B-007C003F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0B00EA-0049-486E-9FB2-00780048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AA003D-0038-4F2B-8D87-0018005B009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CB00A0-00D2-402B-9F05-005C00B4008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B30006-00F7-4DEA-AA20-00A2001C001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6200B9-0016-44C8-B6D2-002C007E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8A0048-009C-490A-B44A-005F00D2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880048-001B-4376-BF57-007B00A4005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2100D5-004A-4FE1-99E0-004400EA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8A00F3-0089-4A18-A536-00CF0002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3F00F0-0070-4BEE-AA44-00280052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BE0013-0004-4286-8D88-00BC006B001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H46</xm:sqref>
        </x14:conditionalFormatting>
        <x14:conditionalFormatting xmlns:xm="http://schemas.microsoft.com/office/excel/2006/main">
          <x14:cfRule type="cellIs" priority="4" operator="equal" id="{006A00F1-00B6-44A1-AB69-00E0005700E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A4005B-00EE-4349-845B-00FB00C000B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H48</xm:sqref>
        </x14:conditionalFormatting>
        <x14:conditionalFormatting xmlns:xm="http://schemas.microsoft.com/office/excel/2006/main">
          <x14:cfRule type="cellIs" priority="4" operator="equal" id="{0007006E-00FA-4CF3-8D6C-000A0083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1C00AA-00A5-472E-B7C7-0092002A006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4" operator="equal" id="{00F80008-00DD-4E40-857C-00EC008A00F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33008B-0024-46F2-891B-00C90004009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H5:H164 A9:G9</xm:sqref>
        </x14:conditionalFormatting>
        <x14:conditionalFormatting xmlns:xm="http://schemas.microsoft.com/office/excel/2006/main">
          <x14:cfRule type="cellIs" priority="3" operator="equal" id="{00F400A1-00D0-4A8F-884A-0062009500A7}">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D60046-008A-41D9-907F-00E0003400FB}">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AC004D-007C-4C0F-8726-007400320014}">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E100A6-001F-453A-BAF7-009300160080}">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D30038-001D-49D8-905C-007B000800B4}">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B70000-0043-4FA2-B208-00FD00180051}">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710030-0059-4FF1-B15F-000C00740075}">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97008C-008A-46E3-B390-00E400C40070}">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75003E-0014-4224-8A43-00DB00070092}">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F30086-00A0-437E-804E-00A0003B002C}">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5B0077-00A8-48EB-A825-00770092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7900E6-0092-49E6-BC0F-0006005C006C}">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020033-0022-46D6-80A7-00E400C20099}">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8900D0-0057-4274-9070-00D100D3005E}">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5B0030-0006-42EF-BCEA-008F004700E9}">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6200C2-0091-45C8-AACB-00AA00360062}">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26002B-0053-4AC8-9A9F-002000A6005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3E0024-00D3-4E54-A9BC-000300FD0027}">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1C0065-0043-4DB9-BC13-001300B3001A}">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400A4-0027-4FA1-AAEA-00650010007A}">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3F00BC-0048-4918-9C8B-001D00C400CD}">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AC00D8-00FE-4692-BFEF-00DA00BF004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A80086-001C-4D2E-B2AE-00B600EB00B1}">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DF00C1-008F-4C12-89F7-00EB00EB002C}">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6C00AB-0031-4026-8A4D-007500DE0054}">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34002E-00DE-4C83-960C-0006008500F0}">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2D00A0-0025-4501-AF6F-009E00E500C9}">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6E0002-00BB-4C1A-A188-00FA008B0010}">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98002B-0085-47A8-A907-00DA00770099}">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D800C1-0049-430F-A51A-001A0031000A}">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95005C-0070-4F85-A693-00D00060002E}">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AA0084-00BB-4311-A339-00B8005600FB}">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EE0073-0095-43E4-B2FA-0069005E0032}">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0500AE-003D-4FD7-ABF2-007C008E00C6}">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E900B8-0090-4BEE-8D05-0034007E009D}">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5E00A1-0083-432B-A78B-00FF007000E6}">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6600B4-00AC-479F-8B2B-0039000A00E1}">
            <xm:f>"1 - Ошибка проектировщика"</xm:f>
            <x14:dxf>
              <font/>
              <fill>
                <patternFill patternType="solid">
                  <fgColor rgb="FFFFF2CC"/>
                  <bgColor rgb="FFFFF2CC"/>
                </patternFill>
              </fill>
              <border>
                <left style="none"/>
                <right style="none"/>
                <top style="none"/>
                <bottom style="none"/>
                <diagonal style="none"/>
              </border>
            </x14:dxf>
          </x14:cfRule>
          <xm:sqref>H23:H24</xm:sqref>
        </x14:conditionalFormatting>
        <x14:conditionalFormatting xmlns:xm="http://schemas.microsoft.com/office/excel/2006/main">
          <x14:cfRule type="cellIs" priority="3" operator="equal" id="{000B0016-00EA-4B6D-A9E0-003C0030003A}">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C00041-00E5-4DDA-9D97-002D004A0069}">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A400DF-0058-45C3-BA30-00B700400056}">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FF0068-001E-44C5-A533-006A00180063}">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F800C6-0027-478F-919F-001100A4004E}">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2F000D-0090-4BD9-81D6-004F00F40072}">
            <xm:f>"1 - Ошибка проектировщика"</xm:f>
            <x14:dxf>
              <font/>
              <fill>
                <patternFill patternType="solid">
                  <fgColor rgb="FFFFF2CC"/>
                  <bgColor rgb="FFFFF2CC"/>
                </patternFill>
              </fill>
              <border>
                <left style="none"/>
                <right style="none"/>
                <top style="none"/>
                <bottom style="none"/>
                <diagonal style="none"/>
              </border>
            </x14:dxf>
          </x14:cfRule>
          <xm:sqref>H25:H26</xm:sqref>
        </x14:conditionalFormatting>
        <x14:conditionalFormatting xmlns:xm="http://schemas.microsoft.com/office/excel/2006/main">
          <x14:cfRule type="cellIs" priority="3" operator="equal" id="{00800038-0090-431D-AD9C-00B100C400D0}">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0E006D-00EB-4BC0-AE56-008200A200A9}">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180016-0090-4AA6-A001-00C9007E008F}">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C7008D-0071-43F6-B49A-006400660084}">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7700D3-0092-4DCE-ABEB-005A003E0036}">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D00002-0053-4940-83A5-00E500550034}">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E0008F-0005-495C-A2DF-00EE00CC00D1}">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9B0028-00CA-4965-B874-003D00F4006B}">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4A004E-00C1-4915-97D0-00EE00830008}">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580027-0041-4987-AD80-003E00340017}">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860049-005F-421B-8D24-00D00016000D}">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590054-0010-4651-AF09-00E700860053}">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1B00F2-007F-4A04-8CDA-003000430093}">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7F0092-009A-4872-92F9-0073003100B3}">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150051-0031-42C2-8A32-00E8006200B0}">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DC0062-0023-4F49-A388-00CE003900B7}">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C40086-0077-4611-B504-008400920066}">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440099-0091-4E93-B632-00FE00F900A8}">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6900CB-0061-41B2-8801-000F008100F3}">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2200BF-00D4-4CBC-80E7-00720099009A}">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62003C-0013-4DBA-A1FE-008D00430066}">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BF00E3-0015-44CC-BE96-007C003B000C}">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EE00B2-0040-4F54-8464-007500F30096}">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5E00B8-0090-47F8-BFD5-00D1002400D9}">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6400F0-0013-4358-AAE1-00D6004500D3}">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1900D9-00E7-4682-9D47-0004006D004E}">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68001C-0013-488E-A0A0-0061004E00DA}">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51008E-00B6-407D-87F0-00FE00ED0037}">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C500B9-00CF-4377-B3DA-00DF006400FC}">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7F00D8-00B9-43A4-B5D2-00DF00BD003C}">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8400FE-00CA-444D-922D-00AD00390007}">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E0086-0042-48B2-8E5D-00B400FC00B7}">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7100E3-00BC-4B34-97CD-0003006500A6}">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83009C-0008-4F7C-8E58-003000C30079}">
            <xm:f>"1 - Ошибка проектировщика"</xm:f>
            <x14:dxf>
              <font/>
              <fill>
                <patternFill patternType="solid">
                  <fgColor rgb="FFFFF2CC"/>
                  <bgColor rgb="FFFFF2CC"/>
                </patternFill>
              </fill>
              <border>
                <left style="none"/>
                <right style="none"/>
                <top style="none"/>
                <bottom style="none"/>
                <diagonal style="none"/>
              </border>
            </x14:dxf>
          </x14:cfRule>
          <xm:sqref>H38:H39</xm:sqref>
        </x14:conditionalFormatting>
        <x14:conditionalFormatting xmlns:xm="http://schemas.microsoft.com/office/excel/2006/main">
          <x14:cfRule type="cellIs" priority="3" operator="equal" id="{00CB0013-0017-4614-B964-0019004A0041}">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AF0074-0086-4209-9280-000000C7001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AC0091-00B1-4B33-AB10-00CD007700EB}">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0A0073-0066-4BC9-A4CB-00CA00C10074}">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B80090-00AC-4FA4-81D0-0099008D00B0}">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02002B-00F2-4917-824D-007E00900073}">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1E004A-00B3-47AA-A71A-002200F9006A}">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2B0048-0081-4F7A-84DA-000E00140074}">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00006B-007F-438D-992E-00EF00E1000E}">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450029-00A7-46DB-BBFA-007C00E90010}">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740068-002D-4DFF-AA82-00E3004C00A0}">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0600E6-00F9-48F8-817C-00B100760041}">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650067-0024-4E55-9657-00B900D600DA}">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2B002E-00B6-4B8B-974F-008C00E3000D}">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7F0075-00DE-403E-933A-007600110002}">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FB0053-0021-4320-A8F5-003B00270055}">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3F00B2-00CA-4931-A97A-0062000D00F7}">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F70064-0056-4DF5-9F6B-0028003F00AD}">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0D0026-006E-41B8-95B3-00F800DA0068}">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7A00B0-00AE-4F82-A95E-005A00610095}">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8A002B-0079-48DD-9A4D-00C7001300BB}">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1200A4-0027-4CAA-B7BD-00C3005300B8}">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A000C7-00DE-460B-AB58-00B8009D0001}">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8A003C-0006-48CF-8834-00550021003F}">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350080-00A2-4F7C-A7C5-007700030019}">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6B00B2-0087-4D6A-952D-00E2004300F6}">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8800CF-00EC-4B49-AB44-0025006A0024}">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30067-0086-4A2A-8A7E-004A0024000D}">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77003B-00BA-4681-9BCA-003900DE0089}">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C800D3-00C9-45A4-939D-0017001D00FD}">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F20005-00C6-45E4-B5A7-00F700F80033}">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5F0059-0036-43D6-BAFA-00CF004F00EB}">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4A000D-00A0-4C4C-AFF1-006500920015}">
            <xm:f>"1 - Ошибка проектировщика"</xm:f>
            <x14:dxf>
              <font/>
              <fill>
                <patternFill patternType="solid">
                  <fgColor rgb="FFFFF2CC"/>
                  <bgColor rgb="FFFFF2CC"/>
                </patternFill>
              </fill>
              <border>
                <left style="none"/>
                <right style="none"/>
                <top style="none"/>
                <bottom style="none"/>
                <diagonal style="none"/>
              </border>
            </x14:dxf>
          </x14:cfRule>
          <xm:sqref>H46</xm:sqref>
        </x14:conditionalFormatting>
        <x14:conditionalFormatting xmlns:xm="http://schemas.microsoft.com/office/excel/2006/main">
          <x14:cfRule type="cellIs" priority="3" operator="equal" id="{0020002B-0085-42ED-A4F2-00B2002400BE}">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D40054-00A2-4AE9-8A77-009D0022007E}">
            <xm:f>"1 - Ошибка проектировщика"</xm:f>
            <x14:dxf>
              <font/>
              <fill>
                <patternFill patternType="solid">
                  <fgColor rgb="FFFFF2CC"/>
                  <bgColor rgb="FFFFF2CC"/>
                </patternFill>
              </fill>
              <border>
                <left style="none"/>
                <right style="none"/>
                <top style="none"/>
                <bottom style="none"/>
                <diagonal style="none"/>
              </border>
            </x14:dxf>
          </x14:cfRule>
          <xm:sqref>H48</xm:sqref>
        </x14:conditionalFormatting>
        <x14:conditionalFormatting xmlns:xm="http://schemas.microsoft.com/office/excel/2006/main">
          <x14:cfRule type="cellIs" priority="3" operator="equal" id="{006F0027-0042-425A-880D-00E9002300F1}">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EB006B-0012-4D2D-AED8-0005008C00D5}">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ellIs" priority="3" operator="equal" id="{00210043-0078-4EA3-B0C0-004D001D0036}">
            <xm:f>"1 - Ошибка проектировщика"</xm:f>
            <x14:dxf>
              <font/>
              <fill>
                <patternFill patternType="solid">
                  <fgColor rgb="FFFFF2CC"/>
                  <bgColor rgb="FFFFF2CC"/>
                </patternFill>
              </fill>
              <border>
                <left style="none"/>
                <right style="none"/>
                <top style="none"/>
                <bottom style="none"/>
                <diagonal style="none"/>
              </border>
            </x14:dxf>
          </x14:cfRule>
          <xm:sqref>H47</xm:sqref>
        </x14:conditionalFormatting>
        <x14:conditionalFormatting xmlns:xm="http://schemas.microsoft.com/office/excel/2006/main">
          <x14:cfRule type="containsText" priority="2" operator="containsText" text="повторно" id="{00740058-00D8-4482-A0BF-008300E0009B}">
            <xm:f>NOT(ISERROR(SEARCH(("повторно"),(K3))))</xm:f>
            <x14:dxf>
              <font/>
              <fill>
                <patternFill patternType="solid">
                  <fgColor rgb="FFEA9999"/>
                  <bgColor rgb="FFEA9999"/>
                </patternFill>
              </fill>
              <border>
                <left style="none"/>
                <right style="none"/>
                <top style="none"/>
                <bottom style="none"/>
                <diagonal style="none"/>
              </border>
            </x14:dxf>
          </x14:cfRule>
          <xm:sqref>K3 K5:K164</xm:sqref>
        </x14:conditionalFormatting>
        <x14:conditionalFormatting xmlns:xm="http://schemas.microsoft.com/office/excel/2006/main">
          <x14:cfRule type="containsText" priority="2" operator="containsText" text="повторно" id="{005900C4-0062-4A84-8139-003B004100FB}">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110007-00E6-44DB-8001-007A00C900EF}">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6800C7-0078-4ECD-A39A-003400540003}">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1E004F-0044-4023-9E40-00EC004B0058}">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DC0062-0038-4FED-BE1A-0074008A0085}">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C600EF-00FF-4EC3-B00A-00F800DD0002}">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F40088-0034-499B-805A-006D00230053}">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3E00C1-001E-45B8-A44C-00CF0074007F}">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6F0071-00AA-416D-A9B4-0047003500A8}">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BC0010-003C-4768-86EC-004D00690087}">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3100EF-0065-4CB2-8628-00DC007D005F}">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8400D0-0095-42DC-8C68-00D400BE00D9}">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4800A7-008B-4FC1-9397-001A001700CA}">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8F0019-00A3-4F30-938D-009200F400F5}">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340004-0079-435B-9DE6-008A00F6002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70098-0096-446D-8C7E-00C600D80037}">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3200B8-0015-4A3D-A655-006E00B200AE}">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0E00C9-00A9-4BED-862A-0090004A0009}">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04002F-00E4-41CD-9C32-00E00053009F}">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3A0060-00B0-4C8C-928F-001800F500BC}">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EE00D2-0061-45E4-9017-00A900CF0062}">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AB00A7-00F0-440B-A120-0027006200AC}">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290015-00D4-466C-B95E-00A500880044}">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3F0090-00B3-49DD-8076-0052002D00CA}">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470054-00B1-4D9B-9F63-00DF00390082}">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B000C9-0088-456C-83CE-00E0007C0013}">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0D00A5-00D7-4843-84C1-00C1006F0010}">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2D0021-00F3-42AB-A96A-006300F80004}">
            <xm:f>NOT(ISERROR(SEARCH(("повторно"),(K3))))</xm:f>
            <x14:dxf>
              <font/>
              <fill>
                <patternFill patternType="solid">
                  <fgColor rgb="FFEA9999"/>
                  <bgColor rgb="FFEA9999"/>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2" operator="containsText" text="повторно" id="{00C4000F-00E8-4DB1-8A10-00930000002D}">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870081-00AC-4477-8CC9-00E300EF0064}">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1E006C-00A9-4E19-BD5F-00040042001B}">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F00079-0021-4BC3-A345-000000D000A1}">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590098-00C7-48F5-9745-00B8000D0022}">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4300B6-00AA-4327-82D0-0029007B00B7}">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050024-000E-4163-816A-00A200BA00ED}">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2" operator="containsText" text="повторно" id="{00680092-00CB-4246-AC0F-0051002400DE}">
            <xm:f>NOT(ISERROR(SEARCH(("повторно"),(K3))))</xm:f>
            <x14:dxf>
              <font/>
              <fill>
                <patternFill patternType="solid">
                  <fgColor rgb="FFEA9999"/>
                  <bgColor rgb="FFEA9999"/>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C90026-00D3-4812-95BD-003B004B00D8}">
            <xm:f>NOT(ISERROR(SEARCH(("снято"),(K3))))</xm:f>
            <x14:dxf>
              <font/>
              <fill>
                <patternFill patternType="solid">
                  <fgColor rgb="FF93C47D"/>
                  <bgColor rgb="FF93C47D"/>
                </patternFill>
              </fill>
              <border>
                <left style="none"/>
                <right style="none"/>
                <top style="none"/>
                <bottom style="none"/>
                <diagonal style="none"/>
              </border>
            </x14:dxf>
          </x14:cfRule>
          <xm:sqref>K3 K5:K164</xm:sqref>
        </x14:conditionalFormatting>
        <x14:conditionalFormatting xmlns:xm="http://schemas.microsoft.com/office/excel/2006/main">
          <x14:cfRule type="containsText" priority="1" operator="containsText" text="снято" id="{00E700B9-00AE-49FA-86D5-00F8004F004E}">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4800D0-0012-4769-B36E-00ED005B0068}">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C500E4-007C-4CED-88D3-00EA00220036}">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4200A3-00B8-4AF3-B233-0092002000C7}">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B100E8-0071-4B49-A444-00B8009B0007}">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1E007D-004D-45E8-BF97-007D00D600CC}">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AB0021-007F-46E4-8226-009B0067006F}">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7300D5-0029-4C6B-AACD-008500B3009F}">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CA00BF-005D-42FE-8CE0-0074008D00C4}">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F90039-007D-418A-8C1B-00FF003C0033}">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F30074-0077-4D54-8118-005600D400E4}">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E70009-005B-4922-9A50-008600F9002B}">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0E00B0-00B4-42DB-8E2E-00F5007E00E8}">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110074-0062-432D-8AFA-002900B000F1}">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6D007E-004E-4342-A36F-00DA00CA003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90051-000D-4860-AB3D-000300050047}">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EB0074-00E0-4FFA-BF5F-002F0046008B}">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3600CE-00DB-44FF-99FF-0066009D0090}">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3E0054-0040-47F6-A7A9-00C100A800A5}">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F000EE-00F9-4665-9C61-00A800580045}">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8E0025-00CA-47FE-BCE1-0056001E003F}">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0C009D-0019-4066-9746-004B008B0067}">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E300F6-0048-459E-93A2-00F3005E00C2}">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D600F5-0077-4197-A34D-0089009E00A0}">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7C0021-0035-4E15-80DB-0010004B0095}">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480033-007F-4D86-8803-00E2006C00C0}">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0E0060-00F7-4D6E-B7FA-0000002600DE}">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F60003-0008-4160-9036-001300E90095}">
            <xm:f>NOT(ISERROR(SEARCH(("снято"),(K3))))</xm:f>
            <x14:dxf>
              <font/>
              <fill>
                <patternFill patternType="solid">
                  <fgColor rgb="FF93C47D"/>
                  <bgColor rgb="FF93C47D"/>
                </patternFill>
              </fill>
              <border>
                <left style="none"/>
                <right style="none"/>
                <top style="none"/>
                <bottom style="none"/>
                <diagonal style="none"/>
              </border>
            </x14:dxf>
          </x14:cfRule>
          <xm:sqref>K49</xm:sqref>
        </x14:conditionalFormatting>
        <x14:conditionalFormatting xmlns:xm="http://schemas.microsoft.com/office/excel/2006/main">
          <x14:cfRule type="containsText" priority="1" operator="containsText" text="снято" id="{000900E4-00AB-4548-8CE2-008900130053}">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2400E5-0063-4846-A000-003000C70017}">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720006-0001-4CDD-A8D6-00A100E60089}">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760040-00A3-4E22-8285-009F001A00EA}">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8C0008-00C3-4A75-BD9B-00DE00CA00B6}">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2400F5-000F-4A9B-9163-002A0038008A}">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810045-0023-4897-A5CB-001C009600F5}">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1" operator="containsText" text="снято" id="{003E00D5-000C-4E87-A776-00CB00E4003D}">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s>
    </ext>
    <ext uri="{231B7EB2-2AFC-4442-B178-5FFDF5851E7C}">
      <userProtectedRanges>
        <userProtectedRange name="ШОВ" sqref="A10:N51">
          <users>
            <user id="1130000061714756" name="Ольга Шалаева"/>
          </users>
        </userProtectedRange>
      </userProtectedRanges>
    </ext>
  </extLst>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55" width="10"/>
    <col customWidth="1" min="2" max="2" style="755" width="18.629999999999999"/>
    <col min="3" max="3" style="755" width="12.630000000000001"/>
    <col customWidth="1" min="4" max="4" style="757" width="53.380000000000003"/>
    <col customWidth="1" min="5" max="5" style="755" width="46.421875"/>
    <col collapsed="1" customWidth="1" min="6" max="6" style="755" width="21.379999999999999"/>
    <col customWidth="1" hidden="1" min="7" max="8" outlineLevel="1" style="755" width="14.130000000000001"/>
    <col customWidth="1" min="9" max="9" style="755" width="13.421875"/>
    <col min="10" max="11" style="755" width="12.630000000000001"/>
    <col customWidth="1" min="12" max="12" style="758" width="31.879999999999999"/>
    <col min="13" max="13" style="755" width="12.630000000000001"/>
    <col customWidth="1" min="14" max="14" style="755" width="48.00390625"/>
    <col customWidth="1" min="15" max="15" style="758" width="39.130000000000003"/>
    <col customWidth="1" min="16" max="16" style="755" width="16.379999999999999"/>
    <col customWidth="1" min="17" max="17" style="755" width="26.879999999999999"/>
    <col customWidth="1" min="18" max="18" style="755" width="22"/>
    <col customWidth="1" min="19" max="19" style="755" width="14.380000000000001"/>
    <col customWidth="1" min="20" max="20" style="755" width="26.879999999999999"/>
    <col customWidth="1" min="21" max="24" style="755" width="25.629999999999999"/>
    <col min="25" max="16384" style="755" width="12.630000000000001"/>
  </cols>
  <sheetData>
    <row r="1" ht="84" collapsed="1">
      <c r="A1" s="759" t="s">
        <v>250</v>
      </c>
      <c r="B1" s="759" t="s">
        <v>251</v>
      </c>
      <c r="C1" s="760" t="s">
        <v>252</v>
      </c>
      <c r="D1" s="759" t="s">
        <v>253</v>
      </c>
      <c r="E1" s="759" t="s">
        <v>254</v>
      </c>
      <c r="F1" s="759" t="s">
        <v>255</v>
      </c>
      <c r="G1" s="761" t="s">
        <v>256</v>
      </c>
      <c r="H1" s="761" t="s">
        <v>257</v>
      </c>
      <c r="I1" s="761" t="s">
        <v>4</v>
      </c>
      <c r="J1" s="759" t="s">
        <v>258</v>
      </c>
      <c r="K1" s="759" t="s">
        <v>259</v>
      </c>
      <c r="L1" s="762" t="s">
        <v>260</v>
      </c>
      <c r="M1" s="121" t="s">
        <v>261</v>
      </c>
      <c r="N1" s="121" t="s">
        <v>262</v>
      </c>
      <c r="O1" s="762"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270" t="s">
        <v>264</v>
      </c>
      <c r="D2" s="518" t="s">
        <v>53</v>
      </c>
      <c r="E2" s="127"/>
      <c r="F2" s="124"/>
      <c r="G2" s="129"/>
      <c r="H2" s="130" t="s">
        <v>265</v>
      </c>
      <c r="I2" s="130" t="s">
        <v>12</v>
      </c>
      <c r="J2" s="130" t="s">
        <v>13</v>
      </c>
      <c r="K2" s="130" t="s">
        <v>15</v>
      </c>
      <c r="L2" s="559" t="s">
        <v>14</v>
      </c>
      <c r="M2" s="130" t="s">
        <v>16</v>
      </c>
      <c r="N2" s="130" t="s">
        <v>17</v>
      </c>
      <c r="O2" s="559" t="s">
        <v>18</v>
      </c>
      <c r="P2" s="130" t="s">
        <v>20</v>
      </c>
      <c r="Q2" s="130" t="s">
        <v>22</v>
      </c>
      <c r="R2" s="130" t="s">
        <v>23</v>
      </c>
      <c r="S2" s="130" t="s">
        <v>24</v>
      </c>
      <c r="T2" s="130" t="s">
        <v>26</v>
      </c>
      <c r="U2" s="130" t="s">
        <v>27</v>
      </c>
      <c r="V2" s="130" t="s">
        <v>28</v>
      </c>
      <c r="W2" s="130" t="s">
        <v>29</v>
      </c>
      <c r="X2" s="130" t="s">
        <v>31</v>
      </c>
    </row>
    <row r="3" ht="31.5" hidden="1" outlineLevel="1">
      <c r="A3" s="1"/>
      <c r="B3" s="18" t="s">
        <v>266</v>
      </c>
      <c r="C3" s="273" t="s">
        <v>267</v>
      </c>
      <c r="D3" s="519" t="s">
        <v>34</v>
      </c>
      <c r="E3" s="18"/>
      <c r="F3" s="18"/>
      <c r="G3" s="129"/>
      <c r="H3" s="132">
        <f>COUNTIF($H10:$H150,"1 - Несоответствие продуктовым требованиям ПИК-Стандарт")</f>
        <v>3</v>
      </c>
      <c r="I3" s="132">
        <f>COUNTIF($H10:$H150,"2 - Несоответствие Бренд-листам ПИК")</f>
        <v>0</v>
      </c>
      <c r="J3" s="132">
        <f>COUNTIF($H10:$H150,"3 - Несоответствие Каталогу отделки")</f>
        <v>0</v>
      </c>
      <c r="K3" s="132">
        <f>COUNTIF($H10:$H150,"5 - Ошибка в применении СТМ")</f>
        <v>0</v>
      </c>
      <c r="L3" s="560">
        <f>COUNTIF($H10:$H150,"4 - Несоответствие Каталогу оборудования")</f>
        <v>0</v>
      </c>
      <c r="M3" s="132">
        <f>COUNTIF($H10:$H150,"6 - Ошибка в применении сборных ЛМ")</f>
        <v>0</v>
      </c>
      <c r="N3" s="132">
        <f>COUNTIF($H10:$H150,"7 - Ошибка в применении шкаф-пакетов")</f>
        <v>0</v>
      </c>
      <c r="O3" s="560">
        <f>COUNTIF($H10:$H150,"8 - Ошибка в применении шахт-пакетов")</f>
        <v>0</v>
      </c>
      <c r="P3" s="132">
        <f>COUNTIF($H10:$H150,"9 - Несоответствие типологическим требованиям ПИК-Стандарт")</f>
        <v>11</v>
      </c>
      <c r="Q3" s="132">
        <f>COUNTIF($H10:$H150,"10 - Несоответствие НТД РФ")</f>
        <v>0</v>
      </c>
      <c r="R3" s="132">
        <f>COUNTIF($H10:$H150,"11 - Несоответствие ИРД (кроме ТУ, СТУ), АПР, ПД")</f>
        <v>0</v>
      </c>
      <c r="S3" s="132">
        <f>COUNTIF($H10:$H150,"12 - Несоответствие требованиям ТУ, СТУ")</f>
        <v>0</v>
      </c>
      <c r="T3" s="132">
        <f>COUNTIF($H10:$H150,"13 - Ошибка в технических решениях")</f>
        <v>0</v>
      </c>
      <c r="U3" s="132">
        <f>COUNTIF($H10:$H150,"14 - Неувязка м/у собой комплектов РД")</f>
        <v>2</v>
      </c>
      <c r="V3" s="132">
        <f>COUNTIF($H10:$H150,"15 - Недостаточность информации влияющей на СМР")</f>
        <v>15</v>
      </c>
      <c r="W3" s="132">
        <f>COUNTIF($H10:$H150,"16 - Нерациональное решение")</f>
        <v>0</v>
      </c>
      <c r="X3" s="132">
        <f>COUNTIF($H10:$H150,"17 - Оформление")</f>
        <v>0</v>
      </c>
    </row>
    <row r="4" ht="25.5" hidden="1" outlineLevel="1">
      <c r="A4" s="125" t="s">
        <v>264</v>
      </c>
      <c r="B4" s="133">
        <v>8</v>
      </c>
      <c r="C4" s="276" t="s">
        <v>2335</v>
      </c>
      <c r="D4" s="134">
        <f>C4/B4</f>
        <v>1</v>
      </c>
      <c r="E4" s="235"/>
      <c r="G4" s="129"/>
      <c r="H4" s="126" t="s">
        <v>53</v>
      </c>
      <c r="I4" s="126" t="s">
        <v>53</v>
      </c>
      <c r="J4" s="126" t="s">
        <v>53</v>
      </c>
      <c r="K4" s="126" t="s">
        <v>53</v>
      </c>
      <c r="L4" s="562" t="s">
        <v>53</v>
      </c>
      <c r="M4" s="126" t="s">
        <v>53</v>
      </c>
      <c r="N4" s="126" t="s">
        <v>53</v>
      </c>
      <c r="O4" s="562" t="s">
        <v>53</v>
      </c>
      <c r="P4" s="126" t="s">
        <v>53</v>
      </c>
      <c r="Q4" s="126" t="s">
        <v>53</v>
      </c>
      <c r="R4" s="126" t="s">
        <v>53</v>
      </c>
      <c r="S4" s="126" t="s">
        <v>53</v>
      </c>
      <c r="T4" s="126" t="s">
        <v>53</v>
      </c>
      <c r="U4" s="126" t="s">
        <v>53</v>
      </c>
      <c r="V4" s="126" t="s">
        <v>53</v>
      </c>
      <c r="W4" s="126" t="s">
        <v>53</v>
      </c>
      <c r="X4" s="126" t="s">
        <v>53</v>
      </c>
    </row>
    <row r="5" hidden="1" outlineLevel="1">
      <c r="C5" s="756"/>
      <c r="D5" s="279"/>
      <c r="E5" s="236"/>
      <c r="G5" s="126" t="s">
        <v>53</v>
      </c>
      <c r="H5" s="239"/>
      <c r="I5" s="116"/>
      <c r="J5" s="240"/>
      <c r="K5" s="116"/>
      <c r="L5" s="564"/>
      <c r="M5" s="240"/>
      <c r="N5" s="116"/>
      <c r="O5" s="564"/>
      <c r="P5" s="240"/>
      <c r="Q5" s="116"/>
      <c r="R5" s="240"/>
      <c r="S5" s="240"/>
      <c r="T5" s="116"/>
      <c r="U5" s="116"/>
      <c r="V5" s="116"/>
      <c r="W5" s="116"/>
      <c r="X5" s="116"/>
    </row>
    <row r="6" ht="21" hidden="1" outlineLevel="1">
      <c r="A6" s="18">
        <v>0.20000000000000001</v>
      </c>
      <c r="B6" s="18">
        <v>0.5</v>
      </c>
      <c r="C6" s="273">
        <v>1</v>
      </c>
      <c r="D6" s="519" t="s">
        <v>38</v>
      </c>
      <c r="E6" s="18"/>
      <c r="F6" s="18" t="s">
        <v>268</v>
      </c>
      <c r="G6" s="139">
        <f>COUNTIFS(G10:G117,"0,2")</f>
        <v>0</v>
      </c>
      <c r="H6" s="239"/>
      <c r="I6" s="116"/>
      <c r="J6" s="240"/>
      <c r="K6" s="116"/>
      <c r="L6" s="564"/>
      <c r="M6" s="240"/>
      <c r="N6" s="116"/>
      <c r="O6" s="564"/>
      <c r="P6" s="240"/>
      <c r="Q6" s="116"/>
      <c r="R6" s="240"/>
      <c r="S6" s="240"/>
      <c r="T6" s="116"/>
      <c r="U6" s="116"/>
      <c r="V6" s="116"/>
      <c r="W6" s="116"/>
      <c r="X6" s="116"/>
    </row>
    <row r="7" ht="21" hidden="1" outlineLevel="1">
      <c r="A7" s="140">
        <f>G6*0.2/B4</f>
        <v>0</v>
      </c>
      <c r="B7" s="140">
        <f>G7*0.5/B4</f>
        <v>0</v>
      </c>
      <c r="C7" s="276">
        <f>G8*1/B4</f>
        <v>2</v>
      </c>
      <c r="D7" s="141">
        <f>(G6*A6+G7*B6+G8*C6)/SUM(G6:G8)</f>
        <v>1</v>
      </c>
      <c r="E7" s="241"/>
      <c r="F7" s="143" t="s">
        <v>269</v>
      </c>
      <c r="G7" s="139">
        <f>COUNTIFS(G10:G117,"0,5")</f>
        <v>0</v>
      </c>
      <c r="H7" s="239"/>
      <c r="I7" s="242"/>
      <c r="J7" s="242"/>
      <c r="K7" s="242"/>
      <c r="L7" s="566"/>
      <c r="M7" s="242"/>
      <c r="N7" s="242"/>
      <c r="O7" s="566"/>
      <c r="P7" s="242"/>
      <c r="Q7" s="242"/>
      <c r="R7" s="242"/>
      <c r="S7" s="242"/>
      <c r="T7" s="242"/>
      <c r="U7" s="242"/>
      <c r="V7" s="242"/>
      <c r="W7" s="242"/>
      <c r="X7" s="242"/>
    </row>
    <row r="8" ht="21" hidden="1" outlineLevel="1">
      <c r="A8" s="126" t="s">
        <v>53</v>
      </c>
      <c r="B8" s="126" t="s">
        <v>53</v>
      </c>
      <c r="C8" s="283" t="s">
        <v>53</v>
      </c>
      <c r="D8" s="518" t="s">
        <v>53</v>
      </c>
      <c r="E8" s="126"/>
      <c r="F8" s="18" t="s">
        <v>270</v>
      </c>
      <c r="G8" s="139">
        <f>COUNTIFS(G10:G117,"1")</f>
        <v>16</v>
      </c>
      <c r="H8" s="239"/>
      <c r="I8" s="116"/>
      <c r="J8" s="240"/>
      <c r="K8" s="116"/>
      <c r="L8" s="564"/>
      <c r="M8" s="240"/>
      <c r="N8" s="116"/>
      <c r="O8" s="564"/>
      <c r="P8" s="240"/>
      <c r="Q8" s="116"/>
      <c r="R8" s="240"/>
      <c r="S8" s="240"/>
      <c r="T8" s="116"/>
      <c r="U8" s="116"/>
      <c r="V8" s="116"/>
      <c r="W8" s="116"/>
      <c r="X8" s="116"/>
    </row>
    <row r="9">
      <c r="A9" s="145"/>
      <c r="B9" s="145"/>
      <c r="C9" s="284"/>
      <c r="D9" s="447"/>
      <c r="E9" s="145"/>
      <c r="F9" s="145"/>
      <c r="G9" s="145"/>
      <c r="H9" s="145"/>
      <c r="I9" s="243"/>
      <c r="J9" s="244"/>
      <c r="K9" s="243"/>
      <c r="L9" s="568"/>
      <c r="M9" s="244"/>
      <c r="N9" s="243"/>
      <c r="O9" s="568"/>
      <c r="P9" s="244"/>
      <c r="Q9" s="243"/>
      <c r="R9" s="244"/>
      <c r="S9" s="244"/>
      <c r="T9" s="243"/>
      <c r="U9" s="243"/>
      <c r="V9" s="243"/>
      <c r="W9" s="243"/>
      <c r="X9" s="243"/>
    </row>
    <row r="10" ht="183" customHeight="1">
      <c r="A10" s="448">
        <v>1</v>
      </c>
      <c r="B10" s="452" t="s">
        <v>2672</v>
      </c>
      <c r="C10" s="695" t="s">
        <v>422</v>
      </c>
      <c r="D10" s="449" t="s">
        <v>2673</v>
      </c>
      <c r="E10" s="448"/>
      <c r="F10" s="448" t="s">
        <v>2521</v>
      </c>
      <c r="G10" s="451">
        <v>1</v>
      </c>
      <c r="H10" s="452" t="s">
        <v>20</v>
      </c>
      <c r="I10" s="448" t="s">
        <v>74</v>
      </c>
      <c r="J10" s="453">
        <v>45391</v>
      </c>
      <c r="K10" s="448" t="s">
        <v>275</v>
      </c>
      <c r="L10" s="570" t="s">
        <v>2522</v>
      </c>
      <c r="M10" s="640">
        <v>45497</v>
      </c>
      <c r="N10" s="448"/>
      <c r="O10" s="570"/>
      <c r="P10" s="453"/>
      <c r="Q10" s="448"/>
      <c r="R10" s="240"/>
      <c r="S10" s="240"/>
      <c r="T10" s="116"/>
      <c r="U10" s="116"/>
      <c r="V10" s="116"/>
      <c r="W10" s="116"/>
      <c r="X10" s="116"/>
    </row>
    <row r="11" ht="150" customHeight="1">
      <c r="A11" s="448">
        <f t="shared" ref="A11:A45" si="24">A10+1</f>
        <v>2</v>
      </c>
      <c r="B11" s="452" t="s">
        <v>2672</v>
      </c>
      <c r="C11" s="695">
        <v>2</v>
      </c>
      <c r="D11" s="449" t="s">
        <v>2523</v>
      </c>
      <c r="E11" s="448"/>
      <c r="F11" s="448" t="s">
        <v>2524</v>
      </c>
      <c r="G11" s="451">
        <v>1</v>
      </c>
      <c r="H11" s="452" t="s">
        <v>20</v>
      </c>
      <c r="I11" s="448" t="s">
        <v>74</v>
      </c>
      <c r="J11" s="453">
        <v>45391</v>
      </c>
      <c r="K11" s="448" t="s">
        <v>281</v>
      </c>
      <c r="L11" s="570" t="s">
        <v>2525</v>
      </c>
      <c r="M11" s="640">
        <v>45497</v>
      </c>
      <c r="N11" s="641" t="s">
        <v>2674</v>
      </c>
      <c r="O11" s="569"/>
      <c r="P11" s="448"/>
      <c r="Q11" s="448"/>
      <c r="R11" s="116"/>
      <c r="S11" s="116"/>
      <c r="T11" s="116"/>
      <c r="U11" s="116"/>
      <c r="V11" s="116"/>
      <c r="W11" s="116"/>
      <c r="X11" s="116"/>
    </row>
    <row r="12" ht="192" customHeight="1">
      <c r="A12" s="448">
        <f t="shared" si="24"/>
        <v>3</v>
      </c>
      <c r="B12" s="452" t="s">
        <v>2672</v>
      </c>
      <c r="C12" s="695">
        <v>2</v>
      </c>
      <c r="D12" s="678" t="s">
        <v>2675</v>
      </c>
      <c r="E12" s="448"/>
      <c r="F12" s="448"/>
      <c r="G12" s="451">
        <v>1</v>
      </c>
      <c r="H12" s="452" t="s">
        <v>27</v>
      </c>
      <c r="I12" s="448" t="s">
        <v>74</v>
      </c>
      <c r="J12" s="453">
        <v>45391</v>
      </c>
      <c r="K12" s="448" t="s">
        <v>275</v>
      </c>
      <c r="L12" s="569" t="s">
        <v>2676</v>
      </c>
      <c r="M12" s="640">
        <v>45497</v>
      </c>
      <c r="N12" s="448"/>
      <c r="O12" s="569"/>
      <c r="P12" s="448"/>
      <c r="Q12" s="448"/>
      <c r="R12" s="116"/>
      <c r="S12" s="116"/>
      <c r="T12" s="116"/>
      <c r="U12" s="116"/>
      <c r="V12" s="116"/>
      <c r="W12" s="116"/>
      <c r="X12" s="116"/>
    </row>
    <row r="13" ht="76.5">
      <c r="A13" s="448">
        <f t="shared" si="24"/>
        <v>4</v>
      </c>
      <c r="B13" s="452" t="s">
        <v>2672</v>
      </c>
      <c r="C13" s="695">
        <v>2</v>
      </c>
      <c r="D13" s="449" t="s">
        <v>2677</v>
      </c>
      <c r="E13" s="448"/>
      <c r="F13" s="448"/>
      <c r="G13" s="451">
        <v>1</v>
      </c>
      <c r="H13" s="452" t="s">
        <v>27</v>
      </c>
      <c r="I13" s="448" t="s">
        <v>74</v>
      </c>
      <c r="J13" s="453">
        <v>45391</v>
      </c>
      <c r="K13" s="448" t="s">
        <v>275</v>
      </c>
      <c r="L13" s="570" t="s">
        <v>2638</v>
      </c>
      <c r="M13" s="640">
        <v>45497</v>
      </c>
      <c r="N13" s="448"/>
      <c r="O13" s="569"/>
      <c r="P13" s="448"/>
      <c r="Q13" s="448"/>
      <c r="R13" s="116"/>
      <c r="S13" s="116"/>
      <c r="T13" s="116"/>
      <c r="U13" s="116"/>
      <c r="V13" s="116"/>
      <c r="W13" s="116"/>
      <c r="X13" s="116"/>
    </row>
    <row r="14" ht="50.25" customHeight="1">
      <c r="A14" s="448">
        <f t="shared" si="24"/>
        <v>5</v>
      </c>
      <c r="B14" s="452" t="s">
        <v>2672</v>
      </c>
      <c r="C14" s="695">
        <v>2</v>
      </c>
      <c r="D14" s="449" t="s">
        <v>2639</v>
      </c>
      <c r="E14" s="448"/>
      <c r="F14" s="448"/>
      <c r="G14" s="451">
        <v>0.5</v>
      </c>
      <c r="H14" s="452" t="s">
        <v>28</v>
      </c>
      <c r="I14" s="448" t="s">
        <v>74</v>
      </c>
      <c r="J14" s="453">
        <v>45391</v>
      </c>
      <c r="K14" s="448" t="s">
        <v>275</v>
      </c>
      <c r="L14" s="569" t="s">
        <v>2640</v>
      </c>
      <c r="M14" s="640">
        <v>45497</v>
      </c>
      <c r="N14" s="448"/>
      <c r="O14" s="569"/>
      <c r="P14" s="448"/>
      <c r="Q14" s="448"/>
      <c r="R14" s="116"/>
      <c r="S14" s="116"/>
      <c r="T14" s="116"/>
      <c r="U14" s="116"/>
      <c r="V14" s="116"/>
      <c r="W14" s="116"/>
      <c r="X14" s="116"/>
    </row>
    <row r="15" ht="52.5">
      <c r="A15" s="448">
        <f t="shared" si="24"/>
        <v>6</v>
      </c>
      <c r="B15" s="452" t="s">
        <v>2672</v>
      </c>
      <c r="C15" s="695">
        <v>2</v>
      </c>
      <c r="D15" s="449" t="s">
        <v>2533</v>
      </c>
      <c r="E15" s="448"/>
      <c r="F15" s="448"/>
      <c r="G15" s="451">
        <v>0.5</v>
      </c>
      <c r="H15" s="452" t="s">
        <v>28</v>
      </c>
      <c r="I15" s="448" t="s">
        <v>74</v>
      </c>
      <c r="J15" s="453">
        <v>45391</v>
      </c>
      <c r="K15" s="448" t="s">
        <v>275</v>
      </c>
      <c r="L15" s="569" t="s">
        <v>2534</v>
      </c>
      <c r="M15" s="640">
        <v>45497</v>
      </c>
      <c r="N15" s="448"/>
      <c r="O15" s="569"/>
      <c r="P15" s="448"/>
      <c r="Q15" s="448"/>
      <c r="R15" s="116"/>
      <c r="S15" s="116"/>
      <c r="T15" s="116"/>
      <c r="U15" s="116"/>
      <c r="V15" s="116"/>
      <c r="W15" s="116"/>
      <c r="X15" s="116"/>
    </row>
    <row r="16" ht="96" customHeight="1">
      <c r="A16" s="448">
        <f t="shared" si="24"/>
        <v>7</v>
      </c>
      <c r="B16" s="452" t="s">
        <v>2672</v>
      </c>
      <c r="C16" s="695" t="s">
        <v>2678</v>
      </c>
      <c r="D16" s="765" t="s">
        <v>2679</v>
      </c>
      <c r="E16" s="448"/>
      <c r="F16" s="448"/>
      <c r="G16" s="451">
        <v>0.5</v>
      </c>
      <c r="H16" s="452" t="s">
        <v>28</v>
      </c>
      <c r="I16" s="448" t="s">
        <v>74</v>
      </c>
      <c r="J16" s="453">
        <v>45391</v>
      </c>
      <c r="K16" s="448" t="s">
        <v>275</v>
      </c>
      <c r="L16" s="569" t="s">
        <v>2556</v>
      </c>
      <c r="M16" s="640">
        <v>45497</v>
      </c>
      <c r="N16" s="448"/>
      <c r="O16" s="569"/>
      <c r="P16" s="448"/>
      <c r="Q16" s="448"/>
      <c r="R16" s="116"/>
      <c r="S16" s="116"/>
      <c r="T16" s="116"/>
      <c r="U16" s="116"/>
      <c r="V16" s="116"/>
      <c r="W16" s="116"/>
      <c r="X16" s="116"/>
    </row>
    <row r="17" ht="52.5" customHeight="1">
      <c r="A17" s="448">
        <f t="shared" si="24"/>
        <v>8</v>
      </c>
      <c r="B17" s="452" t="s">
        <v>2672</v>
      </c>
      <c r="C17" s="695">
        <v>2</v>
      </c>
      <c r="D17" s="449" t="s">
        <v>2536</v>
      </c>
      <c r="E17" s="448"/>
      <c r="F17" s="448"/>
      <c r="G17" s="451">
        <v>0.5</v>
      </c>
      <c r="H17" s="452" t="s">
        <v>28</v>
      </c>
      <c r="I17" s="448" t="s">
        <v>74</v>
      </c>
      <c r="J17" s="453">
        <v>45391</v>
      </c>
      <c r="K17" s="448" t="s">
        <v>275</v>
      </c>
      <c r="L17" s="569" t="s">
        <v>2537</v>
      </c>
      <c r="M17" s="640">
        <v>45497</v>
      </c>
      <c r="N17" s="448"/>
      <c r="O17" s="569"/>
      <c r="P17" s="448"/>
      <c r="Q17" s="448"/>
      <c r="R17" s="116"/>
      <c r="S17" s="116"/>
      <c r="T17" s="116"/>
      <c r="U17" s="116"/>
      <c r="V17" s="116"/>
      <c r="W17" s="116"/>
      <c r="X17" s="116"/>
    </row>
    <row r="18" ht="39.75" customHeight="1">
      <c r="A18" s="448">
        <f t="shared" si="24"/>
        <v>9</v>
      </c>
      <c r="B18" s="452" t="s">
        <v>2672</v>
      </c>
      <c r="C18" s="695">
        <v>2</v>
      </c>
      <c r="D18" s="449" t="s">
        <v>2680</v>
      </c>
      <c r="E18" s="448"/>
      <c r="F18" s="448"/>
      <c r="G18" s="451">
        <v>0.5</v>
      </c>
      <c r="H18" s="452" t="s">
        <v>28</v>
      </c>
      <c r="I18" s="448" t="s">
        <v>74</v>
      </c>
      <c r="J18" s="453">
        <v>45391</v>
      </c>
      <c r="K18" s="448" t="s">
        <v>275</v>
      </c>
      <c r="L18" s="569" t="s">
        <v>2540</v>
      </c>
      <c r="M18" s="640">
        <v>45497</v>
      </c>
      <c r="N18" s="448" t="s">
        <v>2681</v>
      </c>
      <c r="O18" s="569"/>
      <c r="P18" s="448"/>
      <c r="Q18" s="448"/>
      <c r="R18" s="116"/>
      <c r="S18" s="116"/>
      <c r="T18" s="116"/>
      <c r="U18" s="116"/>
      <c r="V18" s="116"/>
      <c r="W18" s="116"/>
      <c r="X18" s="116"/>
    </row>
    <row r="19" ht="91.5" customHeight="1">
      <c r="A19" s="448">
        <f t="shared" si="24"/>
        <v>10</v>
      </c>
      <c r="B19" s="452" t="s">
        <v>2672</v>
      </c>
      <c r="C19" s="695">
        <v>2</v>
      </c>
      <c r="D19" s="449" t="s">
        <v>2682</v>
      </c>
      <c r="E19" s="448"/>
      <c r="F19" s="448" t="s">
        <v>2521</v>
      </c>
      <c r="G19" s="451">
        <v>0.5</v>
      </c>
      <c r="H19" s="452" t="s">
        <v>28</v>
      </c>
      <c r="I19" s="448" t="s">
        <v>74</v>
      </c>
      <c r="J19" s="453">
        <v>45391</v>
      </c>
      <c r="K19" s="448" t="s">
        <v>275</v>
      </c>
      <c r="L19" s="569" t="s">
        <v>2550</v>
      </c>
      <c r="M19" s="640">
        <v>45497</v>
      </c>
      <c r="N19" s="448"/>
      <c r="O19" s="569"/>
      <c r="P19" s="448"/>
      <c r="Q19" s="448"/>
      <c r="R19" s="116"/>
      <c r="S19" s="116"/>
      <c r="T19" s="116"/>
      <c r="U19" s="116"/>
      <c r="V19" s="116"/>
      <c r="W19" s="116"/>
      <c r="X19" s="116"/>
    </row>
    <row r="20" ht="63.75">
      <c r="A20" s="448">
        <f t="shared" si="24"/>
        <v>11</v>
      </c>
      <c r="B20" s="452" t="s">
        <v>2672</v>
      </c>
      <c r="C20" s="695">
        <v>2</v>
      </c>
      <c r="D20" s="449" t="s">
        <v>2552</v>
      </c>
      <c r="E20" s="448"/>
      <c r="F20" s="448"/>
      <c r="G20" s="451">
        <v>1</v>
      </c>
      <c r="H20" s="452" t="s">
        <v>20</v>
      </c>
      <c r="I20" s="448" t="s">
        <v>74</v>
      </c>
      <c r="J20" s="453">
        <v>45391</v>
      </c>
      <c r="K20" s="448" t="s">
        <v>281</v>
      </c>
      <c r="L20" s="569" t="s">
        <v>2650</v>
      </c>
      <c r="M20" s="640">
        <v>45497</v>
      </c>
      <c r="N20" s="448" t="s">
        <v>2554</v>
      </c>
      <c r="O20" s="569"/>
      <c r="P20" s="448"/>
      <c r="Q20" s="448"/>
      <c r="R20" s="116"/>
      <c r="S20" s="116"/>
      <c r="T20" s="116"/>
      <c r="U20" s="116"/>
      <c r="V20" s="116"/>
      <c r="W20" s="116"/>
      <c r="X20" s="116"/>
    </row>
    <row r="21" ht="60.75" customHeight="1">
      <c r="A21" s="448">
        <f t="shared" si="24"/>
        <v>12</v>
      </c>
      <c r="B21" s="452" t="s">
        <v>2672</v>
      </c>
      <c r="C21" s="695">
        <v>2</v>
      </c>
      <c r="D21" s="449" t="s">
        <v>2651</v>
      </c>
      <c r="E21" s="448"/>
      <c r="F21" s="448"/>
      <c r="G21" s="451">
        <v>0.5</v>
      </c>
      <c r="H21" s="452" t="s">
        <v>28</v>
      </c>
      <c r="I21" s="448" t="s">
        <v>74</v>
      </c>
      <c r="J21" s="453">
        <v>45391</v>
      </c>
      <c r="K21" s="448" t="s">
        <v>275</v>
      </c>
      <c r="L21" s="569" t="s">
        <v>2558</v>
      </c>
      <c r="M21" s="640">
        <v>45497</v>
      </c>
      <c r="N21" s="448"/>
      <c r="O21" s="569"/>
      <c r="P21" s="448"/>
      <c r="Q21" s="448"/>
      <c r="R21" s="116"/>
      <c r="S21" s="116"/>
      <c r="T21" s="116"/>
      <c r="U21" s="116"/>
      <c r="V21" s="116"/>
      <c r="W21" s="116"/>
      <c r="X21" s="116"/>
    </row>
    <row r="22" ht="63.75">
      <c r="A22" s="448">
        <f t="shared" si="24"/>
        <v>13</v>
      </c>
      <c r="B22" s="452" t="s">
        <v>2672</v>
      </c>
      <c r="C22" s="695">
        <v>3</v>
      </c>
      <c r="D22" s="449" t="s">
        <v>2559</v>
      </c>
      <c r="E22" s="448"/>
      <c r="F22" s="448"/>
      <c r="G22" s="451">
        <v>1</v>
      </c>
      <c r="H22" s="452" t="s">
        <v>20</v>
      </c>
      <c r="I22" s="448" t="s">
        <v>74</v>
      </c>
      <c r="J22" s="453">
        <v>45391</v>
      </c>
      <c r="K22" s="448" t="s">
        <v>275</v>
      </c>
      <c r="L22" s="569" t="s">
        <v>2560</v>
      </c>
      <c r="M22" s="640">
        <v>45497</v>
      </c>
      <c r="N22" s="448"/>
      <c r="O22" s="569"/>
      <c r="P22" s="448"/>
      <c r="Q22" s="448"/>
      <c r="R22" s="116"/>
      <c r="S22" s="116"/>
      <c r="T22" s="116"/>
      <c r="U22" s="116"/>
      <c r="V22" s="116"/>
      <c r="W22" s="116"/>
      <c r="X22" s="116"/>
    </row>
    <row r="23" ht="63.75">
      <c r="A23" s="448">
        <f t="shared" si="24"/>
        <v>14</v>
      </c>
      <c r="B23" s="452" t="s">
        <v>2672</v>
      </c>
      <c r="C23" s="695">
        <v>3</v>
      </c>
      <c r="D23" s="449" t="s">
        <v>2561</v>
      </c>
      <c r="E23" s="448"/>
      <c r="F23" s="448"/>
      <c r="G23" s="451">
        <v>0.5</v>
      </c>
      <c r="H23" s="452" t="s">
        <v>28</v>
      </c>
      <c r="I23" s="448" t="s">
        <v>74</v>
      </c>
      <c r="J23" s="453">
        <v>45391</v>
      </c>
      <c r="K23" s="448" t="s">
        <v>275</v>
      </c>
      <c r="L23" s="569" t="s">
        <v>2562</v>
      </c>
      <c r="M23" s="640">
        <v>45497</v>
      </c>
      <c r="N23" s="448"/>
      <c r="O23" s="569"/>
      <c r="P23" s="448"/>
      <c r="Q23" s="448"/>
      <c r="R23" s="116"/>
      <c r="S23" s="116"/>
      <c r="T23" s="116"/>
      <c r="U23" s="116"/>
      <c r="V23" s="116"/>
      <c r="W23" s="116"/>
      <c r="X23" s="116"/>
    </row>
    <row r="24" ht="204">
      <c r="A24" s="448">
        <f t="shared" si="24"/>
        <v>15</v>
      </c>
      <c r="B24" s="452" t="s">
        <v>2672</v>
      </c>
      <c r="C24" s="695">
        <v>3</v>
      </c>
      <c r="D24" s="774" t="s">
        <v>2563</v>
      </c>
      <c r="E24" s="448"/>
      <c r="F24" s="448" t="s">
        <v>2521</v>
      </c>
      <c r="G24" s="451">
        <v>1</v>
      </c>
      <c r="H24" s="452" t="s">
        <v>20</v>
      </c>
      <c r="I24" s="448" t="s">
        <v>74</v>
      </c>
      <c r="J24" s="453">
        <v>45391</v>
      </c>
      <c r="K24" s="448" t="s">
        <v>275</v>
      </c>
      <c r="L24" s="569" t="s">
        <v>2564</v>
      </c>
      <c r="M24" s="640">
        <v>45497</v>
      </c>
      <c r="N24" s="448"/>
      <c r="O24" s="569"/>
      <c r="P24" s="448"/>
      <c r="Q24" s="448"/>
      <c r="R24" s="116"/>
      <c r="S24" s="116"/>
      <c r="T24" s="116"/>
      <c r="U24" s="116"/>
      <c r="V24" s="116"/>
      <c r="W24" s="116"/>
      <c r="X24" s="116"/>
    </row>
    <row r="25" ht="204">
      <c r="A25" s="448">
        <f t="shared" si="24"/>
        <v>16</v>
      </c>
      <c r="B25" s="452" t="s">
        <v>2672</v>
      </c>
      <c r="C25" s="695">
        <v>2</v>
      </c>
      <c r="D25" s="449" t="s">
        <v>2652</v>
      </c>
      <c r="E25" s="448"/>
      <c r="F25" s="448" t="s">
        <v>2521</v>
      </c>
      <c r="G25" s="451">
        <v>1</v>
      </c>
      <c r="H25" s="452" t="s">
        <v>20</v>
      </c>
      <c r="I25" s="448" t="s">
        <v>74</v>
      </c>
      <c r="J25" s="453">
        <v>45391</v>
      </c>
      <c r="K25" s="448" t="s">
        <v>281</v>
      </c>
      <c r="L25" s="569" t="s">
        <v>2566</v>
      </c>
      <c r="M25" s="640">
        <v>45497</v>
      </c>
      <c r="N25" s="448" t="s">
        <v>2653</v>
      </c>
      <c r="O25" s="569"/>
      <c r="P25" s="448"/>
      <c r="Q25" s="448"/>
      <c r="R25" s="116"/>
      <c r="S25" s="116"/>
      <c r="T25" s="116"/>
      <c r="U25" s="116"/>
      <c r="V25" s="116"/>
      <c r="W25" s="116"/>
      <c r="X25" s="116"/>
    </row>
    <row r="26" ht="52.5">
      <c r="A26" s="448">
        <f t="shared" si="24"/>
        <v>17</v>
      </c>
      <c r="B26" s="452" t="s">
        <v>2672</v>
      </c>
      <c r="C26" s="695">
        <v>3</v>
      </c>
      <c r="D26" s="449" t="s">
        <v>2571</v>
      </c>
      <c r="E26" s="448"/>
      <c r="F26" s="448"/>
      <c r="G26" s="451">
        <v>1</v>
      </c>
      <c r="H26" s="452" t="s">
        <v>20</v>
      </c>
      <c r="I26" s="448" t="s">
        <v>74</v>
      </c>
      <c r="J26" s="453">
        <v>45391</v>
      </c>
      <c r="K26" s="448" t="s">
        <v>275</v>
      </c>
      <c r="L26" s="569" t="s">
        <v>2572</v>
      </c>
      <c r="M26" s="640">
        <v>45497</v>
      </c>
      <c r="N26" s="448"/>
      <c r="O26" s="569"/>
      <c r="P26" s="448"/>
      <c r="Q26" s="448"/>
      <c r="R26" s="116"/>
      <c r="S26" s="116"/>
      <c r="T26" s="116"/>
      <c r="U26" s="116"/>
      <c r="V26" s="116"/>
      <c r="W26" s="116"/>
      <c r="X26" s="116"/>
    </row>
    <row r="27" ht="52.5">
      <c r="A27" s="448">
        <f t="shared" si="24"/>
        <v>18</v>
      </c>
      <c r="B27" s="452" t="s">
        <v>2672</v>
      </c>
      <c r="C27" s="695">
        <v>3</v>
      </c>
      <c r="D27" s="449" t="s">
        <v>2654</v>
      </c>
      <c r="E27" s="448"/>
      <c r="F27" s="448"/>
      <c r="G27" s="451">
        <v>0.5</v>
      </c>
      <c r="H27" s="452" t="s">
        <v>28</v>
      </c>
      <c r="I27" s="448" t="s">
        <v>74</v>
      </c>
      <c r="J27" s="453">
        <v>45391</v>
      </c>
      <c r="K27" s="448" t="s">
        <v>275</v>
      </c>
      <c r="L27" s="569" t="s">
        <v>2655</v>
      </c>
      <c r="M27" s="640">
        <v>45497</v>
      </c>
      <c r="N27" s="448"/>
      <c r="O27" s="569"/>
      <c r="P27" s="448"/>
      <c r="Q27" s="448"/>
      <c r="R27" s="116"/>
      <c r="S27" s="116"/>
      <c r="T27" s="116"/>
      <c r="U27" s="116"/>
      <c r="V27" s="116"/>
      <c r="W27" s="116"/>
      <c r="X27" s="116"/>
    </row>
    <row r="28" ht="52.5">
      <c r="A28" s="448">
        <f t="shared" si="24"/>
        <v>19</v>
      </c>
      <c r="B28" s="452" t="s">
        <v>2672</v>
      </c>
      <c r="C28" s="695"/>
      <c r="D28" s="449" t="s">
        <v>2577</v>
      </c>
      <c r="E28" s="448"/>
      <c r="F28" s="448"/>
      <c r="G28" s="451">
        <v>0.5</v>
      </c>
      <c r="H28" s="452" t="s">
        <v>28</v>
      </c>
      <c r="I28" s="448" t="s">
        <v>74</v>
      </c>
      <c r="J28" s="453">
        <v>45391</v>
      </c>
      <c r="K28" s="448" t="s">
        <v>275</v>
      </c>
      <c r="L28" s="569" t="s">
        <v>2578</v>
      </c>
      <c r="M28" s="640">
        <v>45497</v>
      </c>
      <c r="N28" s="448"/>
      <c r="O28" s="569"/>
      <c r="P28" s="448"/>
      <c r="Q28" s="448"/>
      <c r="R28" s="116"/>
      <c r="S28" s="116"/>
      <c r="T28" s="116"/>
      <c r="U28" s="116"/>
      <c r="V28" s="116"/>
      <c r="W28" s="116"/>
      <c r="X28" s="116"/>
    </row>
    <row r="29" ht="102">
      <c r="A29" s="448">
        <f t="shared" si="24"/>
        <v>20</v>
      </c>
      <c r="B29" s="452" t="s">
        <v>2672</v>
      </c>
      <c r="C29" s="695">
        <v>4</v>
      </c>
      <c r="D29" s="449" t="s">
        <v>2656</v>
      </c>
      <c r="E29" s="448"/>
      <c r="F29" s="448" t="s">
        <v>2580</v>
      </c>
      <c r="G29" s="451">
        <v>1</v>
      </c>
      <c r="H29" s="452" t="s">
        <v>20</v>
      </c>
      <c r="I29" s="448" t="s">
        <v>74</v>
      </c>
      <c r="J29" s="453">
        <v>45391</v>
      </c>
      <c r="K29" s="448" t="s">
        <v>275</v>
      </c>
      <c r="L29" s="569" t="s">
        <v>2657</v>
      </c>
      <c r="M29" s="640">
        <v>45497</v>
      </c>
      <c r="N29" s="448"/>
      <c r="O29" s="569"/>
      <c r="P29" s="448"/>
      <c r="Q29" s="448"/>
      <c r="R29" s="116"/>
      <c r="S29" s="116"/>
      <c r="T29" s="116"/>
      <c r="U29" s="116"/>
      <c r="V29" s="116"/>
      <c r="W29" s="116"/>
      <c r="X29" s="116"/>
    </row>
    <row r="30" ht="114.75">
      <c r="A30" s="448">
        <f t="shared" si="24"/>
        <v>21</v>
      </c>
      <c r="B30" s="452" t="s">
        <v>2672</v>
      </c>
      <c r="C30" s="695">
        <v>4</v>
      </c>
      <c r="D30" s="449" t="s">
        <v>2683</v>
      </c>
      <c r="E30" s="448"/>
      <c r="F30" s="448" t="s">
        <v>2580</v>
      </c>
      <c r="G30" s="451">
        <v>1</v>
      </c>
      <c r="H30" s="452" t="s">
        <v>20</v>
      </c>
      <c r="I30" s="448" t="s">
        <v>74</v>
      </c>
      <c r="J30" s="453">
        <v>45391</v>
      </c>
      <c r="K30" s="448" t="s">
        <v>377</v>
      </c>
      <c r="L30" s="569" t="s">
        <v>2581</v>
      </c>
      <c r="M30" s="640">
        <v>45497</v>
      </c>
      <c r="N30" s="448" t="s">
        <v>2684</v>
      </c>
      <c r="O30" s="569"/>
      <c r="P30" s="448"/>
      <c r="Q30" s="448"/>
      <c r="R30" s="116"/>
      <c r="S30" s="116"/>
      <c r="T30" s="116"/>
      <c r="U30" s="116"/>
      <c r="V30" s="116"/>
      <c r="W30" s="116"/>
      <c r="X30" s="116"/>
    </row>
    <row r="31" ht="89.25">
      <c r="A31" s="448">
        <f t="shared" si="24"/>
        <v>22</v>
      </c>
      <c r="B31" s="452" t="s">
        <v>2672</v>
      </c>
      <c r="C31" s="695">
        <v>4</v>
      </c>
      <c r="D31" s="765" t="s">
        <v>2685</v>
      </c>
      <c r="E31" s="448"/>
      <c r="F31" s="448" t="s">
        <v>2580</v>
      </c>
      <c r="G31" s="451">
        <v>1</v>
      </c>
      <c r="H31" s="452" t="s">
        <v>20</v>
      </c>
      <c r="I31" s="448" t="s">
        <v>74</v>
      </c>
      <c r="J31" s="453">
        <v>45391</v>
      </c>
      <c r="K31" s="448" t="s">
        <v>275</v>
      </c>
      <c r="L31" s="569" t="s">
        <v>2584</v>
      </c>
      <c r="M31" s="640">
        <v>45497</v>
      </c>
      <c r="N31" s="448"/>
      <c r="O31" s="569"/>
      <c r="P31" s="448"/>
      <c r="Q31" s="448"/>
      <c r="R31" s="116"/>
      <c r="S31" s="116"/>
      <c r="T31" s="116"/>
      <c r="U31" s="116"/>
      <c r="V31" s="116"/>
      <c r="W31" s="116"/>
      <c r="X31" s="116"/>
    </row>
    <row r="32" ht="76.5">
      <c r="A32" s="448">
        <f t="shared" si="24"/>
        <v>23</v>
      </c>
      <c r="B32" s="452" t="s">
        <v>2672</v>
      </c>
      <c r="C32" s="695" t="s">
        <v>2659</v>
      </c>
      <c r="D32" s="449" t="s">
        <v>2596</v>
      </c>
      <c r="E32" s="448"/>
      <c r="F32" s="580" t="s">
        <v>2593</v>
      </c>
      <c r="G32" s="451">
        <v>1</v>
      </c>
      <c r="H32" s="452" t="s">
        <v>265</v>
      </c>
      <c r="I32" s="448" t="s">
        <v>74</v>
      </c>
      <c r="J32" s="453">
        <v>45391</v>
      </c>
      <c r="K32" s="448" t="s">
        <v>275</v>
      </c>
      <c r="L32" s="569" t="s">
        <v>2597</v>
      </c>
      <c r="M32" s="640">
        <v>45497</v>
      </c>
      <c r="N32" s="448"/>
      <c r="O32" s="569"/>
      <c r="P32" s="448"/>
      <c r="Q32" s="448"/>
      <c r="R32" s="116"/>
      <c r="S32" s="116"/>
      <c r="T32" s="116"/>
      <c r="U32" s="116"/>
      <c r="V32" s="116"/>
      <c r="W32" s="116"/>
      <c r="X32" s="116"/>
    </row>
    <row r="33" ht="63.75">
      <c r="A33" s="448">
        <f t="shared" si="24"/>
        <v>24</v>
      </c>
      <c r="B33" s="452" t="s">
        <v>2672</v>
      </c>
      <c r="C33" s="695" t="s">
        <v>2659</v>
      </c>
      <c r="D33" s="449" t="s">
        <v>2602</v>
      </c>
      <c r="E33" s="448"/>
      <c r="F33" s="448"/>
      <c r="G33" s="451">
        <v>1</v>
      </c>
      <c r="H33" s="452" t="s">
        <v>20</v>
      </c>
      <c r="I33" s="448" t="s">
        <v>74</v>
      </c>
      <c r="J33" s="453">
        <v>45391</v>
      </c>
      <c r="K33" s="769"/>
      <c r="L33" s="772" t="s">
        <v>2338</v>
      </c>
      <c r="M33" s="640">
        <v>45497</v>
      </c>
      <c r="N33" s="448" t="s">
        <v>2686</v>
      </c>
      <c r="O33" s="569"/>
      <c r="P33" s="448"/>
      <c r="Q33" s="448"/>
      <c r="R33" s="116"/>
      <c r="S33" s="116"/>
      <c r="T33" s="116"/>
      <c r="U33" s="116"/>
      <c r="V33" s="116"/>
      <c r="W33" s="116"/>
      <c r="X33" s="116"/>
    </row>
    <row r="34" ht="165.75">
      <c r="A34" s="448">
        <f t="shared" si="24"/>
        <v>25</v>
      </c>
      <c r="B34" s="452" t="s">
        <v>2672</v>
      </c>
      <c r="C34" s="695" t="s">
        <v>2659</v>
      </c>
      <c r="D34" s="449" t="s">
        <v>2604</v>
      </c>
      <c r="E34" s="448"/>
      <c r="F34" s="448" t="s">
        <v>2605</v>
      </c>
      <c r="G34" s="451">
        <v>0.5</v>
      </c>
      <c r="H34" s="452" t="s">
        <v>28</v>
      </c>
      <c r="I34" s="448" t="s">
        <v>74</v>
      </c>
      <c r="J34" s="453">
        <v>45391</v>
      </c>
      <c r="K34" s="448" t="s">
        <v>275</v>
      </c>
      <c r="L34" s="773" t="s">
        <v>2606</v>
      </c>
      <c r="M34" s="640">
        <v>45497</v>
      </c>
      <c r="N34" s="448"/>
      <c r="O34" s="569"/>
      <c r="P34" s="448"/>
      <c r="Q34" s="448"/>
      <c r="R34" s="116"/>
      <c r="S34" s="116"/>
      <c r="T34" s="116"/>
      <c r="U34" s="116"/>
      <c r="V34" s="116"/>
      <c r="W34" s="116"/>
      <c r="X34" s="116"/>
    </row>
    <row r="35" ht="52.5">
      <c r="A35" s="448">
        <f t="shared" si="24"/>
        <v>26</v>
      </c>
      <c r="B35" s="452" t="s">
        <v>2672</v>
      </c>
      <c r="C35" s="695" t="s">
        <v>2659</v>
      </c>
      <c r="D35" s="449" t="s">
        <v>2607</v>
      </c>
      <c r="E35" s="448"/>
      <c r="F35" s="448"/>
      <c r="G35" s="451">
        <v>0.5</v>
      </c>
      <c r="H35" s="452" t="s">
        <v>28</v>
      </c>
      <c r="I35" s="448" t="s">
        <v>74</v>
      </c>
      <c r="J35" s="453">
        <v>45391</v>
      </c>
      <c r="K35" s="448" t="s">
        <v>275</v>
      </c>
      <c r="L35" s="569" t="s">
        <v>2608</v>
      </c>
      <c r="M35" s="640">
        <v>45497</v>
      </c>
      <c r="N35" s="448"/>
      <c r="O35" s="569"/>
      <c r="P35" s="448"/>
      <c r="Q35" s="448"/>
      <c r="R35" s="116"/>
      <c r="S35" s="116"/>
      <c r="T35" s="116"/>
      <c r="U35" s="116"/>
      <c r="V35" s="116"/>
      <c r="W35" s="116"/>
      <c r="X35" s="116"/>
    </row>
    <row r="36" ht="52.5">
      <c r="A36" s="448">
        <f t="shared" si="24"/>
        <v>27</v>
      </c>
      <c r="B36" s="452" t="s">
        <v>2672</v>
      </c>
      <c r="C36" s="695" t="s">
        <v>2335</v>
      </c>
      <c r="D36" s="449" t="s">
        <v>2609</v>
      </c>
      <c r="E36" s="448"/>
      <c r="F36" s="448"/>
      <c r="G36" s="451">
        <v>1</v>
      </c>
      <c r="H36" s="452" t="s">
        <v>265</v>
      </c>
      <c r="I36" s="448" t="s">
        <v>74</v>
      </c>
      <c r="J36" s="453">
        <v>45391</v>
      </c>
      <c r="K36" s="448" t="s">
        <v>275</v>
      </c>
      <c r="L36" s="569" t="s">
        <v>2610</v>
      </c>
      <c r="M36" s="640">
        <v>45497</v>
      </c>
      <c r="N36" s="448"/>
      <c r="O36" s="569"/>
      <c r="P36" s="448"/>
      <c r="Q36" s="448"/>
      <c r="R36" s="116"/>
      <c r="S36" s="116"/>
      <c r="T36" s="116"/>
      <c r="U36" s="116"/>
      <c r="V36" s="116"/>
      <c r="W36" s="116"/>
      <c r="X36" s="116"/>
    </row>
    <row r="37" ht="52.5">
      <c r="A37" s="448">
        <f t="shared" si="24"/>
        <v>28</v>
      </c>
      <c r="B37" s="452" t="s">
        <v>2672</v>
      </c>
      <c r="C37" s="695" t="s">
        <v>2335</v>
      </c>
      <c r="D37" s="449" t="s">
        <v>2687</v>
      </c>
      <c r="E37" s="448"/>
      <c r="F37" s="448"/>
      <c r="G37" s="451">
        <v>0.5</v>
      </c>
      <c r="H37" s="452" t="s">
        <v>28</v>
      </c>
      <c r="I37" s="448" t="s">
        <v>74</v>
      </c>
      <c r="J37" s="453">
        <v>45391</v>
      </c>
      <c r="K37" s="448" t="s">
        <v>275</v>
      </c>
      <c r="L37" s="569" t="s">
        <v>2612</v>
      </c>
      <c r="M37" s="640">
        <v>45497</v>
      </c>
      <c r="N37" s="448"/>
      <c r="O37" s="569"/>
      <c r="P37" s="448"/>
      <c r="Q37" s="448"/>
      <c r="R37" s="116"/>
      <c r="S37" s="116"/>
      <c r="T37" s="116"/>
      <c r="U37" s="116"/>
      <c r="V37" s="116"/>
      <c r="W37" s="116"/>
      <c r="X37" s="116"/>
    </row>
    <row r="38" ht="191.25">
      <c r="A38" s="448">
        <f t="shared" si="24"/>
        <v>29</v>
      </c>
      <c r="B38" s="452" t="s">
        <v>2672</v>
      </c>
      <c r="C38" s="695" t="s">
        <v>2335</v>
      </c>
      <c r="D38" s="449" t="s">
        <v>2613</v>
      </c>
      <c r="E38" s="448"/>
      <c r="F38" s="448" t="s">
        <v>2521</v>
      </c>
      <c r="G38" s="451">
        <v>0.5</v>
      </c>
      <c r="H38" s="452" t="s">
        <v>28</v>
      </c>
      <c r="I38" s="448" t="s">
        <v>74</v>
      </c>
      <c r="J38" s="453">
        <v>45391</v>
      </c>
      <c r="K38" s="448" t="s">
        <v>275</v>
      </c>
      <c r="L38" s="569" t="s">
        <v>2614</v>
      </c>
      <c r="M38" s="640">
        <v>45497</v>
      </c>
      <c r="N38" s="448"/>
      <c r="O38" s="569"/>
      <c r="P38" s="448"/>
      <c r="Q38" s="448"/>
      <c r="R38" s="116"/>
      <c r="S38" s="116"/>
      <c r="T38" s="116"/>
      <c r="U38" s="116"/>
      <c r="V38" s="116"/>
      <c r="W38" s="116"/>
      <c r="X38" s="116"/>
    </row>
    <row r="39" ht="75" customHeight="1">
      <c r="A39" s="448">
        <f t="shared" si="24"/>
        <v>30</v>
      </c>
      <c r="B39" s="452" t="s">
        <v>2672</v>
      </c>
      <c r="C39" s="695" t="s">
        <v>2335</v>
      </c>
      <c r="D39" s="449" t="s">
        <v>2688</v>
      </c>
      <c r="E39" s="448"/>
      <c r="F39" s="448"/>
      <c r="G39" s="451">
        <v>0.5</v>
      </c>
      <c r="H39" s="452" t="s">
        <v>28</v>
      </c>
      <c r="I39" s="448" t="s">
        <v>74</v>
      </c>
      <c r="J39" s="453">
        <v>45391</v>
      </c>
      <c r="K39" s="641" t="s">
        <v>275</v>
      </c>
      <c r="L39" s="569" t="s">
        <v>2616</v>
      </c>
      <c r="M39" s="640">
        <v>45497</v>
      </c>
      <c r="N39" s="448"/>
      <c r="O39" s="569"/>
      <c r="P39" s="448"/>
      <c r="Q39" s="448"/>
      <c r="R39" s="116"/>
      <c r="S39" s="116"/>
      <c r="T39" s="116"/>
      <c r="U39" s="116"/>
      <c r="V39" s="116"/>
      <c r="W39" s="116"/>
      <c r="X39" s="116"/>
    </row>
    <row r="40" ht="135" customHeight="1">
      <c r="A40" s="448">
        <f t="shared" si="24"/>
        <v>31</v>
      </c>
      <c r="B40" s="452" t="s">
        <v>2672</v>
      </c>
      <c r="C40" s="695" t="s">
        <v>427</v>
      </c>
      <c r="D40" s="449" t="s">
        <v>2689</v>
      </c>
      <c r="E40" s="448"/>
      <c r="F40" s="448"/>
      <c r="G40" s="451"/>
      <c r="H40" s="452"/>
      <c r="I40" s="448" t="s">
        <v>74</v>
      </c>
      <c r="J40" s="453">
        <v>45391</v>
      </c>
      <c r="K40" s="448" t="s">
        <v>281</v>
      </c>
      <c r="L40" s="569" t="s">
        <v>2690</v>
      </c>
      <c r="M40" s="640">
        <v>45497</v>
      </c>
      <c r="N40" s="641" t="s">
        <v>2691</v>
      </c>
      <c r="O40" s="569"/>
      <c r="P40" s="448"/>
      <c r="Q40" s="448"/>
      <c r="R40" s="116"/>
      <c r="S40" s="116"/>
      <c r="T40" s="116"/>
      <c r="U40" s="116"/>
      <c r="V40" s="116"/>
      <c r="W40" s="116"/>
      <c r="X40" s="116"/>
    </row>
    <row r="41" ht="102">
      <c r="A41" s="448">
        <f t="shared" si="24"/>
        <v>32</v>
      </c>
      <c r="B41" s="452" t="s">
        <v>2672</v>
      </c>
      <c r="C41" s="695"/>
      <c r="D41" s="449" t="s">
        <v>2692</v>
      </c>
      <c r="E41" s="448"/>
      <c r="F41" s="448"/>
      <c r="G41" s="451"/>
      <c r="H41" s="452"/>
      <c r="I41" s="448" t="s">
        <v>74</v>
      </c>
      <c r="J41" s="453">
        <v>45391</v>
      </c>
      <c r="K41" s="448" t="s">
        <v>275</v>
      </c>
      <c r="L41" s="569" t="s">
        <v>2616</v>
      </c>
      <c r="M41" s="640">
        <v>45497</v>
      </c>
      <c r="N41" s="448"/>
      <c r="O41" s="569"/>
      <c r="P41" s="448"/>
      <c r="Q41" s="448"/>
      <c r="R41" s="116"/>
      <c r="S41" s="116"/>
      <c r="T41" s="116"/>
      <c r="U41" s="116"/>
      <c r="V41" s="116"/>
      <c r="W41" s="116"/>
      <c r="X41" s="116"/>
    </row>
    <row r="42" ht="52.5">
      <c r="A42" s="448">
        <f t="shared" si="24"/>
        <v>33</v>
      </c>
      <c r="B42" s="452" t="s">
        <v>2672</v>
      </c>
      <c r="C42" s="695"/>
      <c r="D42" s="449" t="s">
        <v>2693</v>
      </c>
      <c r="E42" s="448"/>
      <c r="F42" s="448"/>
      <c r="G42" s="451">
        <v>1</v>
      </c>
      <c r="H42" s="452" t="s">
        <v>265</v>
      </c>
      <c r="I42" s="448" t="s">
        <v>74</v>
      </c>
      <c r="J42" s="448"/>
      <c r="K42" s="448" t="s">
        <v>275</v>
      </c>
      <c r="L42" s="569" t="s">
        <v>2610</v>
      </c>
      <c r="M42" s="640">
        <v>45497</v>
      </c>
      <c r="N42" s="448"/>
      <c r="O42" s="569"/>
      <c r="P42" s="448"/>
      <c r="Q42" s="448"/>
      <c r="R42" s="116"/>
      <c r="S42" s="116"/>
      <c r="T42" s="116"/>
      <c r="U42" s="116"/>
      <c r="V42" s="116"/>
      <c r="W42" s="116"/>
      <c r="X42" s="116"/>
    </row>
    <row r="43" ht="67.5">
      <c r="A43" s="448">
        <f t="shared" si="24"/>
        <v>34</v>
      </c>
      <c r="B43" s="452" t="s">
        <v>2672</v>
      </c>
      <c r="C43" s="695"/>
      <c r="D43" s="449" t="s">
        <v>2619</v>
      </c>
      <c r="E43" s="448"/>
      <c r="F43" s="104" t="s">
        <v>2620</v>
      </c>
      <c r="G43" s="451"/>
      <c r="H43" s="452"/>
      <c r="I43" s="448" t="s">
        <v>74</v>
      </c>
      <c r="J43" s="640">
        <v>45462</v>
      </c>
      <c r="K43" s="463" t="s">
        <v>275</v>
      </c>
      <c r="L43" s="569" t="s">
        <v>2621</v>
      </c>
      <c r="M43" s="640">
        <v>45497</v>
      </c>
      <c r="N43" s="448"/>
      <c r="O43" s="569"/>
      <c r="P43" s="448"/>
      <c r="Q43" s="448"/>
      <c r="R43" s="116"/>
      <c r="S43" s="116"/>
      <c r="T43" s="116"/>
      <c r="U43" s="116"/>
      <c r="V43" s="116"/>
      <c r="W43" s="116"/>
      <c r="X43" s="116"/>
    </row>
    <row r="44" ht="38.25">
      <c r="A44" s="448">
        <f t="shared" si="24"/>
        <v>35</v>
      </c>
      <c r="B44" s="452" t="s">
        <v>2672</v>
      </c>
      <c r="C44" s="695"/>
      <c r="D44" s="449" t="s">
        <v>2622</v>
      </c>
      <c r="E44" s="448"/>
      <c r="F44" s="448"/>
      <c r="G44" s="451"/>
      <c r="H44" s="452"/>
      <c r="I44" s="448" t="s">
        <v>74</v>
      </c>
      <c r="J44" s="640">
        <v>45462</v>
      </c>
      <c r="K44" s="463" t="s">
        <v>275</v>
      </c>
      <c r="L44" s="569" t="s">
        <v>2623</v>
      </c>
      <c r="M44" s="640">
        <v>45497</v>
      </c>
      <c r="N44" s="448"/>
      <c r="O44" s="569"/>
      <c r="P44" s="448"/>
      <c r="Q44" s="448"/>
      <c r="R44" s="116"/>
      <c r="S44" s="116"/>
      <c r="T44" s="116"/>
      <c r="U44" s="116"/>
      <c r="V44" s="116"/>
      <c r="W44" s="116"/>
      <c r="X44" s="116"/>
    </row>
    <row r="45" ht="76.5">
      <c r="A45" s="448">
        <f t="shared" si="24"/>
        <v>36</v>
      </c>
      <c r="B45" s="452" t="s">
        <v>2672</v>
      </c>
      <c r="C45" s="695"/>
      <c r="D45" s="449" t="s">
        <v>2694</v>
      </c>
      <c r="E45" s="448"/>
      <c r="F45" s="448"/>
      <c r="G45" s="451"/>
      <c r="H45" s="452"/>
      <c r="I45" s="448" t="s">
        <v>74</v>
      </c>
      <c r="J45" s="640">
        <v>45464</v>
      </c>
      <c r="K45" s="301" t="s">
        <v>275</v>
      </c>
      <c r="L45" s="569" t="s">
        <v>2666</v>
      </c>
      <c r="M45" s="640">
        <v>45497</v>
      </c>
      <c r="N45" s="448"/>
      <c r="O45" s="569"/>
      <c r="P45" s="448"/>
      <c r="Q45" s="448"/>
      <c r="R45" s="116"/>
      <c r="S45" s="116"/>
      <c r="T45" s="116"/>
      <c r="U45" s="116"/>
      <c r="V45" s="116"/>
      <c r="W45" s="116"/>
      <c r="X45" s="116"/>
    </row>
    <row r="46" ht="31.5">
      <c r="A46" s="448">
        <v>37</v>
      </c>
      <c r="B46" s="452" t="s">
        <v>2695</v>
      </c>
      <c r="C46" s="695" t="s">
        <v>422</v>
      </c>
      <c r="D46" s="449" t="s">
        <v>2696</v>
      </c>
      <c r="E46" s="448"/>
      <c r="F46" s="448"/>
      <c r="G46" s="451"/>
      <c r="H46" s="452"/>
      <c r="I46" s="448" t="s">
        <v>74</v>
      </c>
      <c r="J46" s="640">
        <v>45497</v>
      </c>
      <c r="K46" s="463" t="s">
        <v>2631</v>
      </c>
      <c r="L46" s="569"/>
      <c r="M46" s="448"/>
      <c r="N46" s="448"/>
      <c r="O46" s="569"/>
      <c r="P46" s="448"/>
      <c r="Q46" s="448"/>
      <c r="R46" s="116"/>
      <c r="S46" s="116"/>
      <c r="T46" s="116"/>
      <c r="U46" s="116"/>
      <c r="V46" s="116"/>
      <c r="W46" s="116"/>
      <c r="X46" s="116"/>
    </row>
    <row r="47" ht="38.25">
      <c r="A47" s="448">
        <v>38</v>
      </c>
      <c r="B47" s="452" t="s">
        <v>2695</v>
      </c>
      <c r="C47" s="695" t="s">
        <v>427</v>
      </c>
      <c r="D47" s="449" t="s">
        <v>2697</v>
      </c>
      <c r="E47" s="448"/>
      <c r="F47" s="448"/>
      <c r="G47" s="451"/>
      <c r="H47" s="452"/>
      <c r="I47" s="448" t="s">
        <v>74</v>
      </c>
      <c r="J47" s="640">
        <v>45497</v>
      </c>
      <c r="K47" s="463" t="s">
        <v>2631</v>
      </c>
      <c r="L47" s="569"/>
      <c r="M47" s="448"/>
      <c r="N47" s="448"/>
      <c r="O47" s="569"/>
      <c r="P47" s="448"/>
      <c r="Q47" s="448"/>
      <c r="R47" s="116"/>
      <c r="S47" s="116"/>
      <c r="T47" s="116"/>
      <c r="U47" s="116"/>
      <c r="V47" s="116"/>
      <c r="W47" s="116"/>
      <c r="X47" s="116"/>
    </row>
    <row r="48" ht="31.5">
      <c r="A48" s="448">
        <v>39</v>
      </c>
      <c r="B48" s="452" t="s">
        <v>2695</v>
      </c>
      <c r="C48" s="695" t="s">
        <v>427</v>
      </c>
      <c r="D48" s="449" t="s">
        <v>2632</v>
      </c>
      <c r="E48" s="448"/>
      <c r="F48" s="448"/>
      <c r="G48" s="451"/>
      <c r="H48" s="452"/>
      <c r="I48" s="448" t="s">
        <v>74</v>
      </c>
      <c r="J48" s="640">
        <v>45497</v>
      </c>
      <c r="K48" s="463" t="s">
        <v>2631</v>
      </c>
      <c r="L48" s="569"/>
      <c r="M48" s="448"/>
      <c r="N48" s="448"/>
      <c r="O48" s="569"/>
      <c r="P48" s="448"/>
      <c r="Q48" s="448"/>
      <c r="R48" s="116"/>
      <c r="S48" s="116"/>
      <c r="T48" s="116"/>
      <c r="U48" s="116"/>
      <c r="V48" s="116"/>
      <c r="W48" s="116"/>
      <c r="X48" s="116"/>
    </row>
    <row r="49" ht="103.5" customHeight="1">
      <c r="A49" s="448">
        <v>40</v>
      </c>
      <c r="B49" s="452" t="s">
        <v>2695</v>
      </c>
      <c r="C49" s="695"/>
      <c r="D49" s="449" t="s">
        <v>2698</v>
      </c>
      <c r="E49" s="448"/>
      <c r="F49" s="448"/>
      <c r="G49" s="451"/>
      <c r="H49" s="452"/>
      <c r="I49" s="448" t="s">
        <v>74</v>
      </c>
      <c r="J49" s="640">
        <v>45497</v>
      </c>
      <c r="K49" s="463" t="s">
        <v>2631</v>
      </c>
      <c r="L49" s="569"/>
      <c r="M49" s="448"/>
      <c r="N49" s="448"/>
      <c r="O49" s="569"/>
      <c r="P49" s="448"/>
      <c r="Q49" s="448"/>
      <c r="R49" s="116"/>
      <c r="S49" s="116"/>
      <c r="T49" s="116"/>
      <c r="U49" s="116"/>
      <c r="V49" s="116"/>
      <c r="W49" s="116"/>
      <c r="X49" s="116"/>
    </row>
    <row r="50">
      <c r="A50" s="116"/>
      <c r="B50" s="116"/>
      <c r="C50" s="287"/>
      <c r="D50" s="238"/>
      <c r="E50" s="116"/>
      <c r="F50" s="116"/>
      <c r="G50" s="129"/>
      <c r="H50" s="149"/>
      <c r="I50" s="116"/>
      <c r="J50" s="116"/>
      <c r="K50" s="116"/>
      <c r="L50" s="582"/>
      <c r="M50" s="116"/>
      <c r="N50" s="116"/>
      <c r="O50" s="582"/>
      <c r="P50" s="116"/>
      <c r="Q50" s="116"/>
      <c r="R50" s="116"/>
      <c r="S50" s="116"/>
      <c r="T50" s="116"/>
      <c r="U50" s="116"/>
      <c r="V50" s="116"/>
      <c r="W50" s="116"/>
      <c r="X50" s="116"/>
    </row>
    <row r="51">
      <c r="A51" s="116"/>
      <c r="B51" s="116"/>
      <c r="C51" s="287"/>
      <c r="D51" s="238"/>
      <c r="E51" s="116"/>
      <c r="F51" s="116"/>
      <c r="G51" s="129"/>
      <c r="H51" s="149"/>
      <c r="I51" s="116"/>
      <c r="J51" s="116"/>
      <c r="K51" s="116"/>
      <c r="L51" s="582"/>
      <c r="M51" s="116"/>
      <c r="N51" s="116"/>
      <c r="O51" s="582"/>
      <c r="P51" s="116"/>
      <c r="Q51" s="116"/>
      <c r="R51" s="116"/>
      <c r="S51" s="116"/>
      <c r="T51" s="116"/>
      <c r="U51" s="116"/>
      <c r="V51" s="116"/>
      <c r="W51" s="116"/>
      <c r="X51" s="116"/>
    </row>
    <row r="52">
      <c r="A52" s="116"/>
      <c r="B52" s="116"/>
      <c r="C52" s="287"/>
      <c r="D52" s="238"/>
      <c r="E52" s="116"/>
      <c r="F52" s="116"/>
      <c r="G52" s="129"/>
      <c r="H52" s="149"/>
      <c r="I52" s="116"/>
      <c r="J52" s="116"/>
      <c r="K52" s="116"/>
      <c r="L52" s="582"/>
      <c r="M52" s="116"/>
      <c r="N52" s="116"/>
      <c r="O52" s="582"/>
      <c r="P52" s="116"/>
      <c r="Q52" s="116"/>
      <c r="R52" s="116"/>
      <c r="S52" s="116"/>
      <c r="T52" s="116"/>
      <c r="U52" s="116"/>
      <c r="V52" s="116"/>
      <c r="W52" s="116"/>
      <c r="X52" s="116"/>
    </row>
    <row r="53">
      <c r="A53" s="116"/>
      <c r="B53" s="116"/>
      <c r="C53" s="287"/>
      <c r="D53" s="238"/>
      <c r="E53" s="116"/>
      <c r="F53" s="116"/>
      <c r="G53" s="129"/>
      <c r="H53" s="149"/>
      <c r="I53" s="116"/>
      <c r="J53" s="116"/>
      <c r="K53" s="116"/>
      <c r="L53" s="582"/>
      <c r="M53" s="116"/>
      <c r="N53" s="116"/>
      <c r="O53" s="582"/>
      <c r="P53" s="116"/>
      <c r="Q53" s="116"/>
      <c r="R53" s="116"/>
      <c r="S53" s="116"/>
      <c r="T53" s="116"/>
      <c r="U53" s="116"/>
      <c r="V53" s="116"/>
      <c r="W53" s="116"/>
      <c r="X53" s="116"/>
    </row>
    <row r="54">
      <c r="A54" s="116"/>
      <c r="B54" s="116"/>
      <c r="C54" s="287"/>
      <c r="D54" s="238"/>
      <c r="E54" s="116"/>
      <c r="F54" s="116"/>
      <c r="G54" s="129"/>
      <c r="H54" s="149"/>
      <c r="I54" s="116"/>
      <c r="J54" s="116"/>
      <c r="K54" s="116"/>
      <c r="L54" s="582"/>
      <c r="M54" s="116"/>
      <c r="N54" s="116"/>
      <c r="O54" s="582"/>
      <c r="P54" s="116"/>
      <c r="Q54" s="116"/>
      <c r="R54" s="116"/>
      <c r="S54" s="116"/>
      <c r="T54" s="116"/>
      <c r="U54" s="116"/>
      <c r="V54" s="116"/>
      <c r="W54" s="116"/>
      <c r="X54" s="116"/>
    </row>
    <row r="55">
      <c r="A55" s="116"/>
      <c r="B55" s="116"/>
      <c r="C55" s="287"/>
      <c r="D55" s="238"/>
      <c r="E55" s="116"/>
      <c r="F55" s="116"/>
      <c r="G55" s="129"/>
      <c r="H55" s="149"/>
      <c r="I55" s="116"/>
      <c r="J55" s="116"/>
      <c r="K55" s="116"/>
      <c r="L55" s="582"/>
      <c r="M55" s="116"/>
      <c r="N55" s="116"/>
      <c r="O55" s="582"/>
      <c r="P55" s="116"/>
      <c r="Q55" s="116"/>
      <c r="R55" s="116"/>
      <c r="S55" s="116"/>
      <c r="T55" s="116"/>
      <c r="U55" s="116"/>
      <c r="V55" s="116"/>
      <c r="W55" s="116"/>
      <c r="X55" s="116"/>
    </row>
    <row r="56">
      <c r="A56" s="116"/>
      <c r="B56" s="116"/>
      <c r="C56" s="287"/>
      <c r="D56" s="238"/>
      <c r="E56" s="116"/>
      <c r="F56" s="116"/>
      <c r="G56" s="129"/>
      <c r="H56" s="149"/>
      <c r="I56" s="116"/>
      <c r="J56" s="116"/>
      <c r="K56" s="116"/>
      <c r="L56" s="582"/>
      <c r="M56" s="116"/>
      <c r="N56" s="116"/>
      <c r="O56" s="582"/>
      <c r="P56" s="116"/>
      <c r="Q56" s="116"/>
      <c r="R56" s="116"/>
      <c r="S56" s="116"/>
      <c r="T56" s="116"/>
      <c r="U56" s="116"/>
      <c r="V56" s="116"/>
      <c r="W56" s="116"/>
      <c r="X56" s="116"/>
    </row>
    <row r="57">
      <c r="A57" s="116"/>
      <c r="B57" s="116"/>
      <c r="C57" s="287"/>
      <c r="D57" s="238"/>
      <c r="E57" s="116"/>
      <c r="F57" s="116"/>
      <c r="G57" s="129"/>
      <c r="H57" s="149"/>
      <c r="I57" s="116"/>
      <c r="J57" s="116"/>
      <c r="K57" s="116"/>
      <c r="L57" s="582"/>
      <c r="M57" s="116"/>
      <c r="N57" s="116"/>
      <c r="O57" s="582"/>
      <c r="P57" s="116"/>
      <c r="Q57" s="116"/>
      <c r="R57" s="116"/>
      <c r="S57" s="116"/>
      <c r="T57" s="116"/>
      <c r="U57" s="116"/>
      <c r="V57" s="116"/>
      <c r="W57" s="116"/>
      <c r="X57" s="116"/>
    </row>
    <row r="58">
      <c r="A58" s="116"/>
      <c r="B58" s="116"/>
      <c r="C58" s="287"/>
      <c r="D58" s="238"/>
      <c r="E58" s="116"/>
      <c r="F58" s="116"/>
      <c r="G58" s="129"/>
      <c r="H58" s="149"/>
      <c r="I58" s="116"/>
      <c r="J58" s="116"/>
      <c r="K58" s="116"/>
      <c r="L58" s="582"/>
      <c r="M58" s="116"/>
      <c r="N58" s="116"/>
      <c r="O58" s="582"/>
      <c r="P58" s="116"/>
      <c r="Q58" s="116"/>
      <c r="R58" s="116"/>
      <c r="S58" s="116"/>
      <c r="T58" s="116"/>
      <c r="U58" s="116"/>
      <c r="V58" s="116"/>
      <c r="W58" s="116"/>
      <c r="X58" s="116"/>
    </row>
    <row r="59">
      <c r="A59" s="116"/>
      <c r="B59" s="116"/>
      <c r="C59" s="287"/>
      <c r="D59" s="238"/>
      <c r="E59" s="116"/>
      <c r="F59" s="116"/>
      <c r="G59" s="129"/>
      <c r="H59" s="149"/>
      <c r="I59" s="116"/>
      <c r="J59" s="116"/>
      <c r="K59" s="116"/>
      <c r="L59" s="582"/>
      <c r="M59" s="116"/>
      <c r="N59" s="116"/>
      <c r="O59" s="582"/>
      <c r="P59" s="116"/>
      <c r="Q59" s="116"/>
      <c r="R59" s="116"/>
      <c r="S59" s="116"/>
      <c r="T59" s="116"/>
      <c r="U59" s="116"/>
      <c r="V59" s="116"/>
      <c r="W59" s="116"/>
      <c r="X59" s="116"/>
    </row>
    <row r="60">
      <c r="A60" s="116"/>
      <c r="B60" s="116"/>
      <c r="C60" s="287"/>
      <c r="D60" s="238"/>
      <c r="E60" s="116"/>
      <c r="F60" s="116"/>
      <c r="G60" s="129"/>
      <c r="H60" s="149"/>
      <c r="I60" s="116"/>
      <c r="J60" s="116"/>
      <c r="K60" s="116"/>
      <c r="L60" s="582"/>
      <c r="M60" s="116"/>
      <c r="N60" s="116"/>
      <c r="O60" s="582"/>
      <c r="P60" s="116"/>
      <c r="Q60" s="116"/>
      <c r="R60" s="116"/>
      <c r="S60" s="116"/>
      <c r="T60" s="116"/>
      <c r="U60" s="116"/>
      <c r="V60" s="116"/>
      <c r="W60" s="116"/>
      <c r="X60" s="116"/>
    </row>
    <row r="61">
      <c r="A61" s="116"/>
      <c r="B61" s="116"/>
      <c r="C61" s="287"/>
      <c r="D61" s="238"/>
      <c r="E61" s="116"/>
      <c r="F61" s="116"/>
      <c r="G61" s="129"/>
      <c r="H61" s="149"/>
      <c r="I61" s="116"/>
      <c r="J61" s="116"/>
      <c r="K61" s="116"/>
      <c r="L61" s="582"/>
      <c r="M61" s="116"/>
      <c r="N61" s="116"/>
      <c r="O61" s="582"/>
      <c r="P61" s="116"/>
      <c r="Q61" s="116"/>
      <c r="R61" s="116"/>
      <c r="S61" s="116"/>
      <c r="T61" s="116"/>
      <c r="U61" s="116"/>
      <c r="V61" s="116"/>
      <c r="W61" s="116"/>
      <c r="X61" s="116"/>
    </row>
    <row r="62">
      <c r="A62" s="116"/>
      <c r="B62" s="116"/>
      <c r="C62" s="287"/>
      <c r="D62" s="238"/>
      <c r="E62" s="116"/>
      <c r="F62" s="116"/>
      <c r="G62" s="129"/>
      <c r="H62" s="149"/>
      <c r="I62" s="116"/>
      <c r="J62" s="116"/>
      <c r="K62" s="116"/>
      <c r="L62" s="582"/>
      <c r="M62" s="116"/>
      <c r="N62" s="116"/>
      <c r="O62" s="582"/>
      <c r="P62" s="116"/>
      <c r="Q62" s="116"/>
      <c r="R62" s="116"/>
      <c r="S62" s="116"/>
      <c r="T62" s="116"/>
      <c r="U62" s="116"/>
      <c r="V62" s="116"/>
      <c r="W62" s="116"/>
      <c r="X62" s="116"/>
    </row>
    <row r="63">
      <c r="A63" s="116"/>
      <c r="B63" s="116"/>
      <c r="C63" s="287"/>
      <c r="D63" s="238"/>
      <c r="E63" s="116"/>
      <c r="F63" s="116"/>
      <c r="G63" s="129"/>
      <c r="H63" s="149"/>
      <c r="I63" s="116"/>
      <c r="J63" s="116"/>
      <c r="K63" s="116"/>
      <c r="L63" s="582"/>
      <c r="M63" s="116"/>
      <c r="N63" s="116"/>
      <c r="O63" s="582"/>
      <c r="P63" s="116"/>
      <c r="Q63" s="116"/>
      <c r="R63" s="116"/>
      <c r="S63" s="116"/>
      <c r="T63" s="116"/>
      <c r="U63" s="116"/>
      <c r="V63" s="116"/>
      <c r="W63" s="116"/>
      <c r="X63" s="116"/>
    </row>
    <row r="64">
      <c r="A64" s="116"/>
      <c r="B64" s="116"/>
      <c r="C64" s="287"/>
      <c r="D64" s="238"/>
      <c r="E64" s="116"/>
      <c r="F64" s="116"/>
      <c r="G64" s="129"/>
      <c r="H64" s="149"/>
      <c r="I64" s="116"/>
      <c r="J64" s="116"/>
      <c r="K64" s="116"/>
      <c r="L64" s="582"/>
      <c r="M64" s="116"/>
      <c r="N64" s="116"/>
      <c r="O64" s="582"/>
      <c r="P64" s="116"/>
      <c r="Q64" s="116"/>
      <c r="R64" s="116"/>
      <c r="S64" s="116"/>
      <c r="T64" s="116"/>
      <c r="U64" s="116"/>
      <c r="V64" s="116"/>
      <c r="W64" s="116"/>
      <c r="X64" s="116"/>
    </row>
    <row r="65">
      <c r="A65" s="116"/>
      <c r="B65" s="116"/>
      <c r="C65" s="287"/>
      <c r="D65" s="238"/>
      <c r="E65" s="116"/>
      <c r="F65" s="116"/>
      <c r="G65" s="129"/>
      <c r="H65" s="149"/>
      <c r="I65" s="116"/>
      <c r="J65" s="116"/>
      <c r="K65" s="116"/>
      <c r="L65" s="582"/>
      <c r="M65" s="116"/>
      <c r="N65" s="116"/>
      <c r="O65" s="582"/>
      <c r="P65" s="116"/>
      <c r="Q65" s="116"/>
      <c r="R65" s="116"/>
      <c r="S65" s="116"/>
      <c r="T65" s="116"/>
      <c r="U65" s="116"/>
      <c r="V65" s="116"/>
      <c r="W65" s="116"/>
      <c r="X65" s="116"/>
    </row>
    <row r="66">
      <c r="A66" s="116"/>
      <c r="B66" s="116"/>
      <c r="C66" s="287"/>
      <c r="D66" s="238"/>
      <c r="E66" s="116"/>
      <c r="F66" s="116"/>
      <c r="G66" s="129"/>
      <c r="H66" s="149"/>
      <c r="I66" s="116"/>
      <c r="J66" s="116"/>
      <c r="K66" s="116"/>
      <c r="L66" s="582"/>
      <c r="M66" s="116"/>
      <c r="N66" s="116"/>
      <c r="O66" s="582"/>
      <c r="P66" s="116"/>
      <c r="Q66" s="116"/>
      <c r="R66" s="116"/>
      <c r="S66" s="116"/>
      <c r="T66" s="116"/>
      <c r="U66" s="116"/>
      <c r="V66" s="116"/>
      <c r="W66" s="116"/>
      <c r="X66" s="116"/>
    </row>
    <row r="67">
      <c r="A67" s="116"/>
      <c r="B67" s="116"/>
      <c r="C67" s="287"/>
      <c r="D67" s="238"/>
      <c r="E67" s="116"/>
      <c r="F67" s="116"/>
      <c r="G67" s="129"/>
      <c r="H67" s="149"/>
      <c r="I67" s="116"/>
      <c r="J67" s="116"/>
      <c r="K67" s="116"/>
      <c r="L67" s="582"/>
      <c r="M67" s="116"/>
      <c r="N67" s="116"/>
      <c r="O67" s="582"/>
      <c r="P67" s="116"/>
      <c r="Q67" s="116"/>
      <c r="R67" s="116"/>
      <c r="S67" s="116"/>
      <c r="T67" s="116"/>
      <c r="U67" s="116"/>
      <c r="V67" s="116"/>
      <c r="W67" s="116"/>
      <c r="X67" s="116"/>
    </row>
    <row r="68">
      <c r="A68" s="116"/>
      <c r="B68" s="116"/>
      <c r="C68" s="287"/>
      <c r="D68" s="238"/>
      <c r="E68" s="116"/>
      <c r="F68" s="116"/>
      <c r="G68" s="129"/>
      <c r="H68" s="149"/>
      <c r="I68" s="116"/>
      <c r="J68" s="116"/>
      <c r="K68" s="116"/>
      <c r="L68" s="582"/>
      <c r="M68" s="116"/>
      <c r="N68" s="116"/>
      <c r="O68" s="582"/>
      <c r="P68" s="116"/>
      <c r="Q68" s="116"/>
      <c r="R68" s="116"/>
      <c r="S68" s="116"/>
      <c r="T68" s="116"/>
      <c r="U68" s="116"/>
      <c r="V68" s="116"/>
      <c r="W68" s="116"/>
      <c r="X68" s="116"/>
    </row>
    <row r="69">
      <c r="A69" s="116"/>
      <c r="B69" s="116"/>
      <c r="C69" s="287"/>
      <c r="D69" s="238"/>
      <c r="E69" s="116"/>
      <c r="F69" s="116"/>
      <c r="G69" s="129"/>
      <c r="H69" s="149"/>
      <c r="I69" s="116"/>
      <c r="J69" s="116"/>
      <c r="K69" s="116"/>
      <c r="L69" s="582"/>
      <c r="M69" s="116"/>
      <c r="N69" s="116"/>
      <c r="O69" s="582"/>
      <c r="P69" s="116"/>
      <c r="Q69" s="116"/>
      <c r="R69" s="116"/>
      <c r="S69" s="116"/>
      <c r="T69" s="116"/>
      <c r="U69" s="116"/>
      <c r="V69" s="116"/>
      <c r="W69" s="116"/>
      <c r="X69" s="116"/>
    </row>
    <row r="70">
      <c r="A70" s="116"/>
      <c r="B70" s="116"/>
      <c r="C70" s="287"/>
      <c r="D70" s="238"/>
      <c r="E70" s="116"/>
      <c r="F70" s="116"/>
      <c r="G70" s="129"/>
      <c r="H70" s="149"/>
      <c r="I70" s="116"/>
      <c r="J70" s="116"/>
      <c r="K70" s="116"/>
      <c r="L70" s="582"/>
      <c r="M70" s="116"/>
      <c r="N70" s="116"/>
      <c r="O70" s="582"/>
      <c r="P70" s="116"/>
      <c r="Q70" s="116"/>
      <c r="R70" s="116"/>
      <c r="S70" s="116"/>
      <c r="T70" s="116"/>
      <c r="U70" s="116"/>
      <c r="V70" s="116"/>
      <c r="W70" s="116"/>
      <c r="X70" s="116"/>
    </row>
    <row r="71">
      <c r="A71" s="116"/>
      <c r="B71" s="116"/>
      <c r="C71" s="287"/>
      <c r="D71" s="238"/>
      <c r="E71" s="116"/>
      <c r="F71" s="116"/>
      <c r="G71" s="129"/>
      <c r="H71" s="149"/>
      <c r="I71" s="116"/>
      <c r="J71" s="116"/>
      <c r="K71" s="116"/>
      <c r="L71" s="582"/>
      <c r="M71" s="116"/>
      <c r="N71" s="116"/>
      <c r="O71" s="582"/>
      <c r="P71" s="116"/>
      <c r="Q71" s="116"/>
      <c r="R71" s="116"/>
      <c r="S71" s="116"/>
      <c r="T71" s="116"/>
      <c r="U71" s="116"/>
      <c r="V71" s="116"/>
      <c r="W71" s="116"/>
      <c r="X71" s="116"/>
    </row>
    <row r="72">
      <c r="A72" s="116"/>
      <c r="B72" s="116"/>
      <c r="C72" s="287"/>
      <c r="D72" s="238"/>
      <c r="E72" s="116"/>
      <c r="F72" s="116"/>
      <c r="G72" s="129"/>
      <c r="H72" s="149"/>
      <c r="I72" s="116"/>
      <c r="J72" s="116"/>
      <c r="K72" s="116"/>
      <c r="L72" s="582"/>
      <c r="M72" s="116"/>
      <c r="N72" s="116"/>
      <c r="O72" s="582"/>
      <c r="P72" s="116"/>
      <c r="Q72" s="116"/>
      <c r="R72" s="116"/>
      <c r="S72" s="116"/>
      <c r="T72" s="116"/>
      <c r="U72" s="116"/>
      <c r="V72" s="116"/>
      <c r="W72" s="116"/>
      <c r="X72" s="116"/>
    </row>
    <row r="73">
      <c r="A73" s="116"/>
      <c r="B73" s="116"/>
      <c r="C73" s="287"/>
      <c r="D73" s="238"/>
      <c r="E73" s="116"/>
      <c r="F73" s="116"/>
      <c r="G73" s="129"/>
      <c r="H73" s="149"/>
      <c r="I73" s="116"/>
      <c r="J73" s="116"/>
      <c r="K73" s="116"/>
      <c r="L73" s="582"/>
      <c r="M73" s="116"/>
      <c r="N73" s="116"/>
      <c r="O73" s="582"/>
      <c r="P73" s="116"/>
      <c r="Q73" s="116"/>
      <c r="R73" s="116"/>
      <c r="S73" s="116"/>
      <c r="T73" s="116"/>
      <c r="U73" s="116"/>
      <c r="V73" s="116"/>
      <c r="W73" s="116"/>
      <c r="X73" s="116"/>
    </row>
    <row r="74">
      <c r="A74" s="116"/>
      <c r="B74" s="116"/>
      <c r="C74" s="287"/>
      <c r="D74" s="238"/>
      <c r="E74" s="116"/>
      <c r="F74" s="116"/>
      <c r="G74" s="129"/>
      <c r="H74" s="149"/>
      <c r="I74" s="116"/>
      <c r="J74" s="116"/>
      <c r="K74" s="116"/>
      <c r="L74" s="582"/>
      <c r="M74" s="116"/>
      <c r="N74" s="116"/>
      <c r="O74" s="582"/>
      <c r="P74" s="116"/>
      <c r="Q74" s="116"/>
      <c r="R74" s="116"/>
      <c r="S74" s="116"/>
      <c r="T74" s="116"/>
      <c r="U74" s="116"/>
      <c r="V74" s="116"/>
      <c r="W74" s="116"/>
      <c r="X74" s="116"/>
    </row>
    <row r="75">
      <c r="A75" s="116"/>
      <c r="B75" s="116"/>
      <c r="C75" s="287"/>
      <c r="D75" s="238"/>
      <c r="E75" s="116"/>
      <c r="F75" s="116"/>
      <c r="G75" s="129"/>
      <c r="H75" s="149"/>
      <c r="I75" s="116"/>
      <c r="J75" s="116"/>
      <c r="K75" s="116"/>
      <c r="L75" s="582"/>
      <c r="M75" s="116"/>
      <c r="N75" s="116"/>
      <c r="O75" s="582"/>
      <c r="P75" s="116"/>
      <c r="Q75" s="116"/>
      <c r="R75" s="116"/>
      <c r="S75" s="116"/>
      <c r="T75" s="116"/>
      <c r="U75" s="116"/>
      <c r="V75" s="116"/>
      <c r="W75" s="116"/>
      <c r="X75" s="116"/>
    </row>
    <row r="76">
      <c r="A76" s="116"/>
      <c r="B76" s="116"/>
      <c r="C76" s="287"/>
      <c r="D76" s="238"/>
      <c r="E76" s="116"/>
      <c r="F76" s="116"/>
      <c r="G76" s="129"/>
      <c r="H76" s="149"/>
      <c r="I76" s="116"/>
      <c r="J76" s="116"/>
      <c r="K76" s="116"/>
      <c r="L76" s="582"/>
      <c r="M76" s="116"/>
      <c r="N76" s="116"/>
      <c r="O76" s="582"/>
      <c r="P76" s="116"/>
      <c r="Q76" s="116"/>
      <c r="R76" s="116"/>
      <c r="S76" s="116"/>
      <c r="T76" s="116"/>
      <c r="U76" s="116"/>
      <c r="V76" s="116"/>
      <c r="W76" s="116"/>
      <c r="X76" s="116"/>
    </row>
    <row r="77">
      <c r="A77" s="116"/>
      <c r="B77" s="116"/>
      <c r="C77" s="287"/>
      <c r="D77" s="238"/>
      <c r="E77" s="116"/>
      <c r="F77" s="116"/>
      <c r="G77" s="129"/>
      <c r="H77" s="149"/>
      <c r="I77" s="116"/>
      <c r="J77" s="116"/>
      <c r="K77" s="116"/>
      <c r="L77" s="582"/>
      <c r="M77" s="116"/>
      <c r="N77" s="116"/>
      <c r="O77" s="582"/>
      <c r="P77" s="116"/>
      <c r="Q77" s="116"/>
      <c r="R77" s="116"/>
      <c r="S77" s="116"/>
      <c r="T77" s="116"/>
      <c r="U77" s="116"/>
      <c r="V77" s="116"/>
      <c r="W77" s="116"/>
      <c r="X77" s="116"/>
    </row>
    <row r="78">
      <c r="A78" s="116"/>
      <c r="B78" s="116"/>
      <c r="C78" s="287"/>
      <c r="D78" s="238"/>
      <c r="E78" s="116"/>
      <c r="F78" s="116"/>
      <c r="G78" s="129"/>
      <c r="H78" s="149"/>
      <c r="I78" s="116"/>
      <c r="J78" s="116"/>
      <c r="K78" s="116"/>
      <c r="L78" s="582"/>
      <c r="M78" s="116"/>
      <c r="N78" s="116"/>
      <c r="O78" s="582"/>
      <c r="P78" s="116"/>
      <c r="Q78" s="116"/>
      <c r="R78" s="116"/>
      <c r="S78" s="116"/>
      <c r="T78" s="116"/>
      <c r="U78" s="116"/>
      <c r="V78" s="116"/>
      <c r="W78" s="116"/>
      <c r="X78" s="116"/>
    </row>
    <row r="79">
      <c r="A79" s="116"/>
      <c r="B79" s="116"/>
      <c r="C79" s="287"/>
      <c r="D79" s="238"/>
      <c r="E79" s="116"/>
      <c r="F79" s="116"/>
      <c r="G79" s="129"/>
      <c r="H79" s="149"/>
      <c r="I79" s="116"/>
      <c r="J79" s="116"/>
      <c r="K79" s="116"/>
      <c r="L79" s="582"/>
      <c r="M79" s="116"/>
      <c r="N79" s="116"/>
      <c r="O79" s="582"/>
      <c r="P79" s="116"/>
      <c r="Q79" s="116"/>
      <c r="R79" s="116"/>
      <c r="S79" s="116"/>
      <c r="T79" s="116"/>
      <c r="U79" s="116"/>
      <c r="V79" s="116"/>
      <c r="W79" s="116"/>
      <c r="X79" s="116"/>
    </row>
    <row r="80">
      <c r="A80" s="116"/>
      <c r="B80" s="116"/>
      <c r="C80" s="287"/>
      <c r="D80" s="238"/>
      <c r="E80" s="116"/>
      <c r="F80" s="116"/>
      <c r="G80" s="129"/>
      <c r="H80" s="149"/>
      <c r="I80" s="116"/>
      <c r="J80" s="116"/>
      <c r="K80" s="116"/>
      <c r="L80" s="582"/>
      <c r="M80" s="116"/>
      <c r="N80" s="116"/>
      <c r="O80" s="582"/>
      <c r="P80" s="116"/>
      <c r="Q80" s="116"/>
      <c r="R80" s="116"/>
      <c r="S80" s="116"/>
      <c r="T80" s="116"/>
      <c r="U80" s="116"/>
      <c r="V80" s="116"/>
      <c r="W80" s="116"/>
      <c r="X80" s="116"/>
    </row>
    <row r="81">
      <c r="A81" s="116"/>
      <c r="B81" s="116"/>
      <c r="C81" s="287"/>
      <c r="D81" s="238"/>
      <c r="E81" s="116"/>
      <c r="F81" s="116"/>
      <c r="G81" s="129"/>
      <c r="H81" s="149"/>
      <c r="I81" s="116"/>
      <c r="J81" s="116"/>
      <c r="K81" s="116"/>
      <c r="L81" s="582"/>
      <c r="M81" s="116"/>
      <c r="N81" s="116"/>
      <c r="O81" s="582"/>
      <c r="P81" s="116"/>
      <c r="Q81" s="116"/>
      <c r="R81" s="116"/>
      <c r="S81" s="116"/>
      <c r="T81" s="116"/>
      <c r="U81" s="116"/>
      <c r="V81" s="116"/>
      <c r="W81" s="116"/>
      <c r="X81" s="116"/>
    </row>
    <row r="82">
      <c r="A82" s="116"/>
      <c r="B82" s="116"/>
      <c r="C82" s="287"/>
      <c r="D82" s="238"/>
      <c r="E82" s="116"/>
      <c r="F82" s="116"/>
      <c r="G82" s="129"/>
      <c r="H82" s="149"/>
      <c r="I82" s="116"/>
      <c r="J82" s="116"/>
      <c r="K82" s="116"/>
      <c r="L82" s="582"/>
      <c r="M82" s="116"/>
      <c r="N82" s="116"/>
      <c r="O82" s="582"/>
      <c r="P82" s="116"/>
      <c r="Q82" s="116"/>
      <c r="R82" s="116"/>
      <c r="S82" s="116"/>
      <c r="T82" s="116"/>
      <c r="U82" s="116"/>
      <c r="V82" s="116"/>
      <c r="W82" s="116"/>
      <c r="X82" s="116"/>
    </row>
    <row r="83">
      <c r="A83" s="116"/>
      <c r="B83" s="116"/>
      <c r="C83" s="287"/>
      <c r="D83" s="238"/>
      <c r="E83" s="116"/>
      <c r="F83" s="116"/>
      <c r="G83" s="129"/>
      <c r="H83" s="149"/>
      <c r="I83" s="116"/>
      <c r="J83" s="116"/>
      <c r="K83" s="116"/>
      <c r="L83" s="582"/>
      <c r="M83" s="116"/>
      <c r="N83" s="116"/>
      <c r="O83" s="582"/>
      <c r="P83" s="116"/>
      <c r="Q83" s="116"/>
      <c r="R83" s="116"/>
      <c r="S83" s="116"/>
      <c r="T83" s="116"/>
      <c r="U83" s="116"/>
      <c r="V83" s="116"/>
      <c r="W83" s="116"/>
      <c r="X83" s="116"/>
    </row>
    <row r="84">
      <c r="A84" s="116"/>
      <c r="B84" s="116"/>
      <c r="C84" s="287"/>
      <c r="D84" s="238"/>
      <c r="E84" s="116"/>
      <c r="F84" s="116"/>
      <c r="G84" s="129"/>
      <c r="H84" s="149"/>
      <c r="I84" s="116"/>
      <c r="J84" s="116"/>
      <c r="K84" s="116"/>
      <c r="L84" s="582"/>
      <c r="M84" s="116"/>
      <c r="N84" s="116"/>
      <c r="O84" s="582"/>
      <c r="P84" s="116"/>
      <c r="Q84" s="116"/>
      <c r="R84" s="116"/>
      <c r="S84" s="116"/>
      <c r="T84" s="116"/>
      <c r="U84" s="116"/>
      <c r="V84" s="116"/>
      <c r="W84" s="116"/>
      <c r="X84" s="116"/>
    </row>
    <row r="85">
      <c r="A85" s="116"/>
      <c r="B85" s="116"/>
      <c r="C85" s="287"/>
      <c r="D85" s="238"/>
      <c r="E85" s="116"/>
      <c r="F85" s="116"/>
      <c r="G85" s="129"/>
      <c r="H85" s="149"/>
      <c r="I85" s="116"/>
      <c r="J85" s="116"/>
      <c r="K85" s="116"/>
      <c r="L85" s="582"/>
      <c r="M85" s="116"/>
      <c r="N85" s="116"/>
      <c r="O85" s="582"/>
      <c r="P85" s="116"/>
      <c r="Q85" s="116"/>
      <c r="R85" s="116"/>
      <c r="S85" s="116"/>
      <c r="T85" s="116"/>
      <c r="U85" s="116"/>
      <c r="V85" s="116"/>
      <c r="W85" s="116"/>
      <c r="X85" s="116"/>
    </row>
    <row r="86">
      <c r="A86" s="116"/>
      <c r="B86" s="116"/>
      <c r="C86" s="287"/>
      <c r="D86" s="238"/>
      <c r="E86" s="116"/>
      <c r="F86" s="116"/>
      <c r="G86" s="129"/>
      <c r="H86" s="149"/>
      <c r="I86" s="116"/>
      <c r="J86" s="116"/>
      <c r="K86" s="116"/>
      <c r="L86" s="582"/>
      <c r="M86" s="116"/>
      <c r="N86" s="116"/>
      <c r="O86" s="582"/>
      <c r="P86" s="116"/>
      <c r="Q86" s="116"/>
      <c r="R86" s="116"/>
      <c r="S86" s="116"/>
      <c r="T86" s="116"/>
      <c r="U86" s="116"/>
      <c r="V86" s="116"/>
      <c r="W86" s="116"/>
      <c r="X86" s="116"/>
    </row>
    <row r="87">
      <c r="A87" s="116"/>
      <c r="B87" s="116"/>
      <c r="C87" s="287"/>
      <c r="D87" s="238"/>
      <c r="E87" s="116"/>
      <c r="F87" s="116"/>
      <c r="G87" s="129"/>
      <c r="H87" s="149"/>
      <c r="I87" s="116"/>
      <c r="J87" s="116"/>
      <c r="K87" s="116"/>
      <c r="L87" s="582"/>
      <c r="M87" s="116"/>
      <c r="N87" s="116"/>
      <c r="O87" s="582"/>
      <c r="P87" s="116"/>
      <c r="Q87" s="116"/>
      <c r="R87" s="116"/>
      <c r="S87" s="116"/>
      <c r="T87" s="116"/>
      <c r="U87" s="116"/>
      <c r="V87" s="116"/>
      <c r="W87" s="116"/>
      <c r="X87" s="116"/>
    </row>
    <row r="88">
      <c r="A88" s="116"/>
      <c r="B88" s="116"/>
      <c r="C88" s="287"/>
      <c r="D88" s="238"/>
      <c r="E88" s="116"/>
      <c r="F88" s="116"/>
      <c r="G88" s="129"/>
      <c r="H88" s="149"/>
      <c r="I88" s="116"/>
      <c r="J88" s="116"/>
      <c r="K88" s="116"/>
      <c r="L88" s="582"/>
      <c r="M88" s="116"/>
      <c r="N88" s="116"/>
      <c r="O88" s="582"/>
      <c r="P88" s="116"/>
      <c r="Q88" s="116"/>
      <c r="R88" s="116"/>
      <c r="S88" s="116"/>
      <c r="T88" s="116"/>
      <c r="U88" s="116"/>
      <c r="V88" s="116"/>
      <c r="W88" s="116"/>
      <c r="X88" s="116"/>
    </row>
    <row r="89">
      <c r="A89" s="116"/>
      <c r="B89" s="116"/>
      <c r="C89" s="287"/>
      <c r="D89" s="238"/>
      <c r="E89" s="116"/>
      <c r="F89" s="116"/>
      <c r="G89" s="129"/>
      <c r="H89" s="149"/>
      <c r="I89" s="116"/>
      <c r="J89" s="116"/>
      <c r="K89" s="116"/>
      <c r="L89" s="582"/>
      <c r="M89" s="116"/>
      <c r="N89" s="116"/>
      <c r="O89" s="582"/>
      <c r="P89" s="116"/>
      <c r="Q89" s="116"/>
      <c r="R89" s="116"/>
      <c r="S89" s="116"/>
      <c r="T89" s="116"/>
      <c r="U89" s="116"/>
      <c r="V89" s="116"/>
      <c r="W89" s="116"/>
      <c r="X89" s="116"/>
    </row>
    <row r="90">
      <c r="A90" s="116"/>
      <c r="B90" s="116"/>
      <c r="C90" s="287"/>
      <c r="D90" s="238"/>
      <c r="E90" s="116"/>
      <c r="F90" s="116"/>
      <c r="G90" s="129"/>
      <c r="H90" s="149"/>
      <c r="I90" s="116"/>
      <c r="J90" s="116"/>
      <c r="K90" s="116"/>
      <c r="L90" s="582"/>
      <c r="M90" s="116"/>
      <c r="N90" s="116"/>
      <c r="O90" s="582"/>
      <c r="P90" s="116"/>
      <c r="Q90" s="116"/>
      <c r="R90" s="116"/>
      <c r="S90" s="116"/>
      <c r="T90" s="116"/>
      <c r="U90" s="116"/>
      <c r="V90" s="116"/>
      <c r="W90" s="116"/>
      <c r="X90" s="116"/>
    </row>
    <row r="91">
      <c r="A91" s="116"/>
      <c r="B91" s="116"/>
      <c r="C91" s="287"/>
      <c r="D91" s="238"/>
      <c r="E91" s="116"/>
      <c r="F91" s="116"/>
      <c r="G91" s="129"/>
      <c r="H91" s="149"/>
      <c r="I91" s="116"/>
      <c r="J91" s="116"/>
      <c r="K91" s="116"/>
      <c r="L91" s="582"/>
      <c r="M91" s="116"/>
      <c r="N91" s="116"/>
      <c r="O91" s="582"/>
      <c r="P91" s="116"/>
      <c r="Q91" s="116"/>
      <c r="R91" s="116"/>
      <c r="S91" s="116"/>
      <c r="T91" s="116"/>
      <c r="U91" s="116"/>
      <c r="V91" s="116"/>
      <c r="W91" s="116"/>
      <c r="X91" s="116"/>
    </row>
    <row r="92">
      <c r="A92" s="116"/>
      <c r="B92" s="116"/>
      <c r="C92" s="287"/>
      <c r="D92" s="238"/>
      <c r="E92" s="116"/>
      <c r="F92" s="116"/>
      <c r="G92" s="129"/>
      <c r="H92" s="149"/>
      <c r="I92" s="116"/>
      <c r="J92" s="116"/>
      <c r="K92" s="116"/>
      <c r="L92" s="582"/>
      <c r="M92" s="116"/>
      <c r="N92" s="116"/>
      <c r="O92" s="582"/>
      <c r="P92" s="116"/>
      <c r="Q92" s="116"/>
      <c r="R92" s="116"/>
      <c r="S92" s="116"/>
      <c r="T92" s="116"/>
      <c r="U92" s="116"/>
      <c r="V92" s="116"/>
      <c r="W92" s="116"/>
      <c r="X92" s="116"/>
    </row>
    <row r="93">
      <c r="A93" s="116"/>
      <c r="B93" s="116"/>
      <c r="C93" s="287"/>
      <c r="D93" s="238"/>
      <c r="E93" s="116"/>
      <c r="F93" s="116"/>
      <c r="G93" s="129"/>
      <c r="H93" s="149"/>
      <c r="I93" s="116"/>
      <c r="J93" s="116"/>
      <c r="K93" s="116"/>
      <c r="L93" s="582"/>
      <c r="M93" s="116"/>
      <c r="N93" s="116"/>
      <c r="O93" s="582"/>
      <c r="P93" s="116"/>
      <c r="Q93" s="116"/>
      <c r="R93" s="116"/>
      <c r="S93" s="116"/>
      <c r="T93" s="116"/>
      <c r="U93" s="116"/>
      <c r="V93" s="116"/>
      <c r="W93" s="116"/>
      <c r="X93" s="116"/>
    </row>
    <row r="94">
      <c r="A94" s="116"/>
      <c r="B94" s="116"/>
      <c r="C94" s="287"/>
      <c r="D94" s="238"/>
      <c r="E94" s="116"/>
      <c r="F94" s="116"/>
      <c r="G94" s="129"/>
      <c r="H94" s="149"/>
      <c r="I94" s="116"/>
      <c r="J94" s="116"/>
      <c r="K94" s="116"/>
      <c r="L94" s="582"/>
      <c r="M94" s="116"/>
      <c r="N94" s="116"/>
      <c r="O94" s="582"/>
      <c r="P94" s="116"/>
      <c r="Q94" s="116"/>
      <c r="R94" s="116"/>
      <c r="S94" s="116"/>
      <c r="T94" s="116"/>
      <c r="U94" s="116"/>
      <c r="V94" s="116"/>
      <c r="W94" s="116"/>
      <c r="X94" s="116"/>
    </row>
    <row r="95">
      <c r="A95" s="116"/>
      <c r="B95" s="116"/>
      <c r="C95" s="287"/>
      <c r="D95" s="238"/>
      <c r="E95" s="116"/>
      <c r="F95" s="116"/>
      <c r="G95" s="129"/>
      <c r="H95" s="149"/>
      <c r="I95" s="116"/>
      <c r="J95" s="116"/>
      <c r="K95" s="116"/>
      <c r="L95" s="582"/>
      <c r="M95" s="116"/>
      <c r="N95" s="116"/>
      <c r="O95" s="582"/>
      <c r="P95" s="116"/>
      <c r="Q95" s="116"/>
      <c r="R95" s="116"/>
      <c r="S95" s="116"/>
      <c r="T95" s="116"/>
      <c r="U95" s="116"/>
      <c r="V95" s="116"/>
      <c r="W95" s="116"/>
      <c r="X95" s="116"/>
    </row>
    <row r="96">
      <c r="A96" s="116"/>
      <c r="B96" s="116"/>
      <c r="C96" s="287"/>
      <c r="D96" s="238"/>
      <c r="E96" s="116"/>
      <c r="F96" s="116"/>
      <c r="G96" s="129"/>
      <c r="H96" s="149"/>
      <c r="I96" s="116"/>
      <c r="J96" s="116"/>
      <c r="K96" s="116"/>
      <c r="L96" s="582"/>
      <c r="M96" s="116"/>
      <c r="N96" s="116"/>
      <c r="O96" s="582"/>
      <c r="P96" s="116"/>
      <c r="Q96" s="116"/>
      <c r="R96" s="116"/>
      <c r="S96" s="116"/>
      <c r="T96" s="116"/>
      <c r="U96" s="116"/>
      <c r="V96" s="116"/>
      <c r="W96" s="116"/>
      <c r="X96" s="116"/>
    </row>
    <row r="97">
      <c r="A97" s="116"/>
      <c r="B97" s="116"/>
      <c r="C97" s="287"/>
      <c r="D97" s="238"/>
      <c r="E97" s="116"/>
      <c r="F97" s="116"/>
      <c r="G97" s="129"/>
      <c r="H97" s="149"/>
      <c r="I97" s="116"/>
      <c r="J97" s="116"/>
      <c r="K97" s="116"/>
      <c r="L97" s="582"/>
      <c r="M97" s="116"/>
      <c r="N97" s="116"/>
      <c r="O97" s="582"/>
      <c r="P97" s="116"/>
      <c r="Q97" s="116"/>
      <c r="R97" s="116"/>
      <c r="S97" s="116"/>
      <c r="T97" s="116"/>
      <c r="U97" s="116"/>
      <c r="V97" s="116"/>
      <c r="W97" s="116"/>
      <c r="X97" s="116"/>
    </row>
    <row r="98">
      <c r="A98" s="116"/>
      <c r="B98" s="116"/>
      <c r="C98" s="287"/>
      <c r="D98" s="238"/>
      <c r="E98" s="116"/>
      <c r="F98" s="116"/>
      <c r="G98" s="129"/>
      <c r="H98" s="149"/>
      <c r="I98" s="116"/>
      <c r="J98" s="116"/>
      <c r="K98" s="116"/>
      <c r="L98" s="582"/>
      <c r="M98" s="116"/>
      <c r="N98" s="116"/>
      <c r="O98" s="582"/>
      <c r="P98" s="116"/>
      <c r="Q98" s="116"/>
      <c r="R98" s="116"/>
      <c r="S98" s="116"/>
      <c r="T98" s="116"/>
      <c r="U98" s="116"/>
      <c r="V98" s="116"/>
      <c r="W98" s="116"/>
      <c r="X98" s="116"/>
    </row>
    <row r="99">
      <c r="A99" s="116"/>
      <c r="B99" s="116"/>
      <c r="C99" s="287"/>
      <c r="D99" s="238"/>
      <c r="E99" s="116"/>
      <c r="F99" s="116"/>
      <c r="G99" s="129"/>
      <c r="H99" s="149"/>
      <c r="I99" s="116"/>
      <c r="J99" s="116"/>
      <c r="K99" s="116"/>
      <c r="L99" s="582"/>
      <c r="M99" s="116"/>
      <c r="N99" s="116"/>
      <c r="O99" s="582"/>
      <c r="P99" s="116"/>
      <c r="Q99" s="116"/>
      <c r="R99" s="116"/>
      <c r="S99" s="116"/>
      <c r="T99" s="116"/>
      <c r="U99" s="116"/>
      <c r="V99" s="116"/>
      <c r="W99" s="116"/>
      <c r="X99" s="116"/>
    </row>
    <row r="100">
      <c r="A100" s="116"/>
      <c r="B100" s="116"/>
      <c r="C100" s="287"/>
      <c r="D100" s="238"/>
      <c r="E100" s="116"/>
      <c r="F100" s="116"/>
      <c r="G100" s="129"/>
      <c r="H100" s="149"/>
      <c r="I100" s="116"/>
      <c r="J100" s="116"/>
      <c r="K100" s="116"/>
      <c r="L100" s="582"/>
      <c r="M100" s="116"/>
      <c r="N100" s="116"/>
      <c r="O100" s="582"/>
      <c r="P100" s="116"/>
      <c r="Q100" s="116"/>
      <c r="R100" s="116"/>
      <c r="S100" s="116"/>
      <c r="T100" s="116"/>
      <c r="U100" s="116"/>
      <c r="V100" s="116"/>
      <c r="W100" s="116"/>
      <c r="X100" s="116"/>
    </row>
    <row r="101">
      <c r="A101" s="116"/>
      <c r="B101" s="116"/>
      <c r="C101" s="287"/>
      <c r="D101" s="238"/>
      <c r="E101" s="116"/>
      <c r="F101" s="116"/>
      <c r="G101" s="129"/>
      <c r="H101" s="149"/>
      <c r="I101" s="116"/>
      <c r="J101" s="116"/>
      <c r="K101" s="116"/>
      <c r="L101" s="582"/>
      <c r="M101" s="116"/>
      <c r="N101" s="116"/>
      <c r="O101" s="582"/>
      <c r="P101" s="116"/>
      <c r="Q101" s="116"/>
      <c r="R101" s="116"/>
      <c r="S101" s="116"/>
      <c r="T101" s="116"/>
      <c r="U101" s="116"/>
      <c r="V101" s="116"/>
      <c r="W101" s="116"/>
      <c r="X101" s="116"/>
    </row>
    <row r="102">
      <c r="A102" s="116"/>
      <c r="B102" s="116"/>
      <c r="C102" s="287"/>
      <c r="D102" s="238"/>
      <c r="E102" s="116"/>
      <c r="F102" s="116"/>
      <c r="G102" s="129"/>
      <c r="H102" s="149"/>
      <c r="I102" s="116"/>
      <c r="J102" s="116"/>
      <c r="K102" s="116"/>
      <c r="L102" s="582"/>
      <c r="M102" s="116"/>
      <c r="N102" s="116"/>
      <c r="O102" s="582"/>
      <c r="P102" s="116"/>
      <c r="Q102" s="116"/>
      <c r="R102" s="116"/>
      <c r="S102" s="116"/>
      <c r="T102" s="116"/>
      <c r="U102" s="116"/>
      <c r="V102" s="116"/>
      <c r="W102" s="116"/>
      <c r="X102" s="116"/>
    </row>
    <row r="103">
      <c r="A103" s="116"/>
      <c r="B103" s="116"/>
      <c r="C103" s="287"/>
      <c r="D103" s="238"/>
      <c r="E103" s="116"/>
      <c r="F103" s="116"/>
      <c r="G103" s="129"/>
      <c r="H103" s="149"/>
      <c r="I103" s="116"/>
      <c r="J103" s="116"/>
      <c r="K103" s="116"/>
      <c r="L103" s="582"/>
      <c r="M103" s="116"/>
      <c r="N103" s="116"/>
      <c r="O103" s="582"/>
      <c r="P103" s="116"/>
      <c r="Q103" s="116"/>
      <c r="R103" s="116"/>
      <c r="S103" s="116"/>
      <c r="T103" s="116"/>
      <c r="U103" s="116"/>
      <c r="V103" s="116"/>
      <c r="W103" s="116"/>
      <c r="X103" s="116"/>
    </row>
    <row r="104">
      <c r="A104" s="116"/>
      <c r="B104" s="116"/>
      <c r="C104" s="287"/>
      <c r="D104" s="238"/>
      <c r="E104" s="116"/>
      <c r="F104" s="116"/>
      <c r="G104" s="129"/>
      <c r="H104" s="149"/>
      <c r="I104" s="116"/>
      <c r="J104" s="116"/>
      <c r="K104" s="116"/>
      <c r="L104" s="582"/>
      <c r="M104" s="116"/>
      <c r="N104" s="116"/>
      <c r="O104" s="582"/>
      <c r="P104" s="116"/>
      <c r="Q104" s="116"/>
      <c r="R104" s="116"/>
      <c r="S104" s="116"/>
      <c r="T104" s="116"/>
      <c r="U104" s="116"/>
      <c r="V104" s="116"/>
      <c r="W104" s="116"/>
      <c r="X104" s="116"/>
    </row>
    <row r="105">
      <c r="A105" s="116"/>
      <c r="B105" s="116"/>
      <c r="C105" s="287"/>
      <c r="D105" s="238"/>
      <c r="E105" s="116"/>
      <c r="F105" s="116"/>
      <c r="G105" s="129"/>
      <c r="H105" s="149"/>
      <c r="I105" s="116"/>
      <c r="J105" s="116"/>
      <c r="K105" s="116"/>
      <c r="L105" s="582"/>
      <c r="M105" s="116"/>
      <c r="N105" s="116"/>
      <c r="O105" s="582"/>
      <c r="P105" s="116"/>
      <c r="Q105" s="116"/>
      <c r="R105" s="116"/>
      <c r="S105" s="116"/>
      <c r="T105" s="116"/>
      <c r="U105" s="116"/>
      <c r="V105" s="116"/>
      <c r="W105" s="116"/>
      <c r="X105" s="116"/>
    </row>
    <row r="106">
      <c r="A106" s="116"/>
      <c r="B106" s="116"/>
      <c r="C106" s="287"/>
      <c r="D106" s="238"/>
      <c r="E106" s="116"/>
      <c r="F106" s="116"/>
      <c r="G106" s="129"/>
      <c r="H106" s="149"/>
      <c r="I106" s="116"/>
      <c r="J106" s="116"/>
      <c r="K106" s="116"/>
      <c r="L106" s="582"/>
      <c r="M106" s="116"/>
      <c r="N106" s="116"/>
      <c r="O106" s="582"/>
      <c r="P106" s="116"/>
      <c r="Q106" s="116"/>
      <c r="R106" s="116"/>
      <c r="S106" s="116"/>
      <c r="T106" s="116"/>
      <c r="U106" s="116"/>
      <c r="V106" s="116"/>
      <c r="W106" s="116"/>
      <c r="X106" s="116"/>
    </row>
    <row r="107">
      <c r="A107" s="116"/>
      <c r="B107" s="116"/>
      <c r="C107" s="287"/>
      <c r="D107" s="238"/>
      <c r="E107" s="116"/>
      <c r="F107" s="116"/>
      <c r="G107" s="129"/>
      <c r="H107" s="149"/>
      <c r="I107" s="116"/>
      <c r="J107" s="116"/>
      <c r="K107" s="116"/>
      <c r="L107" s="582"/>
      <c r="M107" s="116"/>
      <c r="N107" s="116"/>
      <c r="O107" s="582"/>
      <c r="P107" s="116"/>
      <c r="Q107" s="116"/>
      <c r="R107" s="116"/>
      <c r="S107" s="116"/>
      <c r="T107" s="116"/>
      <c r="U107" s="116"/>
      <c r="V107" s="116"/>
      <c r="W107" s="116"/>
      <c r="X107" s="116"/>
    </row>
    <row r="108">
      <c r="A108" s="116"/>
      <c r="B108" s="116"/>
      <c r="C108" s="287"/>
      <c r="D108" s="238"/>
      <c r="E108" s="116"/>
      <c r="F108" s="116"/>
      <c r="G108" s="129"/>
      <c r="H108" s="149"/>
      <c r="I108" s="116"/>
      <c r="J108" s="116"/>
      <c r="K108" s="116"/>
      <c r="L108" s="582"/>
      <c r="M108" s="116"/>
      <c r="N108" s="116"/>
      <c r="O108" s="582"/>
      <c r="P108" s="116"/>
      <c r="Q108" s="116"/>
      <c r="R108" s="116"/>
      <c r="S108" s="116"/>
      <c r="T108" s="116"/>
      <c r="U108" s="116"/>
      <c r="V108" s="116"/>
      <c r="W108" s="116"/>
      <c r="X108" s="116"/>
    </row>
    <row r="109">
      <c r="A109" s="116"/>
      <c r="B109" s="116"/>
      <c r="C109" s="287"/>
      <c r="D109" s="238"/>
      <c r="E109" s="116"/>
      <c r="F109" s="116"/>
      <c r="G109" s="129"/>
      <c r="H109" s="149"/>
      <c r="I109" s="116"/>
      <c r="J109" s="116"/>
      <c r="K109" s="116"/>
      <c r="L109" s="582"/>
      <c r="M109" s="116"/>
      <c r="N109" s="116"/>
      <c r="O109" s="582"/>
      <c r="P109" s="116"/>
      <c r="Q109" s="116"/>
      <c r="R109" s="116"/>
      <c r="S109" s="116"/>
      <c r="T109" s="116"/>
      <c r="U109" s="116"/>
      <c r="V109" s="116"/>
      <c r="W109" s="116"/>
      <c r="X109" s="116"/>
    </row>
    <row r="110">
      <c r="A110" s="116"/>
      <c r="B110" s="116"/>
      <c r="C110" s="287"/>
      <c r="D110" s="238"/>
      <c r="E110" s="116"/>
      <c r="F110" s="116"/>
      <c r="G110" s="129"/>
      <c r="H110" s="149"/>
      <c r="I110" s="116"/>
      <c r="J110" s="116"/>
      <c r="K110" s="116"/>
      <c r="L110" s="582"/>
      <c r="M110" s="116"/>
      <c r="N110" s="116"/>
      <c r="O110" s="582"/>
      <c r="P110" s="116"/>
      <c r="Q110" s="116"/>
      <c r="R110" s="116"/>
      <c r="S110" s="116"/>
      <c r="T110" s="116"/>
      <c r="U110" s="116"/>
      <c r="V110" s="116"/>
      <c r="W110" s="116"/>
      <c r="X110" s="116"/>
    </row>
    <row r="111">
      <c r="A111" s="116"/>
      <c r="B111" s="116"/>
      <c r="C111" s="287"/>
      <c r="D111" s="238"/>
      <c r="E111" s="116"/>
      <c r="F111" s="116"/>
      <c r="G111" s="129"/>
      <c r="H111" s="149"/>
      <c r="I111" s="116"/>
      <c r="J111" s="116"/>
      <c r="K111" s="116"/>
      <c r="L111" s="582"/>
      <c r="M111" s="116"/>
      <c r="N111" s="116"/>
      <c r="O111" s="582"/>
      <c r="P111" s="116"/>
      <c r="Q111" s="116"/>
      <c r="R111" s="116"/>
      <c r="S111" s="116"/>
      <c r="T111" s="116"/>
      <c r="U111" s="116"/>
      <c r="V111" s="116"/>
      <c r="W111" s="116"/>
      <c r="X111" s="116"/>
    </row>
    <row r="112">
      <c r="A112" s="116"/>
      <c r="B112" s="116"/>
      <c r="C112" s="287"/>
      <c r="D112" s="238"/>
      <c r="E112" s="116"/>
      <c r="F112" s="116"/>
      <c r="G112" s="129"/>
      <c r="H112" s="149"/>
      <c r="I112" s="116"/>
      <c r="J112" s="116"/>
      <c r="K112" s="116"/>
      <c r="L112" s="582"/>
      <c r="M112" s="116"/>
      <c r="N112" s="116"/>
      <c r="O112" s="582"/>
      <c r="P112" s="116"/>
      <c r="Q112" s="116"/>
      <c r="R112" s="116"/>
      <c r="S112" s="116"/>
      <c r="T112" s="116"/>
      <c r="U112" s="116"/>
      <c r="V112" s="116"/>
      <c r="W112" s="116"/>
      <c r="X112" s="116"/>
    </row>
    <row r="113">
      <c r="A113" s="116"/>
      <c r="B113" s="116"/>
      <c r="C113" s="287"/>
      <c r="D113" s="238"/>
      <c r="E113" s="116"/>
      <c r="F113" s="116"/>
      <c r="G113" s="129"/>
      <c r="H113" s="149"/>
      <c r="I113" s="116"/>
      <c r="J113" s="116"/>
      <c r="K113" s="116"/>
      <c r="L113" s="582"/>
      <c r="M113" s="116"/>
      <c r="N113" s="116"/>
      <c r="O113" s="582"/>
      <c r="P113" s="116"/>
      <c r="Q113" s="116"/>
      <c r="R113" s="116"/>
      <c r="S113" s="116"/>
      <c r="T113" s="116"/>
      <c r="U113" s="116"/>
      <c r="V113" s="116"/>
      <c r="W113" s="116"/>
      <c r="X113" s="116"/>
    </row>
    <row r="114">
      <c r="A114" s="116"/>
      <c r="B114" s="116"/>
      <c r="C114" s="287"/>
      <c r="D114" s="238"/>
      <c r="E114" s="116"/>
      <c r="F114" s="116"/>
      <c r="G114" s="129"/>
      <c r="H114" s="149"/>
      <c r="I114" s="116"/>
      <c r="J114" s="116"/>
      <c r="K114" s="116"/>
      <c r="L114" s="582"/>
      <c r="M114" s="116"/>
      <c r="N114" s="116"/>
      <c r="O114" s="582"/>
      <c r="P114" s="116"/>
      <c r="Q114" s="116"/>
      <c r="R114" s="116"/>
      <c r="S114" s="116"/>
      <c r="T114" s="116"/>
      <c r="U114" s="116"/>
      <c r="V114" s="116"/>
      <c r="W114" s="116"/>
      <c r="X114" s="116"/>
    </row>
    <row r="115">
      <c r="A115" s="116"/>
      <c r="B115" s="116"/>
      <c r="C115" s="287"/>
      <c r="D115" s="238"/>
      <c r="E115" s="116"/>
      <c r="F115" s="116"/>
      <c r="G115" s="129"/>
      <c r="H115" s="149"/>
      <c r="I115" s="116"/>
      <c r="J115" s="116"/>
      <c r="K115" s="116"/>
      <c r="L115" s="582"/>
      <c r="M115" s="116"/>
      <c r="N115" s="116"/>
      <c r="O115" s="582"/>
      <c r="P115" s="116"/>
      <c r="Q115" s="116"/>
      <c r="R115" s="116"/>
      <c r="S115" s="116"/>
      <c r="T115" s="116"/>
      <c r="U115" s="116"/>
      <c r="V115" s="116"/>
      <c r="W115" s="116"/>
      <c r="X115" s="116"/>
    </row>
    <row r="116">
      <c r="A116" s="116"/>
      <c r="B116" s="116"/>
      <c r="C116" s="287"/>
      <c r="D116" s="238"/>
      <c r="E116" s="116"/>
      <c r="F116" s="116"/>
      <c r="G116" s="129"/>
      <c r="H116" s="149"/>
      <c r="I116" s="116"/>
      <c r="J116" s="116"/>
      <c r="K116" s="116"/>
      <c r="L116" s="582"/>
      <c r="M116" s="116"/>
      <c r="N116" s="116"/>
      <c r="O116" s="582"/>
      <c r="P116" s="116"/>
      <c r="Q116" s="116"/>
      <c r="R116" s="116"/>
      <c r="S116" s="116"/>
      <c r="T116" s="116"/>
      <c r="U116" s="116"/>
      <c r="V116" s="116"/>
      <c r="W116" s="116"/>
      <c r="X116" s="116"/>
    </row>
    <row r="117">
      <c r="A117" s="116"/>
      <c r="B117" s="116"/>
      <c r="C117" s="287"/>
      <c r="D117" s="238"/>
      <c r="E117" s="116"/>
      <c r="F117" s="116"/>
      <c r="G117" s="129"/>
      <c r="H117" s="149"/>
      <c r="I117" s="116"/>
      <c r="J117" s="116"/>
      <c r="K117" s="116"/>
      <c r="L117" s="582"/>
      <c r="M117" s="116"/>
      <c r="N117" s="116"/>
      <c r="O117" s="582"/>
      <c r="P117" s="116"/>
      <c r="Q117" s="116"/>
      <c r="R117" s="116"/>
      <c r="S117" s="116"/>
      <c r="T117" s="116"/>
      <c r="U117" s="116"/>
      <c r="V117" s="116"/>
      <c r="W117" s="116"/>
      <c r="X117" s="116"/>
    </row>
    <row r="118">
      <c r="A118" s="116"/>
      <c r="B118" s="116"/>
      <c r="C118" s="287"/>
      <c r="D118" s="238"/>
      <c r="E118" s="116"/>
      <c r="F118" s="116"/>
      <c r="G118" s="129"/>
      <c r="H118" s="149"/>
      <c r="I118" s="116"/>
      <c r="J118" s="116"/>
      <c r="K118" s="116"/>
      <c r="L118" s="582"/>
      <c r="M118" s="116"/>
      <c r="N118" s="116"/>
      <c r="O118" s="582"/>
      <c r="P118" s="116"/>
      <c r="Q118" s="116"/>
      <c r="R118" s="116"/>
      <c r="S118" s="116"/>
      <c r="T118" s="116"/>
      <c r="U118" s="116"/>
      <c r="V118" s="116"/>
      <c r="W118" s="116"/>
      <c r="X118" s="116"/>
    </row>
    <row r="119">
      <c r="A119" s="116"/>
      <c r="B119" s="116"/>
      <c r="C119" s="287"/>
      <c r="D119" s="238"/>
      <c r="E119" s="116"/>
      <c r="F119" s="116"/>
      <c r="G119" s="129"/>
      <c r="H119" s="149"/>
      <c r="I119" s="116"/>
      <c r="J119" s="116"/>
      <c r="K119" s="116"/>
      <c r="L119" s="582"/>
      <c r="M119" s="116"/>
      <c r="N119" s="116"/>
      <c r="O119" s="582"/>
      <c r="P119" s="116"/>
      <c r="Q119" s="116"/>
      <c r="R119" s="116"/>
      <c r="S119" s="116"/>
      <c r="T119" s="116"/>
      <c r="U119" s="116"/>
      <c r="V119" s="116"/>
      <c r="W119" s="116"/>
      <c r="X119" s="116"/>
    </row>
    <row r="120">
      <c r="A120" s="116"/>
      <c r="B120" s="116"/>
      <c r="C120" s="287"/>
      <c r="D120" s="238"/>
      <c r="E120" s="116"/>
      <c r="F120" s="116"/>
      <c r="G120" s="129"/>
      <c r="H120" s="149"/>
      <c r="I120" s="116"/>
      <c r="J120" s="116"/>
      <c r="K120" s="116"/>
      <c r="L120" s="582"/>
      <c r="M120" s="116"/>
      <c r="N120" s="116"/>
      <c r="O120" s="582"/>
      <c r="P120" s="116"/>
      <c r="Q120" s="116"/>
      <c r="R120" s="116"/>
      <c r="S120" s="116"/>
      <c r="T120" s="116"/>
      <c r="U120" s="116"/>
      <c r="V120" s="116"/>
      <c r="W120" s="116"/>
      <c r="X120" s="116"/>
    </row>
    <row r="121">
      <c r="A121" s="116"/>
      <c r="B121" s="116"/>
      <c r="C121" s="287"/>
      <c r="D121" s="238"/>
      <c r="E121" s="116"/>
      <c r="F121" s="116"/>
      <c r="G121" s="129"/>
      <c r="H121" s="149"/>
      <c r="I121" s="116"/>
      <c r="J121" s="116"/>
      <c r="K121" s="116"/>
      <c r="L121" s="582"/>
      <c r="M121" s="116"/>
      <c r="N121" s="116"/>
      <c r="O121" s="582"/>
      <c r="P121" s="116"/>
      <c r="Q121" s="116"/>
      <c r="R121" s="116"/>
      <c r="S121" s="116"/>
      <c r="T121" s="116"/>
      <c r="U121" s="116"/>
      <c r="V121" s="116"/>
      <c r="W121" s="116"/>
      <c r="X121" s="116"/>
    </row>
    <row r="122">
      <c r="A122" s="116"/>
      <c r="B122" s="116"/>
      <c r="C122" s="287"/>
      <c r="D122" s="238"/>
      <c r="E122" s="116"/>
      <c r="F122" s="116"/>
      <c r="G122" s="129"/>
      <c r="H122" s="149"/>
      <c r="I122" s="116"/>
      <c r="J122" s="116"/>
      <c r="K122" s="116"/>
      <c r="L122" s="582"/>
      <c r="M122" s="116"/>
      <c r="N122" s="116"/>
      <c r="O122" s="582"/>
      <c r="P122" s="116"/>
      <c r="Q122" s="116"/>
      <c r="R122" s="116"/>
      <c r="S122" s="116"/>
      <c r="T122" s="116"/>
      <c r="U122" s="116"/>
      <c r="V122" s="116"/>
      <c r="W122" s="116"/>
      <c r="X122" s="116"/>
    </row>
    <row r="123">
      <c r="A123" s="116"/>
      <c r="B123" s="116"/>
      <c r="C123" s="287"/>
      <c r="D123" s="238"/>
      <c r="E123" s="116"/>
      <c r="F123" s="116"/>
      <c r="G123" s="129"/>
      <c r="H123" s="149"/>
      <c r="I123" s="116"/>
      <c r="J123" s="116"/>
      <c r="K123" s="116"/>
      <c r="L123" s="582"/>
      <c r="M123" s="116"/>
      <c r="N123" s="116"/>
      <c r="O123" s="582"/>
      <c r="P123" s="116"/>
      <c r="Q123" s="116"/>
      <c r="R123" s="116"/>
      <c r="S123" s="116"/>
      <c r="T123" s="116"/>
      <c r="U123" s="116"/>
      <c r="V123" s="116"/>
      <c r="W123" s="116"/>
      <c r="X123" s="116"/>
    </row>
    <row r="124">
      <c r="A124" s="116"/>
      <c r="B124" s="116"/>
      <c r="C124" s="287"/>
      <c r="D124" s="238"/>
      <c r="E124" s="116"/>
      <c r="F124" s="116"/>
      <c r="G124" s="129"/>
      <c r="H124" s="149"/>
      <c r="I124" s="116"/>
      <c r="J124" s="116"/>
      <c r="K124" s="116"/>
      <c r="L124" s="582"/>
      <c r="M124" s="116"/>
      <c r="N124" s="116"/>
      <c r="O124" s="582"/>
      <c r="P124" s="116"/>
      <c r="Q124" s="116"/>
      <c r="R124" s="116"/>
      <c r="S124" s="116"/>
      <c r="T124" s="116"/>
      <c r="U124" s="116"/>
      <c r="V124" s="116"/>
      <c r="W124" s="116"/>
      <c r="X124" s="116"/>
    </row>
    <row r="125">
      <c r="A125" s="116"/>
      <c r="B125" s="116"/>
      <c r="C125" s="287"/>
      <c r="D125" s="238"/>
      <c r="E125" s="116"/>
      <c r="F125" s="116"/>
      <c r="G125" s="129"/>
      <c r="H125" s="149"/>
      <c r="I125" s="116"/>
      <c r="J125" s="116"/>
      <c r="K125" s="116"/>
      <c r="L125" s="582"/>
      <c r="M125" s="116"/>
      <c r="N125" s="116"/>
      <c r="O125" s="582"/>
      <c r="P125" s="116"/>
      <c r="Q125" s="116"/>
      <c r="R125" s="116"/>
      <c r="S125" s="116"/>
      <c r="T125" s="116"/>
      <c r="U125" s="116"/>
      <c r="V125" s="116"/>
      <c r="W125" s="116"/>
      <c r="X125" s="116"/>
    </row>
    <row r="126">
      <c r="A126" s="116"/>
      <c r="B126" s="116"/>
      <c r="C126" s="287"/>
      <c r="D126" s="238"/>
      <c r="E126" s="116"/>
      <c r="F126" s="116"/>
      <c r="G126" s="129"/>
      <c r="H126" s="149"/>
      <c r="I126" s="116"/>
      <c r="J126" s="116"/>
      <c r="K126" s="116"/>
      <c r="L126" s="582"/>
      <c r="M126" s="116"/>
      <c r="N126" s="116"/>
      <c r="O126" s="582"/>
      <c r="P126" s="116"/>
      <c r="Q126" s="116"/>
      <c r="R126" s="116"/>
      <c r="S126" s="116"/>
      <c r="T126" s="116"/>
      <c r="U126" s="116"/>
      <c r="V126" s="116"/>
      <c r="W126" s="116"/>
      <c r="X126" s="116"/>
    </row>
    <row r="127">
      <c r="A127" s="116"/>
      <c r="B127" s="116"/>
      <c r="C127" s="287"/>
      <c r="D127" s="238"/>
      <c r="E127" s="116"/>
      <c r="F127" s="116"/>
      <c r="G127" s="129"/>
      <c r="H127" s="149"/>
      <c r="I127" s="116"/>
      <c r="J127" s="116"/>
      <c r="K127" s="116"/>
      <c r="L127" s="582"/>
      <c r="M127" s="116"/>
      <c r="N127" s="116"/>
      <c r="O127" s="582"/>
      <c r="P127" s="116"/>
      <c r="Q127" s="116"/>
      <c r="R127" s="116"/>
      <c r="S127" s="116"/>
      <c r="T127" s="116"/>
      <c r="U127" s="116"/>
      <c r="V127" s="116"/>
      <c r="W127" s="116"/>
      <c r="X127" s="116"/>
    </row>
    <row r="128">
      <c r="A128" s="116"/>
      <c r="B128" s="116"/>
      <c r="C128" s="287"/>
      <c r="D128" s="238"/>
      <c r="E128" s="116"/>
      <c r="F128" s="116"/>
      <c r="G128" s="129"/>
      <c r="H128" s="149"/>
      <c r="I128" s="116"/>
      <c r="J128" s="116"/>
      <c r="K128" s="116"/>
      <c r="L128" s="582"/>
      <c r="M128" s="116"/>
      <c r="N128" s="116"/>
      <c r="O128" s="582"/>
      <c r="P128" s="116"/>
      <c r="Q128" s="116"/>
      <c r="R128" s="116"/>
      <c r="S128" s="116"/>
      <c r="T128" s="116"/>
      <c r="U128" s="116"/>
      <c r="V128" s="116"/>
      <c r="W128" s="116"/>
      <c r="X128" s="116"/>
    </row>
    <row r="129">
      <c r="A129" s="116"/>
      <c r="B129" s="116"/>
      <c r="C129" s="287"/>
      <c r="D129" s="238"/>
      <c r="E129" s="116"/>
      <c r="F129" s="116"/>
      <c r="G129" s="129"/>
      <c r="H129" s="149"/>
      <c r="I129" s="116"/>
      <c r="J129" s="116"/>
      <c r="K129" s="116"/>
      <c r="L129" s="582"/>
      <c r="M129" s="116"/>
      <c r="N129" s="116"/>
      <c r="O129" s="582"/>
      <c r="P129" s="116"/>
      <c r="Q129" s="116"/>
      <c r="R129" s="116"/>
      <c r="S129" s="116"/>
      <c r="T129" s="116"/>
      <c r="U129" s="116"/>
      <c r="V129" s="116"/>
      <c r="W129" s="116"/>
      <c r="X129" s="116"/>
    </row>
    <row r="130">
      <c r="A130" s="116"/>
      <c r="B130" s="116"/>
      <c r="C130" s="287"/>
      <c r="D130" s="238"/>
      <c r="E130" s="116"/>
      <c r="F130" s="116"/>
      <c r="G130" s="129"/>
      <c r="H130" s="149"/>
      <c r="I130" s="116"/>
      <c r="J130" s="116"/>
      <c r="K130" s="116"/>
      <c r="L130" s="582"/>
      <c r="M130" s="116"/>
      <c r="N130" s="116"/>
      <c r="O130" s="582"/>
      <c r="P130" s="116"/>
      <c r="Q130" s="116"/>
      <c r="R130" s="116"/>
      <c r="S130" s="116"/>
      <c r="T130" s="116"/>
      <c r="U130" s="116"/>
      <c r="V130" s="116"/>
      <c r="W130" s="116"/>
      <c r="X130" s="116"/>
    </row>
    <row r="131">
      <c r="A131" s="116"/>
      <c r="B131" s="116"/>
      <c r="C131" s="287"/>
      <c r="D131" s="238"/>
      <c r="E131" s="116"/>
      <c r="F131" s="116"/>
      <c r="G131" s="129"/>
      <c r="H131" s="149"/>
      <c r="I131" s="116"/>
      <c r="J131" s="116"/>
      <c r="K131" s="116"/>
      <c r="L131" s="582"/>
      <c r="M131" s="116"/>
      <c r="N131" s="116"/>
      <c r="O131" s="582"/>
      <c r="P131" s="116"/>
      <c r="Q131" s="116"/>
      <c r="R131" s="116"/>
      <c r="S131" s="116"/>
      <c r="T131" s="116"/>
      <c r="U131" s="116"/>
      <c r="V131" s="116"/>
      <c r="W131" s="116"/>
      <c r="X131" s="116"/>
    </row>
    <row r="132">
      <c r="A132" s="116"/>
      <c r="B132" s="116"/>
      <c r="C132" s="287"/>
      <c r="D132" s="238"/>
      <c r="E132" s="116"/>
      <c r="F132" s="116"/>
      <c r="G132" s="129"/>
      <c r="H132" s="149"/>
      <c r="I132" s="116"/>
      <c r="J132" s="116"/>
      <c r="K132" s="116"/>
      <c r="L132" s="582"/>
      <c r="M132" s="116"/>
      <c r="N132" s="116"/>
      <c r="O132" s="582"/>
      <c r="P132" s="116"/>
      <c r="Q132" s="116"/>
      <c r="R132" s="116"/>
      <c r="S132" s="116"/>
      <c r="T132" s="116"/>
      <c r="U132" s="116"/>
      <c r="V132" s="116"/>
      <c r="W132" s="116"/>
      <c r="X132" s="116"/>
    </row>
    <row r="133">
      <c r="A133" s="116"/>
      <c r="B133" s="116"/>
      <c r="C133" s="287"/>
      <c r="D133" s="238"/>
      <c r="E133" s="116"/>
      <c r="F133" s="116"/>
      <c r="G133" s="129"/>
      <c r="H133" s="149"/>
      <c r="I133" s="116"/>
      <c r="J133" s="116"/>
      <c r="K133" s="116"/>
      <c r="L133" s="582"/>
      <c r="M133" s="116"/>
      <c r="N133" s="116"/>
      <c r="O133" s="582"/>
      <c r="P133" s="116"/>
      <c r="Q133" s="116"/>
      <c r="R133" s="116"/>
      <c r="S133" s="116"/>
      <c r="T133" s="116"/>
      <c r="U133" s="116"/>
      <c r="V133" s="116"/>
      <c r="W133" s="116"/>
      <c r="X133" s="116"/>
    </row>
    <row r="134">
      <c r="A134" s="116"/>
      <c r="B134" s="116"/>
      <c r="C134" s="287"/>
      <c r="D134" s="238"/>
      <c r="E134" s="116"/>
      <c r="F134" s="116"/>
      <c r="G134" s="129"/>
      <c r="H134" s="149"/>
      <c r="I134" s="116"/>
      <c r="J134" s="116"/>
      <c r="K134" s="116"/>
      <c r="L134" s="582"/>
      <c r="M134" s="116"/>
      <c r="N134" s="116"/>
      <c r="O134" s="582"/>
      <c r="P134" s="116"/>
      <c r="Q134" s="116"/>
      <c r="R134" s="116"/>
      <c r="S134" s="116"/>
      <c r="T134" s="116"/>
      <c r="U134" s="116"/>
      <c r="V134" s="116"/>
      <c r="W134" s="116"/>
      <c r="X134" s="116"/>
    </row>
    <row r="135">
      <c r="A135" s="116"/>
      <c r="B135" s="116"/>
      <c r="C135" s="287"/>
      <c r="D135" s="238"/>
      <c r="E135" s="116"/>
      <c r="F135" s="116"/>
      <c r="G135" s="129"/>
      <c r="H135" s="149"/>
      <c r="I135" s="116"/>
      <c r="J135" s="116"/>
      <c r="K135" s="116"/>
      <c r="L135" s="582"/>
      <c r="M135" s="116"/>
      <c r="N135" s="116"/>
      <c r="O135" s="582"/>
      <c r="P135" s="116"/>
      <c r="Q135" s="116"/>
      <c r="R135" s="116"/>
      <c r="S135" s="116"/>
      <c r="T135" s="116"/>
      <c r="U135" s="116"/>
      <c r="V135" s="116"/>
      <c r="W135" s="116"/>
      <c r="X135" s="116"/>
    </row>
    <row r="136">
      <c r="A136" s="116"/>
      <c r="B136" s="116"/>
      <c r="C136" s="287"/>
      <c r="D136" s="238"/>
      <c r="E136" s="116"/>
      <c r="F136" s="116"/>
      <c r="G136" s="129"/>
      <c r="H136" s="149"/>
      <c r="I136" s="116"/>
      <c r="J136" s="116"/>
      <c r="K136" s="116"/>
      <c r="L136" s="582"/>
      <c r="M136" s="116"/>
      <c r="N136" s="116"/>
      <c r="O136" s="582"/>
      <c r="P136" s="116"/>
      <c r="Q136" s="116"/>
      <c r="R136" s="116"/>
      <c r="S136" s="116"/>
      <c r="T136" s="116"/>
      <c r="U136" s="116"/>
      <c r="V136" s="116"/>
      <c r="W136" s="116"/>
      <c r="X136" s="116"/>
    </row>
    <row r="137">
      <c r="A137" s="116"/>
      <c r="B137" s="116"/>
      <c r="C137" s="287"/>
      <c r="D137" s="238"/>
      <c r="E137" s="116"/>
      <c r="F137" s="116"/>
      <c r="G137" s="129"/>
      <c r="H137" s="149"/>
      <c r="I137" s="116"/>
      <c r="J137" s="116"/>
      <c r="K137" s="116"/>
      <c r="L137" s="582"/>
      <c r="M137" s="116"/>
      <c r="N137" s="116"/>
      <c r="O137" s="582"/>
      <c r="P137" s="116"/>
      <c r="Q137" s="116"/>
      <c r="R137" s="116"/>
      <c r="S137" s="116"/>
      <c r="T137" s="116"/>
      <c r="U137" s="116"/>
      <c r="V137" s="116"/>
      <c r="W137" s="116"/>
      <c r="X137" s="116"/>
    </row>
    <row r="138">
      <c r="A138" s="116"/>
      <c r="B138" s="116"/>
      <c r="C138" s="287"/>
      <c r="D138" s="238"/>
      <c r="E138" s="116"/>
      <c r="F138" s="116"/>
      <c r="G138" s="129"/>
      <c r="H138" s="149"/>
      <c r="I138" s="116"/>
      <c r="J138" s="116"/>
      <c r="K138" s="116"/>
      <c r="L138" s="582"/>
      <c r="M138" s="116"/>
      <c r="N138" s="116"/>
      <c r="O138" s="582"/>
      <c r="P138" s="116"/>
      <c r="Q138" s="116"/>
      <c r="R138" s="116"/>
      <c r="S138" s="116"/>
      <c r="T138" s="116"/>
      <c r="U138" s="116"/>
      <c r="V138" s="116"/>
      <c r="W138" s="116"/>
      <c r="X138" s="116"/>
    </row>
    <row r="139">
      <c r="A139" s="116"/>
      <c r="B139" s="116"/>
      <c r="C139" s="287"/>
      <c r="D139" s="238"/>
      <c r="E139" s="116"/>
      <c r="F139" s="116"/>
      <c r="G139" s="129"/>
      <c r="H139" s="149"/>
      <c r="I139" s="116"/>
      <c r="J139" s="116"/>
      <c r="K139" s="116"/>
      <c r="L139" s="582"/>
      <c r="M139" s="116"/>
      <c r="N139" s="116"/>
      <c r="O139" s="582"/>
      <c r="P139" s="116"/>
      <c r="Q139" s="116"/>
      <c r="R139" s="116"/>
      <c r="S139" s="116"/>
      <c r="T139" s="116"/>
      <c r="U139" s="116"/>
      <c r="V139" s="116"/>
      <c r="W139" s="116"/>
      <c r="X139" s="116"/>
    </row>
    <row r="140">
      <c r="A140" s="116"/>
      <c r="B140" s="116"/>
      <c r="C140" s="287"/>
      <c r="D140" s="238"/>
      <c r="E140" s="116"/>
      <c r="F140" s="116"/>
      <c r="G140" s="129"/>
      <c r="H140" s="149"/>
      <c r="I140" s="116"/>
      <c r="J140" s="116"/>
      <c r="K140" s="116"/>
      <c r="L140" s="582"/>
      <c r="M140" s="116"/>
      <c r="N140" s="116"/>
      <c r="O140" s="582"/>
      <c r="P140" s="116"/>
      <c r="Q140" s="116"/>
      <c r="R140" s="116"/>
      <c r="S140" s="116"/>
      <c r="T140" s="116"/>
      <c r="U140" s="116"/>
      <c r="V140" s="116"/>
      <c r="W140" s="116"/>
      <c r="X140" s="116"/>
    </row>
    <row r="141">
      <c r="A141" s="116"/>
      <c r="B141" s="116"/>
      <c r="C141" s="287"/>
      <c r="D141" s="238"/>
      <c r="E141" s="116"/>
      <c r="F141" s="116"/>
      <c r="G141" s="129"/>
      <c r="H141" s="149"/>
      <c r="I141" s="116"/>
      <c r="J141" s="116"/>
      <c r="K141" s="116"/>
      <c r="L141" s="582"/>
      <c r="M141" s="116"/>
      <c r="N141" s="116"/>
      <c r="O141" s="582"/>
      <c r="P141" s="116"/>
      <c r="Q141" s="116"/>
      <c r="R141" s="116"/>
      <c r="S141" s="116"/>
      <c r="T141" s="116"/>
      <c r="U141" s="116"/>
      <c r="V141" s="116"/>
      <c r="W141" s="116"/>
      <c r="X141" s="116"/>
    </row>
    <row r="142">
      <c r="A142" s="116"/>
      <c r="B142" s="116"/>
      <c r="C142" s="287"/>
      <c r="D142" s="238"/>
      <c r="E142" s="116"/>
      <c r="F142" s="116"/>
      <c r="G142" s="129"/>
      <c r="H142" s="149"/>
      <c r="I142" s="116"/>
      <c r="J142" s="116"/>
      <c r="K142" s="116"/>
      <c r="L142" s="582"/>
      <c r="M142" s="116"/>
      <c r="N142" s="116"/>
      <c r="O142" s="582"/>
      <c r="P142" s="116"/>
      <c r="Q142" s="116"/>
      <c r="R142" s="116"/>
      <c r="S142" s="116"/>
      <c r="T142" s="116"/>
      <c r="U142" s="116"/>
      <c r="V142" s="116"/>
      <c r="W142" s="116"/>
      <c r="X142" s="116"/>
    </row>
    <row r="143">
      <c r="A143" s="116"/>
      <c r="B143" s="116"/>
      <c r="C143" s="287"/>
      <c r="D143" s="238"/>
      <c r="E143" s="116"/>
      <c r="F143" s="116"/>
      <c r="G143" s="129"/>
      <c r="H143" s="149"/>
      <c r="I143" s="116"/>
      <c r="J143" s="116"/>
      <c r="K143" s="116"/>
      <c r="L143" s="582"/>
      <c r="M143" s="116"/>
      <c r="N143" s="116"/>
      <c r="O143" s="582"/>
      <c r="P143" s="116"/>
      <c r="Q143" s="116"/>
      <c r="R143" s="116"/>
      <c r="S143" s="116"/>
      <c r="T143" s="116"/>
      <c r="U143" s="116"/>
      <c r="V143" s="116"/>
      <c r="W143" s="116"/>
      <c r="X143" s="116"/>
    </row>
    <row r="144">
      <c r="A144" s="116"/>
      <c r="B144" s="116"/>
      <c r="C144" s="287"/>
      <c r="D144" s="238"/>
      <c r="E144" s="116"/>
      <c r="F144" s="116"/>
      <c r="G144" s="129"/>
      <c r="H144" s="149"/>
      <c r="I144" s="116"/>
      <c r="J144" s="116"/>
      <c r="K144" s="116"/>
      <c r="L144" s="582"/>
      <c r="M144" s="116"/>
      <c r="N144" s="116"/>
      <c r="O144" s="582"/>
      <c r="P144" s="116"/>
      <c r="Q144" s="116"/>
      <c r="R144" s="116"/>
      <c r="S144" s="116"/>
      <c r="T144" s="116"/>
      <c r="U144" s="116"/>
      <c r="V144" s="116"/>
      <c r="W144" s="116"/>
      <c r="X144" s="116"/>
    </row>
    <row r="145">
      <c r="A145" s="116"/>
      <c r="B145" s="116"/>
      <c r="C145" s="287"/>
      <c r="D145" s="238"/>
      <c r="E145" s="116"/>
      <c r="F145" s="116"/>
      <c r="G145" s="129"/>
      <c r="H145" s="149"/>
      <c r="I145" s="116"/>
      <c r="J145" s="116"/>
      <c r="K145" s="116"/>
      <c r="L145" s="582"/>
      <c r="M145" s="116"/>
      <c r="N145" s="116"/>
      <c r="O145" s="582"/>
      <c r="P145" s="116"/>
      <c r="Q145" s="116"/>
      <c r="R145" s="116"/>
      <c r="S145" s="116"/>
      <c r="T145" s="116"/>
      <c r="U145" s="116"/>
      <c r="V145" s="116"/>
      <c r="W145" s="116"/>
      <c r="X145" s="116"/>
    </row>
    <row r="146">
      <c r="A146" s="116"/>
      <c r="B146" s="116"/>
      <c r="C146" s="287"/>
      <c r="D146" s="238"/>
      <c r="E146" s="116"/>
      <c r="F146" s="116"/>
      <c r="G146" s="129"/>
      <c r="H146" s="149"/>
      <c r="I146" s="116"/>
      <c r="J146" s="116"/>
      <c r="K146" s="116"/>
      <c r="L146" s="582"/>
      <c r="M146" s="116"/>
      <c r="N146" s="116"/>
      <c r="O146" s="582"/>
      <c r="P146" s="116"/>
      <c r="Q146" s="116"/>
      <c r="R146" s="116"/>
      <c r="S146" s="116"/>
      <c r="T146" s="116"/>
      <c r="U146" s="116"/>
      <c r="V146" s="116"/>
      <c r="W146" s="116"/>
      <c r="X146" s="116"/>
    </row>
    <row r="147">
      <c r="A147" s="116"/>
      <c r="B147" s="116"/>
      <c r="C147" s="287"/>
      <c r="D147" s="238"/>
      <c r="E147" s="116"/>
      <c r="F147" s="116"/>
      <c r="G147" s="129"/>
      <c r="H147" s="149"/>
      <c r="I147" s="116"/>
      <c r="J147" s="116"/>
      <c r="K147" s="116"/>
      <c r="L147" s="582"/>
      <c r="M147" s="116"/>
      <c r="N147" s="116"/>
      <c r="O147" s="582"/>
      <c r="P147" s="116"/>
      <c r="Q147" s="116"/>
      <c r="R147" s="116"/>
      <c r="S147" s="116"/>
      <c r="T147" s="116"/>
      <c r="U147" s="116"/>
      <c r="V147" s="116"/>
      <c r="W147" s="116"/>
      <c r="X147" s="116"/>
    </row>
    <row r="148">
      <c r="A148" s="116"/>
      <c r="B148" s="116"/>
      <c r="C148" s="287"/>
      <c r="D148" s="238"/>
      <c r="E148" s="116"/>
      <c r="F148" s="116"/>
      <c r="G148" s="129"/>
      <c r="H148" s="149"/>
      <c r="I148" s="116"/>
      <c r="J148" s="116"/>
      <c r="K148" s="116"/>
      <c r="L148" s="582"/>
      <c r="M148" s="116"/>
      <c r="N148" s="116"/>
      <c r="O148" s="582"/>
      <c r="P148" s="116"/>
      <c r="Q148" s="116"/>
      <c r="R148" s="116"/>
      <c r="S148" s="116"/>
      <c r="T148" s="116"/>
      <c r="U148" s="116"/>
      <c r="V148" s="116"/>
      <c r="W148" s="116"/>
      <c r="X148" s="116"/>
    </row>
    <row r="149">
      <c r="A149" s="116"/>
      <c r="B149" s="116"/>
      <c r="C149" s="287"/>
      <c r="D149" s="238"/>
      <c r="E149" s="116"/>
      <c r="F149" s="116"/>
      <c r="G149" s="129"/>
      <c r="H149" s="149"/>
      <c r="I149" s="116"/>
      <c r="J149" s="116"/>
      <c r="K149" s="116"/>
      <c r="L149" s="582"/>
      <c r="M149" s="116"/>
      <c r="N149" s="116"/>
      <c r="O149" s="582"/>
      <c r="P149" s="116"/>
      <c r="Q149" s="116"/>
      <c r="R149" s="116"/>
      <c r="S149" s="116"/>
      <c r="T149" s="116"/>
      <c r="U149" s="116"/>
      <c r="V149" s="116"/>
      <c r="W149" s="116"/>
      <c r="X149" s="116"/>
    </row>
    <row r="150">
      <c r="A150" s="116"/>
      <c r="B150" s="116"/>
      <c r="C150" s="287"/>
      <c r="D150" s="238"/>
      <c r="E150" s="116"/>
      <c r="F150" s="116"/>
      <c r="G150" s="129"/>
      <c r="H150" s="149"/>
      <c r="I150" s="116"/>
      <c r="J150" s="116"/>
      <c r="K150" s="116"/>
      <c r="L150" s="582"/>
      <c r="M150" s="116"/>
      <c r="N150" s="116"/>
      <c r="O150" s="582"/>
      <c r="P150" s="116"/>
      <c r="Q150" s="116"/>
      <c r="R150" s="116"/>
      <c r="S150" s="116"/>
      <c r="T150" s="116"/>
      <c r="U150" s="116"/>
      <c r="V150" s="116"/>
      <c r="W150" s="116"/>
      <c r="X150" s="116"/>
    </row>
  </sheetData>
  <dataValidations count="79" disablePrompts="0">
    <dataValidation sqref="G40:G41 G46:G49 G50:G150"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40:H41 H46:H49 H50:H150" type="list" allowBlank="1" errorStyle="stop" imeMode="noControl" operator="between" showDropDown="0" showErrorMessage="0" showInputMessage="0">
      <formula1>'Списки'!$E$2:$E$1002</formula1>
    </dataValidation>
    <dataValidation sqref="K10:K29 K31:K42 K50:K150"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H22"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H20"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2" type="list" allowBlank="1" errorStyle="stop" imeMode="noControl" operator="between" showDropDown="0" showErrorMessage="0" showInputMessage="0">
      <formula1>'Списки'!$G$2:$G$4</formula1>
    </dataValidation>
    <dataValidation sqref="H32"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H35"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H37"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G42" type="list" allowBlank="1" errorStyle="stop" imeMode="noControl" operator="between" showDropDown="0" showErrorMessage="0" showInputMessage="0">
      <formula1>'Списки'!$G$2:$G$4</formula1>
    </dataValidation>
    <dataValidation sqref="H42" type="list" allowBlank="1" errorStyle="stop" imeMode="noControl" operator="between" showDropDown="0" showErrorMessage="0" showInputMessage="0">
      <formula1>'Списки'!$E$2:$E$1002</formula1>
    </dataValidation>
    <dataValidation sqref="G43" type="list" allowBlank="1" errorStyle="stop" imeMode="noControl" operator="between" showDropDown="0" showErrorMessage="0" showInputMessage="0">
      <formula1>'Списки'!$G$2:$G$4</formula1>
    </dataValidation>
    <dataValidation sqref="H43" type="list" allowBlank="1" errorStyle="stop" imeMode="noControl" operator="between" showDropDown="0" showErrorMessage="0" showInputMessage="0">
      <formula1>'Списки'!$E$2:$E$1002</formula1>
    </dataValidation>
    <dataValidation sqref="K43" type="list" allowBlank="1" errorStyle="stop" imeMode="noControl" operator="between" showDropDown="0" showErrorMessage="0" showInputMessage="0">
      <formula1>'Списки'!$A$2:$A$1002</formula1>
    </dataValidation>
    <dataValidation sqref="G44" type="list" allowBlank="1" errorStyle="stop" imeMode="noControl" operator="between" showDropDown="0" showErrorMessage="0" showInputMessage="0">
      <formula1>'Списки'!$G$2:$G$4</formula1>
    </dataValidation>
    <dataValidation sqref="H44" type="list" allowBlank="1" errorStyle="stop" imeMode="noControl" operator="between" showDropDown="0" showErrorMessage="0" showInputMessage="0">
      <formula1>'Списки'!$E$2:$E$1002</formula1>
    </dataValidation>
    <dataValidation sqref="K44" type="list" allowBlank="1" errorStyle="stop" imeMode="noControl" operator="between" showDropDown="0" showErrorMessage="0" showInputMessage="0">
      <formula1>'Списки'!$A$2:$A$1002</formula1>
    </dataValidation>
    <dataValidation sqref="G45" type="list" allowBlank="1" errorStyle="stop" imeMode="noControl" operator="between" showDropDown="0" showErrorMessage="0" showInputMessage="0">
      <formula1>'Списки'!$G$2:$G$4</formula1>
    </dataValidation>
    <dataValidation sqref="H45" type="list" allowBlank="1" errorStyle="stop" imeMode="noControl" operator="between" showDropDown="0" showErrorMessage="0" showInputMessage="0">
      <formula1>'Списки'!$E$2:$E$1002</formula1>
    </dataValidation>
    <dataValidation sqref="K46" type="list" allowBlank="1" errorStyle="stop" imeMode="noControl" operator="between" showDropDown="0" showErrorMessage="0" showInputMessage="0">
      <formula1>'Списки'!$A$2:$A$1002</formula1>
    </dataValidation>
    <dataValidation sqref="K47"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48" type="list" allowBlank="1" errorStyle="stop" imeMode="noControl" operator="between" showDropDown="0" showErrorMessage="0" showInputMessage="0">
      <formula1>'Списки'!$A$2:$A$1002</formula1>
    </dataValidation>
    <dataValidation sqref="K4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0100D7-0045-4777-BD97-003D00B400D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6003C-00C6-4D11-9550-00D10001007D}">
            <xm:f>1</xm:f>
            <x14:dxf>
              <font>
                <color indexed="65"/>
              </font>
              <fill>
                <patternFill patternType="solid">
                  <fgColor rgb="FF434343"/>
                  <bgColor rgb="FF434343"/>
                </patternFill>
              </fill>
              <border>
                <left style="none"/>
                <right style="none"/>
                <top style="none"/>
                <bottom style="none"/>
                <diagonal style="none"/>
              </border>
            </x14:dxf>
          </x14:cfRule>
          <xm:sqref>G10:G150</xm:sqref>
        </x14:conditionalFormatting>
        <x14:conditionalFormatting xmlns:xm="http://schemas.microsoft.com/office/excel/2006/main">
          <x14:cfRule type="cellIs" priority="12" operator="equal" id="{00B90074-001E-4B7C-A775-00D90059005C}">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2200C8-00EE-494C-8339-001800400002}">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C7001A-0044-434A-B720-006D000500A2}">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0E005D-001B-4EB2-A82F-00DF00EB0046}">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5700A9-0076-4954-A93B-000200360074}">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520024-00A9-4FB0-ADB1-00E100C200B6}">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1C00BF-0085-45D6-9045-006B009100AE}">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2E0031-00D0-4FB9-A2D8-0073009E0070}">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6000B2-00C8-4FA9-83E8-001E00330007}">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EA008C-0087-473C-A787-00620093008A}">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EC000A-00A1-4C7C-84EC-00E200F70018}">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550027-0040-424E-9C9E-000F007D003F}">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97007C-0063-440D-8248-00B000450073}">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7E001D-005D-4F66-BBF4-00D100DF00F6}">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E100BD-0077-43A1-BD37-006D00000054}">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7F0098-0001-400C-B957-00DA00CC00F5}">
            <xm:f>1</xm:f>
            <x14:dxf>
              <font>
                <color indexed="65"/>
              </font>
              <fill>
                <patternFill patternType="solid">
                  <fgColor rgb="FF434343"/>
                  <bgColor rgb="FF434343"/>
                </patternFill>
              </fill>
              <border>
                <left style="none"/>
                <right style="none"/>
                <top style="none"/>
                <bottom style="none"/>
                <diagonal style="none"/>
              </border>
            </x14:dxf>
          </x14:cfRule>
          <xm:sqref>G22:G26</xm:sqref>
        </x14:conditionalFormatting>
        <x14:conditionalFormatting xmlns:xm="http://schemas.microsoft.com/office/excel/2006/main">
          <x14:cfRule type="cellIs" priority="12" operator="equal" id="{00A200EB-0018-41AB-A941-009B00480046}">
            <xm:f>1</xm:f>
            <x14:dxf>
              <font>
                <color indexed="65"/>
              </font>
              <fill>
                <patternFill patternType="solid">
                  <fgColor rgb="FF434343"/>
                  <bgColor rgb="FF434343"/>
                </patternFill>
              </fill>
              <border>
                <left style="none"/>
                <right style="none"/>
                <top style="none"/>
                <bottom style="none"/>
                <diagonal style="none"/>
              </border>
            </x14:dxf>
          </x14:cfRule>
          <xm:sqref>G22:G23</xm:sqref>
        </x14:conditionalFormatting>
        <x14:conditionalFormatting xmlns:xm="http://schemas.microsoft.com/office/excel/2006/main">
          <x14:cfRule type="cellIs" priority="12" operator="equal" id="{006F00DB-00F2-4D1A-953C-00D500BD00F7}">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B50075-00FC-46C0-B018-003F004800F2}">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960053-0090-4650-88A0-00F8004F00C8}">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FE0026-00D6-4007-9599-00EA00EF00D8}">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E0001C-0036-47ED-A9F7-005B00FB0093}">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2100F4-00E9-4B58-8C6C-0074005C007F}">
            <xm:f>1</xm:f>
            <x14:dxf>
              <font>
                <color indexed="65"/>
              </font>
              <fill>
                <patternFill patternType="solid">
                  <fgColor rgb="FF434343"/>
                  <bgColor rgb="FF434343"/>
                </patternFill>
              </fill>
              <border>
                <left style="none"/>
                <right style="none"/>
                <top style="none"/>
                <bottom style="none"/>
                <diagonal style="none"/>
              </border>
            </x14:dxf>
          </x14:cfRule>
          <xm:sqref>G24:G25</xm:sqref>
        </x14:conditionalFormatting>
        <x14:conditionalFormatting xmlns:xm="http://schemas.microsoft.com/office/excel/2006/main">
          <x14:cfRule type="cellIs" priority="12" operator="equal" id="{0054001E-0049-467C-8074-00F500EC0038}">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72003D-00FE-4ADF-821B-00D800090038}">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4D00C7-003C-49CE-BB59-001F009800F9}">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5C0011-0080-4524-B6F7-008C003B0098}">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88003D-0002-4A50-BDBA-00E40007006C}">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0D005C-0004-4714-B698-00C70015000B}">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5000B8-00BB-4CB8-A35A-00F4007C009C}">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310076-0052-40C5-BED3-0040004400F6}">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680031-0057-455D-96BD-001A005A0059}">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98008E-00AF-4CFC-97A6-005300F8006C}">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340033-00BA-4F3E-920C-00020082002B}">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1F00F5-00C5-45C6-A052-004F007400FF}">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D300E5-00F9-4866-BBA9-00C8000F0020}">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130085-00E1-41E8-950A-0053003800F1}">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4100D6-002A-4B42-A33C-00F700870064}">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0B0083-00FA-4FEB-92CD-00050025009E}">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350043-006D-4344-A0EF-0088004B000A}">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DC00A1-00A7-4B78-BF2D-0022009700A6}">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6100B2-0055-48C3-B798-007E0098002F}">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B0070-0049-41B1-92E3-00C600B7007A}">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0C000F-006F-4266-AC8B-002C00F80095}">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08005B-003B-40D9-92EA-009A00310006}">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A900F8-002B-442F-8AA2-007900DA00D4}">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9D004F-007F-4E08-B37E-000F00BE00E2}">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F100EA-0085-40EA-9A62-0076007B0078}">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930098-00CB-48BF-A147-0070008400B7}">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E007E-0023-4F3C-B197-002A001100A5}">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840086-0000-410C-A21D-00B1008D00E1}">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90057-004C-4982-86D9-006200FD007B}">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80023-0061-4992-A7AA-00C900C700D0}">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5200CC-008A-4771-B405-000C004E007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FA00A8-00C2-447E-B72D-003C007E0017}">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28007B-00B7-4957-8A04-0060000B00BF}">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90048-00DB-4BA6-9632-00B80045007E}">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F700ED-0094-4BDF-89A3-00C700550029}">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AB008A-00C3-49EB-8B21-001B00290012}">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1F004E-0068-49A1-955C-00ED00EA00CE}">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0B006D-0078-4BE1-B5C3-0030000600AD}">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DA00A4-0092-43C8-9136-00A5003400CD}">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510052-00F5-4982-9FF2-006B00BF00B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5500A1-00C5-4DA7-BE32-0077003F00E0}">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1700B7-0016-4249-8FD9-00A900D100C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AB00ED-0068-45EF-8F9F-00C4005D004A}">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2E00FA-00A4-4E4E-8215-00520058002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100DF-0050-4836-A865-00AF007100E3}">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E90082-0065-499E-866D-00AE00880021}">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D5005D-00E9-41AE-8E9C-00FC004600C2}">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3600BE-0079-4F53-B246-007E00AF0042}">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DF0022-00A0-4CBE-9DA2-00C0006D00EA}">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F800B0-00CC-4A36-AE5D-004A00D00028}">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D70095-0007-4E95-87FF-00AA00AC0012}">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77003F-0025-428D-B0B2-0067001400B6}">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C80030-00BB-40A0-AE02-009800000093}">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5A00BA-003F-4547-9754-008F007B008B}">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220058-00B0-4A6C-A4B7-001A006400EB}">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7800C8-006B-46E5-89A0-002C00C000C4}">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A700D4-00FA-411C-9E2C-00C90061006B}">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8E0016-0023-41A3-8CAC-006900630075}">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A50016-0068-4AE1-9D10-000F00310087}">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190086-00BE-4BAD-9486-00F600420028}">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BE00E3-00F8-4D49-855D-0024004F001F}">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F6008D-0091-446F-8DB5-007B004C005C}">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2D0048-0000-4A05-9AA9-00EA009D00C2}">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1C0008-00C0-40FD-B7BE-003A003E0042}">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810018-003B-4E25-99D8-0058002D0010}">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E700EC-000E-4224-9568-008000930087}">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1800DD-00D3-42D6-B528-008A00D600AB}">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E8002B-0010-46D8-8652-000800170011}">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4500E4-0059-41BE-888E-00410083003D}">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1E00F8-0027-4373-A284-003B006500EC}">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6700ED-00AB-4C55-B58C-00CE008200FE}">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430082-00A0-4305-B063-007500F500C2}">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0A0026-008A-451D-A866-00A600C40023}">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870080-0013-4D89-93B8-001B006100EF}">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BC0052-0048-43F9-A097-005B004E0095}">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8B0086-00D9-4668-90E2-005600C7003D}">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A600C4-0093-48B6-9A21-006D002C009D}">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880005-0089-4EF2-86EB-000800DF00F5}">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E6008D-00C5-42A9-A6FE-0073006000D7}">
            <xm:f>1</xm:f>
            <x14:dxf>
              <font>
                <color indexed="65"/>
              </font>
              <fill>
                <patternFill patternType="solid">
                  <fgColor rgb="FF434343"/>
                  <bgColor rgb="FF434343"/>
                </patternFill>
              </fill>
              <border>
                <left style="none"/>
                <right style="none"/>
                <top style="none"/>
                <bottom style="none"/>
                <diagonal style="none"/>
              </border>
            </x14:dxf>
          </x14:cfRule>
          <xm:sqref>G32</xm:sqref>
        </x14:conditionalFormatting>
        <x14:conditionalFormatting xmlns:xm="http://schemas.microsoft.com/office/excel/2006/main">
          <x14:cfRule type="cellIs" priority="12" operator="equal" id="{00590080-00AF-4EBC-9E2D-002900E3008C}">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750038-00D8-4A80-8017-001400ED00DB}">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A10032-00F8-44C9-BA9A-00F3004000B8}">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F700E8-00FF-486A-9CEE-007200A50059}">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9D00F8-006B-44C1-86D7-00EB001200E2}">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9D004E-0067-4CE5-9464-002F000C0058}">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930012-007A-423A-9913-0047004200A7}">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650081-007E-4B83-A5C2-00950084001F}">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3000EE-00FD-4ED8-A78C-0004006C0090}">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2C008B-0058-4E84-8C4B-0009001D0009}">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6C0068-00AF-404D-8130-009D00D3009A}">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0B001B-0077-4D7B-9D61-00F600FD0033}">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2600EC-004B-471D-B0D2-005D002000E4}">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E80019-00A0-4D4E-9B39-001500F60069}">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98002D-0024-4565-A640-00BC00B60073}">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7F00A9-006A-429B-9B0D-004E00230022}">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BA00CD-0027-4851-9AA0-003B0006008A}">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F60053-00C1-4D83-A1AE-00A800E2001D}">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560076-00E4-4F34-85C3-00B700100078}">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B80021-009D-492E-ACFF-00F400C40007}">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A100AF-002D-4284-A480-005F005C00A3}">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900089-0060-4D18-AAAD-000D0057000F}">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B00FB-00E4-4924-94D4-006E00400070}">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F008F-00EF-488C-BB67-00CE00EF00A8}">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B0071-00D3-491C-9260-002400EF004C}">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4F00D3-0047-49DF-A6AF-00BE007E002A}">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CD00D6-00F0-4325-9810-00F400410087}">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E0009B-0034-4794-AEC1-00A400A400DF}">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BC006A-0021-4A92-AEB2-00B000BF0023}">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F600CE-00D2-496F-9E8C-00FF002800A0}">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920005-0078-4FB3-A657-00A100C30013}">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010090-009A-49DE-98B0-00FE00AA001C}">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0200A8-00AA-4462-A937-004000400059}">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8C0039-004F-4779-ACD5-008100A700D3}">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6F0058-00CA-4252-8C4C-00C400DA0012}">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4A0053-00B0-48F0-9052-001F00560074}">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100054-00DE-4A3D-83E0-0036009300F0}">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37008C-008C-4225-9775-005300D50086}">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8E0028-0055-481A-8967-00FD00500066}">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E800E6-0033-4EF7-9A19-00E0004700AB}">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800014-008F-4FFA-BC50-003A001C00C6}">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5A00C1-000C-4EF3-A279-008000670064}">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BE0005-003B-4813-91DA-001300BE005C}">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E00062-0040-4719-A68C-005A00E60082}">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9000D7-00F8-412B-AD47-00E4009C005C}">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C000AD-00DA-4063-AD3A-001900570060}">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7E006A-003C-4EFB-8C2F-003700C00098}">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61001C-005A-4505-B3BA-00F800C40022}">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5800B2-0090-4EF8-8733-00B8000000F6}">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3E000B-0059-4FA6-ABA7-00AC00CB00E7}">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A10093-0054-427E-9115-00EA0042001A}">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DC007F-00F9-44E5-A2C9-00DD008B0018}">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AF004A-00B0-4FC7-B624-00FE003700F9}">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690060-0005-464F-B5C9-00FA00F6007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B60066-0012-449E-883F-007F004A0047}">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35005F-0053-4D3C-A652-00D40043009E}">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890001-0071-4D0D-A3F3-0027005D008A}">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470020-000A-4700-A2A5-00AA00FB0067}">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4F00A9-0073-43B1-A551-000C009F0054}">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5A0028-0032-42D0-AD4F-00D3007D00B6}">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270026-00AD-49C0-809E-00AC004F0090}">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3000EF-00FE-43DB-AF21-00DE00D100A8}">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25009E-00CB-4B6F-B4FF-002200FC009D}">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330073-0041-47A3-B40D-001800710048}">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750078-00F7-4BCD-9B77-00D1001F0090}">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F100D4-000D-4754-BC31-001E005600C8}">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0A009E-00DE-4DC2-AE25-004000F60009}">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880026-0096-41F7-BB4A-002300B6004F}">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B700F8-0051-48EE-99D3-00D900F700B5}">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2D00EE-002F-4E23-8325-005B001600A8}">
            <xm:f>1</xm:f>
            <x14:dxf>
              <font>
                <color indexed="65"/>
              </font>
              <fill>
                <patternFill patternType="solid">
                  <fgColor rgb="FF434343"/>
                  <bgColor rgb="FF434343"/>
                </patternFill>
              </fill>
              <border>
                <left style="none"/>
                <right style="none"/>
                <top style="none"/>
                <bottom style="none"/>
                <diagonal style="none"/>
              </border>
            </x14:dxf>
          </x14:cfRule>
          <xm:sqref>G42</xm:sqref>
        </x14:conditionalFormatting>
        <x14:conditionalFormatting xmlns:xm="http://schemas.microsoft.com/office/excel/2006/main">
          <x14:cfRule type="cellIs" priority="12" operator="equal" id="{005B00F2-0043-4C0C-B0E1-00A5002E0025}">
            <xm:f>1</xm:f>
            <x14:dxf>
              <font>
                <color indexed="65"/>
              </font>
              <fill>
                <patternFill patternType="solid">
                  <fgColor rgb="FF434343"/>
                  <bgColor rgb="FF434343"/>
                </patternFill>
              </fill>
              <border>
                <left style="none"/>
                <right style="none"/>
                <top style="none"/>
                <bottom style="none"/>
                <diagonal style="none"/>
              </border>
            </x14:dxf>
          </x14:cfRule>
          <xm:sqref>G43</xm:sqref>
        </x14:conditionalFormatting>
        <x14:conditionalFormatting xmlns:xm="http://schemas.microsoft.com/office/excel/2006/main">
          <x14:cfRule type="cellIs" priority="12" operator="equal" id="{00600079-0073-45AB-97A5-004D001500FA}">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4C0010-00DB-40A4-B9BB-00E30052006A}">
            <xm:f>1</xm:f>
            <x14:dxf>
              <font>
                <color indexed="65"/>
              </font>
              <fill>
                <patternFill patternType="solid">
                  <fgColor rgb="FF434343"/>
                  <bgColor rgb="FF434343"/>
                </patternFill>
              </fill>
              <border>
                <left style="none"/>
                <right style="none"/>
                <top style="none"/>
                <bottom style="none"/>
                <diagonal style="none"/>
              </border>
            </x14:dxf>
          </x14:cfRule>
          <xm:sqref>G44</xm:sqref>
        </x14:conditionalFormatting>
        <x14:conditionalFormatting xmlns:xm="http://schemas.microsoft.com/office/excel/2006/main">
          <x14:cfRule type="cellIs" priority="12" operator="equal" id="{00BF0041-0036-4B9A-A34A-0048006B00F1}">
            <xm:f>1</xm:f>
            <x14:dxf>
              <font>
                <color indexed="65"/>
              </font>
              <fill>
                <patternFill patternType="solid">
                  <fgColor rgb="FF434343"/>
                  <bgColor rgb="FF434343"/>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2400CB-0099-4A2A-9CC0-00A700E70064}">
            <xm:f>0.5</xm:f>
            <x14:dxf>
              <font>
                <color indexed="65"/>
              </font>
              <fill>
                <patternFill patternType="solid">
                  <fgColor rgb="FF999999"/>
                  <bgColor rgb="FF999999"/>
                </patternFill>
              </fill>
              <border>
                <left style="none"/>
                <right style="none"/>
                <top style="none"/>
                <bottom style="none"/>
                <diagonal style="none"/>
              </border>
            </x14:dxf>
          </x14:cfRule>
          <xm:sqref>G10:G150</xm:sqref>
        </x14:conditionalFormatting>
        <x14:conditionalFormatting xmlns:xm="http://schemas.microsoft.com/office/excel/2006/main">
          <x14:cfRule type="cellIs" priority="11" operator="equal" id="{00F700B9-008F-448C-B22C-0016001900AE}">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6800D2-0060-4277-A7E8-0050009C00E2}">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B50024-00BE-4251-978F-007D001A00CB}">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1200F4-00F1-4564-8391-002600CB00A5}">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7C008E-0025-499A-8736-006B000A000A}">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0900A1-00D4-473E-87FB-000200DE00C1}">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8200F5-0092-40DD-A88C-006E001E00E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1700D5-0047-4C0C-9A30-0052001B005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270067-003C-4865-A9E9-00AE00400051}">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2C0061-0001-453D-93CE-00600069001A}">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BF007F-0060-4B61-9255-006B00CF0020}">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6A009F-0057-4B19-9993-008200D2007B}">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A30024-00BD-4789-9156-0056004D0097}">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A50090-005C-4685-9522-00FB00840027}">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D8004C-0022-4B5C-A661-00A200FC002B}">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BC0077-00FF-4225-A8B5-006000CE00F4}">
            <xm:f>0.5</xm:f>
            <x14:dxf>
              <font>
                <color indexed="65"/>
              </font>
              <fill>
                <patternFill patternType="solid">
                  <fgColor rgb="FF999999"/>
                  <bgColor rgb="FF999999"/>
                </patternFill>
              </fill>
              <border>
                <left style="none"/>
                <right style="none"/>
                <top style="none"/>
                <bottom style="none"/>
                <diagonal style="none"/>
              </border>
            </x14:dxf>
          </x14:cfRule>
          <xm:sqref>G22:G26</xm:sqref>
        </x14:conditionalFormatting>
        <x14:conditionalFormatting xmlns:xm="http://schemas.microsoft.com/office/excel/2006/main">
          <x14:cfRule type="cellIs" priority="11" operator="equal" id="{00B20078-00DD-478B-B8E8-00B900CD004C}">
            <xm:f>0.5</xm:f>
            <x14:dxf>
              <font>
                <color indexed="65"/>
              </font>
              <fill>
                <patternFill patternType="solid">
                  <fgColor rgb="FF999999"/>
                  <bgColor rgb="FF999999"/>
                </patternFill>
              </fill>
              <border>
                <left style="none"/>
                <right style="none"/>
                <top style="none"/>
                <bottom style="none"/>
                <diagonal style="none"/>
              </border>
            </x14:dxf>
          </x14:cfRule>
          <xm:sqref>G22:G23</xm:sqref>
        </x14:conditionalFormatting>
        <x14:conditionalFormatting xmlns:xm="http://schemas.microsoft.com/office/excel/2006/main">
          <x14:cfRule type="cellIs" priority="11" operator="equal" id="{00FA008C-00A7-4CCF-BCD8-001600730061}">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4500D7-00D2-4D51-8622-0086002F00A3}">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820082-00C9-4336-ABC8-0052003700A0}">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7A00D4-00CF-4919-9A98-0057003B0097}">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34000B-00EE-4591-85D5-006100EA0042}">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0500B3-000B-4164-B08E-00340092001D}">
            <xm:f>0.5</xm:f>
            <x14:dxf>
              <font>
                <color indexed="65"/>
              </font>
              <fill>
                <patternFill patternType="solid">
                  <fgColor rgb="FF999999"/>
                  <bgColor rgb="FF999999"/>
                </patternFill>
              </fill>
              <border>
                <left style="none"/>
                <right style="none"/>
                <top style="none"/>
                <bottom style="none"/>
                <diagonal style="none"/>
              </border>
            </x14:dxf>
          </x14:cfRule>
          <xm:sqref>G24:G25</xm:sqref>
        </x14:conditionalFormatting>
        <x14:conditionalFormatting xmlns:xm="http://schemas.microsoft.com/office/excel/2006/main">
          <x14:cfRule type="cellIs" priority="11" operator="equal" id="{006500FC-004C-40CE-BF12-00CA00050043}">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65001B-005B-4D23-837F-008700530088}">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88000C-0082-4C6B-AA51-0077007D0046}">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8E007E-00A9-4C4B-8678-00F600400014}">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1D00E2-0004-4A95-9147-0008004800AE}">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0B00E0-00D9-46C5-87D2-00BE00690057}">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EE0049-00EE-4AD9-8547-00E200570056}">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960008-00E5-41E8-A3B9-0067003F002E}">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6C00DF-00F5-4514-B203-00130010002D}">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CD002E-00C6-4077-964F-00E6009D005E}">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2E00E5-00D8-4BFF-B250-008F0011001D}">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5E0097-00B0-4731-BA03-00A8004C0018}">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FD0041-0000-419F-88EF-002100AA00C1}">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0C00E2-004F-48EE-8D8C-00210028009E}">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62008E-00E8-414A-AD19-000300710060}">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A700C3-00F9-48E6-937E-006200360034}">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830040-00BE-43E5-BD0A-007D00E400A3}">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1100E1-007A-48B0-8EAD-0098006100E6}">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000098-00FF-49CC-95CF-007100E400EC}">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9700C3-0028-4BF4-A903-006500FA003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E50075-001A-4CFE-BA30-00DA0040000D}">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73003C-009B-4187-9AD7-00BA000D007B}">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E1004B-0041-48AC-8AD1-00A900AD007F}">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E500C7-00C0-4ED8-8896-00FD00B0003C}">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3600E3-004C-48BB-88B3-00D700A10000}">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B70054-009E-4B38-957F-0062009D0059}">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7B00DA-004D-443F-B64D-000200FE004C}">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9700BB-0073-4C97-BFF7-00AB00D700FD}">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390006-0079-43DF-9CDA-009500930014}">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530006-006E-4407-A8FD-001A00680016}">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540027-0025-4C56-9E23-004B0009006C}">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5A002A-00E5-4046-AA7D-002A00D300FC}">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4F0091-0031-4C39-BF0B-002A00C00078}">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8600F3-00A5-4E19-B854-009E00AB0099}">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610058-0059-4364-BB49-0032003F00AE}">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E000CD-001F-4168-8A85-00F40082002C}">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20067-00C9-4D28-9287-003800F700DF}">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590014-0056-41AB-8B99-006200060074}">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CC005A-00B6-4A9F-9C43-005D00460095}">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D0081-000B-426E-AD8D-003E004F0038}">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F700ED-00CC-4483-A37A-006500B90003}">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3B00D6-0099-40A6-BA2B-0085005000D2}">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22004B-008F-44EA-A2B6-0034003400DF}">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980099-0044-4E95-A2B3-00C3008900DE}">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9D0078-00B1-48CA-9614-00C300FE00FD}">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7600E2-00F1-4697-858C-001A00FD0001}">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830031-0040-48A5-A258-00F500160025}">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3600F7-0068-4738-A0D9-00CF00F400CA}">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6C00CE-002E-416B-A8F6-00B600BA0066}">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FE0039-00F5-48D9-B351-001300E8002C}">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390035-003F-4E6F-82E8-000D002F000C}">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D300A2-008F-466D-9D3A-009800040033}">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B30022-00D2-4D87-B173-00040058004A}">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370093-00AF-4C2B-A700-0076003500BB}">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130087-001D-48DF-8A61-00E800A000DE}">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F90062-0021-42AF-8FF7-007F00200022}">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F400B3-00D1-4C39-A26D-00AF00670079}">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B70068-001C-43D9-A8A8-008900290006}">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9000AF-008D-466E-A6C2-0005005100BC}">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C80056-0082-454F-B196-001F002E00AD}">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DC0017-007C-41D6-9323-00C9000500E9}">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780036-0076-4FBC-93CB-000E00A000A6}">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7600C6-00C3-4EC9-A2BA-0014003C00C7}">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510009-0028-4E68-ADAD-00D200E600F1}">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F400E0-008A-4A4E-B1DC-007300D2002D}">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2C005F-00AA-4D64-BC34-007300EE002A}">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280025-0028-4537-8898-0062007300E6}">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4D00C7-0072-4020-BDCA-006900F7000E}">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F00087-0031-4DC5-8489-0051003B0044}">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8A00AF-0035-42A4-84BB-00D600FA001F}">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480008-005E-403A-96C7-0039001100A9}">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2700C3-0086-4FE3-A53B-00BF00710056}">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640077-0041-4245-B750-00BA001400C1}">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2C006A-0097-4D83-8671-00E8004D003B}">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58002B-0014-4E02-A42F-000C00A400A9}">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320091-0092-4771-B3B9-00CE00EA0086}">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C70050-0030-4A8C-85E6-00B9004B00A6}">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79002D-0012-4DD0-8237-00A70038007E}">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D30011-0087-484D-8796-005C003900B6}">
            <xm:f>0.5</xm:f>
            <x14:dxf>
              <font>
                <color indexed="65"/>
              </font>
              <fill>
                <patternFill patternType="solid">
                  <fgColor rgb="FF999999"/>
                  <bgColor rgb="FF999999"/>
                </patternFill>
              </fill>
              <border>
                <left style="none"/>
                <right style="none"/>
                <top style="none"/>
                <bottom style="none"/>
                <diagonal style="none"/>
              </border>
            </x14:dxf>
          </x14:cfRule>
          <xm:sqref>G32</xm:sqref>
        </x14:conditionalFormatting>
        <x14:conditionalFormatting xmlns:xm="http://schemas.microsoft.com/office/excel/2006/main">
          <x14:cfRule type="cellIs" priority="11" operator="equal" id="{00180015-00CE-4071-BBE8-003D00DF0072}">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7D006C-0054-44FF-A4DF-000400CF0019}">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DC00D6-00AB-4F26-92E1-007E0014008D}">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2B0005-00A5-44B9-91D1-0094003200E4}">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29000E-0024-4810-903C-000E00420085}">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F40070-003B-4267-A8CF-00CE001200F3}">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7E0051-0027-479A-B3BA-005100EE004F}">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10003E-00B6-4E8B-9265-00B000E50059}">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630032-0015-4070-807A-0006004C00F8}">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8B0082-00C6-453C-86E8-005600010027}">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5300CD-0051-4CFA-BC84-000000D300B4}">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2C00D1-00A4-4D33-BD03-0066007D0036}">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1400C4-0067-45ED-A294-003500D800F0}">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95002F-0025-4AE0-97BF-00A3001A0068}">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B70047-00B0-4380-BD58-00E3002F00F9}">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41008D-004A-4A51-91CC-007800AD002E}">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920023-0067-432A-BD2C-00A200C20022}">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E500F7-0066-42EC-94D7-003700C60081}">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B900CD-001F-498B-B7B2-00D800DA009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B2005F-00A8-4190-BDC0-001A004600CC}">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EA0027-00E4-4168-9517-00C10001006A}">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5A007C-0043-40C4-B29D-004C005E00AB}">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400061-003E-4074-8111-00710054001D}">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8E00C6-00BD-4824-98A0-005E007C0084}">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170011-004A-466C-B5D7-0023008700BE}">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BD00C7-002A-45A0-9632-00AE005D00A8}">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FB0033-00C7-4E76-A56C-00660038007E}">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0C00F6-00D6-434E-90BA-000F0091004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0B00E0-0044-4363-9899-00330019005D}">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3700FF-003E-4AB8-B231-0077008E00A1}">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7000E8-005C-422C-B25F-002900650076}">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2B0048-00CD-4BCD-89D9-00D700F700ED}">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610054-00D5-4FC0-AA34-00F4007B00E6}">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810053-00A2-400A-8FF6-00A300CC006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C600A3-0056-4DD9-A91F-006E007C0007}">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2F0046-004A-4848-9376-0002007B004D}">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7300E7-00CD-4C0F-88CC-0078003A00C5}">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330024-00E2-402C-BC76-008F008A0099}">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3600FE-000A-43E8-A8A3-00660092005E}">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0F00FC-0097-444A-8E4A-005100000085}">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DB0054-007C-4E42-B923-0095007500D1}">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230065-00A3-42C5-852C-007E00E30006}">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5A0054-0059-40D5-BF37-005B00CB0035}">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0D00B2-0024-423C-990E-002800A50059}">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C900B6-0042-44C3-8C53-00EE00470099}">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0D000E-0060-46D8-808D-00FB00350025}">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1B005C-007F-4FC2-A289-002B0069002C}">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42006E-0070-4CA8-B877-00BE00840024}">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C40045-00D4-499F-A55E-001D005C00B8}">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CD00EE-00BD-47A1-8BAF-00AF00400009}">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BE0003-002A-4199-A4F0-00CE001A0026}">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E90099-008C-4631-9FD2-001E00C100AE}">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93004C-00AA-408A-A095-006500B600E9}">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DE0058-0063-49B8-81AC-007400FB00EA}">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0000D4-00C9-4751-BF6A-00C60027007D}">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6800A5-00F0-427F-9069-005700F3008A}">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9F00C4-003D-42B4-9B8C-00F0000A00A6}">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1900CF-0083-439C-A2DD-002A00390038}">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EA00FB-0004-445F-A7B3-002F009600AA}">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E900DF-004B-4B42-B1BE-00A6005200F7}">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500A9-00DE-460C-A28B-001A00CF0056}">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0100CC-0005-4C57-AC76-003600D40017}">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F700E5-00F8-4800-9844-00FC00FC009B}">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2C0076-004C-40D6-981D-006D008B004A}">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86006D-00E0-406E-BF6F-00370090001C}">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4000C-0006-48A9-ACCD-003900A300B4}">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B00F9-0024-4601-A56A-003F00090002}">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CF00B2-004E-42B3-BB75-00D8006600AF}">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7E00D3-0065-45CA-B56B-00F700E900DE}">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1400F6-0096-4512-9AA4-008A000C0008}">
            <xm:f>0.5</xm:f>
            <x14:dxf>
              <font>
                <color indexed="65"/>
              </font>
              <fill>
                <patternFill patternType="solid">
                  <fgColor rgb="FF999999"/>
                  <bgColor rgb="FF999999"/>
                </patternFill>
              </fill>
              <border>
                <left style="none"/>
                <right style="none"/>
                <top style="none"/>
                <bottom style="none"/>
                <diagonal style="none"/>
              </border>
            </x14:dxf>
          </x14:cfRule>
          <xm:sqref>G42</xm:sqref>
        </x14:conditionalFormatting>
        <x14:conditionalFormatting xmlns:xm="http://schemas.microsoft.com/office/excel/2006/main">
          <x14:cfRule type="cellIs" priority="11" operator="equal" id="{000900EC-000F-425A-A36D-00160035009F}">
            <xm:f>0.5</xm:f>
            <x14:dxf>
              <font>
                <color indexed="65"/>
              </font>
              <fill>
                <patternFill patternType="solid">
                  <fgColor rgb="FF999999"/>
                  <bgColor rgb="FF999999"/>
                </patternFill>
              </fill>
              <border>
                <left style="none"/>
                <right style="none"/>
                <top style="none"/>
                <bottom style="none"/>
                <diagonal style="none"/>
              </border>
            </x14:dxf>
          </x14:cfRule>
          <xm:sqref>G43</xm:sqref>
        </x14:conditionalFormatting>
        <x14:conditionalFormatting xmlns:xm="http://schemas.microsoft.com/office/excel/2006/main">
          <x14:cfRule type="cellIs" priority="11" operator="equal" id="{00F100F8-0042-4613-905D-008F00C40076}">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5D0074-0011-4654-BBC9-003E00EF002B}">
            <xm:f>0.5</xm:f>
            <x14:dxf>
              <font>
                <color indexed="65"/>
              </font>
              <fill>
                <patternFill patternType="solid">
                  <fgColor rgb="FF999999"/>
                  <bgColor rgb="FF999999"/>
                </patternFill>
              </fill>
              <border>
                <left style="none"/>
                <right style="none"/>
                <top style="none"/>
                <bottom style="none"/>
                <diagonal style="none"/>
              </border>
            </x14:dxf>
          </x14:cfRule>
          <xm:sqref>G44</xm:sqref>
        </x14:conditionalFormatting>
        <x14:conditionalFormatting xmlns:xm="http://schemas.microsoft.com/office/excel/2006/main">
          <x14:cfRule type="cellIs" priority="11" operator="equal" id="{00340045-0004-4294-87C6-000E00FE001E}">
            <xm:f>0.5</xm:f>
            <x14:dxf>
              <font>
                <color indexed="65"/>
              </font>
              <fill>
                <patternFill patternType="solid">
                  <fgColor rgb="FF999999"/>
                  <bgColor rgb="FF999999"/>
                </patternFill>
              </fill>
              <border>
                <left style="none"/>
                <right style="none"/>
                <top style="none"/>
                <bottom style="none"/>
                <diagonal style="none"/>
              </border>
            </x14:dxf>
          </x14:cfRule>
          <xm:sqref>G45</xm:sqref>
        </x14:conditionalFormatting>
        <x14:conditionalFormatting xmlns:xm="http://schemas.microsoft.com/office/excel/2006/main">
          <x14:cfRule type="cellIs" priority="11" operator="equal" id="{00E1009D-00C0-4E6B-8033-00D4005B003A}">
            <xm:f>0.5</xm:f>
            <x14:dxf>
              <font>
                <color indexed="65"/>
              </font>
              <fill>
                <patternFill patternType="solid">
                  <fgColor rgb="FF999999"/>
                  <bgColor rgb="FF999999"/>
                </patternFill>
              </fill>
              <border>
                <left style="none"/>
                <right style="none"/>
                <top style="none"/>
                <bottom style="none"/>
                <diagonal style="none"/>
              </border>
            </x14:dxf>
          </x14:cfRule>
          <xm:sqref>G50</xm:sqref>
        </x14:conditionalFormatting>
        <x14:conditionalFormatting xmlns:xm="http://schemas.microsoft.com/office/excel/2006/main">
          <x14:cfRule type="cellIs" priority="10" operator="equal" id="{009A0089-0002-436F-9FBF-000A002D0085}">
            <xm:f>0.2</xm:f>
            <x14:dxf>
              <font/>
              <fill>
                <patternFill patternType="solid">
                  <fgColor rgb="FFCCCCCC"/>
                  <bgColor rgb="FFCCCCCC"/>
                </patternFill>
              </fill>
              <border>
                <left style="none"/>
                <right style="none"/>
                <top style="none"/>
                <bottom style="none"/>
                <diagonal style="none"/>
              </border>
            </x14:dxf>
          </x14:cfRule>
          <xm:sqref>G10:G150</xm:sqref>
        </x14:conditionalFormatting>
        <x14:conditionalFormatting xmlns:xm="http://schemas.microsoft.com/office/excel/2006/main">
          <x14:cfRule type="cellIs" priority="10" operator="equal" id="{00F700A3-0004-46D9-9925-009000C800F1}">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F000CA-006D-48B6-8220-002800B10002}">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E40014-0021-4A5F-B8FE-0084009F00C8}">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120058-0006-4B20-8105-007C001E004E}">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EE009F-00FB-4AEC-8B98-005800E800CE}">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FC0052-004F-4734-ABC1-008400C700AC}">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460032-0044-42F8-8BE7-003000D600EE}">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820095-005C-4BB4-B0F2-000400AE0063}">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95001E-00C9-4AE8-AD6D-002A00ED0044}">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F00C0-004A-49F1-B601-00F700A20090}">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98005F-005F-4E35-BB13-002D00F00020}">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030044-00B1-48BF-9188-001B0063000D}">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C7001C-0051-4B37-A9B4-0033006E009E}">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7E00C4-004C-465D-8E4A-008B001300F3}">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5E0009-00F5-4250-A5CB-009600F1003C}">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74001A-0064-4AD6-9129-002000250058}">
            <xm:f>0.2</xm:f>
            <x14:dxf>
              <font/>
              <fill>
                <patternFill patternType="solid">
                  <fgColor rgb="FFCCCCCC"/>
                  <bgColor rgb="FFCCCCCC"/>
                </patternFill>
              </fill>
              <border>
                <left style="none"/>
                <right style="none"/>
                <top style="none"/>
                <bottom style="none"/>
                <diagonal style="none"/>
              </border>
            </x14:dxf>
          </x14:cfRule>
          <xm:sqref>G22:G26</xm:sqref>
        </x14:conditionalFormatting>
        <x14:conditionalFormatting xmlns:xm="http://schemas.microsoft.com/office/excel/2006/main">
          <x14:cfRule type="cellIs" priority="10" operator="equal" id="{009200D2-0017-419E-9CC7-00FB004D00D3}">
            <xm:f>0.2</xm:f>
            <x14:dxf>
              <font/>
              <fill>
                <patternFill patternType="solid">
                  <fgColor rgb="FFCCCCCC"/>
                  <bgColor rgb="FFCCCCCC"/>
                </patternFill>
              </fill>
              <border>
                <left style="none"/>
                <right style="none"/>
                <top style="none"/>
                <bottom style="none"/>
                <diagonal style="none"/>
              </border>
            </x14:dxf>
          </x14:cfRule>
          <xm:sqref>G22:G23</xm:sqref>
        </x14:conditionalFormatting>
        <x14:conditionalFormatting xmlns:xm="http://schemas.microsoft.com/office/excel/2006/main">
          <x14:cfRule type="cellIs" priority="10" operator="equal" id="{00E60006-003B-43A9-91C6-0077005D002B}">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EB00DB-0061-4592-840A-0057009D002D}">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3300D0-001D-4060-8E6B-000200FB0086}">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0E009B-000F-4AE3-9DBE-003D00CC006A}">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7A00FC-009D-4C4D-A00B-00970012006D}">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3B00B8-00D3-46B5-8F49-00F80054003A}">
            <xm:f>0.2</xm:f>
            <x14:dxf>
              <font/>
              <fill>
                <patternFill patternType="solid">
                  <fgColor rgb="FFCCCCCC"/>
                  <bgColor rgb="FFCCCCCC"/>
                </patternFill>
              </fill>
              <border>
                <left style="none"/>
                <right style="none"/>
                <top style="none"/>
                <bottom style="none"/>
                <diagonal style="none"/>
              </border>
            </x14:dxf>
          </x14:cfRule>
          <xm:sqref>G24:G25</xm:sqref>
        </x14:conditionalFormatting>
        <x14:conditionalFormatting xmlns:xm="http://schemas.microsoft.com/office/excel/2006/main">
          <x14:cfRule type="cellIs" priority="10" operator="equal" id="{00420062-0067-4DD7-8EF0-009700BA00CF}">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1C0025-00E6-4FAF-A56D-004B009F0033}">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9400C0-002F-465A-966D-003200BC00F8}">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5A0073-0019-448B-BAD3-006100B80083}">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A500ED-00EB-4C71-BBF0-0089000A00D4}">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160056-00E1-471E-A672-00BC0038008B}">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3A008C-001C-42B7-8610-005C0088009E}">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DB00BA-00E5-4E07-9E70-007200EE00D4}">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BA0006-0074-432F-A7C4-0087004300EF}">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4100E2-004A-40A3-899E-00F400C200AD}">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2E00C4-00C6-4E5A-A40C-0039003E00D2}">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0C0097-0047-481C-BBE4-008D003700B4}">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3F0074-0073-4F92-B89F-006D001E008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84001A-00ED-4FB2-BD88-000B00680035}">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CD00B3-00D3-4919-9191-000E0053002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130032-0020-4688-AFAB-00890040000A}">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470010-0041-4112-A83D-00CD009F003E}">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3300DF-003A-4D08-AC8C-0020001B00A9}">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CB0074-006B-4AC1-81E1-00B800EE008D}">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5B0046-0024-401D-897E-00F100FD00AB}">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FD001D-003C-4654-A880-002C001300C3}">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050092-0038-4D77-9FE2-0058003D0057}">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6000B2-0020-48B5-B7AC-00AC004A0026}">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8B0097-00DA-4EC7-98D3-009400A3001E}">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560040-007E-44FF-81E6-006100C300EE}">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F60038-0047-46D0-93E0-00B5009800BC}">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2300A6-008F-4F05-A764-00DD00E40091}">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030085-00F5-4F15-85AB-005E003A0033}">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21000D-0085-4465-AA55-004500E600B8}">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9A00E5-008D-4C09-8EB4-005400C2001E}">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850099-0087-4C52-B9E0-00E000C20071}">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A600D9-0005-43ED-B069-007F00F800C1}">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C20071-006B-4EA4-857F-005D001F00EB}">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C400D1-0096-4A53-899F-00B100C6002D}">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FA002F-00D4-4F39-91C2-003B00B20058}">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9F0060-00AA-48B4-A308-00D100AF00CC}">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560030-0061-4F28-BB65-00F000BD00C9}">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D0003F-005E-4877-88ED-008D00E10027}">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1B0044-00AA-4C4E-9928-007A007A0010}">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8900AC-0035-4EBF-B2F6-00D500150059}">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250071-0027-44FE-89D3-00F7009C00F2}">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6D0050-00DF-4E5C-A57D-00A000FE0009}">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CE00C2-00FA-4075-9EE6-00B600CB0059}">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BF0058-0087-46CC-AEB0-00DB0097000F}">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7F0047-004B-4D76-9F42-00DA004F0024}">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1F0012-0050-45C6-BE4A-000000E70049}">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D3005E-0089-42C3-A424-00C700C9001B}">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E500AC-00FA-44C1-AACE-00A200390021}">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1A003F-004E-44D1-B19C-000700860049}">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AB001C-00D2-4E8F-ACDD-00C0003F0036}">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8D0032-009A-436C-A45C-003B00E3009B}">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170079-0027-4CCE-909E-007B00D400D3}">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05009A-0015-4ACF-9F11-00D6008000AE}">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C8008F-001D-452C-838A-0001005A0054}">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3800FA-0059-4F64-9836-002700CA0000}">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4B0012-0046-449D-9529-00CC0075002D}">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52009A-0064-40FE-A152-00CA00E800C6}">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BA00B3-00C5-44B9-9380-0036009C00BE}">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60002C-0021-4933-ABB9-002700DA0090}">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05007F-006D-4C3F-9D74-005B00F90097}">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6C00A6-0035-4AAE-B13B-009B00490055}">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320045-000A-4DA2-AC3A-005700DC00D1}">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240077-0053-478D-A146-0026006C00E4}">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950090-00D7-4A3F-9826-005800D2004C}">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32003B-008E-4B61-92BA-00E8002B0021}">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82003F-0002-469D-97E6-00BD0093006B}">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40020-0011-4CB8-AA94-00990065006E}">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7100B8-0020-4250-92DA-008F007900E3}">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9A00DF-007C-4B2F-A434-004000A0004B}">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D002E-00E6-429F-80DE-00A7009C000F}">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BC0008-002A-48D9-A244-000900C8004B}">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030065-0097-4AB8-A327-00DF009800A3}">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300001-008F-4321-BA3F-00B000A50038}">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D900D8-000B-428E-B838-00DD00A8002B}">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AE0069-00E6-440B-BB6A-00DD00E100D3}">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180039-0007-42E0-90E2-00A20048007E}">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A400FE-0080-4478-AF57-007F00E900AC}">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BA008F-0046-46E7-BE62-006E00DB0028}">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D100E2-00D0-4953-A99B-0067006D0028}">
            <xm:f>0.2</xm:f>
            <x14:dxf>
              <font/>
              <fill>
                <patternFill patternType="solid">
                  <fgColor rgb="FFCCCCCC"/>
                  <bgColor rgb="FFCCCCCC"/>
                </patternFill>
              </fill>
              <border>
                <left style="none"/>
                <right style="none"/>
                <top style="none"/>
                <bottom style="none"/>
                <diagonal style="none"/>
              </border>
            </x14:dxf>
          </x14:cfRule>
          <xm:sqref>G32</xm:sqref>
        </x14:conditionalFormatting>
        <x14:conditionalFormatting xmlns:xm="http://schemas.microsoft.com/office/excel/2006/main">
          <x14:cfRule type="cellIs" priority="10" operator="equal" id="{00370010-0040-4C8B-8245-000700840018}">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370046-0004-4C0F-9633-0005008F002A}">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230081-007D-4BFB-A516-00ED00B500DF}">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D0000E-0039-4DB8-8F46-005700E800EA}">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7F007F-00D9-4855-83BC-00C9001500BD}">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6800B0-0068-4189-8B23-002200850069}">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04003C-00B0-431A-BF98-002F009D001D}">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890020-004F-4CCC-9F4D-004100930098}">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2C0039-0051-47C3-A130-00D100E90064}">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E100C7-0054-4BC4-8D06-00A4005B00D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3E0011-0037-4FA6-8BDC-00FA00F600F2}">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060020-00AF-43A2-966C-008E005200CA}">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190087-00FA-4043-8F39-00C000F20098}">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7200FB-003F-4980-8AB2-0078002C0055}">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F7001B-0090-482C-9211-007F00F50036}">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F1008B-00AE-4558-80E0-008E00A900E2}">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9B00FC-00D4-4545-9D34-004C004B00A0}">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EA00F3-00AF-48B4-A41E-00B400740000}">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E400C8-00E1-4602-9D39-00C6007200A5}">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A500D4-00F4-4805-B74C-00690056008B}">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F50020-0085-44F5-8166-00890021003F}">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290098-0068-4284-AF49-007500D400F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CB00C1-00C3-4040-A5A2-00FA005E00DA}">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5D00C4-0083-441E-AE12-00AE002A0019}">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CC008E-0002-41D2-880E-00E2004D00A4}">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460084-0012-4F6C-A943-007A000300D7}">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5B007C-00E4-4F41-B917-0023007E0071}">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510089-003D-45AD-869C-0079002A000E}">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450029-0078-4B6E-B556-00EA006C008A}">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27002E-0024-45B6-AA12-00A000A4007C}">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43003F-0054-4335-A040-00D8005100A3}">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81007E-00F9-45F6-ACC3-006F00B9007F}">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5D0019-0007-46E1-AA1B-00DE00680065}">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810089-0073-4EDE-AD2C-004500B900AB}">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35003E-00A5-41B6-827F-0065006200C5}">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0B00D5-00E0-41A6-90DD-006200AD005E}">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660086-00F8-40BB-894C-00DF00B30048}">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040010-0052-483F-A01F-00C800CB00B1}">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7900A0-003C-401B-A03F-00FE007600B4}">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2A009C-00A3-48E2-A90F-00CD000200EA}">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240078-00DA-4373-BD35-0054007B0056}">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4600E9-00C4-4392-B3CE-00B4004000A6}">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0E00CE-0051-4124-9C99-00B100E7003A}">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95005F-003A-443F-B908-009E009C0053}">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34004D-001F-428E-AF75-00A700B300B5}">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000038-0002-4FC5-8100-00190001005F}">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8D001B-0024-423A-ACE4-005500E900E9}">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AA0094-0022-4FF4-8112-00C200BA00C0}">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BA0097-001F-4C5A-A2DB-00D2003B00D5}">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9C00E6-00E4-46B2-B9AA-00AC00B00020}">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1F0096-00C5-455F-B801-00A9003B00CE}">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50001D-00B3-4F7A-B92D-001E0058007F}">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300003-004B-4C0F-B877-00B300F000EE}">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61004A-00FC-4193-BDF1-001600AF00FB}">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3700B6-0000-4CB8-9ABB-006A00F30037}">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760023-00C8-4488-9307-00AB00D50058}">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1D00F8-00C2-4221-8656-00BF00D600B8}">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410066-0015-440A-95D6-00CB000E0071}">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2900F8-008F-45D0-91A7-00D800D00008}">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240062-001F-486C-9B39-00FC00A30064}">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560034-00E4-41E4-BFB4-00EC002200F5}">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1C003E-00C1-4014-A90B-005B00FF00F2}">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09008B-00D6-47A5-99E3-00DD00160092}">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9C000A-0058-46A6-B18C-00F500870079}">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CD00B4-00E7-41DB-9A07-00B300F6007A}">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630016-0008-4ED1-BF42-00CA000F00E6}">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4300CD-0051-49CA-AEB8-00C500F4001E}">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95001B-0033-431B-9F0F-002900C300D8}">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9B00D2-00A8-48B5-B0FD-00F300CE0029}">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C200EB-00AB-40A4-AFCB-0095009C00B7}">
            <xm:f>0.2</xm:f>
            <x14:dxf>
              <font/>
              <fill>
                <patternFill patternType="solid">
                  <fgColor rgb="FFCCCCCC"/>
                  <bgColor rgb="FFCCCCCC"/>
                </patternFill>
              </fill>
              <border>
                <left style="none"/>
                <right style="none"/>
                <top style="none"/>
                <bottom style="none"/>
                <diagonal style="none"/>
              </border>
            </x14:dxf>
          </x14:cfRule>
          <xm:sqref>G42</xm:sqref>
        </x14:conditionalFormatting>
        <x14:conditionalFormatting xmlns:xm="http://schemas.microsoft.com/office/excel/2006/main">
          <x14:cfRule type="cellIs" priority="10" operator="equal" id="{00DA00AD-0054-4A02-9064-008600B1009F}">
            <xm:f>0.2</xm:f>
            <x14:dxf>
              <font/>
              <fill>
                <patternFill patternType="solid">
                  <fgColor rgb="FFCCCCCC"/>
                  <bgColor rgb="FFCCCCCC"/>
                </patternFill>
              </fill>
              <border>
                <left style="none"/>
                <right style="none"/>
                <top style="none"/>
                <bottom style="none"/>
                <diagonal style="none"/>
              </border>
            </x14:dxf>
          </x14:cfRule>
          <xm:sqref>G43</xm:sqref>
        </x14:conditionalFormatting>
        <x14:conditionalFormatting xmlns:xm="http://schemas.microsoft.com/office/excel/2006/main">
          <x14:cfRule type="cellIs" priority="10" operator="equal" id="{003200C7-0074-4A09-B591-005900D60017}">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1A0092-0009-4762-98EA-003700BA0042}">
            <xm:f>0.2</xm:f>
            <x14:dxf>
              <font/>
              <fill>
                <patternFill patternType="solid">
                  <fgColor rgb="FFCCCCCC"/>
                  <bgColor rgb="FFCCCCCC"/>
                </patternFill>
              </fill>
              <border>
                <left style="none"/>
                <right style="none"/>
                <top style="none"/>
                <bottom style="none"/>
                <diagonal style="none"/>
              </border>
            </x14:dxf>
          </x14:cfRule>
          <xm:sqref>G44</xm:sqref>
        </x14:conditionalFormatting>
        <x14:conditionalFormatting xmlns:xm="http://schemas.microsoft.com/office/excel/2006/main">
          <x14:cfRule type="cellIs" priority="10" operator="equal" id="{0072000B-008E-48D3-B64D-00A2002700A5}">
            <xm:f>0.2</xm:f>
            <x14:dxf>
              <font/>
              <fill>
                <patternFill patternType="solid">
                  <fgColor rgb="FFCCCCCC"/>
                  <bgColor rgb="FFCCCCCC"/>
                </patternFill>
              </fill>
              <border>
                <left style="none"/>
                <right style="none"/>
                <top style="none"/>
                <bottom style="none"/>
                <diagonal style="none"/>
              </border>
            </x14:dxf>
          </x14:cfRule>
          <xm:sqref>G45</xm:sqref>
        </x14:conditionalFormatting>
        <x14:conditionalFormatting xmlns:xm="http://schemas.microsoft.com/office/excel/2006/main">
          <x14:cfRule type="containsText" priority="9" operator="containsText" text="ПД" id="{00FD001B-0089-4BE6-B690-00DC0092003F}">
            <xm:f>NOT(ISERROR(SEARCH(("ПД"),(K3))))</xm:f>
            <x14:dxf>
              <font/>
              <fill>
                <patternFill patternType="solid">
                  <fgColor rgb="FFF9CB9C"/>
                  <bgColor rgb="FFF9CB9C"/>
                </patternFill>
              </fill>
              <border>
                <left style="none"/>
                <right style="none"/>
                <top style="none"/>
                <bottom style="none"/>
                <diagonal style="none"/>
              </border>
            </x14:dxf>
          </x14:cfRule>
          <xm:sqref>K3 K5:K44 K46:K150 K46</xm:sqref>
        </x14:conditionalFormatting>
        <x14:conditionalFormatting xmlns:xm="http://schemas.microsoft.com/office/excel/2006/main">
          <x14:cfRule type="containsText" priority="9" operator="containsText" text="ПД" id="{002C009A-00F6-48E9-9FDF-002F0075005F}">
            <xm:f>NOT(ISERROR(SEARCH(("ПД"),(K3))))</xm:f>
            <x14:dxf>
              <font/>
              <fill>
                <patternFill patternType="solid">
                  <fgColor rgb="FFF9CB9C"/>
                  <bgColor rgb="FFF9CB9C"/>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9" operator="containsText" text="ПД" id="{007F002D-00B6-42DA-BA59-002300D100B0}">
            <xm:f>NOT(ISERROR(SEARCH(("ПД"),(K3))))</xm:f>
            <x14:dxf>
              <font/>
              <fill>
                <patternFill patternType="solid">
                  <fgColor rgb="FFF9CB9C"/>
                  <bgColor rgb="FFF9CB9C"/>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9" operator="containsText" text="ПД" id="{009C0023-00D4-485D-AEE4-00C800CF00DD}">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E70049-00F9-4888-9048-00DD00FF0066}">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1E0083-00E9-406E-9A01-004F0078006E}">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3A0015-005E-435D-BDC1-003100A700BB}">
            <xm:f>NOT(ISERROR(SEARCH(("ПД"),(K3))))</xm:f>
            <x14:dxf>
              <font/>
              <fill>
                <patternFill patternType="solid">
                  <fgColor rgb="FFF9CB9C"/>
                  <bgColor rgb="FFF9CB9C"/>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9" operator="containsText" text="ПД" id="{00170028-000E-4CB1-87DA-00EB00DD002E}">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6C007C-00AC-46FE-9EC9-00630005000D}">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6F00B1-0047-49B4-B711-00C400CB0024}">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6F0086-001A-4841-BE17-000500E200EE}">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8C00C0-0022-457F-9C1E-00FA007100F7}">
            <xm:f>NOT(ISERROR(SEARCH(("ПД"),(K3))))</xm:f>
            <x14:dxf>
              <font/>
              <fill>
                <patternFill patternType="solid">
                  <fgColor rgb="FFF9CB9C"/>
                  <bgColor rgb="FFF9CB9C"/>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9" operator="containsText" text="ПД" id="{00F50093-009D-4CD0-8B1F-002100240028}">
            <xm:f>NOT(ISERROR(SEARCH(("ПД"),(K3))))</xm:f>
            <x14:dxf>
              <font/>
              <fill>
                <patternFill patternType="solid">
                  <fgColor rgb="FFF9CB9C"/>
                  <bgColor rgb="FFF9CB9C"/>
                </patternFill>
              </fill>
              <border>
                <left style="none"/>
                <right style="none"/>
                <top style="none"/>
                <bottom style="none"/>
                <diagonal style="none"/>
              </border>
            </x14:dxf>
          </x14:cfRule>
          <xm:sqref>K47 K47</xm:sqref>
        </x14:conditionalFormatting>
        <x14:conditionalFormatting xmlns:xm="http://schemas.microsoft.com/office/excel/2006/main">
          <x14:cfRule type="containsText" priority="9" operator="containsText" text="ПД" id="{008D008C-0038-499E-99F8-008700570068}">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A200CB-005E-40AB-9521-00D80091001B}">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1000DA-000C-46E8-B4F1-004B00C500CF}">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0000F5-00C9-4298-AC35-003600FB0030}">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D0004C-00A9-44B5-A947-001D007D0020}">
            <xm:f>NOT(ISERROR(SEARCH(("ПД"),(K3))))</xm:f>
            <x14:dxf>
              <font/>
              <fill>
                <patternFill patternType="solid">
                  <fgColor rgb="FFF9CB9C"/>
                  <bgColor rgb="FFF9CB9C"/>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9" operator="containsText" text="ПД" id="{00520087-00F7-4583-9B7F-002C0024003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0F00B5-007B-4CDF-B082-00A100D300BD}">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50010-0005-43B5-97D5-000F00EB0077}">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100008-00E0-4ED6-AA83-0094002D0082}">
            <xm:f>NOT(ISERROR(SEARCH(("ПД"),(K3))))</xm:f>
            <x14:dxf>
              <font/>
              <fill>
                <patternFill patternType="solid">
                  <fgColor rgb="FFF9CB9C"/>
                  <bgColor rgb="FFF9CB9C"/>
                </patternFill>
              </fill>
              <border>
                <left style="none"/>
                <right style="none"/>
                <top style="none"/>
                <bottom style="none"/>
                <diagonal style="none"/>
              </border>
            </x14:dxf>
          </x14:cfRule>
          <xm:sqref>K48 K48</xm:sqref>
        </x14:conditionalFormatting>
        <x14:conditionalFormatting xmlns:xm="http://schemas.microsoft.com/office/excel/2006/main">
          <x14:cfRule type="containsText" priority="9" operator="containsText" text="ПД" id="{00E900DA-007C-452C-B687-00F500340005}">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6E003D-0043-4FF7-B4C0-008E007B004F}">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D400B9-008D-4952-A6D5-007D004D002E}">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3300A0-0013-432E-9B55-000B004D00BA}">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61005D-0095-4112-917F-00BB00950048}">
            <xm:f>NOT(ISERROR(SEARCH(("ПД"),(K3))))</xm:f>
            <x14:dxf>
              <font/>
              <fill>
                <patternFill patternType="solid">
                  <fgColor rgb="FFF9CB9C"/>
                  <bgColor rgb="FFF9CB9C"/>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9" operator="containsText" text="ПД" id="{005C0076-00CD-412E-A69B-009000EB0011}">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3B0040-00F9-4A81-9213-004000F3001A}">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A700A7-006C-405F-83D3-00CC004C0046}">
            <xm:f>NOT(ISERROR(SEARCH(("ПД"),(K3))))</xm:f>
            <x14:dxf>
              <font/>
              <fill>
                <patternFill patternType="solid">
                  <fgColor rgb="FFF9CB9C"/>
                  <bgColor rgb="FFF9CB9C"/>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9" operator="containsText" text="ПД" id="{00090075-0078-4CF8-9908-001B00620002}">
            <xm:f>NOT(ISERROR(SEARCH(("ПД"),(K3))))</xm:f>
            <x14:dxf>
              <font/>
              <fill>
                <patternFill patternType="solid">
                  <fgColor rgb="FFF9CB9C"/>
                  <bgColor rgb="FFF9CB9C"/>
                </patternFill>
              </fill>
              <border>
                <left style="none"/>
                <right style="none"/>
                <top style="none"/>
                <bottom style="none"/>
                <diagonal style="none"/>
              </border>
            </x14:dxf>
          </x14:cfRule>
          <xm:sqref>K50</xm:sqref>
        </x14:conditionalFormatting>
        <x14:conditionalFormatting xmlns:xm="http://schemas.microsoft.com/office/excel/2006/main">
          <x14:cfRule type="containsText" priority="8" operator="containsText" text="отменено" id="{00ED00EE-0087-4BD3-8D81-001100050063}">
            <xm:f>NOT(ISERROR(SEARCH(("отменено"),(K3))))</xm:f>
            <x14:dxf>
              <font/>
              <fill>
                <patternFill patternType="solid">
                  <fgColor rgb="FFD9EAD3"/>
                  <bgColor rgb="FFD9EAD3"/>
                </patternFill>
              </fill>
              <border>
                <left style="none"/>
                <right style="none"/>
                <top style="none"/>
                <bottom style="none"/>
                <diagonal style="none"/>
              </border>
            </x14:dxf>
          </x14:cfRule>
          <xm:sqref>K3 K5:K44 K46:K150 K46</xm:sqref>
        </x14:conditionalFormatting>
        <x14:conditionalFormatting xmlns:xm="http://schemas.microsoft.com/office/excel/2006/main">
          <x14:cfRule type="containsText" priority="8" operator="containsText" text="отменено" id="{006D0037-009A-4927-BF5E-005A002E007A}">
            <xm:f>NOT(ISERROR(SEARCH(("отменено"),(K3))))</xm:f>
            <x14:dxf>
              <font/>
              <fill>
                <patternFill patternType="solid">
                  <fgColor rgb="FFD9EAD3"/>
                  <bgColor rgb="FFD9EAD3"/>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8" operator="containsText" text="отменено" id="{007100ED-0089-436F-91F0-00E2000300E6}">
            <xm:f>NOT(ISERROR(SEARCH(("отменено"),(K3))))</xm:f>
            <x14:dxf>
              <font/>
              <fill>
                <patternFill patternType="solid">
                  <fgColor rgb="FFD9EAD3"/>
                  <bgColor rgb="FFD9EAD3"/>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8" operator="containsText" text="отменено" id="{00E500ED-00FB-4681-B2E5-0085000900EC}">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FF00C1-0064-4785-8508-007600FE0000}">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9C0027-0032-42B5-BF3C-00FB001B0092}">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7E0016-00CF-4792-92C4-00E200090035}">
            <xm:f>NOT(ISERROR(SEARCH(("отменено"),(K3))))</xm:f>
            <x14:dxf>
              <font/>
              <fill>
                <patternFill patternType="solid">
                  <fgColor rgb="FFD9EAD3"/>
                  <bgColor rgb="FFD9EAD3"/>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8" operator="containsText" text="отменено" id="{0097003F-004F-4496-8A8C-0062009B00D8}">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AC00D2-002B-491A-8E29-006A00B5004D}">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340098-008D-42FF-A9E7-006600CD0046}">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2200A7-00EE-4B49-AEC3-00D8007A0096}">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A600B7-00BB-4B59-8109-007C0009008A}">
            <xm:f>NOT(ISERROR(SEARCH(("отменено"),(K3))))</xm:f>
            <x14:dxf>
              <font/>
              <fill>
                <patternFill patternType="solid">
                  <fgColor rgb="FFD9EAD3"/>
                  <bgColor rgb="FFD9EAD3"/>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8" operator="containsText" text="отменено" id="{00940037-004B-484D-943D-007900220070}">
            <xm:f>NOT(ISERROR(SEARCH(("отменено"),(K3))))</xm:f>
            <x14:dxf>
              <font/>
              <fill>
                <patternFill patternType="solid">
                  <fgColor rgb="FFD9EAD3"/>
                  <bgColor rgb="FFD9EAD3"/>
                </patternFill>
              </fill>
              <border>
                <left style="none"/>
                <right style="none"/>
                <top style="none"/>
                <bottom style="none"/>
                <diagonal style="none"/>
              </border>
            </x14:dxf>
          </x14:cfRule>
          <xm:sqref>K47 K47</xm:sqref>
        </x14:conditionalFormatting>
        <x14:conditionalFormatting xmlns:xm="http://schemas.microsoft.com/office/excel/2006/main">
          <x14:cfRule type="containsText" priority="8" operator="containsText" text="отменено" id="{00C0004B-0028-452A-B1A5-0090009D0018}">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9C000D-008F-4512-A2E5-00E8002300A2}">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B50098-0074-4044-9648-00BC00890099}">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740077-0076-4E5C-867E-003F00110096}">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D100FD-00D6-412F-B360-008B00070013}">
            <xm:f>NOT(ISERROR(SEARCH(("отменено"),(K3))))</xm:f>
            <x14:dxf>
              <font/>
              <fill>
                <patternFill patternType="solid">
                  <fgColor rgb="FFD9EAD3"/>
                  <bgColor rgb="FFD9EAD3"/>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8" operator="containsText" text="отменено" id="{000E00A8-00CA-4175-AB12-00BD00E600FA}">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6E004D-0099-4CD8-A068-00000064005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7007B-00C9-4503-8A8B-0052008D00AA}">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D700D2-0052-40DD-AA0E-0054000700D1}">
            <xm:f>NOT(ISERROR(SEARCH(("отменено"),(K3))))</xm:f>
            <x14:dxf>
              <font/>
              <fill>
                <patternFill patternType="solid">
                  <fgColor rgb="FFD9EAD3"/>
                  <bgColor rgb="FFD9EAD3"/>
                </patternFill>
              </fill>
              <border>
                <left style="none"/>
                <right style="none"/>
                <top style="none"/>
                <bottom style="none"/>
                <diagonal style="none"/>
              </border>
            </x14:dxf>
          </x14:cfRule>
          <xm:sqref>K48 K48</xm:sqref>
        </x14:conditionalFormatting>
        <x14:conditionalFormatting xmlns:xm="http://schemas.microsoft.com/office/excel/2006/main">
          <x14:cfRule type="containsText" priority="8" operator="containsText" text="отменено" id="{00AD00BC-008B-4359-8310-00E3008F0038}">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000037-0093-4055-A5C9-004600BC00F0}">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23003B-0082-4B52-B34D-000700890020}">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19003E-00F6-48E1-BE08-0024008F0089}">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9D008C-0083-4BAD-B82C-00C700220085}">
            <xm:f>NOT(ISERROR(SEARCH(("отменено"),(K3))))</xm:f>
            <x14:dxf>
              <font/>
              <fill>
                <patternFill patternType="solid">
                  <fgColor rgb="FFD9EAD3"/>
                  <bgColor rgb="FFD9EAD3"/>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8" operator="containsText" text="отменено" id="{00860095-009D-4E65-A405-006600D2003F}">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A8009C-00E5-491E-B7E5-00AA009C0026}">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8" operator="containsText" text="отменено" id="{003B006F-004D-43B6-ABFA-000F00C00074}">
            <xm:f>NOT(ISERROR(SEARCH(("отменено"),(K3))))</xm:f>
            <x14:dxf>
              <font/>
              <fill>
                <patternFill patternType="solid">
                  <fgColor rgb="FFD9EAD3"/>
                  <bgColor rgb="FFD9EAD3"/>
                </patternFill>
              </fill>
              <border>
                <left style="none"/>
                <right style="none"/>
                <top style="none"/>
                <bottom style="none"/>
                <diagonal style="none"/>
              </border>
            </x14:dxf>
          </x14:cfRule>
          <xm:sqref>K45</xm:sqref>
        </x14:conditionalFormatting>
        <x14:conditionalFormatting xmlns:xm="http://schemas.microsoft.com/office/excel/2006/main">
          <x14:cfRule type="cellIs" priority="7" operator="equal" id="{00F900BA-00A5-4AB9-BA6D-00190036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H5:H150 A9:G9</xm:sqref>
        </x14:conditionalFormatting>
        <x14:conditionalFormatting xmlns:xm="http://schemas.microsoft.com/office/excel/2006/main">
          <x14:cfRule type="cellIs" priority="7" operator="equal" id="{00E30063-0023-41BD-88DA-008E0020007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660085-00F8-47F2-A098-005C000D00B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5100A9-002C-46E2-8403-00BC0094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DF0015-0029-4D68-9FA1-006E00C2006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8500EA-001F-4FC6-AD47-00BC00A3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F60085-00E8-4F3E-B4D0-00620046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D000B0-000D-4B6D-8FBB-00640041007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910017-0001-4547-AA18-00EC001E00D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2000EF-0082-4AF3-A952-009800D4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B600FE-00C3-4339-81D6-003E0051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400042-00C4-4070-A1F1-00140062000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D300BB-008F-472F-8148-0078002E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9F0077-002C-4AD6-ACD2-003D0053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7E006D-00A4-4979-920B-00A600B5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2900B7-0033-4146-84CE-00F00082000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220064-000F-45BE-B7DF-0054002F006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H22:H26</xm:sqref>
        </x14:conditionalFormatting>
        <x14:conditionalFormatting xmlns:xm="http://schemas.microsoft.com/office/excel/2006/main">
          <x14:cfRule type="cellIs" priority="7" operator="equal" id="{004C00D8-00F0-40CE-9528-007900A2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H22:H23</xm:sqref>
        </x14:conditionalFormatting>
        <x14:conditionalFormatting xmlns:xm="http://schemas.microsoft.com/office/excel/2006/main">
          <x14:cfRule type="cellIs" priority="7" operator="equal" id="{002A009C-0071-4B23-84CA-0004007E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210063-0058-4EC0-972E-00A1008D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2A0067-0017-4FC7-9C51-00B200B7008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7600D4-003B-4AD0-BE53-006300E0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3D0006-0031-4D49-A3DE-009400D8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86009F-00DA-40FF-AEE9-007700A7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H24:H25</xm:sqref>
        </x14:conditionalFormatting>
        <x14:conditionalFormatting xmlns:xm="http://schemas.microsoft.com/office/excel/2006/main">
          <x14:cfRule type="cellIs" priority="7" operator="equal" id="{00220083-0033-4E69-93E5-00CC0052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DA005A-007D-4121-A60C-00A900E6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DE00DC-00BD-4720-85D9-00B700EF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BF00EB-00FB-432D-B79C-005C0053006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FE00D8-009B-45EA-BA22-001800B7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55007D-003D-4AFF-BBE6-00E30082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56002A-00D0-4DF1-8298-00F40034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CF0010-00A6-4F82-90A2-00BB0086002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450046-005E-41C4-8921-00860028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930035-0065-4E66-9506-00E8002900E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1C00E1-000A-46F9-BA8B-00DF0029009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9F00E2-007C-4342-B177-006C009C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A700AE-002C-4CC6-94E6-00E60068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94004F-00BC-43FB-80BF-00870096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C900FA-0000-4E38-9D25-001F002E00E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88007D-00BD-41E3-A4A9-00DB0066009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E50093-009F-4F90-B66F-00F10063002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BB00C6-00F0-44D6-857D-00A1001A003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810020-0093-44E5-8DE5-009900E5001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DF0064-00DC-4AB9-97FD-005F00FC00F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2B00B5-005E-44F5-92C0-00CB0055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660009-0022-4947-993C-005C0056007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2E006D-00DE-4435-A12A-00BD00A2000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E80072-006F-4BA8-9618-000B00CC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1300E5-006C-409B-B4E3-00B7003D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6B0070-006A-4564-8DA3-0061004100C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E50070-00C5-420B-ACD7-0058002D000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F0022-00EB-4AEA-AAA8-0079007B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0900D8-004E-4246-B869-006900DA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0005F-0083-40A4-9173-00130039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0F00A2-0062-4A7D-A4CE-00F200B700B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2F0077-006C-4906-BA0B-0049001B00D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F0096-00CC-442F-956E-00F400E0004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DE005A-0012-432D-9200-00B300A9000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8B0056-003C-41AE-A964-009A004C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1008D-00C9-460B-BDAD-0052009F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30098-0074-404D-8E1B-00DE008100A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270028-0056-4E5D-8711-00FC004B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5700DB-00C4-44FF-8613-006E00C300A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A100C1-0042-45F7-A609-00B5002E006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300064-0012-4D13-A423-007A009F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5A00E2-00A3-4FB7-BBF2-007B0061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7900BD-0086-4C15-BA98-00AA0051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78004D-00AA-4EB4-9F08-00E90072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37008C-00EE-4BDA-A7DA-008A00C7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110061-00D5-4CAB-BF81-00F20007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4500B5-0034-4D91-99A1-0077000B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9100D3-003E-4348-88A2-00F1009E00A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9B0017-0079-494C-9E65-00ED005D000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04003D-0003-4FDE-90B5-00A20009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9000E6-00F5-41E9-B4E7-004000B5000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1A006C-00BE-4A15-8C12-00EB00D7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530003-0011-46D2-B5B9-00FA0059001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B800FD-00BD-42A9-BB3C-007F00A6001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C500EB-003F-4232-B41E-0059003D007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B10045-000C-4395-883C-00A000D6001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6B008B-001C-4450-9018-0019003F006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3A0024-0061-44C8-B8E2-0064000B00C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D20097-0081-42BC-A232-0095007D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A9009D-0043-4344-944E-00FD0037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95003E-006D-4BD3-AD4E-00E100B6008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A2007A-0026-4403-AFE6-000100A2007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E80032-000B-4E90-8A53-0074000F00A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50030-0072-4573-894E-00D40030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60091-0006-4E7E-A4BB-00C80011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5C004E-00B0-4EB8-9DAC-0036009200A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100038-00EE-4ACD-A0A7-00BC00C200C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A70087-00C6-4D7F-A4F3-0096000D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FE004D-0034-4D56-8FEB-00A3004F00D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F400DB-00F9-4334-86C3-00AA0083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A40099-007D-4985-9165-00440097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CE00B0-00BC-4AF6-B256-0035002F008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4E0060-0071-4387-A328-00240053000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BF001D-00A8-4504-82E4-00CD000B00F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680068-00E1-42DE-8891-00480061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6600D5-0022-445A-86D2-0071009E001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60004B-0029-4A6B-9B1E-00C800F9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FF00F7-00A6-48C0-B7CF-00890018003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32004E-002C-4021-BAE0-00C30040000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H32</xm:sqref>
        </x14:conditionalFormatting>
        <x14:conditionalFormatting xmlns:xm="http://schemas.microsoft.com/office/excel/2006/main">
          <x14:cfRule type="cellIs" priority="7" operator="equal" id="{0057008B-000E-42E2-A787-003900C0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B000D3-009F-4F7C-B025-00540053000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090076-00E0-4702-AE46-00E8005C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300074-003E-4E66-9987-00EF003A002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C40037-00DF-4EBC-B6B1-005400AD00F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E30060-000A-432B-84D8-0037008C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480071-00D1-4328-AA80-005A0048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9D00A1-00FE-409F-8839-008A0061000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08002B-00B4-4DD5-BB4D-007D00F500A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2004F-0017-486C-A13A-00B70062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8500D1-00AC-417A-8DB0-003A00A9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040049-0097-4059-8863-00F6005B000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BB006A-0097-4F7A-B2DF-006C00C6008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990039-0076-4B39-9C1E-0027002100F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2C001F-00F2-411F-BB96-00210073001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3A00AB-0021-45AD-AB7A-00D80016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A8001D-0006-4AAE-A712-009C001700E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900FA-0048-45BA-9670-000F0044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5B0007-0093-450E-A918-0073001B00B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E90091-00AD-4301-9899-000200E000A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5C001B-0068-4E34-A38C-004B002D00C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2D003F-00B7-4E72-AC31-00BD002A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EF003C-0010-4846-BD2B-000800B300D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AF00DA-00D6-49EB-8466-0045003E00F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390094-003C-498D-900A-00210025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DA0006-00DF-4708-B2BA-009F0051006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0E00C7-00F7-451E-BCF4-00BB000E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E700CF-00DA-45E3-AE3C-0000000C003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9300C7-00B3-492D-9C83-001F00F0000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D700E6-0072-4C45-A396-006C0066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CD00AD-0076-4498-B80F-00AF00A1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88004D-00BC-4788-8449-00ED00AD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23006D-00DC-461F-8502-0015006C00A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CC0060-0015-4F4B-BF8E-002F00D9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09001D-0018-4086-B36E-006B000F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7400D6-00BC-49C7-A949-006F000A00C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0B006A-00BB-4AC8-BB12-004E00EB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6500AC-00F3-4DAE-873A-00930099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F60092-00D2-4B30-BE4C-00B50017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E50017-001A-45BD-B664-0044000100D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B600D8-0096-4C21-B47E-002C0065000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620043-0043-495F-B640-0096006C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A60080-007D-45CA-B0BC-00EB00F8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E40020-0061-46DE-890F-004A00C4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11009E-008A-4BE2-A6B6-00B1004C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D200B8-0032-4877-A17C-00EF003400F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9F009A-00DD-4921-B671-005C00A3002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0D0064-00FB-4046-BF9A-00DB00E4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5003C-0093-459F-B92A-00F50015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870011-00A3-4C5D-8876-00EB002B00C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EC0007-0015-474A-8DF0-007B006D004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25004D-00D0-40DD-A5C5-006C00E200F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C001A-008C-4CD5-980F-0050004200E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EF009B-00EC-4BA8-B5FB-00DB0005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250090-005D-4C2B-A3BC-00560016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B20042-00B2-4ACC-BE89-006500FC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D50066-0051-4E1E-A4D8-0037009200F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8800EE-0084-462E-AB5E-00E90041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E200EB-00BD-46A2-A359-002C0045009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F80038-0041-4503-B92D-00FF0051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1700C8-0027-46C0-9ED7-00C1006F00D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D0001F-0005-4C36-BA29-001700B1006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C200CF-0082-4B08-B712-0096004B004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E300CE-0080-4A0F-81D9-004800CE00D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2000C7-009E-4AB7-A013-00D6009000E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2E0056-00D6-4FE3-949F-00B700DE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4100EC-00EA-416E-B69D-001B00EC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A300AB-00E6-4BB4-8986-00180034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6E004E-001A-4A1F-8B88-00530081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FE0009-004A-4ADC-B5C4-00F40006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H42</xm:sqref>
        </x14:conditionalFormatting>
        <x14:conditionalFormatting xmlns:xm="http://schemas.microsoft.com/office/excel/2006/main">
          <x14:cfRule type="cellIs" priority="7" operator="equal" id="{00C600E6-0015-4C0E-AE36-00290024003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H43</xm:sqref>
        </x14:conditionalFormatting>
        <x14:conditionalFormatting xmlns:xm="http://schemas.microsoft.com/office/excel/2006/main">
          <x14:cfRule type="cellIs" priority="7" operator="equal" id="{005B00A2-0039-40E5-AD93-008E00FE004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070047-00D8-460F-A4EE-008900F500B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H44</xm:sqref>
        </x14:conditionalFormatting>
        <x14:conditionalFormatting xmlns:xm="http://schemas.microsoft.com/office/excel/2006/main">
          <x14:cfRule type="cellIs" priority="7" operator="equal" id="{00BC00B9-00EC-4F85-803C-00E2003B00D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H45</xm:sqref>
        </x14:conditionalFormatting>
        <x14:conditionalFormatting xmlns:xm="http://schemas.microsoft.com/office/excel/2006/main">
          <x14:cfRule type="cellIs" priority="7" operator="equal" id="{004100E5-0047-43F7-A96D-006100E2001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H50</xm:sqref>
        </x14:conditionalFormatting>
        <x14:conditionalFormatting xmlns:xm="http://schemas.microsoft.com/office/excel/2006/main">
          <x14:cfRule type="cellIs" priority="6" operator="equal" id="{00660086-00E2-47AC-B692-00400073004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H5:H150 A9:G9</xm:sqref>
        </x14:conditionalFormatting>
        <x14:conditionalFormatting xmlns:xm="http://schemas.microsoft.com/office/excel/2006/main">
          <x14:cfRule type="cellIs" priority="6" operator="equal" id="{00C600ED-0087-49E8-AAF7-003F001000D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CC0004-0039-47BB-A6E0-008000CF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F20054-00D0-4FAC-8C8B-00EB0065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4D0057-00A4-4876-B4A8-001D0094004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E00062-0020-461D-BEB0-0033009600B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370077-002C-411C-BCDD-002800E200F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770030-009F-4433-9D97-004A0062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A500F7-00BE-4DF1-8990-0067004D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3B0052-00A3-4C4B-9772-0041002B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3700D9-005E-4AA6-BACE-00E7007A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F6006B-00A5-4EC3-B4F0-0075002400C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E60089-0098-4A91-8FA2-00A000D2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F4004A-00AB-4B6E-A920-005800CB00C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500003-0070-488F-82F1-00960031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10004D-00AF-411D-AFAE-00440078009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4900F9-007D-4086-B3CF-00F400EE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H22:H26</xm:sqref>
        </x14:conditionalFormatting>
        <x14:conditionalFormatting xmlns:xm="http://schemas.microsoft.com/office/excel/2006/main">
          <x14:cfRule type="cellIs" priority="6" operator="equal" id="{002200AB-00A1-4EFC-923D-00570051004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H22:H23</xm:sqref>
        </x14:conditionalFormatting>
        <x14:conditionalFormatting xmlns:xm="http://schemas.microsoft.com/office/excel/2006/main">
          <x14:cfRule type="cellIs" priority="6" operator="equal" id="{004600B2-00F1-48B2-9B0E-00EE004200D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280097-00EA-4DA6-8C46-009D00F7006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5100A7-0034-4209-A5B6-003B008B00D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7300A4-00B4-4EA0-9E05-000800FF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EE00EE-0087-4884-A3B9-00D50092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4E004D-000D-4275-91F3-0075008B007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H24:H25</xm:sqref>
        </x14:conditionalFormatting>
        <x14:conditionalFormatting xmlns:xm="http://schemas.microsoft.com/office/excel/2006/main">
          <x14:cfRule type="cellIs" priority="6" operator="equal" id="{004300F3-0054-42BD-93F5-00AC0089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A50066-006A-46AF-9EA7-00C600FB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41006F-003B-40C3-A971-004D003B00F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8A008A-00B4-45F1-826C-006600E4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DD003E-001E-488A-B054-002B0036003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6B006F-0037-4E6E-8CE5-00D10004001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BE0077-005B-4CF8-A5B5-00EC00BC007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CF00BB-0084-4B92-B7A0-00FA00DE004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1F0023-0007-4505-A1C7-00C900E700B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9E00E5-0058-462B-909E-00E900F4000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6D00CB-004C-472D-BB4A-00D400D2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05008B-005A-474A-A763-009F00C5002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670066-006D-435C-9121-004A0054004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BC002B-00C7-4CA7-AF47-00E1004F006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760034-0093-464C-BC24-00C80000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F00A8-00BD-4F2D-AC34-003200D3005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C100D5-001C-4060-89F7-00B600F2001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1600CF-007A-457D-B743-004E00B6006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84003C-0011-4C2B-8D5E-00DD0098007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3C0080-00CF-4F2B-BCDD-0027006E00E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F00E3-007F-4153-9A89-00AA0036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2600C9-00A2-44AC-B10F-00D20032003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9B00EA-0028-4CB7-BB01-00EC00A6003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A300FD-002D-4EE1-919D-00AD0011009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5C0076-00A8-4926-8066-00C500A7006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2400AC-00D8-4BEA-8387-000F004800D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5600D2-0074-44C0-9D5D-008A0098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100009-0015-47AC-9CA0-0017007F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51003F-003D-4D77-B3BC-00C700CE00B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A50095-0084-4026-BDC0-00D8004E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180034-00AE-4D93-901C-00DC001F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1D00EA-0088-4460-9F49-007F004B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75001F-003F-42EF-AB96-000000B1005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990059-007A-4D7C-92C2-00E500F7008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100045-00AA-40E3-8471-00760035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A30073-00D3-4B4C-8DD4-00E900C4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3F00E9-0091-42B2-8FEA-00710073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E2009D-004C-4B49-9296-00F300CE008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40074-0054-45BE-AD41-000F0014008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B60008-007E-4B31-B40B-000B005D001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9300E4-0013-490A-B106-002A0079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A4000D-0035-4323-BDD4-009700D700E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8800BC-007C-4470-A21D-0008001C004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3700C0-00F4-4745-97FC-00EC00C7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DF000B-00C0-45FD-99AE-00DC00EA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21005E-0016-4FD8-B71E-000900A3009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BB002A-00E4-49E2-9CDF-00280066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790028-0086-4D0B-B2D8-00C6001700A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5B004D-00FD-43C4-B290-00F20004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A00099-0073-456D-B31B-0015005700A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520077-006D-42A6-8997-004200C2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340009-006B-47C3-850C-0043003D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990090-00F0-46F8-BE84-00A300FB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F20055-00AB-4919-8FFC-001100A5004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880065-0025-4B04-88C6-00AE0097006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84005A-0021-4114-817E-001800A8006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3500AD-0048-42ED-9F86-00B800FD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D700F9-003F-426A-A2B4-00EA00BF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2E0063-0050-40CC-9BAE-00EA00A7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B80090-00AE-489C-B8C6-0054007B00F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7F00CD-007A-4F91-AA99-00CD004900A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CD007A-0080-48F6-BC48-008600B7003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AD0022-000B-41B5-95E7-00A80065002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CF00DC-004A-4124-B8FD-00BA0076008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5D00A4-0035-4123-92E8-006800A9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D200B0-007B-4DAB-A0C3-0000002B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EB0042-00E9-4F64-9B51-00C6005800E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DA0053-00EA-4347-AC79-000E00FC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DE0014-00A4-4CF1-802C-00FF00BB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6F004C-0072-498F-ACB1-00C10014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5B0019-0047-42FC-85EA-0004001300C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A60065-0033-4012-89E0-00DF0028004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D700BD-0071-4408-8A12-005D0064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BB0084-009E-4DF1-985B-0051007F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130008-0003-40D0-9451-00EA008900B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0900E4-0003-4A1B-A97D-009E00E8002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370047-00A6-41B2-A2AA-00E90041006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E800D2-00D1-4437-957B-004C0099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EB003D-009D-47BF-BF82-009500BC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H32</xm:sqref>
        </x14:conditionalFormatting>
        <x14:conditionalFormatting xmlns:xm="http://schemas.microsoft.com/office/excel/2006/main">
          <x14:cfRule type="cellIs" priority="6" operator="equal" id="{004600AA-000D-45DE-A636-002900DB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5F0037-00FD-4139-95C5-00B60093004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AF00B5-0047-4155-82F1-00750084009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6D00AE-0016-45E8-B3BA-00D9004A000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320016-00B8-48E4-BE84-000E00D7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6000E3-0069-4BCA-A45F-003200CC004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A400F1-00E3-4BA0-96E2-002E0059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D30083-0015-46E1-A3D5-006700CA002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940002-00BA-4B49-9729-00A30091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8B00B1-00FC-4F9D-B465-00190034008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F0009A-00BF-41C2-AECE-00CD00DF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02003D-008A-4016-9078-00060001008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2100F9-00D4-479B-AB60-00D200E1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640030-0023-400F-BBB3-00720012000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4600B5-00F4-49BD-8451-005A00FE000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61000D-00EE-4445-902F-00B100BB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BB008C-00BF-48B3-8052-00C600DF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230045-0091-4A21-90A5-006100FE00D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8A0093-009C-4394-8468-00E700A0008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0200FE-00A3-4732-9C8F-00950044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5600F1-00F8-4784-A089-006C00C4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3003A-007C-4DE4-8144-00370052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16003B-0053-40BE-B4E0-00C00022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F600CB-00B2-4B73-AD97-00B400D0009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270051-001D-4330-B792-002C0038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2100C7-0079-4904-A23F-003E0088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10070-000D-4EDA-9BA7-00D20087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4D0047-0006-4FD6-90AD-003B0024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000096-0099-4A90-8B44-00480073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E80047-001C-4F4D-B328-005400D4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0300EF-00B2-4026-8DEA-00420019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6F00FA-009B-4831-B8BA-0054002A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FD009F-0074-44DC-838A-00DE0042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B3007F-006A-4D10-AEDD-002300F4004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4900AD-0021-4773-B6F3-003100C1008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AB00EC-00EF-4B9D-ADAC-00F50001004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88000B-00EA-453F-A495-004A00CA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1D00A1-009D-4F99-8DB6-001E002F00D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3F001A-0073-43F4-AEAF-00C600D3005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3100BD-00A8-40FF-A88E-00BC0010007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D00039-004B-41F2-A205-003F0008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540030-005F-43F5-8308-00BE0058007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DF0066-0040-436A-83A5-002500F7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3C0081-00AF-42CA-80C2-00F10022005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850079-0027-460B-A552-00EE00C0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C900C9-00C9-4E96-969B-00990037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7E000A-0055-462E-ADE4-00EF00EE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62007E-004F-4BAB-962E-00CE00FC007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1300A0-0084-4D93-8D11-000B006C000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C3001A-0051-4C03-B486-0088003900B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D700EC-00F9-425F-BF38-00EE000A003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190002-0096-4C09-9BC8-001800BA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4C00A9-00D4-4491-8DA3-0034000D000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C100D4-00B8-4682-806C-009D0031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B100F8-001C-47BC-8FC1-002F00C300C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AA00F9-0053-4DA7-9FA0-00510011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0F003D-00E9-4A01-98C8-0040002D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54005D-00F5-4892-84CE-002000DA001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7F0025-006E-46A9-A4D0-0076008D00B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2900D1-0058-45C9-A070-005F0076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140096-0057-43FA-9289-001A0011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640018-000D-4CAC-970D-00B000B7003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7C00C3-00FD-4AFD-8FA2-00D8008E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000065-0074-457B-8A05-00A30022007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070093-001E-4BD6-B44A-0087007F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EB00E5-00E4-4151-A1BC-00CB004300D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2D00EC-00F2-46BA-B776-002F00BD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890090-00CE-4704-B7AD-0069008F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0A002A-009C-4235-83A5-00090017004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4C001C-0070-47DA-A46E-008B00F600E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H42</xm:sqref>
        </x14:conditionalFormatting>
        <x14:conditionalFormatting xmlns:xm="http://schemas.microsoft.com/office/excel/2006/main">
          <x14:cfRule type="cellIs" priority="6" operator="equal" id="{00520014-00A8-463D-951D-00BC004B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H43</xm:sqref>
        </x14:conditionalFormatting>
        <x14:conditionalFormatting xmlns:xm="http://schemas.microsoft.com/office/excel/2006/main">
          <x14:cfRule type="cellIs" priority="6" operator="equal" id="{009800C5-0071-454B-8E3B-00E1007D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4A00C9-00E6-436A-83F7-00BB00CE008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H44</xm:sqref>
        </x14:conditionalFormatting>
        <x14:conditionalFormatting xmlns:xm="http://schemas.microsoft.com/office/excel/2006/main">
          <x14:cfRule type="cellIs" priority="6" operator="equal" id="{00F20002-0098-46C5-8897-007B005400D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9E0073-00EE-4966-BE03-00DA00BE00E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H5:H150 A9:G9</xm:sqref>
        </x14:conditionalFormatting>
        <x14:conditionalFormatting xmlns:xm="http://schemas.microsoft.com/office/excel/2006/main">
          <x14:cfRule type="cellIs" priority="5" operator="equal" id="{004F0050-009E-49C6-8901-00D90054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CD0021-00D6-43F1-A16B-000D000B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1800E2-0086-4735-A827-0083009D002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170049-00AC-45AB-9C29-003900BC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2D0016-001E-40C1-A953-00CE0022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2500E9-0026-42FA-866A-00040023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370010-00F7-45F2-B777-0015006C00C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F70076-002B-47F6-9652-00E2004A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8D003C-00D4-4563-8FBC-00BE0044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290017-0091-4266-ADE6-00A80040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D70027-0032-4123-B3BB-0021002C00F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82006A-00AC-4134-B169-00360009007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500E1-00CC-4CFD-B726-00900028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19009D-00FE-4E1B-94FF-00E70089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6C0025-0031-40F0-B211-000900BE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900F1-0049-4B08-9280-00DF005B003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H22:H26</xm:sqref>
        </x14:conditionalFormatting>
        <x14:conditionalFormatting xmlns:xm="http://schemas.microsoft.com/office/excel/2006/main">
          <x14:cfRule type="cellIs" priority="5" operator="equal" id="{005B0063-002E-464E-B4A6-004D0081007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H22:H23</xm:sqref>
        </x14:conditionalFormatting>
        <x14:conditionalFormatting xmlns:xm="http://schemas.microsoft.com/office/excel/2006/main">
          <x14:cfRule type="cellIs" priority="5" operator="equal" id="{007200EB-006B-4F48-83B7-00CE004A00B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600087-00E5-4926-BD87-00C000F5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200041-00C0-4BAF-A65C-00CF0066004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7400EB-00F2-46BC-AAA3-008F008E004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4F00F8-0032-4225-960B-004600B9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DD00AD-00F0-489D-80A3-006900B8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H24:H25</xm:sqref>
        </x14:conditionalFormatting>
        <x14:conditionalFormatting xmlns:xm="http://schemas.microsoft.com/office/excel/2006/main">
          <x14:cfRule type="cellIs" priority="5" operator="equal" id="{007F0026-0067-463D-9A47-0026007D005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E40026-00FA-4EA7-9F2E-000F00B500F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C60028-0062-4B9F-B0AA-006A006D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D80094-00C0-4D82-9063-00130091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1800FA-0004-4422-BD32-00DE00BA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B80045-00F1-4304-B8D0-00CA000A00B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2B00C3-00B9-4711-87A9-009100AF005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D400A5-0076-4596-A251-00E200D6004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40006B-0049-4387-B29A-004F0083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840010-00E6-4C26-94FC-00A10035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A600D1-0044-495B-9C3C-008100A2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5A0085-0019-4329-9B65-007300B3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710064-0018-4F1D-8BC2-00AD00D4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8000F9-00D9-49EB-B8EA-00C90005004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D9007D-00F7-46BF-B6D0-0026007A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6002E-000F-4B0A-9F6A-008A00F100A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420072-002F-44F4-A857-00CA00DC00E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9000A0-00B0-4014-8AD0-00B7003B003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6900C3-00E4-40BE-B95A-006700C7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400086-006B-495D-BC39-003D004D00D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B4007E-00B3-4E7F-A9BE-00410050004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100093-0074-48E5-8FC8-00D4003500E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B40063-00BC-42DE-B429-00F900FA003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5300A7-0019-490B-A99A-009300A0000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8B009D-000D-409C-8D7A-008F00E9006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210038-0021-43E6-820C-008E0071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F800AD-007E-45EE-B583-001B0032001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C4007D-0007-4D5A-8CAF-005F0041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5C0017-004B-4A19-8611-00AE000C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E100C4-00BD-46C6-8025-008500A5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7D00D6-0088-405E-B84E-00DB00E0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D00E8-0024-493D-AE8D-00A70036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F00A6-00D1-4CE2-B3CE-00B90096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D8001E-0006-4CE8-8EFA-0042002B007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4B00C2-008C-4C82-BB53-00B600F900E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BD002C-0058-448D-A242-006F0069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2D006F-00AC-42B7-8C33-000600E600E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9E0098-0089-43B8-9591-006A00B1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9D0050-00A5-42DA-9380-00E3004E008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060058-00C9-4F17-B953-009C00BF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E30093-0046-460B-A420-00D6005F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09004E-003B-4687-BDC2-00A300FE00F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E50000-005E-43D7-9B3B-000E0031008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15003B-00D9-4066-943E-0081009D001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F0027-000E-4457-972D-007B0011003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8E009D-004C-4905-86EF-00FE00CA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26003A-00F2-4609-BB93-00F100AB007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CD000A-0096-4B95-8056-005B00BB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A0004E-0038-4B93-A8A3-0011008500A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170095-00D0-4899-A414-0033004D000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0800AB-00A7-4179-832D-006C0087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4500C5-0007-4E9D-B379-00FD0006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1100BF-0093-420F-9FD5-004400D6008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3F0091-00AE-48C3-A1FC-001900F3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0700B6-006E-4EA4-9AB3-00C300FD003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460057-00C3-49BA-8767-00FE00B3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0E00BA-0025-432E-9384-0066009B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B7001B-0019-4F82-A1AF-008800D3001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C200C2-001C-444D-A2F2-006600DE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1E00D1-002B-4184-BBA3-00D400C000D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750003-0081-425C-9DCF-00C70037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BB008E-006C-43A4-BE95-0051008B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E10059-0038-4511-AD3C-007600F4004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1F009A-003C-4B58-BD06-006B002D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380045-0017-4FE3-AFC5-00140061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4C0002-009D-4F02-85C3-000F0096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A90084-003D-49B0-8707-00E40078009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9F00E2-00C0-422C-9C0D-002500EF006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B1003C-00B4-4C0E-AB80-006F00F6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7B0099-00FB-49E9-9A8D-00F8004B004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2500CD-00A2-4EBA-8164-001E007D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D4005D-00CB-46B2-8945-00E900F2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CB0081-0015-4C81-BBD1-00D800CC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E800C4-00B1-4374-9DE0-00180079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16000E-00D9-4684-99D4-000C00E2002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840052-0030-44C2-B2F2-00D300F700C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A00049-00D5-4B3F-B781-0054002A00F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4000AB-00AE-4B12-9C75-00E90061004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5C002B-0037-4490-B8F0-002900B7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H32</xm:sqref>
        </x14:conditionalFormatting>
        <x14:conditionalFormatting xmlns:xm="http://schemas.microsoft.com/office/excel/2006/main">
          <x14:cfRule type="cellIs" priority="5" operator="equal" id="{002C0075-002C-4C2F-9677-00DA00FE002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EE0036-00F3-469F-8E6E-00AA00C9005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5E00A8-005D-45CD-BF29-00B1001F005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360001-009E-4008-A04D-007300D1001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5D00F7-009B-4907-83CD-002600DB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EA00F2-0029-4D95-BCF7-00F300A1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150074-00F9-4600-9C36-005100A3004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220008-00BB-4F85-9F66-00BA00E700C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2F00FA-00E5-45CA-8CA9-00ED002F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600005-0025-4E17-ACE0-003300EE008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1B00DE-00EB-4750-838E-0077005700C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E9007A-00F6-4F53-8ED4-00ED009800D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D3001F-0081-454D-A76A-00860068002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4100E7-00F4-4A78-9D0D-00EF0052006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1C00B7-00E9-4B49-AFBC-000A005E004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BF00BE-00EF-4C9A-B44E-007500A4008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350078-00CE-45C6-A158-00AF0045005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A700D9-00A2-4A5B-B25B-00BB0067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4E0066-00FA-4CCD-B1D9-004300E4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2200F8-00E2-4ECB-964B-002300DB009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960022-003F-4975-8D09-00C700A7002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8000A8-0008-4180-BB6F-002E00DD00A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840007-0031-4AE5-A509-00CA00EB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3400FA-00B5-490D-ACF8-00BD002B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A60068-0043-4E00-8835-002100C1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8B0021-0050-439F-944E-00A70097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2900A5-004B-4C1C-AB10-004400EB003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7400B7-00FA-4117-902B-00000062007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3C0061-00AF-4A1B-8071-004700D800B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940070-00FD-4859-BB5A-00DC0009004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76002E-005A-4A00-8374-00B500B4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E50048-00B1-4D29-9498-00FA002F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8500E1-0002-4C3F-A626-00A0008F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A400F8-00DB-42BB-822B-006B00BE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C50006-00D8-4008-B6BE-00AA00AE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3C0016-00E1-4EB2-8B9F-00990000000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C30035-00C3-4CB8-A137-00E100B6007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0C00E1-0020-4F7C-BF9C-002700A0008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6B009B-00A2-4863-B89C-009C008B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870091-00B2-4916-847E-009C0034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B600E4-006C-4B35-8755-00370072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FA0095-00D4-4E2C-B5FA-00F3000C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76002D-006C-45D3-85C8-00D00031005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E4003D-005C-4F7B-B8B7-00CB00C900A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EE00BB-00E9-43E1-B9B7-0005007400C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E1001B-000C-4C82-A790-007700AE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F80087-00D1-4158-9DE4-00A300EC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7E00FA-00EC-47AF-8888-00AF0052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DE0030-003D-4DE8-A15A-008200FF006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F0004E-001B-4FB3-9BF4-00FF00A700E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5D0057-0087-40C3-A352-000000F2000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540007-006D-4DF3-B0F2-00730006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B20033-00C6-40C7-82F2-00960089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540010-006E-494D-B9CC-00200032006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720081-000B-4898-B4C4-00B30010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CE0058-0002-4C62-8E81-00FB00F4001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210005-0056-4BB4-ADD8-002300EE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F4002B-0051-4893-B4E8-00410025008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FB006C-0098-4FE9-BFAF-001700DE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F400BD-0058-4169-9CE9-00FF0067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0001C-004C-4A37-B120-004700E1004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1100F8-00C2-46AF-A97E-0097005E007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350085-0077-4FA8-B259-000B001000A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23003C-00E2-43DC-964F-0024008400D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4000BB-003A-49CF-AD54-001E008300C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B40059-003D-4514-B66A-00440052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BB002B-00C3-44DC-ACF8-003E0065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F40047-003E-4B31-B288-0002004F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3800D0-00AA-45A0-9717-00EF006500C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9F00C4-00DA-4D52-B734-0080001500F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H42</xm:sqref>
        </x14:conditionalFormatting>
        <x14:conditionalFormatting xmlns:xm="http://schemas.microsoft.com/office/excel/2006/main">
          <x14:cfRule type="cellIs" priority="5" operator="equal" id="{000E00D6-00BF-45C6-8674-00940003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H43</xm:sqref>
        </x14:conditionalFormatting>
        <x14:conditionalFormatting xmlns:xm="http://schemas.microsoft.com/office/excel/2006/main">
          <x14:cfRule type="cellIs" priority="5" operator="equal" id="{00D90035-007A-4D17-A1AC-003300D9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CA00B8-003A-4ACE-9269-00690024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H44</xm:sqref>
        </x14:conditionalFormatting>
        <x14:conditionalFormatting xmlns:xm="http://schemas.microsoft.com/office/excel/2006/main">
          <x14:cfRule type="cellIs" priority="5" operator="equal" id="{00520040-009E-4613-9AA9-00DA0039004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H45</xm:sqref>
        </x14:conditionalFormatting>
        <x14:conditionalFormatting xmlns:xm="http://schemas.microsoft.com/office/excel/2006/main">
          <x14:cfRule type="cellIs" priority="5" operator="equal" id="{00A30076-0044-4D94-A173-006D00D4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H50</xm:sqref>
        </x14:conditionalFormatting>
        <x14:conditionalFormatting xmlns:xm="http://schemas.microsoft.com/office/excel/2006/main">
          <x14:cfRule type="cellIs" priority="4" operator="equal" id="{0004000D-0018-4F24-9296-00E300A9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H5:H150 A9:G9</xm:sqref>
        </x14:conditionalFormatting>
        <x14:conditionalFormatting xmlns:xm="http://schemas.microsoft.com/office/excel/2006/main">
          <x14:cfRule type="cellIs" priority="4" operator="equal" id="{000000D4-003C-4BB1-A7D7-00840077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EE00DA-00E1-494D-BB1C-00A100AE007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A900EC-00CD-4D8C-A161-00560048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25009E-00EB-46E8-BFF8-00DD00D0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D40013-0004-405F-98D7-002F0022006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4A00EE-0037-4A95-B2B1-005D00B4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8800B4-0080-4111-BB87-00940044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DF005E-00C1-457D-A385-00220092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440017-0005-4591-A44B-00F2008D00E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2B0098-0031-47AB-A63B-0043007400B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FD000F-00EB-45AD-B552-0036002C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D600D9-0094-40F3-A3D5-00360032007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8900F7-0030-4AD0-850B-001900CB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E2007A-006F-4D6C-84FD-00D7003B00A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190046-0079-4B9C-8652-006A00B1009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330075-00EC-4411-9439-0013007D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H22:H26</xm:sqref>
        </x14:conditionalFormatting>
        <x14:conditionalFormatting xmlns:xm="http://schemas.microsoft.com/office/excel/2006/main">
          <x14:cfRule type="cellIs" priority="4" operator="equal" id="{00620010-00DE-4EBE-B8A3-00E7008E00B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H22:H23</xm:sqref>
        </x14:conditionalFormatting>
        <x14:conditionalFormatting xmlns:xm="http://schemas.microsoft.com/office/excel/2006/main">
          <x14:cfRule type="cellIs" priority="4" operator="equal" id="{00F20068-002C-4156-BA71-00B100E7001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F70092-0082-464C-A62F-003B00D2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480044-000B-4F91-9D37-009600A500F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2300B9-00DF-4B09-95D2-00CF002B009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73000F-0011-4496-A4E4-00A9006A00C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CB0027-007E-40CC-A404-00EC004A00E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H24:H25</xm:sqref>
        </x14:conditionalFormatting>
        <x14:conditionalFormatting xmlns:xm="http://schemas.microsoft.com/office/excel/2006/main">
          <x14:cfRule type="cellIs" priority="4" operator="equal" id="{006100FC-0020-4EC8-83E4-00DC00BD002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700077-0071-48AA-8A86-00B800CB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1600E6-009C-4632-9CCB-008D002000D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74007E-006D-4A51-BC40-004600D2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C50055-0025-4B7A-B4D8-0029005A002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5B000C-0091-437F-B675-001A000D00F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B00FA-00B3-4035-A3F5-00CD0099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D8004B-004D-4EAD-B7BA-00CE0040008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8B00E7-0021-4B9A-ADFF-00CC007400A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450008-0032-4C93-8C70-00260001002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0F001C-0023-4B89-9F1E-002900D600C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DF00E9-0032-4937-8CDD-00E600EA006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0400CB-00E8-41D6-A4AA-000100B5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F000C2-00BA-4124-BFD1-00B200F2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710029-000C-4F0E-ADA5-00F000EB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E8000D-006A-4542-8D34-00810010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E100FA-00F4-4FF7-A8F3-0029000E001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F700FB-0020-4466-8255-005E00AC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EF008A-003A-45F8-BDED-001100EB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950075-002B-4876-99EC-001D000B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790011-0085-4792-98FD-008B009E003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9A008E-007F-4B8F-A069-0084006F003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240051-003D-4EDA-8C34-00B3009F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D30054-0026-4E9A-8BF4-00B1006F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9500CF-0015-4D64-95A5-000400DF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3D00AF-00BB-43D2-8246-002D0053008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E90059-00F1-4CA0-9605-009F0062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F400CD-00FC-4830-BE1A-00A8000A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6C00D6-001A-44E7-8128-004B00D100D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19007D-002F-4ABE-9516-00800003006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6E001B-00A8-4F0E-AED9-004E001D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9B00D7-0035-4DBF-B59D-006800C3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B005A-00B2-473D-BEC6-00DC0022000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9C008D-0069-4C0A-AC4E-00EB00DA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360002-00E9-4B83-B6F5-00CE00DB008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A60007-00F0-4F9F-80CA-0019006A00A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4A00FB-00EE-4195-AD4E-009400E3001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D5006F-004A-4C4F-8147-00BD00E6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D200DF-006B-4926-9244-0069003D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FC001B-0044-43E9-83AB-003D00F8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670006-0047-489E-8589-004C00B0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340052-00A9-4F0E-A677-003A00C4002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FD00DE-00BD-4A27-AC31-00DE00BC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88009B-008D-4B60-9461-0072001C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5B0043-004B-4E2E-AE74-004400E7003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0E0052-002B-4F27-AA7E-00D8007E000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A3000B-00F9-43ED-A52C-001A003000E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4800FD-00DD-4B0B-A333-0042007D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9C004E-0068-438D-9C34-00240042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38001B-000B-4A51-817C-00B9002600E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4400CC-0052-492F-BE97-00470036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B10023-00B7-41EC-B30C-00B9000F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960022-00F1-44B0-B6DF-00A30048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2200A2-00BF-4DE7-89F8-00A300DB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0B0068-0018-493B-BEAE-004B00E900F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D100C4-000A-49D8-9168-00E60021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710098-0079-4D59-9E5D-00570068005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EF005E-007D-4BFA-82D9-00DB003B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E900AD-007B-4EC2-A2A3-001300AA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EF0047-00C1-499D-AE2E-00FC0093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6D00F4-0089-4B18-8F42-00F1009E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B200AF-0007-474C-956A-00A900CF00C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DB005C-0000-443E-89A5-005300C200B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430021-0097-481A-A3CF-00500059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6100BB-00B9-409C-AC30-00C50012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1D0086-00CF-496B-93FA-00200064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6E00AB-00ED-4BDA-A3AD-009000DA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C900A3-00C1-4C93-8C49-00A000FB004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AA00D0-00D2-4922-943F-0017006800D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5200BE-0005-42C0-94A5-007F00F1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820028-00CD-493C-AEBF-0022004F00D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5D0025-0085-4B89-BE25-00E200C8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4400BA-009D-4B0E-A80E-00CC003C00E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1E00A1-00A4-4D3E-88FD-00E50039008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5A00B1-0000-4F91-AAB6-00D800C300F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0500AF-00DB-4F18-9E73-00B60093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A70069-00CF-4519-B0C7-0015007C001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E50064-0096-4FF2-B24B-00F5004E000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060045-00C5-453D-9B77-0014003C005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H32</xm:sqref>
        </x14:conditionalFormatting>
        <x14:conditionalFormatting xmlns:xm="http://schemas.microsoft.com/office/excel/2006/main">
          <x14:cfRule type="cellIs" priority="4" operator="equal" id="{00ED0076-0008-40D6-A652-005800FB005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620044-007B-425A-AB9A-0012008B008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2A00A1-000D-42D0-8A64-00A8003900C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D4008C-005A-4D7B-AE6B-001500B6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710018-00BA-48ED-A8A3-004400E5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6E0001-0052-40A5-A937-000E002A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000085-00CC-40B7-BBD0-002A00AA008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4900D1-0013-40F4-B4BF-0087009A008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160056-008C-49D0-AE43-00740016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4200CA-00B7-4AB6-9FE8-00B50064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420018-0023-4DC0-BA82-009D00F4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AB00FB-0011-49B3-8F5B-0040009F00B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B3000E-00E7-43FC-AD09-00910070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DB0044-00D8-467A-8ABC-000E00C3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C200D0-000C-4A05-9ABA-00F300E200C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49000A-0070-4E21-A604-00740010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CE008F-004F-4A82-B3AA-0041009B00E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430068-0015-4D76-9391-00D1009E001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1300BF-00A1-4568-A68B-00D1005C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83001B-007C-46A3-8F58-0072003300B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BE0068-00EF-43AB-BC88-0060005C001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460047-00B3-4C4E-8B0E-004B0039008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6A008B-0001-4DB9-A892-00420018000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90005C-0058-4D79-B791-003D00FD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39001E-0091-46AB-8E32-002900BC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2C005F-0084-451D-BAA3-003D006900C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D800C1-002F-4AA3-97B9-00A400A1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0B0035-000C-4B56-B85B-00B000FE002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BA00AD-008A-4AF0-A47D-006C005E00C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0B003D-0032-466E-83F5-00D300EA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3C004F-0023-4A10-BC0B-006200E100D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D40083-0016-4D0C-A44C-00E100FF002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6D001F-00F5-4779-9EE3-004800EF007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F90059-00BC-4525-9A94-007E00F300D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FF00EA-00BF-4ADE-895C-007000BB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57009F-00FA-41E2-A385-007700CC00B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BD00D0-00DC-40DD-A090-00BC00E800E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A800EE-0064-4F0A-B016-000B004E00C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DD00FE-0040-471E-B022-0056005E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580046-0047-4C6F-A7FF-00A80075000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AE00CA-008A-4EDF-9E4A-00BA0003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59008B-0090-4D39-844D-00A200D500D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2E00EA-0056-4A22-A25D-005800E100E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090092-0064-44D9-955D-001D009200C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B000F4-00E0-4CD7-8074-0016004C006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160048-001F-4D27-A479-00930096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C10051-000D-4FF6-9BB5-002300A0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390081-008D-41D2-AC70-00FB006E009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2C0060-0073-4F77-87BC-007F009700D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130047-0063-4B13-B532-001B00F4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1600BA-0087-4377-A7B5-0036006A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1B0001-0010-4542-A73D-008E00B500F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FE004B-002C-43F4-8FAB-00CC008100A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C0047-0076-4EC9-8E7E-002F0066002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F9006D-007F-4B04-896E-00C5007D00E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B30092-00C3-4F0C-840C-00C100FC003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AB0037-001E-418A-8BCF-00D2005E004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BD001A-0025-4BDD-9BAB-00DE0066008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9400A0-0082-465F-A34B-001500E0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68003E-009C-4C24-8A43-000A0061007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B30030-00D8-422E-9D17-00A1001000F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D600D9-001B-4134-8C80-0001000E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EF00EF-001D-4670-A4D3-007D00EE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90000B-00B7-4996-9C6A-007900F9007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C300A9-0045-4A84-A206-001500AC00C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C1005E-00B7-44C6-979C-00DE00AA005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770005-000B-40F8-B576-001C00DB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FE002B-0025-4936-B37F-001A007E000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DA0019-009E-4F86-A595-00F4004100D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5500D0-00C1-4DAF-B621-006200F8004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H42</xm:sqref>
        </x14:conditionalFormatting>
        <x14:conditionalFormatting xmlns:xm="http://schemas.microsoft.com/office/excel/2006/main">
          <x14:cfRule type="cellIs" priority="4" operator="equal" id="{00FD000C-0070-4EF8-A645-006B00EC009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H43</xm:sqref>
        </x14:conditionalFormatting>
        <x14:conditionalFormatting xmlns:xm="http://schemas.microsoft.com/office/excel/2006/main">
          <x14:cfRule type="cellIs" priority="4" operator="equal" id="{001D0022-00C3-4D4B-963C-0098002600E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FD0065-008D-48B5-A514-00740017000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H44</xm:sqref>
        </x14:conditionalFormatting>
        <x14:conditionalFormatting xmlns:xm="http://schemas.microsoft.com/office/excel/2006/main">
          <x14:cfRule type="cellIs" priority="4" operator="equal" id="{0025008A-00DC-4589-998A-000C00C8008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5300BD-00C6-4265-8203-00BA00F500C8}">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H5:H150 A9:G9</xm:sqref>
        </x14:conditionalFormatting>
        <x14:conditionalFormatting xmlns:xm="http://schemas.microsoft.com/office/excel/2006/main">
          <x14:cfRule type="cellIs" priority="3" operator="equal" id="{001D0055-009A-4819-9311-0078005500EC}">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DC0064-000E-4657-A8E0-00A800C900B1}">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140084-009B-4B4C-A9BB-0011007000D6}">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F20049-0092-4B05-8675-00D5003F0090}">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0D001E-007F-465B-90BA-002A00C100E8}">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AB007C-00D7-4AD5-860B-007300C70049}">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BA00A8-008E-4929-AA97-000A008E0047}">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F700C5-00F8-4E0F-A3D1-00AF007D00CD}">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B70022-0017-406E-ACC2-00F800EF00B9}">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B4005E-00D4-456D-9FF8-0057009500DE}">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C40045-00F0-43F6-8D00-004800680062}">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A70074-005C-4AED-A387-009700F5006D}">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610071-00DE-4E83-AFCF-00BC006C004B}">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FE0095-0072-4F9C-B8AC-001400C80073}">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3A0095-00CF-4ECD-9146-008A00DD00DA}">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D30059-002A-4488-80CD-00B6002C00C4}">
            <xm:f>"1 - Ошибка проектировщика"</xm:f>
            <x14:dxf>
              <font/>
              <fill>
                <patternFill patternType="solid">
                  <fgColor rgb="FFFFF2CC"/>
                  <bgColor rgb="FFFFF2CC"/>
                </patternFill>
              </fill>
              <border>
                <left style="none"/>
                <right style="none"/>
                <top style="none"/>
                <bottom style="none"/>
                <diagonal style="none"/>
              </border>
            </x14:dxf>
          </x14:cfRule>
          <xm:sqref>H22:H26</xm:sqref>
        </x14:conditionalFormatting>
        <x14:conditionalFormatting xmlns:xm="http://schemas.microsoft.com/office/excel/2006/main">
          <x14:cfRule type="cellIs" priority="3" operator="equal" id="{0066007C-00FD-40F3-8B5C-008C00150097}">
            <xm:f>"1 - Ошибка проектировщика"</xm:f>
            <x14:dxf>
              <font/>
              <fill>
                <patternFill patternType="solid">
                  <fgColor rgb="FFFFF2CC"/>
                  <bgColor rgb="FFFFF2CC"/>
                </patternFill>
              </fill>
              <border>
                <left style="none"/>
                <right style="none"/>
                <top style="none"/>
                <bottom style="none"/>
                <diagonal style="none"/>
              </border>
            </x14:dxf>
          </x14:cfRule>
          <xm:sqref>H22:H23</xm:sqref>
        </x14:conditionalFormatting>
        <x14:conditionalFormatting xmlns:xm="http://schemas.microsoft.com/office/excel/2006/main">
          <x14:cfRule type="cellIs" priority="3" operator="equal" id="{00DD0061-00DC-4503-993A-0047009000C6}">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7F00C0-0043-4EBA-A917-00AE00EB00B9}">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3800CA-008A-43A1-B1C2-00310076006F}">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1A00F8-00CE-4454-8153-00520057009F}">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D4003F-00DE-4E1B-9D10-007D003F005F}">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A10002-001A-4D31-979E-005A00EE00C9}">
            <xm:f>"1 - Ошибка проектировщика"</xm:f>
            <x14:dxf>
              <font/>
              <fill>
                <patternFill patternType="solid">
                  <fgColor rgb="FFFFF2CC"/>
                  <bgColor rgb="FFFFF2CC"/>
                </patternFill>
              </fill>
              <border>
                <left style="none"/>
                <right style="none"/>
                <top style="none"/>
                <bottom style="none"/>
                <diagonal style="none"/>
              </border>
            </x14:dxf>
          </x14:cfRule>
          <xm:sqref>H24:H25</xm:sqref>
        </x14:conditionalFormatting>
        <x14:conditionalFormatting xmlns:xm="http://schemas.microsoft.com/office/excel/2006/main">
          <x14:cfRule type="cellIs" priority="3" operator="equal" id="{005C006A-0063-49BD-AE3D-009800330091}">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EA0029-00E7-478B-94B5-00EE00BC00BA}">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4D0016-008B-4184-8344-004C00A60026}">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1C004C-00D3-4F8B-B212-00D000710079}">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010020-00B8-4A47-BD53-004E00E40006}">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1C00EA-0039-4CF6-A2DC-0010000F0075}">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3B00B0-0075-46C1-BA82-005E003600DF}">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5A008E-0032-4653-8678-00E6008000E6}">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0A005F-003E-4695-B893-001E00DC0016}">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870060-00F4-46A8-8B9B-000A006F004D}">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190026-009A-4333-BABE-00EA00BE002A}">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5500C8-0019-413E-A08E-008B000C001B}">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720094-0012-4425-9D1D-00B300E600F5}">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BC00B2-0016-4C92-8DFF-00B6009E0082}">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520021-00CE-4E37-B1E9-00A8009C00D4}">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BB006E-0089-4DC5-8510-00C000AC00DB}">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B60007-00DA-4B34-8A2B-00450021006F}">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700C7-0092-49D3-9F73-00E000BD0078}">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1900B8-00D1-4B3E-8B0E-00AF006F002F}">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7100FE-00A1-4E01-B159-00320078007D}">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9600AC-000C-4D1D-B6A4-0005004300C2}">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E0044-0068-411F-9A55-00A1008D00C9}">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2002F-006C-49C4-BC68-00B400F300D8}">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C50057-0083-4702-9CAA-0085006100E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33007A-0068-4969-BFA5-00BB005D00C6}">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5B0063-0013-4E83-A6B1-00CF001B00F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69000D-00A0-4584-B746-007100170007}">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DC00C9-00A7-4715-9780-004F00920002}">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E200A0-003A-45ED-8043-00C000850004}">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8A0034-0059-4A83-AABD-00F600700055}">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48005E-0063-4E46-8C77-005600A50071}">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5800E7-0016-4354-9B52-004C00AD00F6}">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36006A-0066-44E1-BABD-00C600A7009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2B00E4-0043-44BA-8062-000F006000D6}">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940076-007E-4D9E-9995-0020003A00E8}">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7400D8-0087-4DD9-A633-009F00C3002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DB0046-0066-4505-912B-00FC009E002E}">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8100AB-001A-4F98-914E-0035005500C6}">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750086-0026-4C49-BEF4-00AF00CB0054}">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DB0036-00CD-4AAD-BD5F-00F5002600E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E004C-0032-4898-A1F9-00EB0032006C}">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000A1-008A-4F9C-ABAA-00DF00820087}">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F0014-0069-4176-9CF2-00E300500056}">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430018-0057-4FD7-95A7-00210009008F}">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BD0080-0000-4835-8681-00B400030089}">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3F000F-007E-41E9-A0CF-00DD005F0082}">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EB00A4-00F3-4B5B-8EA1-00DF00F200CE}">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A70017-003F-491D-BC8D-002700C600FD}">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4E0035-0048-4FCB-A057-00C800CB0043}">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5F00D0-007B-4D90-A81D-006C001200A7}">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A000B4-0048-4CA3-8934-00A400AF006D}">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5E00D3-008B-441B-83CC-007400DB000E}">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8B006F-000C-41E4-A6AA-00D6009B0056}">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C5000E-00ED-4657-8ACE-001C00DC001E}">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0900DF-0042-46FA-A4D8-008E00B2009C}">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340096-0008-43DE-A605-00350053001D}">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970013-00C5-4679-8E98-0056006D00A3}">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B900BE-0054-471C-B002-0046002F00A1}">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AB000A-00D8-408E-A72A-00F8004C0006}">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EA003E-007A-4847-8E29-00E4003F002B}">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FB00F8-0085-475A-A5D2-0072009400E7}">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99008A-00B2-4193-BBB2-00F4003E00B4}">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860038-00A4-4C5A-A128-009A008200FE}">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7E0015-00CE-4196-AF2C-0090001C00E3}">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C000B8-00D6-400C-B2A8-00DE00870063}">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5E0041-001B-485F-BB05-009100AD0015}">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64007E-0022-4580-9C23-00EA00DC009E}">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400053-00A3-46DD-9DB3-008E000E003E}">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1D00F7-00B5-4E08-9A73-00FD0031002A}">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420020-0006-4DA4-9C53-00C500880062}">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6B00C7-00B9-442D-9B63-003A000A00E2}">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2300E4-0093-43F9-8AA9-0040005500C7}">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F900EA-0051-4597-8213-005A00E100C5}">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9800BF-00DB-4CB5-A3C5-00BB00AF00D9}">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7A007E-00C2-4BB3-BCB1-00FB00FA00E6}">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170034-0003-4D52-8CD1-001F00BF0017}">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B80075-00CE-42DF-B8A4-00E4008E00E5}">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F200CB-00F5-4E0C-B4EE-00360031007D}">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9F001D-0084-4D88-B18C-000500C600EF}">
            <xm:f>"1 - Ошибка проектировщика"</xm:f>
            <x14:dxf>
              <font/>
              <fill>
                <patternFill patternType="solid">
                  <fgColor rgb="FFFFF2CC"/>
                  <bgColor rgb="FFFFF2CC"/>
                </patternFill>
              </fill>
              <border>
                <left style="none"/>
                <right style="none"/>
                <top style="none"/>
                <bottom style="none"/>
                <diagonal style="none"/>
              </border>
            </x14:dxf>
          </x14:cfRule>
          <xm:sqref>H32</xm:sqref>
        </x14:conditionalFormatting>
        <x14:conditionalFormatting xmlns:xm="http://schemas.microsoft.com/office/excel/2006/main">
          <x14:cfRule type="cellIs" priority="3" operator="equal" id="{002400AD-00E4-4B3F-A987-00B0003C0043}">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DD0009-0016-4560-8A10-00A000910072}">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240046-00DB-4235-A7BE-0010003F0047}">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1200C9-00E4-4ACF-ACBA-00C7004B00A1}">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CF0084-0055-405D-B35C-00A800790020}">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810024-0029-4C3A-B70E-0020002400E6}">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B100C2-001B-4B10-BCC2-00D500340069}">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8D0048-00A4-486D-BF68-00DB00890066}">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2C0049-0071-4E45-A5B3-00ED00F0001D}">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FB0051-0096-4D92-BBE0-007200690095}">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A8008C-005C-4E41-8077-0099002600CB}">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2800E0-0026-4C0B-A3C2-00DE006700E5}">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D40088-00EB-443E-BF65-00A200CD0017}">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5C00E2-00F5-4991-AA1D-00A400FB0054}">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BD0005-00C4-4FD8-B6A5-0037007C001C}">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21005F-00F1-410A-8B93-001000E3002B}">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4200D1-0006-41ED-A142-007D000200BE}">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8600EF-000B-476A-982B-002900750001}">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16001D-00E9-4FEA-B4ED-00E400260087}">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DD00F8-00AC-431E-BB2F-004D002D00CD}">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7C00DE-00AB-427B-940E-00DA007500AE}">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9A0011-00FE-4012-BCB6-000F00070020}">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AB0025-0016-44DE-9449-00F900F50024}">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CD003F-007A-4C1E-A1DC-008200720044}">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E400E8-0047-46C4-8EE9-0069001900F0}">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1900FA-0080-4DF5-B4CE-006F00F7004E}">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4E00FF-004D-480A-BCA3-002800F40075}">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EC00AB-00F0-4FFC-8995-00B1008100BF}">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900B3-003F-485B-BB50-00570014000A}">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170045-0004-43A2-9D51-000900220036}">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7A0051-0069-4FBB-8244-006A006D00F8}">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FC00D3-0003-49F2-BAD0-0058000200EB}">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0001B-007E-466A-B1F4-00CB002A0017}">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210059-0011-4A29-BA81-00CC002500A0}">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1800B4-0074-412D-87BA-002300C3007E}">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270065-00D2-4D10-A165-00FF000C0076}">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4E0007-00B5-4DAE-B231-009A003000FC}">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620024-00E9-47E4-A3F4-009000D300DA}">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3300F2-0050-46BC-BE5E-009C004800AD}">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BF0094-0001-4FC3-B86E-009C00F1005C}">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BE002F-002D-42E3-825F-0026002E0032}">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560046-00E6-42A9-8887-00C100BF0000}">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8F001D-0022-4332-AEE3-003000E2002E}">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ED0095-008F-47BB-A018-00FB00B90013}">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E8005F-00FC-4EE8-8FED-00CD00BB00BD}">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3400BB-0013-4906-B7EA-00CC002000BC}">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2000B7-003C-430D-838F-001F00EB00F5}">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FF009E-008B-4142-A9C0-00F600B200F6}">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240018-00FF-4168-8E2F-00A0006B0047}">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ED005B-0044-48F7-8E4C-008900E40020}">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AC005C-00CC-43B6-B9F2-0015007A002F}">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2400C0-00FB-46DD-A7F7-005D0052007E}">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8000F3-006C-4A60-8B80-005400600067}">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EF0035-0001-4DC0-BB1E-00A6007C0050}">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9400DE-0087-4916-8244-002B004A007B}">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9E00DB-0015-4937-95DF-0055003C00D9}">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EB0055-0060-429B-AB13-006D002F0075}">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79008B-0068-4FFD-974B-003300FC00DC}">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16005D-0089-453D-B015-00AB00B600B2}">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3C009B-00A8-48C7-A0EB-00CD00B200C5}">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46005D-0067-4169-A4E8-0012000900D7}">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AC00DA-006E-4FF9-AD2C-00E20091006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D40078-00D1-420E-8D8F-007400850024}">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40087-006C-44ED-9E59-00D10045008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640025-0094-4B00-B2D9-003600990075}">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9A00CA-009F-4575-B0BF-00C500070025}">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940006-0074-4910-A8E7-00FC003F0024}">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B9006C-0065-4A44-BE93-00DE00D700BA}">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5B0063-00BD-4236-8F99-009800A200FE}">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EB00D4-0044-4EC7-99B3-007A002800C5}">
            <xm:f>"1 - Ошибка проектировщика"</xm:f>
            <x14:dxf>
              <font/>
              <fill>
                <patternFill patternType="solid">
                  <fgColor rgb="FFFFF2CC"/>
                  <bgColor rgb="FFFFF2CC"/>
                </patternFill>
              </fill>
              <border>
                <left style="none"/>
                <right style="none"/>
                <top style="none"/>
                <bottom style="none"/>
                <diagonal style="none"/>
              </border>
            </x14:dxf>
          </x14:cfRule>
          <xm:sqref>H42</xm:sqref>
        </x14:conditionalFormatting>
        <x14:conditionalFormatting xmlns:xm="http://schemas.microsoft.com/office/excel/2006/main">
          <x14:cfRule type="cellIs" priority="3" operator="equal" id="{00FF0028-0024-4045-BE22-001D00D00083}">
            <xm:f>"1 - Ошибка проектировщика"</xm:f>
            <x14:dxf>
              <font/>
              <fill>
                <patternFill patternType="solid">
                  <fgColor rgb="FFFFF2CC"/>
                  <bgColor rgb="FFFFF2CC"/>
                </patternFill>
              </fill>
              <border>
                <left style="none"/>
                <right style="none"/>
                <top style="none"/>
                <bottom style="none"/>
                <diagonal style="none"/>
              </border>
            </x14:dxf>
          </x14:cfRule>
          <xm:sqref>H43</xm:sqref>
        </x14:conditionalFormatting>
        <x14:conditionalFormatting xmlns:xm="http://schemas.microsoft.com/office/excel/2006/main">
          <x14:cfRule type="cellIs" priority="3" operator="equal" id="{006A00F9-0012-456C-9260-00A6000600FB}">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140047-00CC-484F-9226-0069009100B5}">
            <xm:f>"1 - Ошибка проектировщика"</xm:f>
            <x14:dxf>
              <font/>
              <fill>
                <patternFill patternType="solid">
                  <fgColor rgb="FFFFF2CC"/>
                  <bgColor rgb="FFFFF2CC"/>
                </patternFill>
              </fill>
              <border>
                <left style="none"/>
                <right style="none"/>
                <top style="none"/>
                <bottom style="none"/>
                <diagonal style="none"/>
              </border>
            </x14:dxf>
          </x14:cfRule>
          <xm:sqref>H44</xm:sqref>
        </x14:conditionalFormatting>
        <x14:conditionalFormatting xmlns:xm="http://schemas.microsoft.com/office/excel/2006/main">
          <x14:cfRule type="cellIs" priority="3" operator="equal" id="{008900A6-0023-4D05-A2EC-004E00C100F4}">
            <xm:f>"1 - Ошибка проектировщика"</xm:f>
            <x14:dxf>
              <font/>
              <fill>
                <patternFill patternType="solid">
                  <fgColor rgb="FFFFF2CC"/>
                  <bgColor rgb="FFFFF2CC"/>
                </patternFill>
              </fill>
              <border>
                <left style="none"/>
                <right style="none"/>
                <top style="none"/>
                <bottom style="none"/>
                <diagonal style="none"/>
              </border>
            </x14:dxf>
          </x14:cfRule>
          <xm:sqref>H45</xm:sqref>
        </x14:conditionalFormatting>
        <x14:conditionalFormatting xmlns:xm="http://schemas.microsoft.com/office/excel/2006/main">
          <x14:cfRule type="cellIs" priority="3" operator="equal" id="{00E30037-0045-48E8-84E6-001D00C400F3}">
            <xm:f>"1 - Ошибка проектировщика"</xm:f>
            <x14:dxf>
              <font/>
              <fill>
                <patternFill patternType="solid">
                  <fgColor rgb="FFFFF2CC"/>
                  <bgColor rgb="FFFFF2CC"/>
                </patternFill>
              </fill>
              <border>
                <left style="none"/>
                <right style="none"/>
                <top style="none"/>
                <bottom style="none"/>
                <diagonal style="none"/>
              </border>
            </x14:dxf>
          </x14:cfRule>
          <xm:sqref>H50</xm:sqref>
        </x14:conditionalFormatting>
        <x14:conditionalFormatting xmlns:xm="http://schemas.microsoft.com/office/excel/2006/main">
          <x14:cfRule type="containsText" priority="2" operator="containsText" text="повторно" id="{00A50022-001C-4EF0-837F-002300DE004B}">
            <xm:f>NOT(ISERROR(SEARCH(("повторно"),(K3))))</xm:f>
            <x14:dxf>
              <font/>
              <fill>
                <patternFill patternType="solid">
                  <fgColor rgb="FFEA9999"/>
                  <bgColor rgb="FFEA9999"/>
                </patternFill>
              </fill>
              <border>
                <left style="none"/>
                <right style="none"/>
                <top style="none"/>
                <bottom style="none"/>
                <diagonal style="none"/>
              </border>
            </x14:dxf>
          </x14:cfRule>
          <xm:sqref>K3 K5:K44 K46:K150 K46</xm:sqref>
        </x14:conditionalFormatting>
        <x14:conditionalFormatting xmlns:xm="http://schemas.microsoft.com/office/excel/2006/main">
          <x14:cfRule type="containsText" priority="2" operator="containsText" text="повторно" id="{004C0010-00D8-4058-B82F-0091008B00AD}">
            <xm:f>NOT(ISERROR(SEARCH(("повторно"),(K3))))</xm:f>
            <x14:dxf>
              <font/>
              <fill>
                <patternFill patternType="solid">
                  <fgColor rgb="FFEA9999"/>
                  <bgColor rgb="FFEA9999"/>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2" operator="containsText" text="повторно" id="{00750027-00AE-4282-9613-0008005F0099}">
            <xm:f>NOT(ISERROR(SEARCH(("повторно"),(K3))))</xm:f>
            <x14:dxf>
              <font/>
              <fill>
                <patternFill patternType="solid">
                  <fgColor rgb="FFEA9999"/>
                  <bgColor rgb="FFEA9999"/>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2" operator="containsText" text="повторно" id="{00D5003E-00E5-4389-9398-00AE00440072}">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2A0059-00AE-477D-B4FC-008C006100C3}">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5B00DE-0037-46C2-8DD6-002700EA003A}">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07008E-0021-4C95-A6DD-00FA00E60096}">
            <xm:f>NOT(ISERROR(SEARCH(("повторно"),(K3))))</xm:f>
            <x14:dxf>
              <font/>
              <fill>
                <patternFill patternType="solid">
                  <fgColor rgb="FFEA9999"/>
                  <bgColor rgb="FFEA9999"/>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2" operator="containsText" text="повторно" id="{00E500C4-00A0-4F21-9A08-0062003C0066}">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3900A8-00F2-47FF-AED9-009900510001}">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9D00FB-00AA-4D07-AADF-00CB00CF00DD}">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7C002D-0044-4816-BD0C-00B600F50090}">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300086-0030-4C2F-A5FF-006C008F0080}">
            <xm:f>NOT(ISERROR(SEARCH(("повторно"),(K3))))</xm:f>
            <x14:dxf>
              <font/>
              <fill>
                <patternFill patternType="solid">
                  <fgColor rgb="FFEA9999"/>
                  <bgColor rgb="FFEA9999"/>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2" operator="containsText" text="повторно" id="{00EF00BA-0056-4412-A55A-00AE001F0081}">
            <xm:f>NOT(ISERROR(SEARCH(("повторно"),(K3))))</xm:f>
            <x14:dxf>
              <font/>
              <fill>
                <patternFill patternType="solid">
                  <fgColor rgb="FFEA9999"/>
                  <bgColor rgb="FFEA9999"/>
                </patternFill>
              </fill>
              <border>
                <left style="none"/>
                <right style="none"/>
                <top style="none"/>
                <bottom style="none"/>
                <diagonal style="none"/>
              </border>
            </x14:dxf>
          </x14:cfRule>
          <xm:sqref>K47 K47</xm:sqref>
        </x14:conditionalFormatting>
        <x14:conditionalFormatting xmlns:xm="http://schemas.microsoft.com/office/excel/2006/main">
          <x14:cfRule type="containsText" priority="2" operator="containsText" text="повторно" id="{00C000CA-0089-4130-A0CC-008E00860026}">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440011-0013-4BC4-B372-00E60080007E}">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2F0001-006C-48AE-81E5-00E6007D00A2}">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2B008D-006B-4A05-A541-00B000AF008C}">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2300E1-0023-46A5-A842-0058001B00F1}">
            <xm:f>NOT(ISERROR(SEARCH(("повторно"),(K3))))</xm:f>
            <x14:dxf>
              <font/>
              <fill>
                <patternFill patternType="solid">
                  <fgColor rgb="FFEA9999"/>
                  <bgColor rgb="FFEA9999"/>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2" operator="containsText" text="повторно" id="{007C00AC-00CA-4FDA-BB8C-00B800C700A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B0025-004E-4FFF-8FAB-004D0092004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31002E-00B6-4640-98DE-002900D500FD}">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4D009A-0034-48AA-8A64-0052008700D1}">
            <xm:f>NOT(ISERROR(SEARCH(("повторно"),(K3))))</xm:f>
            <x14:dxf>
              <font/>
              <fill>
                <patternFill patternType="solid">
                  <fgColor rgb="FFEA9999"/>
                  <bgColor rgb="FFEA9999"/>
                </patternFill>
              </fill>
              <border>
                <left style="none"/>
                <right style="none"/>
                <top style="none"/>
                <bottom style="none"/>
                <diagonal style="none"/>
              </border>
            </x14:dxf>
          </x14:cfRule>
          <xm:sqref>K48 K48</xm:sqref>
        </x14:conditionalFormatting>
        <x14:conditionalFormatting xmlns:xm="http://schemas.microsoft.com/office/excel/2006/main">
          <x14:cfRule type="containsText" priority="2" operator="containsText" text="повторно" id="{00640052-0062-431C-94D3-00B5005200FB}">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EC007E-007E-43EE-B61A-005900A000F4}">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2F00C6-001D-4B5D-8264-00EF00A70054}">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48009C-003F-494C-AC4A-00A5001800A4}">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A80012-0070-43B3-B6DC-001E00510092}">
            <xm:f>NOT(ISERROR(SEARCH(("повторно"),(K3))))</xm:f>
            <x14:dxf>
              <font/>
              <fill>
                <patternFill patternType="solid">
                  <fgColor rgb="FFEA9999"/>
                  <bgColor rgb="FFEA9999"/>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2" operator="containsText" text="повторно" id="{003E00EB-001A-46EA-8933-009B006C0010}">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9C004E-0099-4CF7-BB02-00D300DA00C1}">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2" operator="containsText" text="повторно" id="{00C50046-0086-4E33-98E3-00EA00F300B1}">
            <xm:f>NOT(ISERROR(SEARCH(("повторно"),(K3))))</xm:f>
            <x14:dxf>
              <font/>
              <fill>
                <patternFill patternType="solid">
                  <fgColor rgb="FFEA9999"/>
                  <bgColor rgb="FFEA9999"/>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E50033-0086-44D4-9283-0073006400D8}">
            <xm:f>NOT(ISERROR(SEARCH(("снято"),(K3))))</xm:f>
            <x14:dxf>
              <font/>
              <fill>
                <patternFill patternType="solid">
                  <fgColor rgb="FF93C47D"/>
                  <bgColor rgb="FF93C47D"/>
                </patternFill>
              </fill>
              <border>
                <left style="none"/>
                <right style="none"/>
                <top style="none"/>
                <bottom style="none"/>
                <diagonal style="none"/>
              </border>
            </x14:dxf>
          </x14:cfRule>
          <xm:sqref>K3 K5:K44 K46:K150 K46</xm:sqref>
        </x14:conditionalFormatting>
        <x14:conditionalFormatting xmlns:xm="http://schemas.microsoft.com/office/excel/2006/main">
          <x14:cfRule type="containsText" priority="1" operator="containsText" text="снято" id="{00AA001B-00CF-40E9-9585-00E400CF00F2}">
            <xm:f>NOT(ISERROR(SEARCH(("снято"),(K3))))</xm:f>
            <x14:dxf>
              <font/>
              <fill>
                <patternFill patternType="solid">
                  <fgColor rgb="FF93C47D"/>
                  <bgColor rgb="FF93C47D"/>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1" operator="containsText" text="снято" id="{0038003C-0017-4F87-9DF9-00C900EE00A9}">
            <xm:f>NOT(ISERROR(SEARCH(("снято"),(K3))))</xm:f>
            <x14:dxf>
              <font/>
              <fill>
                <patternFill patternType="solid">
                  <fgColor rgb="FF93C47D"/>
                  <bgColor rgb="FF93C47D"/>
                </patternFill>
              </fill>
              <border>
                <left style="none"/>
                <right style="none"/>
                <top style="none"/>
                <bottom style="none"/>
                <diagonal style="none"/>
              </border>
            </x14:dxf>
          </x14:cfRule>
          <xm:sqref>K43</xm:sqref>
        </x14:conditionalFormatting>
        <x14:conditionalFormatting xmlns:xm="http://schemas.microsoft.com/office/excel/2006/main">
          <x14:cfRule type="containsText" priority="1" operator="containsText" text="снято" id="{00850003-007C-4CAD-AF17-00360027000B}">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EE009A-0044-48FC-8A7C-0011007600E0}">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F600A7-00E6-464D-B407-00CB007E0013}">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930093-00D3-4688-A907-0096007000D4}">
            <xm:f>NOT(ISERROR(SEARCH(("снято"),(K3))))</xm:f>
            <x14:dxf>
              <font/>
              <fill>
                <patternFill patternType="solid">
                  <fgColor rgb="FF93C47D"/>
                  <bgColor rgb="FF93C47D"/>
                </patternFill>
              </fill>
              <border>
                <left style="none"/>
                <right style="none"/>
                <top style="none"/>
                <bottom style="none"/>
                <diagonal style="none"/>
              </border>
            </x14:dxf>
          </x14:cfRule>
          <xm:sqref>K44</xm:sqref>
        </x14:conditionalFormatting>
        <x14:conditionalFormatting xmlns:xm="http://schemas.microsoft.com/office/excel/2006/main">
          <x14:cfRule type="containsText" priority="1" operator="containsText" text="снято" id="{0027002D-00D4-4146-B04A-00D100CA00FA}">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960035-0076-4982-8217-00DC003E004A}">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BA0037-0039-44E6-8706-0092000000F4}">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9A00C5-00A9-44A0-B8EB-001500CD00AA}">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B400E0-006F-4D6A-A57D-004200960073}">
            <xm:f>NOT(ISERROR(SEARCH(("снято"),(K3))))</xm:f>
            <x14:dxf>
              <font/>
              <fill>
                <patternFill patternType="solid">
                  <fgColor rgb="FF93C47D"/>
                  <bgColor rgb="FF93C47D"/>
                </patternFill>
              </fill>
              <border>
                <left style="none"/>
                <right style="none"/>
                <top style="none"/>
                <bottom style="none"/>
                <diagonal style="none"/>
              </border>
            </x14:dxf>
          </x14:cfRule>
          <xm:sqref>K46</xm:sqref>
        </x14:conditionalFormatting>
        <x14:conditionalFormatting xmlns:xm="http://schemas.microsoft.com/office/excel/2006/main">
          <x14:cfRule type="containsText" priority="1" operator="containsText" text="снято" id="{002600C5-0031-4C32-A725-00FB00BC00AD}">
            <xm:f>NOT(ISERROR(SEARCH(("снято"),(K3))))</xm:f>
            <x14:dxf>
              <font/>
              <fill>
                <patternFill patternType="solid">
                  <fgColor rgb="FF93C47D"/>
                  <bgColor rgb="FF93C47D"/>
                </patternFill>
              </fill>
              <border>
                <left style="none"/>
                <right style="none"/>
                <top style="none"/>
                <bottom style="none"/>
                <diagonal style="none"/>
              </border>
            </x14:dxf>
          </x14:cfRule>
          <xm:sqref>K47 K47</xm:sqref>
        </x14:conditionalFormatting>
        <x14:conditionalFormatting xmlns:xm="http://schemas.microsoft.com/office/excel/2006/main">
          <x14:cfRule type="containsText" priority="1" operator="containsText" text="снято" id="{003B00D2-009E-4F91-A8EF-006700580031}">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0400A7-0032-4E91-97CB-006D00E8006C}">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0500E7-009E-4458-82D3-00BD00E900C8}">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4500B3-00FA-4A13-884F-003400E2005A}">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25001F-002F-44B9-AB9C-005D001B0052}">
            <xm:f>NOT(ISERROR(SEARCH(("снято"),(K3))))</xm:f>
            <x14:dxf>
              <font/>
              <fill>
                <patternFill patternType="solid">
                  <fgColor rgb="FF93C47D"/>
                  <bgColor rgb="FF93C47D"/>
                </patternFill>
              </fill>
              <border>
                <left style="none"/>
                <right style="none"/>
                <top style="none"/>
                <bottom style="none"/>
                <diagonal style="none"/>
              </border>
            </x14:dxf>
          </x14:cfRule>
          <xm:sqref>K47</xm:sqref>
        </x14:conditionalFormatting>
        <x14:conditionalFormatting xmlns:xm="http://schemas.microsoft.com/office/excel/2006/main">
          <x14:cfRule type="containsText" priority="1" operator="containsText" text="снято" id="{008700AC-00D9-4DBF-A9BC-0032008C001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2001F-00A1-4D08-AB13-00BA006A00C2}">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F00DC-00A3-4E4D-BDEE-00EF00530083}">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80009D-00A2-4068-8149-0083003900BE}">
            <xm:f>NOT(ISERROR(SEARCH(("снято"),(K3))))</xm:f>
            <x14:dxf>
              <font/>
              <fill>
                <patternFill patternType="solid">
                  <fgColor rgb="FF93C47D"/>
                  <bgColor rgb="FF93C47D"/>
                </patternFill>
              </fill>
              <border>
                <left style="none"/>
                <right style="none"/>
                <top style="none"/>
                <bottom style="none"/>
                <diagonal style="none"/>
              </border>
            </x14:dxf>
          </x14:cfRule>
          <xm:sqref>K48 K48</xm:sqref>
        </x14:conditionalFormatting>
        <x14:conditionalFormatting xmlns:xm="http://schemas.microsoft.com/office/excel/2006/main">
          <x14:cfRule type="containsText" priority="1" operator="containsText" text="снято" id="{006A0075-00D5-41A8-88E6-002800CF002E}">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5300A9-00A3-4AD0-BB25-0084002F003F}">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FA00E3-00C6-483C-8180-00EA009900F6}">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3700E8-000E-4008-AD3C-0071006600FF}">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2400EF-0099-42E5-811C-0024001000DD}">
            <xm:f>NOT(ISERROR(SEARCH(("снято"),(K3))))</xm:f>
            <x14:dxf>
              <font/>
              <fill>
                <patternFill patternType="solid">
                  <fgColor rgb="FF93C47D"/>
                  <bgColor rgb="FF93C47D"/>
                </patternFill>
              </fill>
              <border>
                <left style="none"/>
                <right style="none"/>
                <top style="none"/>
                <bottom style="none"/>
                <diagonal style="none"/>
              </border>
            </x14:dxf>
          </x14:cfRule>
          <xm:sqref>K48</xm:sqref>
        </x14:conditionalFormatting>
        <x14:conditionalFormatting xmlns:xm="http://schemas.microsoft.com/office/excel/2006/main">
          <x14:cfRule type="containsText" priority="1" operator="containsText" text="снято" id="{000D00EC-0015-4216-809A-006B007300C8}">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9C00E4-0034-439D-A1E7-005100D600AE}">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4100DA-00EC-4364-931D-00040055009B}">
            <xm:f>NOT(ISERROR(SEARCH(("снято"),(K3))))</xm:f>
            <x14:dxf>
              <font/>
              <fill>
                <patternFill patternType="solid">
                  <fgColor rgb="FF93C47D"/>
                  <bgColor rgb="FF93C47D"/>
                </patternFill>
              </fill>
              <border>
                <left style="none"/>
                <right style="none"/>
                <top style="none"/>
                <bottom style="none"/>
                <diagonal style="none"/>
              </border>
            </x14:dxf>
          </x14:cfRule>
          <xm:sqref>K45</xm:sqref>
        </x14:conditionalFormatting>
        <x14:conditionalFormatting xmlns:xm="http://schemas.microsoft.com/office/excel/2006/main">
          <x14:cfRule type="containsText" priority="1" operator="containsText" text="снято" id="{00610007-00B6-4898-AAA7-00C700FF00FD}">
            <xm:f>NOT(ISERROR(SEARCH(("снято"),(K3))))</xm:f>
            <x14:dxf>
              <font/>
              <fill>
                <patternFill patternType="solid">
                  <fgColor rgb="FF93C47D"/>
                  <bgColor rgb="FF93C47D"/>
                </patternFill>
              </fill>
              <border>
                <left style="none"/>
                <right style="none"/>
                <top style="none"/>
                <bottom style="none"/>
                <diagonal style="none"/>
              </border>
            </x14:dxf>
          </x14:cfRule>
          <xm:sqref>K50</xm:sqref>
        </x14:conditionalFormatting>
      </x14:conditionalFormattings>
    </ext>
    <ext uri="{231B7EB2-2AFC-4442-B178-5FFDF5851E7C}">
      <userProtectedRanges>
        <userProtectedRange name="ШОВ" sqref="A10:N49">
          <users>
            <user id="1130000061714756" name="Ольга Шалаева"/>
          </users>
        </userProtectedRange>
      </userProtectedRanges>
    </ext>
  </extLst>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75" width="10"/>
    <col customWidth="1" min="2" max="2" style="775" width="18.629999999999999"/>
    <col customWidth="1" min="3" max="3" style="775" width="10.140625"/>
    <col customWidth="1" min="4" max="4" style="775" width="53.380000000000003"/>
    <col customWidth="1" min="5" max="5" style="775" width="60.28125"/>
    <col collapsed="1" customWidth="1" min="6" max="6" style="775" width="21.379999999999999"/>
    <col customWidth="1" hidden="1" min="7" max="8" outlineLevel="1" style="775" width="14.130000000000001"/>
    <col customWidth="1" min="9" max="9" style="775" width="13.7109375"/>
    <col min="10" max="11" style="775" width="12.630000000000001"/>
    <col customWidth="1" min="12" max="12" style="776" width="31.879999999999999"/>
    <col min="13" max="13" style="775" width="12.630000000000001"/>
    <col customWidth="1" min="14" max="14" style="775" width="52.00390625"/>
    <col customWidth="1" min="15" max="15" style="776" width="39.130000000000003"/>
    <col customWidth="1" min="16" max="16" style="775" width="16.379999999999999"/>
    <col customWidth="1" min="17" max="17" style="775" width="31.57421875"/>
    <col customWidth="1" min="18" max="18" style="776" width="22"/>
    <col customWidth="1" min="19" max="19" style="775" width="14.380000000000001"/>
    <col customWidth="1" min="20" max="20" style="775" width="26.879999999999999"/>
    <col customWidth="1" min="21" max="24" style="775" width="25.629999999999999"/>
    <col min="25" max="16384" style="775" width="12.630000000000001"/>
  </cols>
  <sheetData>
    <row r="1" ht="67.5" collapsed="1">
      <c r="A1" s="777" t="s">
        <v>250</v>
      </c>
      <c r="B1" s="777" t="s">
        <v>251</v>
      </c>
      <c r="C1" s="759" t="s">
        <v>252</v>
      </c>
      <c r="D1" s="759" t="s">
        <v>253</v>
      </c>
      <c r="E1" s="759" t="s">
        <v>254</v>
      </c>
      <c r="F1" s="759" t="s">
        <v>255</v>
      </c>
      <c r="G1" s="761" t="s">
        <v>256</v>
      </c>
      <c r="H1" s="761" t="s">
        <v>257</v>
      </c>
      <c r="I1" s="761" t="s">
        <v>4</v>
      </c>
      <c r="J1" s="759" t="s">
        <v>258</v>
      </c>
      <c r="K1" s="759" t="s">
        <v>259</v>
      </c>
      <c r="L1" s="762" t="s">
        <v>260</v>
      </c>
      <c r="M1" s="121" t="s">
        <v>261</v>
      </c>
      <c r="N1" s="121" t="s">
        <v>262</v>
      </c>
      <c r="O1" s="762" t="s">
        <v>260</v>
      </c>
      <c r="P1" s="122" t="s">
        <v>261</v>
      </c>
      <c r="Q1" s="122" t="s">
        <v>262</v>
      </c>
      <c r="R1" s="763" t="s">
        <v>263</v>
      </c>
      <c r="S1" s="123" t="s">
        <v>261</v>
      </c>
      <c r="T1" s="123" t="s">
        <v>262</v>
      </c>
      <c r="U1" s="121" t="s">
        <v>263</v>
      </c>
      <c r="V1" s="123" t="s">
        <v>261</v>
      </c>
      <c r="W1" s="123" t="s">
        <v>262</v>
      </c>
      <c r="X1" s="121" t="s">
        <v>263</v>
      </c>
    </row>
    <row r="2" ht="52.5" hidden="1" outlineLevel="1">
      <c r="A2" s="124"/>
      <c r="B2" s="125" t="s">
        <v>264</v>
      </c>
      <c r="C2" s="125" t="s">
        <v>264</v>
      </c>
      <c r="D2" s="126" t="s">
        <v>53</v>
      </c>
      <c r="E2" s="127"/>
      <c r="F2" s="124"/>
      <c r="G2" s="129"/>
      <c r="H2" s="130" t="s">
        <v>265</v>
      </c>
      <c r="I2" s="130" t="s">
        <v>12</v>
      </c>
      <c r="J2" s="130" t="s">
        <v>13</v>
      </c>
      <c r="K2" s="130" t="s">
        <v>15</v>
      </c>
      <c r="L2" s="559" t="s">
        <v>14</v>
      </c>
      <c r="M2" s="130" t="s">
        <v>16</v>
      </c>
      <c r="N2" s="130" t="s">
        <v>17</v>
      </c>
      <c r="O2" s="559" t="s">
        <v>18</v>
      </c>
      <c r="P2" s="130" t="s">
        <v>20</v>
      </c>
      <c r="Q2" s="130" t="s">
        <v>22</v>
      </c>
      <c r="R2" s="559" t="s">
        <v>23</v>
      </c>
      <c r="S2" s="130" t="s">
        <v>24</v>
      </c>
      <c r="T2" s="130" t="s">
        <v>26</v>
      </c>
      <c r="U2" s="130" t="s">
        <v>27</v>
      </c>
      <c r="V2" s="130" t="s">
        <v>28</v>
      </c>
      <c r="W2" s="130" t="s">
        <v>29</v>
      </c>
      <c r="X2" s="130" t="s">
        <v>31</v>
      </c>
    </row>
    <row r="3" ht="31.5" hidden="1" outlineLevel="1">
      <c r="A3" s="1"/>
      <c r="B3" s="18" t="s">
        <v>266</v>
      </c>
      <c r="C3" s="18" t="s">
        <v>267</v>
      </c>
      <c r="D3" s="18" t="s">
        <v>34</v>
      </c>
      <c r="E3" s="18"/>
      <c r="F3" s="18"/>
      <c r="G3" s="129"/>
      <c r="H3" s="520">
        <f>COUNTIF($H10:$H171,"1 - Несоответствие продуктовым требованиям ПИК-Стандарт")</f>
        <v>0</v>
      </c>
      <c r="I3" s="520">
        <f>COUNTIF($H10:$H171,"2 - Несоответствие Бренд-листам ПИК")</f>
        <v>0</v>
      </c>
      <c r="J3" s="520">
        <f>COUNTIF($H10:$H171,"3 - Несоответствие Каталогу отделки")</f>
        <v>0</v>
      </c>
      <c r="K3" s="520">
        <f>COUNTIF($H10:$H171,"5 - Ошибка в применении СТМ")</f>
        <v>0</v>
      </c>
      <c r="L3" s="561">
        <f>COUNTIF($H10:$H171,"4 - Несоответствие Каталогу оборудования")</f>
        <v>0</v>
      </c>
      <c r="M3" s="520">
        <f>COUNTIF($H10:$H171,"6 - Ошибка в применении сборных ЛМ")</f>
        <v>0</v>
      </c>
      <c r="N3" s="520">
        <f>COUNTIF($H10:$H171,"7 - Ошибка в применении шкаф-пакетов")</f>
        <v>0</v>
      </c>
      <c r="O3" s="561">
        <f>COUNTIF($H10:$H171,"8 - Ошибка в применении шахт-пакетов")</f>
        <v>0</v>
      </c>
      <c r="P3" s="520">
        <f>COUNTIF($H10:$H171,"9 - Несоответствие типологическим требованиям ПИК-Стандарт")</f>
        <v>0</v>
      </c>
      <c r="Q3" s="520">
        <f>COUNTIF($H10:$H171,"10 - Несоответствие НТД РФ")</f>
        <v>0</v>
      </c>
      <c r="R3" s="561">
        <f>COUNTIF($H10:$H171,"11 - Несоответствие ИРД (кроме ТУ, СТУ), АПР, ПД")</f>
        <v>0</v>
      </c>
      <c r="S3" s="520">
        <f>COUNTIF($H10:$H171,"12 - Несоответствие требованиям ТУ, СТУ")</f>
        <v>0</v>
      </c>
      <c r="T3" s="520">
        <f>COUNTIF($H10:$H171,"13 - Ошибка в технических решениях")</f>
        <v>0</v>
      </c>
      <c r="U3" s="520">
        <f>COUNTIF($H10:$H171,"14 - Неувязка м/у собой комплектов РД")</f>
        <v>7</v>
      </c>
      <c r="V3" s="520">
        <f>COUNTIF($H10:$H171,"15 - Недостаточность информации влияющей на СМР")</f>
        <v>0</v>
      </c>
      <c r="W3" s="520">
        <f>COUNTIF($H10:$H171,"16 - Нерациональное решение")</f>
        <v>0</v>
      </c>
      <c r="X3" s="520">
        <f>COUNTIF($H10:$H171,"17 - Оформление")</f>
        <v>0</v>
      </c>
    </row>
    <row r="4" ht="25.5" hidden="1" outlineLevel="1">
      <c r="A4" s="125" t="s">
        <v>264</v>
      </c>
      <c r="B4" s="133">
        <v>3</v>
      </c>
      <c r="C4" s="133">
        <v>3</v>
      </c>
      <c r="D4" s="235">
        <f>C4/B4</f>
        <v>1</v>
      </c>
      <c r="E4" s="235"/>
      <c r="G4" s="129"/>
      <c r="H4" s="126" t="s">
        <v>53</v>
      </c>
      <c r="I4" s="126" t="s">
        <v>53</v>
      </c>
      <c r="J4" s="126" t="s">
        <v>53</v>
      </c>
      <c r="K4" s="126" t="s">
        <v>53</v>
      </c>
      <c r="L4" s="562" t="s">
        <v>53</v>
      </c>
      <c r="M4" s="126" t="s">
        <v>53</v>
      </c>
      <c r="N4" s="126" t="s">
        <v>53</v>
      </c>
      <c r="O4" s="562" t="s">
        <v>53</v>
      </c>
      <c r="P4" s="126" t="s">
        <v>53</v>
      </c>
      <c r="Q4" s="126" t="s">
        <v>53</v>
      </c>
      <c r="R4" s="562" t="s">
        <v>53</v>
      </c>
      <c r="S4" s="126" t="s">
        <v>53</v>
      </c>
      <c r="T4" s="126" t="s">
        <v>53</v>
      </c>
      <c r="U4" s="126" t="s">
        <v>53</v>
      </c>
      <c r="V4" s="126" t="s">
        <v>53</v>
      </c>
      <c r="W4" s="126" t="s">
        <v>53</v>
      </c>
      <c r="X4" s="126" t="s">
        <v>53</v>
      </c>
    </row>
    <row r="5" hidden="1" outlineLevel="1">
      <c r="D5" s="116"/>
      <c r="E5" s="116"/>
      <c r="G5" s="126" t="s">
        <v>53</v>
      </c>
      <c r="H5" s="521"/>
      <c r="I5" s="116"/>
      <c r="J5" s="240"/>
      <c r="K5" s="116"/>
      <c r="L5" s="564"/>
      <c r="M5" s="240"/>
      <c r="N5" s="116"/>
      <c r="O5" s="564"/>
      <c r="P5" s="240"/>
      <c r="Q5" s="116"/>
      <c r="R5" s="564"/>
      <c r="S5" s="240"/>
      <c r="T5" s="116"/>
      <c r="U5" s="116"/>
      <c r="V5" s="116"/>
      <c r="W5" s="116"/>
      <c r="X5" s="116"/>
    </row>
    <row r="6" ht="21" hidden="1" outlineLevel="1">
      <c r="A6" s="18">
        <v>0.20000000000000001</v>
      </c>
      <c r="B6" s="18">
        <v>0.5</v>
      </c>
      <c r="C6" s="18">
        <v>1</v>
      </c>
      <c r="D6" s="18" t="s">
        <v>38</v>
      </c>
      <c r="E6" s="18"/>
      <c r="F6" s="18" t="s">
        <v>268</v>
      </c>
      <c r="G6" s="139">
        <f>COUNTIFS(G10:G138,"0,2")</f>
        <v>0</v>
      </c>
      <c r="H6" s="521"/>
      <c r="I6" s="116"/>
      <c r="J6" s="240"/>
      <c r="K6" s="116"/>
      <c r="L6" s="564"/>
      <c r="M6" s="240"/>
      <c r="N6" s="116"/>
      <c r="O6" s="564"/>
      <c r="P6" s="240"/>
      <c r="Q6" s="116"/>
      <c r="R6" s="564"/>
      <c r="S6" s="240"/>
      <c r="T6" s="116"/>
      <c r="U6" s="116"/>
      <c r="V6" s="116"/>
      <c r="W6" s="116"/>
      <c r="X6" s="116"/>
    </row>
    <row r="7" ht="21" hidden="1" outlineLevel="1">
      <c r="A7" s="140">
        <f>G6*0.2/B4</f>
        <v>0</v>
      </c>
      <c r="B7" s="140">
        <f>G7*0.5/B4</f>
        <v>0</v>
      </c>
      <c r="C7" s="140">
        <f>G8*1/B4</f>
        <v>2.3333333333333335</v>
      </c>
      <c r="D7" s="140">
        <f>(G6*A6+G7*B6+G8*C6)/SUM(G6:G8)</f>
        <v>1</v>
      </c>
      <c r="E7" s="241"/>
      <c r="F7" s="143" t="s">
        <v>269</v>
      </c>
      <c r="G7" s="139">
        <f>COUNTIFS(G10:G138,"0,5")</f>
        <v>0</v>
      </c>
      <c r="H7" s="521"/>
      <c r="I7" s="242"/>
      <c r="J7" s="242"/>
      <c r="K7" s="242"/>
      <c r="L7" s="566"/>
      <c r="M7" s="242"/>
      <c r="N7" s="242"/>
      <c r="O7" s="566"/>
      <c r="P7" s="242"/>
      <c r="Q7" s="242"/>
      <c r="R7" s="566"/>
      <c r="S7" s="242"/>
      <c r="T7" s="242"/>
      <c r="U7" s="242"/>
      <c r="V7" s="242"/>
      <c r="W7" s="242"/>
      <c r="X7" s="242"/>
    </row>
    <row r="8" ht="21" hidden="1" outlineLevel="1">
      <c r="A8" s="126" t="s">
        <v>53</v>
      </c>
      <c r="B8" s="126" t="s">
        <v>53</v>
      </c>
      <c r="C8" s="126" t="s">
        <v>53</v>
      </c>
      <c r="D8" s="126" t="s">
        <v>53</v>
      </c>
      <c r="E8" s="126"/>
      <c r="F8" s="18" t="s">
        <v>270</v>
      </c>
      <c r="G8" s="139">
        <f>COUNTIFS(G10:G138,"1")</f>
        <v>7</v>
      </c>
      <c r="H8" s="521"/>
      <c r="I8" s="116"/>
      <c r="J8" s="240"/>
      <c r="K8" s="116"/>
      <c r="L8" s="564"/>
      <c r="M8" s="240"/>
      <c r="N8" s="116"/>
      <c r="O8" s="564"/>
      <c r="P8" s="240"/>
      <c r="Q8" s="116"/>
      <c r="R8" s="564"/>
      <c r="S8" s="240"/>
      <c r="T8" s="116"/>
      <c r="U8" s="116"/>
      <c r="V8" s="116"/>
      <c r="W8" s="116"/>
      <c r="X8" s="116"/>
    </row>
    <row r="9">
      <c r="A9" s="145"/>
      <c r="B9" s="145"/>
      <c r="C9" s="145"/>
      <c r="D9" s="145"/>
      <c r="E9" s="145"/>
      <c r="F9" s="145"/>
      <c r="G9" s="145"/>
      <c r="H9" s="145"/>
      <c r="I9" s="243"/>
      <c r="J9" s="244"/>
      <c r="K9" s="243"/>
      <c r="L9" s="568"/>
      <c r="M9" s="244"/>
      <c r="N9" s="243"/>
      <c r="O9" s="568"/>
      <c r="P9" s="244"/>
      <c r="Q9" s="243"/>
      <c r="R9" s="568"/>
      <c r="S9" s="244"/>
      <c r="T9" s="243"/>
      <c r="U9" s="243"/>
      <c r="V9" s="243"/>
      <c r="W9" s="243"/>
      <c r="X9" s="243"/>
    </row>
    <row r="10" ht="76.5">
      <c r="A10" s="448">
        <v>1</v>
      </c>
      <c r="B10" s="452" t="s">
        <v>2699</v>
      </c>
      <c r="C10" s="695" t="s">
        <v>1173</v>
      </c>
      <c r="D10" s="449" t="s">
        <v>2700</v>
      </c>
      <c r="E10" s="448"/>
      <c r="F10" s="104" t="s">
        <v>2701</v>
      </c>
      <c r="G10" s="451">
        <v>1</v>
      </c>
      <c r="H10" s="452" t="s">
        <v>27</v>
      </c>
      <c r="I10" s="448" t="s">
        <v>74</v>
      </c>
      <c r="J10" s="453">
        <v>45414</v>
      </c>
      <c r="K10" s="448" t="s">
        <v>275</v>
      </c>
      <c r="L10" s="570" t="s">
        <v>2702</v>
      </c>
      <c r="M10" s="453">
        <v>45469</v>
      </c>
      <c r="N10" s="448"/>
      <c r="O10" s="570"/>
      <c r="P10" s="453"/>
      <c r="Q10" s="448"/>
      <c r="R10" s="570"/>
      <c r="S10" s="240"/>
      <c r="T10" s="116"/>
      <c r="U10" s="116"/>
      <c r="V10" s="116"/>
      <c r="W10" s="116"/>
      <c r="X10" s="116"/>
    </row>
    <row r="11" ht="65.25" customHeight="1">
      <c r="A11" s="448">
        <f>A10+1</f>
        <v>2</v>
      </c>
      <c r="B11" s="452" t="s">
        <v>2703</v>
      </c>
      <c r="C11" s="695" t="s">
        <v>1173</v>
      </c>
      <c r="D11" s="449" t="s">
        <v>2704</v>
      </c>
      <c r="E11" s="448"/>
      <c r="F11" s="104" t="s">
        <v>2705</v>
      </c>
      <c r="G11" s="451">
        <v>1</v>
      </c>
      <c r="H11" s="452" t="s">
        <v>27</v>
      </c>
      <c r="I11" s="448" t="s">
        <v>74</v>
      </c>
      <c r="J11" s="453">
        <v>45414</v>
      </c>
      <c r="K11" s="448" t="s">
        <v>275</v>
      </c>
      <c r="L11" s="569" t="s">
        <v>2706</v>
      </c>
      <c r="M11" s="453">
        <v>45469</v>
      </c>
      <c r="N11" s="448"/>
      <c r="O11" s="569"/>
      <c r="P11" s="448"/>
      <c r="Q11" s="448"/>
      <c r="R11" s="569"/>
      <c r="S11" s="116"/>
      <c r="T11" s="116"/>
      <c r="U11" s="116"/>
      <c r="V11" s="116"/>
      <c r="W11" s="116"/>
      <c r="X11" s="116"/>
    </row>
    <row r="12" ht="264.75" customHeight="1">
      <c r="A12" s="448">
        <v>3</v>
      </c>
      <c r="B12" s="452" t="s">
        <v>2703</v>
      </c>
      <c r="C12" s="695" t="s">
        <v>2325</v>
      </c>
      <c r="D12" s="449" t="s">
        <v>2707</v>
      </c>
      <c r="E12" s="448"/>
      <c r="F12" s="104" t="s">
        <v>2708</v>
      </c>
      <c r="G12" s="451">
        <v>1</v>
      </c>
      <c r="H12" s="452" t="s">
        <v>27</v>
      </c>
      <c r="I12" s="448" t="s">
        <v>74</v>
      </c>
      <c r="J12" s="453">
        <v>45414</v>
      </c>
      <c r="K12" s="448" t="s">
        <v>275</v>
      </c>
      <c r="L12" s="569" t="s">
        <v>2709</v>
      </c>
      <c r="M12" s="453">
        <v>45469</v>
      </c>
      <c r="N12" s="448"/>
      <c r="O12" s="569"/>
      <c r="P12" s="448"/>
      <c r="Q12" s="448"/>
      <c r="R12" s="569"/>
      <c r="S12" s="116"/>
      <c r="T12" s="116"/>
      <c r="U12" s="116"/>
      <c r="V12" s="116"/>
      <c r="W12" s="116"/>
      <c r="X12" s="116"/>
    </row>
    <row r="13" ht="368.25" customHeight="1">
      <c r="A13" s="448">
        <v>4</v>
      </c>
      <c r="B13" s="452" t="s">
        <v>2703</v>
      </c>
      <c r="C13" s="695" t="s">
        <v>2325</v>
      </c>
      <c r="D13" s="449" t="s">
        <v>2710</v>
      </c>
      <c r="E13" s="448"/>
      <c r="F13" s="104" t="s">
        <v>2711</v>
      </c>
      <c r="G13" s="451">
        <v>1</v>
      </c>
      <c r="H13" s="452" t="s">
        <v>27</v>
      </c>
      <c r="I13" s="448" t="s">
        <v>74</v>
      </c>
      <c r="J13" s="453">
        <v>45414</v>
      </c>
      <c r="K13" s="448" t="s">
        <v>275</v>
      </c>
      <c r="L13" s="569" t="s">
        <v>2712</v>
      </c>
      <c r="M13" s="453">
        <v>45469</v>
      </c>
      <c r="N13" s="641" t="s">
        <v>2713</v>
      </c>
      <c r="O13" s="569" t="s">
        <v>2714</v>
      </c>
      <c r="P13" s="640">
        <v>45474</v>
      </c>
      <c r="Q13" s="181"/>
      <c r="R13" s="569"/>
      <c r="S13" s="116"/>
      <c r="T13" s="116"/>
      <c r="U13" s="116"/>
      <c r="V13" s="116"/>
      <c r="W13" s="116"/>
      <c r="X13" s="116"/>
    </row>
    <row r="14" ht="142.5" customHeight="1">
      <c r="A14" s="448">
        <v>5</v>
      </c>
      <c r="B14" s="452" t="s">
        <v>2703</v>
      </c>
      <c r="C14" s="695" t="s">
        <v>2325</v>
      </c>
      <c r="D14" s="449" t="s">
        <v>2715</v>
      </c>
      <c r="E14" s="448"/>
      <c r="F14" s="580" t="s">
        <v>2716</v>
      </c>
      <c r="G14" s="451">
        <v>1</v>
      </c>
      <c r="H14" s="452" t="s">
        <v>27</v>
      </c>
      <c r="I14" s="448" t="s">
        <v>74</v>
      </c>
      <c r="J14" s="453">
        <v>45414</v>
      </c>
      <c r="K14" s="448" t="s">
        <v>275</v>
      </c>
      <c r="L14" s="569" t="s">
        <v>2717</v>
      </c>
      <c r="M14" s="453">
        <v>45469</v>
      </c>
      <c r="N14" s="448"/>
      <c r="O14" s="569"/>
      <c r="P14" s="448"/>
      <c r="Q14" s="448"/>
      <c r="R14" s="569"/>
      <c r="S14" s="116"/>
      <c r="T14" s="116"/>
      <c r="U14" s="116"/>
      <c r="V14" s="116"/>
      <c r="W14" s="116"/>
      <c r="X14" s="116"/>
    </row>
    <row r="15" ht="128.25" customHeight="1">
      <c r="A15" s="448">
        <v>5</v>
      </c>
      <c r="B15" s="448" t="s">
        <v>2703</v>
      </c>
      <c r="C15" s="695" t="s">
        <v>2325</v>
      </c>
      <c r="D15" s="449" t="s">
        <v>2718</v>
      </c>
      <c r="E15" s="448"/>
      <c r="F15" s="580" t="s">
        <v>2719</v>
      </c>
      <c r="G15" s="451">
        <v>1</v>
      </c>
      <c r="H15" s="452" t="s">
        <v>27</v>
      </c>
      <c r="I15" s="580" t="s">
        <v>74</v>
      </c>
      <c r="J15" s="453">
        <v>45414</v>
      </c>
      <c r="K15" s="448" t="s">
        <v>275</v>
      </c>
      <c r="L15" s="569" t="s">
        <v>2720</v>
      </c>
      <c r="M15" s="453">
        <v>45469</v>
      </c>
      <c r="N15" s="448"/>
      <c r="O15" s="569"/>
      <c r="P15" s="448"/>
      <c r="Q15" s="448"/>
      <c r="R15" s="569"/>
      <c r="S15" s="116"/>
      <c r="T15" s="116"/>
      <c r="U15" s="116"/>
      <c r="V15" s="116"/>
      <c r="W15" s="116"/>
      <c r="X15" s="116"/>
    </row>
    <row r="16" ht="204" customHeight="1">
      <c r="A16" s="448">
        <v>6</v>
      </c>
      <c r="B16" s="448" t="s">
        <v>2703</v>
      </c>
      <c r="C16" s="695" t="s">
        <v>1173</v>
      </c>
      <c r="D16" s="449" t="s">
        <v>2721</v>
      </c>
      <c r="E16" s="448"/>
      <c r="F16" s="580" t="s">
        <v>1403</v>
      </c>
      <c r="G16" s="451">
        <v>1</v>
      </c>
      <c r="H16" s="452" t="s">
        <v>27</v>
      </c>
      <c r="I16" s="580" t="s">
        <v>74</v>
      </c>
      <c r="J16" s="453">
        <v>45414</v>
      </c>
      <c r="K16" s="448" t="s">
        <v>275</v>
      </c>
      <c r="L16" s="569" t="s">
        <v>2722</v>
      </c>
      <c r="M16" s="453">
        <v>45469</v>
      </c>
      <c r="N16" s="448"/>
      <c r="O16" s="569"/>
      <c r="P16" s="448"/>
      <c r="Q16" s="448"/>
      <c r="R16" s="569"/>
      <c r="S16" s="116"/>
      <c r="T16" s="116"/>
      <c r="U16" s="116"/>
      <c r="V16" s="116"/>
      <c r="W16" s="116"/>
      <c r="X16" s="116"/>
    </row>
    <row r="17" ht="164.25" customHeight="1">
      <c r="A17" s="448"/>
      <c r="B17" s="448" t="s">
        <v>2703</v>
      </c>
      <c r="C17" s="695" t="s">
        <v>1173</v>
      </c>
      <c r="D17" s="449" t="s">
        <v>2723</v>
      </c>
      <c r="E17" s="448"/>
      <c r="F17" s="580" t="s">
        <v>1403</v>
      </c>
      <c r="G17" s="451"/>
      <c r="H17" s="452"/>
      <c r="I17" s="580" t="s">
        <v>74</v>
      </c>
      <c r="J17" s="453">
        <v>45414</v>
      </c>
      <c r="K17" s="448"/>
      <c r="L17" s="569"/>
      <c r="M17" s="453"/>
      <c r="N17" s="448"/>
      <c r="O17" s="569"/>
      <c r="P17" s="448"/>
      <c r="Q17" s="448"/>
      <c r="R17" s="569"/>
      <c r="S17" s="116"/>
      <c r="T17" s="116"/>
      <c r="U17" s="116"/>
      <c r="V17" s="116"/>
      <c r="W17" s="116"/>
      <c r="X17" s="116"/>
    </row>
    <row r="18" ht="52.5">
      <c r="A18" s="448"/>
      <c r="B18" s="448"/>
      <c r="C18" s="695"/>
      <c r="D18" s="449"/>
      <c r="E18" s="448"/>
      <c r="F18" s="448"/>
      <c r="G18" s="451"/>
      <c r="H18" s="452"/>
      <c r="I18" s="448"/>
      <c r="J18" s="448"/>
      <c r="K18" s="448"/>
      <c r="L18" s="569"/>
      <c r="M18" s="448"/>
      <c r="N18" s="448"/>
      <c r="O18" s="569"/>
      <c r="P18" s="448"/>
      <c r="Q18" s="448"/>
      <c r="R18" s="569"/>
      <c r="S18" s="116"/>
      <c r="T18" s="116"/>
      <c r="U18" s="116"/>
      <c r="V18" s="116"/>
      <c r="W18" s="116"/>
      <c r="X18" s="116"/>
    </row>
    <row r="19" ht="31.5">
      <c r="A19" s="116"/>
      <c r="B19" s="116"/>
      <c r="C19" s="116"/>
      <c r="D19" s="116"/>
      <c r="E19" s="116"/>
      <c r="F19" s="116"/>
      <c r="G19" s="129"/>
      <c r="H19" s="149"/>
      <c r="I19" s="116"/>
      <c r="J19" s="116"/>
      <c r="K19" s="116"/>
      <c r="L19" s="582"/>
      <c r="M19" s="116"/>
      <c r="N19" s="116"/>
      <c r="O19" s="582"/>
      <c r="P19" s="116"/>
      <c r="Q19" s="116"/>
      <c r="R19" s="582"/>
      <c r="S19" s="116"/>
      <c r="T19" s="116"/>
      <c r="U19" s="116"/>
      <c r="V19" s="116"/>
      <c r="W19" s="116"/>
      <c r="X19" s="116"/>
    </row>
    <row r="20" ht="31.5">
      <c r="A20" s="116"/>
      <c r="B20" s="116"/>
      <c r="C20" s="116"/>
      <c r="D20" s="116"/>
      <c r="E20" s="116"/>
      <c r="F20" s="116"/>
      <c r="G20" s="129"/>
      <c r="H20" s="149"/>
      <c r="I20" s="116"/>
      <c r="J20" s="116"/>
      <c r="K20" s="116"/>
      <c r="L20" s="582"/>
      <c r="M20" s="116"/>
      <c r="N20" s="116"/>
      <c r="O20" s="582"/>
      <c r="P20" s="116"/>
      <c r="Q20" s="116"/>
      <c r="R20" s="582"/>
      <c r="S20" s="116"/>
      <c r="T20" s="116"/>
      <c r="U20" s="116"/>
      <c r="V20" s="116"/>
      <c r="W20" s="116"/>
      <c r="X20" s="116"/>
    </row>
    <row r="21" ht="42">
      <c r="A21" s="116"/>
      <c r="B21" s="116"/>
      <c r="C21" s="116"/>
      <c r="D21" s="116"/>
      <c r="E21" s="116"/>
      <c r="F21" s="116"/>
      <c r="G21" s="129"/>
      <c r="H21" s="149"/>
      <c r="I21" s="116"/>
      <c r="J21" s="116"/>
      <c r="K21" s="116"/>
      <c r="L21" s="582"/>
      <c r="M21" s="116"/>
      <c r="N21" s="116"/>
      <c r="O21" s="582"/>
      <c r="P21" s="116"/>
      <c r="Q21" s="116"/>
      <c r="R21" s="582"/>
      <c r="S21" s="116"/>
      <c r="T21" s="116"/>
      <c r="U21" s="116"/>
      <c r="V21" s="116"/>
      <c r="W21" s="116"/>
      <c r="X21" s="116"/>
    </row>
    <row r="22" ht="42">
      <c r="A22" s="116"/>
      <c r="B22" s="116"/>
      <c r="C22" s="116"/>
      <c r="D22" s="116"/>
      <c r="E22" s="116"/>
      <c r="F22" s="116"/>
      <c r="G22" s="129"/>
      <c r="H22" s="149"/>
      <c r="I22" s="116"/>
      <c r="J22" s="116"/>
      <c r="K22" s="116"/>
      <c r="L22" s="582"/>
      <c r="M22" s="116"/>
      <c r="N22" s="116"/>
      <c r="O22" s="582"/>
      <c r="P22" s="116"/>
      <c r="Q22" s="116"/>
      <c r="R22" s="582"/>
      <c r="S22" s="116"/>
      <c r="T22" s="116"/>
      <c r="U22" s="116"/>
      <c r="V22" s="116"/>
      <c r="W22" s="116"/>
      <c r="X22" s="116"/>
    </row>
    <row r="23" ht="31.5">
      <c r="A23" s="116"/>
      <c r="B23" s="116"/>
      <c r="C23" s="116"/>
      <c r="D23" s="116"/>
      <c r="E23" s="116"/>
      <c r="F23" s="116"/>
      <c r="G23" s="129"/>
      <c r="H23" s="149"/>
      <c r="I23" s="116"/>
      <c r="J23" s="116"/>
      <c r="K23" s="116"/>
      <c r="L23" s="582"/>
      <c r="M23" s="116"/>
      <c r="N23" s="116"/>
      <c r="O23" s="582"/>
      <c r="P23" s="116"/>
      <c r="Q23" s="116"/>
      <c r="R23" s="582"/>
      <c r="S23" s="116"/>
      <c r="T23" s="116"/>
      <c r="U23" s="116"/>
      <c r="V23" s="116"/>
      <c r="W23" s="116"/>
      <c r="X23" s="116"/>
    </row>
    <row r="24" ht="31.5">
      <c r="A24" s="116"/>
      <c r="B24" s="116"/>
      <c r="C24" s="116"/>
      <c r="D24" s="116"/>
      <c r="E24" s="116"/>
      <c r="F24" s="116"/>
      <c r="G24" s="129"/>
      <c r="H24" s="149"/>
      <c r="I24" s="116"/>
      <c r="J24" s="116"/>
      <c r="K24" s="116"/>
      <c r="L24" s="582"/>
      <c r="M24" s="116"/>
      <c r="N24" s="116"/>
      <c r="O24" s="582"/>
      <c r="P24" s="116"/>
      <c r="Q24" s="116"/>
      <c r="R24" s="582"/>
      <c r="S24" s="116"/>
      <c r="T24" s="116"/>
      <c r="U24" s="116"/>
      <c r="V24" s="116"/>
      <c r="W24" s="116"/>
      <c r="X24" s="116"/>
    </row>
    <row r="25" ht="31.5">
      <c r="A25" s="116"/>
      <c r="B25" s="116"/>
      <c r="C25" s="116"/>
      <c r="D25" s="116"/>
      <c r="E25" s="116"/>
      <c r="F25" s="116"/>
      <c r="G25" s="129"/>
      <c r="H25" s="149"/>
      <c r="I25" s="116"/>
      <c r="J25" s="116"/>
      <c r="K25" s="116"/>
      <c r="L25" s="582"/>
      <c r="M25" s="116"/>
      <c r="N25" s="116"/>
      <c r="O25" s="582"/>
      <c r="P25" s="116"/>
      <c r="Q25" s="116"/>
      <c r="R25" s="582"/>
      <c r="S25" s="116"/>
      <c r="T25" s="116"/>
      <c r="U25" s="116"/>
      <c r="V25" s="116"/>
      <c r="W25" s="116"/>
      <c r="X25" s="116"/>
    </row>
    <row r="26" ht="52.5">
      <c r="A26" s="116"/>
      <c r="B26" s="116"/>
      <c r="C26" s="116"/>
      <c r="D26" s="116"/>
      <c r="E26" s="116"/>
      <c r="F26" s="116"/>
      <c r="G26" s="129"/>
      <c r="H26" s="149"/>
      <c r="I26" s="116"/>
      <c r="J26" s="116"/>
      <c r="K26" s="116"/>
      <c r="L26" s="582"/>
      <c r="M26" s="116"/>
      <c r="N26" s="116"/>
      <c r="O26" s="582"/>
      <c r="P26" s="116"/>
      <c r="Q26" s="116"/>
      <c r="R26" s="582"/>
      <c r="S26" s="116"/>
      <c r="T26" s="116"/>
      <c r="U26" s="116"/>
      <c r="V26" s="116"/>
      <c r="W26" s="116"/>
      <c r="X26" s="116"/>
    </row>
    <row r="27" ht="31.5">
      <c r="A27" s="116"/>
      <c r="B27" s="116"/>
      <c r="C27" s="116"/>
      <c r="D27" s="116"/>
      <c r="E27" s="116"/>
      <c r="F27" s="116"/>
      <c r="G27" s="129"/>
      <c r="H27" s="149"/>
      <c r="I27" s="116"/>
      <c r="J27" s="116"/>
      <c r="K27" s="116"/>
      <c r="L27" s="582"/>
      <c r="M27" s="116"/>
      <c r="N27" s="116"/>
      <c r="O27" s="582"/>
      <c r="P27" s="116"/>
      <c r="Q27" s="116"/>
      <c r="R27" s="582"/>
      <c r="S27" s="116"/>
      <c r="T27" s="116"/>
      <c r="U27" s="116"/>
      <c r="V27" s="116"/>
      <c r="W27" s="116"/>
      <c r="X27" s="116"/>
    </row>
    <row r="28">
      <c r="A28" s="116"/>
      <c r="B28" s="116"/>
      <c r="C28" s="116"/>
      <c r="D28" s="116"/>
      <c r="E28" s="116"/>
      <c r="F28" s="116"/>
      <c r="G28" s="129"/>
      <c r="H28" s="149"/>
      <c r="I28" s="116"/>
      <c r="J28" s="116"/>
      <c r="K28" s="116"/>
      <c r="L28" s="582"/>
      <c r="M28" s="150"/>
      <c r="N28" s="116"/>
      <c r="O28" s="582"/>
      <c r="P28" s="116"/>
      <c r="Q28" s="116"/>
      <c r="R28" s="582"/>
      <c r="S28" s="116"/>
      <c r="T28" s="116"/>
      <c r="U28" s="116"/>
      <c r="V28" s="116"/>
      <c r="W28" s="116"/>
      <c r="X28" s="116"/>
    </row>
    <row r="29">
      <c r="A29" s="116"/>
      <c r="B29" s="116"/>
      <c r="C29" s="116"/>
      <c r="D29" s="116"/>
      <c r="E29" s="116"/>
      <c r="F29" s="116"/>
      <c r="G29" s="129"/>
      <c r="H29" s="149"/>
      <c r="I29" s="116"/>
      <c r="J29" s="116"/>
      <c r="K29" s="116"/>
      <c r="L29" s="582"/>
      <c r="M29" s="116"/>
      <c r="N29" s="116"/>
      <c r="O29" s="582"/>
      <c r="P29" s="116"/>
      <c r="Q29" s="116"/>
      <c r="R29" s="582"/>
      <c r="S29" s="116"/>
      <c r="T29" s="116"/>
      <c r="U29" s="116"/>
      <c r="V29" s="116"/>
      <c r="W29" s="116"/>
      <c r="X29" s="116"/>
    </row>
    <row r="30">
      <c r="A30" s="116"/>
      <c r="B30" s="116"/>
      <c r="C30" s="116"/>
      <c r="D30" s="116"/>
      <c r="E30" s="116"/>
      <c r="F30" s="116"/>
      <c r="G30" s="129"/>
      <c r="H30" s="149"/>
      <c r="I30" s="116"/>
      <c r="J30" s="116"/>
      <c r="K30" s="116"/>
      <c r="L30" s="582"/>
      <c r="M30" s="116"/>
      <c r="N30" s="116"/>
      <c r="O30" s="582"/>
      <c r="P30" s="116"/>
      <c r="Q30" s="116"/>
      <c r="R30" s="582"/>
      <c r="S30" s="116"/>
      <c r="T30" s="116"/>
      <c r="U30" s="116"/>
      <c r="V30" s="116"/>
      <c r="W30" s="116"/>
      <c r="X30" s="116"/>
    </row>
    <row r="31">
      <c r="A31" s="116"/>
      <c r="B31" s="116"/>
      <c r="C31" s="116"/>
      <c r="D31" s="116"/>
      <c r="E31" s="116"/>
      <c r="F31" s="116"/>
      <c r="G31" s="129"/>
      <c r="H31" s="149"/>
      <c r="I31" s="116"/>
      <c r="J31" s="116"/>
      <c r="K31" s="116"/>
      <c r="L31" s="582"/>
      <c r="M31" s="116"/>
      <c r="N31" s="116"/>
      <c r="O31" s="582"/>
      <c r="P31" s="116"/>
      <c r="Q31" s="116"/>
      <c r="R31" s="582"/>
      <c r="S31" s="116"/>
      <c r="T31" s="116"/>
      <c r="U31" s="116"/>
      <c r="V31" s="116"/>
      <c r="W31" s="116"/>
      <c r="X31" s="116"/>
    </row>
    <row r="32">
      <c r="A32" s="116"/>
      <c r="B32" s="116"/>
      <c r="C32" s="116"/>
      <c r="D32" s="116"/>
      <c r="E32" s="116"/>
      <c r="F32" s="116"/>
      <c r="G32" s="129"/>
      <c r="H32" s="149"/>
      <c r="I32" s="116"/>
      <c r="J32" s="116"/>
      <c r="K32" s="116"/>
      <c r="L32" s="582"/>
      <c r="M32" s="116"/>
      <c r="N32" s="116"/>
      <c r="O32" s="582"/>
      <c r="P32" s="116"/>
      <c r="Q32" s="116"/>
      <c r="R32" s="582"/>
      <c r="S32" s="116"/>
      <c r="T32" s="116"/>
      <c r="U32" s="116"/>
      <c r="V32" s="116"/>
      <c r="W32" s="116"/>
      <c r="X32" s="116"/>
    </row>
    <row r="33">
      <c r="A33" s="116"/>
      <c r="B33" s="116"/>
      <c r="C33" s="116"/>
      <c r="D33" s="116"/>
      <c r="E33" s="116"/>
      <c r="F33" s="116"/>
      <c r="G33" s="129"/>
      <c r="H33" s="149"/>
      <c r="I33" s="116"/>
      <c r="J33" s="116"/>
      <c r="K33" s="116"/>
      <c r="L33" s="582"/>
      <c r="M33" s="116"/>
      <c r="N33" s="116"/>
      <c r="O33" s="582"/>
      <c r="P33" s="116"/>
      <c r="Q33" s="116"/>
      <c r="R33" s="582"/>
      <c r="S33" s="116"/>
      <c r="T33" s="116"/>
      <c r="U33" s="116"/>
      <c r="V33" s="116"/>
      <c r="W33" s="116"/>
      <c r="X33" s="116"/>
    </row>
    <row r="34">
      <c r="A34" s="116"/>
      <c r="B34" s="116"/>
      <c r="C34" s="116"/>
      <c r="D34" s="116"/>
      <c r="E34" s="116"/>
      <c r="F34" s="116"/>
      <c r="G34" s="129"/>
      <c r="H34" s="149"/>
      <c r="I34" s="116"/>
      <c r="J34" s="116"/>
      <c r="K34" s="116"/>
      <c r="L34" s="582"/>
      <c r="M34" s="116"/>
      <c r="N34" s="116"/>
      <c r="O34" s="582"/>
      <c r="P34" s="116"/>
      <c r="Q34" s="116"/>
      <c r="R34" s="582"/>
      <c r="S34" s="116"/>
      <c r="T34" s="116"/>
      <c r="U34" s="116"/>
      <c r="V34" s="116"/>
      <c r="W34" s="116"/>
      <c r="X34" s="116"/>
    </row>
    <row r="35">
      <c r="A35" s="116"/>
      <c r="B35" s="116"/>
      <c r="C35" s="116"/>
      <c r="D35" s="116"/>
      <c r="E35" s="116"/>
      <c r="F35" s="116"/>
      <c r="G35" s="129"/>
      <c r="H35" s="149"/>
      <c r="I35" s="116"/>
      <c r="J35" s="116"/>
      <c r="K35" s="116"/>
      <c r="L35" s="582"/>
      <c r="M35" s="116"/>
      <c r="N35" s="116"/>
      <c r="O35" s="582"/>
      <c r="P35" s="116"/>
      <c r="Q35" s="116"/>
      <c r="R35" s="582"/>
      <c r="S35" s="116"/>
      <c r="T35" s="116"/>
      <c r="U35" s="116"/>
      <c r="V35" s="116"/>
      <c r="W35" s="116"/>
      <c r="X35" s="116"/>
    </row>
    <row r="36">
      <c r="A36" s="116"/>
      <c r="B36" s="116"/>
      <c r="C36" s="116"/>
      <c r="D36" s="116"/>
      <c r="E36" s="116"/>
      <c r="F36" s="116"/>
      <c r="G36" s="129"/>
      <c r="H36" s="149"/>
      <c r="I36" s="116"/>
      <c r="J36" s="116"/>
      <c r="K36" s="116"/>
      <c r="L36" s="582"/>
      <c r="M36" s="116"/>
      <c r="N36" s="116"/>
      <c r="O36" s="582"/>
      <c r="P36" s="116"/>
      <c r="Q36" s="116"/>
      <c r="R36" s="582"/>
      <c r="S36" s="116"/>
      <c r="T36" s="116"/>
      <c r="U36" s="116"/>
      <c r="V36" s="116"/>
      <c r="W36" s="116"/>
      <c r="X36" s="116"/>
    </row>
    <row r="37">
      <c r="A37" s="116"/>
      <c r="B37" s="116"/>
      <c r="C37" s="116"/>
      <c r="D37" s="116"/>
      <c r="E37" s="116"/>
      <c r="F37" s="116"/>
      <c r="G37" s="129"/>
      <c r="H37" s="149"/>
      <c r="I37" s="116"/>
      <c r="J37" s="116"/>
      <c r="K37" s="116"/>
      <c r="L37" s="582"/>
      <c r="M37" s="116"/>
      <c r="N37" s="116"/>
      <c r="O37" s="582"/>
      <c r="P37" s="116"/>
      <c r="Q37" s="116"/>
      <c r="R37" s="582"/>
      <c r="S37" s="116"/>
      <c r="T37" s="116"/>
      <c r="U37" s="116"/>
      <c r="V37" s="116"/>
      <c r="W37" s="116"/>
      <c r="X37" s="116"/>
    </row>
    <row r="38">
      <c r="A38" s="116"/>
      <c r="B38" s="116"/>
      <c r="C38" s="116"/>
      <c r="D38" s="116"/>
      <c r="E38" s="116"/>
      <c r="F38" s="116"/>
      <c r="G38" s="129"/>
      <c r="H38" s="149"/>
      <c r="I38" s="116"/>
      <c r="J38" s="116"/>
      <c r="K38" s="116"/>
      <c r="L38" s="582"/>
      <c r="M38" s="116"/>
      <c r="N38" s="116"/>
      <c r="O38" s="582"/>
      <c r="P38" s="116"/>
      <c r="Q38" s="116"/>
      <c r="R38" s="582"/>
      <c r="S38" s="116"/>
      <c r="T38" s="116"/>
      <c r="U38" s="116"/>
      <c r="V38" s="116"/>
      <c r="W38" s="116"/>
      <c r="X38" s="116"/>
    </row>
    <row r="39">
      <c r="A39" s="116"/>
      <c r="B39" s="116"/>
      <c r="C39" s="116"/>
      <c r="D39" s="116"/>
      <c r="E39" s="116"/>
      <c r="F39" s="116"/>
      <c r="G39" s="129"/>
      <c r="H39" s="149"/>
      <c r="I39" s="116"/>
      <c r="J39" s="116"/>
      <c r="K39" s="116"/>
      <c r="L39" s="582"/>
      <c r="M39" s="116"/>
      <c r="N39" s="116"/>
      <c r="O39" s="582"/>
      <c r="P39" s="116"/>
      <c r="Q39" s="116"/>
      <c r="R39" s="582"/>
      <c r="S39" s="116"/>
      <c r="T39" s="116"/>
      <c r="U39" s="116"/>
      <c r="V39" s="116"/>
      <c r="W39" s="116"/>
      <c r="X39" s="116"/>
    </row>
    <row r="40">
      <c r="A40" s="116"/>
      <c r="B40" s="116"/>
      <c r="C40" s="116"/>
      <c r="D40" s="116"/>
      <c r="E40" s="116"/>
      <c r="F40" s="116"/>
      <c r="G40" s="129"/>
      <c r="H40" s="149"/>
      <c r="I40" s="116"/>
      <c r="J40" s="116"/>
      <c r="K40" s="116"/>
      <c r="L40" s="582"/>
      <c r="M40" s="116"/>
      <c r="N40" s="116"/>
      <c r="O40" s="582"/>
      <c r="P40" s="116"/>
      <c r="Q40" s="116"/>
      <c r="R40" s="582"/>
      <c r="S40" s="116"/>
      <c r="T40" s="116"/>
      <c r="U40" s="116"/>
      <c r="V40" s="116"/>
      <c r="W40" s="116"/>
      <c r="X40" s="116"/>
    </row>
    <row r="41">
      <c r="A41" s="116"/>
      <c r="B41" s="116"/>
      <c r="C41" s="116"/>
      <c r="D41" s="116"/>
      <c r="E41" s="116"/>
      <c r="F41" s="116"/>
      <c r="G41" s="129"/>
      <c r="H41" s="149"/>
      <c r="I41" s="116"/>
      <c r="J41" s="116"/>
      <c r="K41" s="116"/>
      <c r="L41" s="582"/>
      <c r="M41" s="116"/>
      <c r="N41" s="116"/>
      <c r="O41" s="582"/>
      <c r="P41" s="116"/>
      <c r="Q41" s="116"/>
      <c r="R41" s="582"/>
      <c r="S41" s="116"/>
      <c r="T41" s="116"/>
      <c r="U41" s="116"/>
      <c r="V41" s="116"/>
      <c r="W41" s="116"/>
      <c r="X41" s="116"/>
    </row>
    <row r="42">
      <c r="A42" s="116"/>
      <c r="B42" s="116"/>
      <c r="C42" s="116"/>
      <c r="D42" s="116"/>
      <c r="E42" s="116"/>
      <c r="F42" s="116"/>
      <c r="G42" s="129"/>
      <c r="H42" s="149"/>
      <c r="I42" s="116"/>
      <c r="J42" s="116"/>
      <c r="K42" s="116"/>
      <c r="L42" s="582"/>
      <c r="M42" s="116"/>
      <c r="N42" s="116"/>
      <c r="O42" s="582"/>
      <c r="P42" s="116"/>
      <c r="Q42" s="116"/>
      <c r="R42" s="582"/>
      <c r="S42" s="116"/>
      <c r="T42" s="116"/>
      <c r="U42" s="116"/>
      <c r="V42" s="116"/>
      <c r="W42" s="116"/>
      <c r="X42" s="116"/>
    </row>
    <row r="43">
      <c r="A43" s="116"/>
      <c r="B43" s="116"/>
      <c r="C43" s="116"/>
      <c r="D43" s="116"/>
      <c r="E43" s="116"/>
      <c r="F43" s="116"/>
      <c r="G43" s="129"/>
      <c r="H43" s="149"/>
      <c r="I43" s="116"/>
      <c r="J43" s="116"/>
      <c r="K43" s="116"/>
      <c r="L43" s="582"/>
      <c r="M43" s="116"/>
      <c r="N43" s="116"/>
      <c r="O43" s="582"/>
      <c r="P43" s="116"/>
      <c r="Q43" s="116"/>
      <c r="R43" s="582"/>
      <c r="S43" s="116"/>
      <c r="T43" s="116"/>
      <c r="U43" s="116"/>
      <c r="V43" s="116"/>
      <c r="W43" s="116"/>
      <c r="X43" s="116"/>
    </row>
    <row r="44">
      <c r="A44" s="116"/>
      <c r="B44" s="116"/>
      <c r="C44" s="116"/>
      <c r="D44" s="116"/>
      <c r="E44" s="116"/>
      <c r="F44" s="116"/>
      <c r="G44" s="129"/>
      <c r="H44" s="149"/>
      <c r="I44" s="116"/>
      <c r="J44" s="116"/>
      <c r="K44" s="116"/>
      <c r="L44" s="582"/>
      <c r="M44" s="116"/>
      <c r="N44" s="116"/>
      <c r="O44" s="582"/>
      <c r="P44" s="116"/>
      <c r="Q44" s="116"/>
      <c r="R44" s="582"/>
      <c r="S44" s="116"/>
      <c r="T44" s="116"/>
      <c r="U44" s="116"/>
      <c r="V44" s="116"/>
      <c r="W44" s="116"/>
      <c r="X44" s="116"/>
    </row>
    <row r="45">
      <c r="A45" s="116"/>
      <c r="B45" s="116"/>
      <c r="C45" s="116"/>
      <c r="D45" s="116"/>
      <c r="E45" s="116"/>
      <c r="F45" s="116"/>
      <c r="G45" s="129"/>
      <c r="H45" s="149"/>
      <c r="I45" s="116"/>
      <c r="J45" s="116"/>
      <c r="K45" s="116"/>
      <c r="L45" s="582"/>
      <c r="M45" s="116"/>
      <c r="N45" s="116"/>
      <c r="O45" s="582"/>
      <c r="P45" s="116"/>
      <c r="Q45" s="116"/>
      <c r="R45" s="582"/>
      <c r="S45" s="116"/>
      <c r="T45" s="116"/>
      <c r="U45" s="116"/>
      <c r="V45" s="116"/>
      <c r="W45" s="116"/>
      <c r="X45" s="116"/>
    </row>
    <row r="46">
      <c r="A46" s="116"/>
      <c r="B46" s="116"/>
      <c r="C46" s="116"/>
      <c r="D46" s="116"/>
      <c r="E46" s="116"/>
      <c r="F46" s="116"/>
      <c r="G46" s="129"/>
      <c r="H46" s="149"/>
      <c r="I46" s="116"/>
      <c r="J46" s="116"/>
      <c r="K46" s="116"/>
      <c r="L46" s="582"/>
      <c r="M46" s="116"/>
      <c r="N46" s="116"/>
      <c r="O46" s="582"/>
      <c r="P46" s="116"/>
      <c r="Q46" s="116"/>
      <c r="R46" s="582"/>
      <c r="S46" s="116"/>
      <c r="T46" s="116"/>
      <c r="U46" s="116"/>
      <c r="V46" s="116"/>
      <c r="W46" s="116"/>
      <c r="X46" s="116"/>
    </row>
    <row r="47">
      <c r="A47" s="116"/>
      <c r="B47" s="116"/>
      <c r="C47" s="116"/>
      <c r="D47" s="116"/>
      <c r="E47" s="116"/>
      <c r="F47" s="116"/>
      <c r="G47" s="129"/>
      <c r="H47" s="149"/>
      <c r="I47" s="116"/>
      <c r="J47" s="116"/>
      <c r="K47" s="116"/>
      <c r="L47" s="582"/>
      <c r="M47" s="116"/>
      <c r="N47" s="116"/>
      <c r="O47" s="582"/>
      <c r="P47" s="116"/>
      <c r="Q47" s="116"/>
      <c r="R47" s="582"/>
      <c r="S47" s="116"/>
      <c r="T47" s="116"/>
      <c r="U47" s="116"/>
      <c r="V47" s="116"/>
      <c r="W47" s="116"/>
      <c r="X47" s="116"/>
    </row>
    <row r="48">
      <c r="A48" s="116"/>
      <c r="B48" s="116"/>
      <c r="C48" s="116"/>
      <c r="D48" s="116"/>
      <c r="E48" s="116"/>
      <c r="F48" s="116"/>
      <c r="G48" s="129"/>
      <c r="H48" s="149"/>
      <c r="I48" s="116"/>
      <c r="J48" s="116"/>
      <c r="K48" s="116"/>
      <c r="L48" s="582"/>
      <c r="M48" s="116"/>
      <c r="N48" s="116"/>
      <c r="O48" s="582"/>
      <c r="P48" s="116"/>
      <c r="Q48" s="116"/>
      <c r="R48" s="582"/>
      <c r="S48" s="116"/>
      <c r="T48" s="116"/>
      <c r="U48" s="116"/>
      <c r="V48" s="116"/>
      <c r="W48" s="116"/>
      <c r="X48" s="116"/>
    </row>
    <row r="49">
      <c r="A49" s="116"/>
      <c r="B49" s="116"/>
      <c r="C49" s="116"/>
      <c r="D49" s="116"/>
      <c r="E49" s="116"/>
      <c r="F49" s="116"/>
      <c r="G49" s="129"/>
      <c r="H49" s="149"/>
      <c r="I49" s="116"/>
      <c r="J49" s="116"/>
      <c r="K49" s="116"/>
      <c r="L49" s="582"/>
      <c r="M49" s="116"/>
      <c r="N49" s="116"/>
      <c r="O49" s="582"/>
      <c r="P49" s="116"/>
      <c r="Q49" s="116"/>
      <c r="R49" s="582"/>
      <c r="S49" s="116"/>
      <c r="T49" s="116"/>
      <c r="U49" s="116"/>
      <c r="V49" s="116"/>
      <c r="W49" s="116"/>
      <c r="X49" s="116"/>
    </row>
    <row r="50">
      <c r="A50" s="116"/>
      <c r="B50" s="116"/>
      <c r="C50" s="116"/>
      <c r="D50" s="116"/>
      <c r="E50" s="116"/>
      <c r="F50" s="116"/>
      <c r="G50" s="129"/>
      <c r="H50" s="149"/>
      <c r="I50" s="116"/>
      <c r="J50" s="116"/>
      <c r="K50" s="116"/>
      <c r="L50" s="582"/>
      <c r="M50" s="116"/>
      <c r="N50" s="116"/>
      <c r="O50" s="582"/>
      <c r="P50" s="116"/>
      <c r="Q50" s="116"/>
      <c r="R50" s="582"/>
      <c r="S50" s="116"/>
      <c r="T50" s="116"/>
      <c r="U50" s="116"/>
      <c r="V50" s="116"/>
      <c r="W50" s="116"/>
      <c r="X50" s="116"/>
    </row>
    <row r="51">
      <c r="A51" s="116"/>
      <c r="B51" s="116"/>
      <c r="C51" s="116"/>
      <c r="D51" s="116"/>
      <c r="E51" s="116"/>
      <c r="F51" s="116"/>
      <c r="G51" s="129"/>
      <c r="H51" s="149"/>
      <c r="I51" s="116"/>
      <c r="J51" s="116"/>
      <c r="K51" s="116"/>
      <c r="L51" s="582"/>
      <c r="M51" s="116"/>
      <c r="N51" s="116"/>
      <c r="O51" s="582"/>
      <c r="P51" s="116"/>
      <c r="Q51" s="116"/>
      <c r="R51" s="582"/>
      <c r="S51" s="116"/>
      <c r="T51" s="116"/>
      <c r="U51" s="116"/>
      <c r="V51" s="116"/>
      <c r="W51" s="116"/>
      <c r="X51" s="116"/>
    </row>
    <row r="52">
      <c r="A52" s="116"/>
      <c r="B52" s="116"/>
      <c r="C52" s="116"/>
      <c r="D52" s="116"/>
      <c r="E52" s="116"/>
      <c r="F52" s="116"/>
      <c r="G52" s="129"/>
      <c r="H52" s="149"/>
      <c r="I52" s="116"/>
      <c r="J52" s="116"/>
      <c r="K52" s="116"/>
      <c r="L52" s="582"/>
      <c r="M52" s="116"/>
      <c r="N52" s="116"/>
      <c r="O52" s="582"/>
      <c r="P52" s="116"/>
      <c r="Q52" s="116"/>
      <c r="R52" s="582"/>
      <c r="S52" s="116"/>
      <c r="T52" s="116"/>
      <c r="U52" s="116"/>
      <c r="V52" s="116"/>
      <c r="W52" s="116"/>
      <c r="X52" s="116"/>
    </row>
    <row r="53">
      <c r="A53" s="116"/>
      <c r="B53" s="116"/>
      <c r="C53" s="116"/>
      <c r="D53" s="116"/>
      <c r="E53" s="116"/>
      <c r="F53" s="116"/>
      <c r="G53" s="129"/>
      <c r="H53" s="149"/>
      <c r="I53" s="116"/>
      <c r="J53" s="116"/>
      <c r="K53" s="116"/>
      <c r="L53" s="582"/>
      <c r="M53" s="116"/>
      <c r="N53" s="116"/>
      <c r="O53" s="582"/>
      <c r="P53" s="116"/>
      <c r="Q53" s="116"/>
      <c r="R53" s="582"/>
      <c r="S53" s="116"/>
      <c r="T53" s="116"/>
      <c r="U53" s="116"/>
      <c r="V53" s="116"/>
      <c r="W53" s="116"/>
      <c r="X53" s="116"/>
    </row>
    <row r="54">
      <c r="A54" s="116"/>
      <c r="B54" s="116"/>
      <c r="C54" s="116"/>
      <c r="D54" s="116"/>
      <c r="E54" s="116"/>
      <c r="F54" s="116"/>
      <c r="G54" s="129"/>
      <c r="H54" s="149"/>
      <c r="I54" s="116"/>
      <c r="J54" s="116"/>
      <c r="K54" s="116"/>
      <c r="L54" s="582"/>
      <c r="M54" s="116"/>
      <c r="N54" s="116"/>
      <c r="O54" s="582"/>
      <c r="P54" s="116"/>
      <c r="Q54" s="116"/>
      <c r="R54" s="582"/>
      <c r="S54" s="116"/>
      <c r="T54" s="116"/>
      <c r="U54" s="116"/>
      <c r="V54" s="116"/>
      <c r="W54" s="116"/>
      <c r="X54" s="116"/>
    </row>
    <row r="55">
      <c r="A55" s="116"/>
      <c r="B55" s="116"/>
      <c r="C55" s="116"/>
      <c r="D55" s="116"/>
      <c r="E55" s="116"/>
      <c r="F55" s="116"/>
      <c r="G55" s="129"/>
      <c r="H55" s="149"/>
      <c r="I55" s="116"/>
      <c r="J55" s="116"/>
      <c r="K55" s="116"/>
      <c r="L55" s="582"/>
      <c r="M55" s="116"/>
      <c r="N55" s="116"/>
      <c r="O55" s="582"/>
      <c r="P55" s="116"/>
      <c r="Q55" s="116"/>
      <c r="R55" s="582"/>
      <c r="S55" s="116"/>
      <c r="T55" s="116"/>
      <c r="U55" s="116"/>
      <c r="V55" s="116"/>
      <c r="W55" s="116"/>
      <c r="X55" s="116"/>
    </row>
    <row r="56">
      <c r="A56" s="116"/>
      <c r="B56" s="116"/>
      <c r="C56" s="116"/>
      <c r="D56" s="116"/>
      <c r="E56" s="116"/>
      <c r="F56" s="116"/>
      <c r="G56" s="129"/>
      <c r="H56" s="149"/>
      <c r="I56" s="116"/>
      <c r="J56" s="116"/>
      <c r="K56" s="116"/>
      <c r="L56" s="582"/>
      <c r="M56" s="116"/>
      <c r="N56" s="116"/>
      <c r="O56" s="582"/>
      <c r="P56" s="116"/>
      <c r="Q56" s="116"/>
      <c r="R56" s="582"/>
      <c r="S56" s="116"/>
      <c r="T56" s="116"/>
      <c r="U56" s="116"/>
      <c r="V56" s="116"/>
      <c r="W56" s="116"/>
      <c r="X56" s="116"/>
    </row>
    <row r="57">
      <c r="A57" s="116"/>
      <c r="B57" s="116"/>
      <c r="C57" s="116"/>
      <c r="D57" s="116"/>
      <c r="E57" s="116"/>
      <c r="F57" s="116"/>
      <c r="G57" s="129"/>
      <c r="H57" s="149"/>
      <c r="I57" s="116"/>
      <c r="J57" s="116"/>
      <c r="K57" s="116"/>
      <c r="L57" s="582"/>
      <c r="M57" s="116"/>
      <c r="N57" s="116"/>
      <c r="O57" s="582"/>
      <c r="P57" s="116"/>
      <c r="Q57" s="116"/>
      <c r="R57" s="582"/>
      <c r="S57" s="116"/>
      <c r="T57" s="116"/>
      <c r="U57" s="116"/>
      <c r="V57" s="116"/>
      <c r="W57" s="116"/>
      <c r="X57" s="116"/>
    </row>
    <row r="58">
      <c r="A58" s="116"/>
      <c r="B58" s="116"/>
      <c r="C58" s="116"/>
      <c r="D58" s="116"/>
      <c r="E58" s="116"/>
      <c r="F58" s="116"/>
      <c r="G58" s="129"/>
      <c r="H58" s="149"/>
      <c r="I58" s="116"/>
      <c r="J58" s="116"/>
      <c r="K58" s="116"/>
      <c r="L58" s="582"/>
      <c r="M58" s="116"/>
      <c r="N58" s="116"/>
      <c r="O58" s="582"/>
      <c r="P58" s="116"/>
      <c r="Q58" s="116"/>
      <c r="R58" s="582"/>
      <c r="S58" s="116"/>
      <c r="T58" s="116"/>
      <c r="U58" s="116"/>
      <c r="V58" s="116"/>
      <c r="W58" s="116"/>
      <c r="X58" s="116"/>
    </row>
    <row r="59">
      <c r="A59" s="116"/>
      <c r="B59" s="116"/>
      <c r="C59" s="116"/>
      <c r="D59" s="116"/>
      <c r="E59" s="116"/>
      <c r="F59" s="116"/>
      <c r="G59" s="129"/>
      <c r="H59" s="149"/>
      <c r="I59" s="116"/>
      <c r="J59" s="116"/>
      <c r="K59" s="116"/>
      <c r="L59" s="582"/>
      <c r="M59" s="116"/>
      <c r="N59" s="116"/>
      <c r="O59" s="582"/>
      <c r="P59" s="116"/>
      <c r="Q59" s="116"/>
      <c r="R59" s="582"/>
      <c r="S59" s="116"/>
      <c r="T59" s="116"/>
      <c r="U59" s="116"/>
      <c r="V59" s="116"/>
      <c r="W59" s="116"/>
      <c r="X59" s="116"/>
    </row>
    <row r="60">
      <c r="A60" s="116"/>
      <c r="B60" s="116"/>
      <c r="C60" s="116"/>
      <c r="D60" s="116"/>
      <c r="E60" s="116"/>
      <c r="F60" s="116"/>
      <c r="G60" s="129"/>
      <c r="H60" s="149"/>
      <c r="I60" s="116"/>
      <c r="J60" s="116"/>
      <c r="K60" s="116"/>
      <c r="L60" s="582"/>
      <c r="M60" s="116"/>
      <c r="N60" s="116"/>
      <c r="O60" s="582"/>
      <c r="P60" s="116"/>
      <c r="Q60" s="116"/>
      <c r="R60" s="582"/>
      <c r="S60" s="116"/>
      <c r="T60" s="116"/>
      <c r="U60" s="116"/>
      <c r="V60" s="116"/>
      <c r="W60" s="116"/>
      <c r="X60" s="116"/>
    </row>
    <row r="61">
      <c r="A61" s="116"/>
      <c r="B61" s="116"/>
      <c r="C61" s="116"/>
      <c r="D61" s="116"/>
      <c r="E61" s="116"/>
      <c r="F61" s="116"/>
      <c r="G61" s="129"/>
      <c r="H61" s="149"/>
      <c r="I61" s="116"/>
      <c r="J61" s="116"/>
      <c r="K61" s="116"/>
      <c r="L61" s="582"/>
      <c r="M61" s="116"/>
      <c r="N61" s="116"/>
      <c r="O61" s="582"/>
      <c r="P61" s="116"/>
      <c r="Q61" s="116"/>
      <c r="R61" s="582"/>
      <c r="S61" s="116"/>
      <c r="T61" s="116"/>
      <c r="U61" s="116"/>
      <c r="V61" s="116"/>
      <c r="W61" s="116"/>
      <c r="X61" s="116"/>
    </row>
    <row r="62">
      <c r="A62" s="116"/>
      <c r="B62" s="116"/>
      <c r="C62" s="116"/>
      <c r="D62" s="116"/>
      <c r="E62" s="116"/>
      <c r="F62" s="116"/>
      <c r="G62" s="129"/>
      <c r="H62" s="149"/>
      <c r="I62" s="116"/>
      <c r="J62" s="116"/>
      <c r="K62" s="116"/>
      <c r="L62" s="582"/>
      <c r="M62" s="116"/>
      <c r="N62" s="116"/>
      <c r="O62" s="582"/>
      <c r="P62" s="116"/>
      <c r="Q62" s="116"/>
      <c r="R62" s="582"/>
      <c r="S62" s="116"/>
      <c r="T62" s="116"/>
      <c r="U62" s="116"/>
      <c r="V62" s="116"/>
      <c r="W62" s="116"/>
      <c r="X62" s="116"/>
    </row>
    <row r="63">
      <c r="A63" s="116"/>
      <c r="B63" s="116"/>
      <c r="C63" s="116"/>
      <c r="D63" s="116"/>
      <c r="E63" s="116"/>
      <c r="F63" s="116"/>
      <c r="G63" s="129"/>
      <c r="H63" s="149"/>
      <c r="I63" s="116"/>
      <c r="J63" s="116"/>
      <c r="K63" s="116"/>
      <c r="L63" s="582"/>
      <c r="M63" s="116"/>
      <c r="N63" s="116"/>
      <c r="O63" s="582"/>
      <c r="P63" s="116"/>
      <c r="Q63" s="116"/>
      <c r="R63" s="582"/>
      <c r="S63" s="116"/>
      <c r="T63" s="116"/>
      <c r="U63" s="116"/>
      <c r="V63" s="116"/>
      <c r="W63" s="116"/>
      <c r="X63" s="116"/>
    </row>
    <row r="64">
      <c r="A64" s="116"/>
      <c r="B64" s="116"/>
      <c r="C64" s="116"/>
      <c r="D64" s="116"/>
      <c r="E64" s="116"/>
      <c r="F64" s="116"/>
      <c r="G64" s="129"/>
      <c r="H64" s="149"/>
      <c r="I64" s="116"/>
      <c r="J64" s="116"/>
      <c r="K64" s="116"/>
      <c r="L64" s="582"/>
      <c r="M64" s="116"/>
      <c r="N64" s="116"/>
      <c r="O64" s="582"/>
      <c r="P64" s="116"/>
      <c r="Q64" s="116"/>
      <c r="R64" s="582"/>
      <c r="S64" s="116"/>
      <c r="T64" s="116"/>
      <c r="U64" s="116"/>
      <c r="V64" s="116"/>
      <c r="W64" s="116"/>
      <c r="X64" s="116"/>
    </row>
    <row r="65">
      <c r="A65" s="116"/>
      <c r="B65" s="116"/>
      <c r="C65" s="116"/>
      <c r="D65" s="116"/>
      <c r="E65" s="116"/>
      <c r="F65" s="116"/>
      <c r="G65" s="129"/>
      <c r="H65" s="149"/>
      <c r="I65" s="116"/>
      <c r="J65" s="116"/>
      <c r="K65" s="116"/>
      <c r="L65" s="582"/>
      <c r="M65" s="116"/>
      <c r="N65" s="116"/>
      <c r="O65" s="582"/>
      <c r="P65" s="116"/>
      <c r="Q65" s="116"/>
      <c r="R65" s="582"/>
      <c r="S65" s="116"/>
      <c r="T65" s="116"/>
      <c r="U65" s="116"/>
      <c r="V65" s="116"/>
      <c r="W65" s="116"/>
      <c r="X65" s="116"/>
    </row>
    <row r="66">
      <c r="A66" s="116"/>
      <c r="B66" s="116"/>
      <c r="C66" s="116"/>
      <c r="D66" s="116"/>
      <c r="E66" s="116"/>
      <c r="F66" s="116"/>
      <c r="G66" s="129"/>
      <c r="H66" s="149"/>
      <c r="I66" s="116"/>
      <c r="J66" s="116"/>
      <c r="K66" s="116"/>
      <c r="L66" s="582"/>
      <c r="M66" s="116"/>
      <c r="N66" s="116"/>
      <c r="O66" s="582"/>
      <c r="P66" s="116"/>
      <c r="Q66" s="116"/>
      <c r="R66" s="582"/>
      <c r="S66" s="116"/>
      <c r="T66" s="116"/>
      <c r="U66" s="116"/>
      <c r="V66" s="116"/>
      <c r="W66" s="116"/>
      <c r="X66" s="116"/>
    </row>
    <row r="67">
      <c r="A67" s="116"/>
      <c r="B67" s="116"/>
      <c r="C67" s="116"/>
      <c r="D67" s="116"/>
      <c r="E67" s="116"/>
      <c r="F67" s="116"/>
      <c r="G67" s="129"/>
      <c r="H67" s="149"/>
      <c r="I67" s="116"/>
      <c r="J67" s="116"/>
      <c r="K67" s="116"/>
      <c r="L67" s="582"/>
      <c r="M67" s="116"/>
      <c r="N67" s="116"/>
      <c r="O67" s="582"/>
      <c r="P67" s="116"/>
      <c r="Q67" s="116"/>
      <c r="R67" s="582"/>
      <c r="S67" s="116"/>
      <c r="T67" s="116"/>
      <c r="U67" s="116"/>
      <c r="V67" s="116"/>
      <c r="W67" s="116"/>
      <c r="X67" s="116"/>
    </row>
    <row r="68">
      <c r="A68" s="116"/>
      <c r="B68" s="116"/>
      <c r="C68" s="116"/>
      <c r="D68" s="116"/>
      <c r="E68" s="116"/>
      <c r="F68" s="116"/>
      <c r="G68" s="129"/>
      <c r="H68" s="149"/>
      <c r="I68" s="116"/>
      <c r="J68" s="116"/>
      <c r="K68" s="116"/>
      <c r="L68" s="582"/>
      <c r="M68" s="116"/>
      <c r="N68" s="116"/>
      <c r="O68" s="582"/>
      <c r="P68" s="116"/>
      <c r="Q68" s="116"/>
      <c r="R68" s="582"/>
      <c r="S68" s="116"/>
      <c r="T68" s="116"/>
      <c r="U68" s="116"/>
      <c r="V68" s="116"/>
      <c r="W68" s="116"/>
      <c r="X68" s="116"/>
    </row>
    <row r="69">
      <c r="A69" s="116"/>
      <c r="B69" s="116"/>
      <c r="C69" s="116"/>
      <c r="D69" s="116"/>
      <c r="E69" s="116"/>
      <c r="F69" s="116"/>
      <c r="G69" s="129"/>
      <c r="H69" s="149"/>
      <c r="I69" s="116"/>
      <c r="J69" s="116"/>
      <c r="K69" s="116"/>
      <c r="L69" s="582"/>
      <c r="M69" s="116"/>
      <c r="N69" s="116"/>
      <c r="O69" s="582"/>
      <c r="P69" s="116"/>
      <c r="Q69" s="116"/>
      <c r="R69" s="582"/>
      <c r="S69" s="116"/>
      <c r="T69" s="116"/>
      <c r="U69" s="116"/>
      <c r="V69" s="116"/>
      <c r="W69" s="116"/>
      <c r="X69" s="116"/>
    </row>
    <row r="70">
      <c r="A70" s="116"/>
      <c r="B70" s="116"/>
      <c r="C70" s="116"/>
      <c r="D70" s="116"/>
      <c r="E70" s="116"/>
      <c r="F70" s="116"/>
      <c r="G70" s="129"/>
      <c r="H70" s="149"/>
      <c r="I70" s="116"/>
      <c r="J70" s="116"/>
      <c r="K70" s="116"/>
      <c r="L70" s="582"/>
      <c r="M70" s="116"/>
      <c r="N70" s="116"/>
      <c r="O70" s="582"/>
      <c r="P70" s="116"/>
      <c r="Q70" s="116"/>
      <c r="R70" s="582"/>
      <c r="S70" s="116"/>
      <c r="T70" s="116"/>
      <c r="U70" s="116"/>
      <c r="V70" s="116"/>
      <c r="W70" s="116"/>
      <c r="X70" s="116"/>
    </row>
    <row r="71">
      <c r="A71" s="116"/>
      <c r="B71" s="116"/>
      <c r="C71" s="116"/>
      <c r="D71" s="116"/>
      <c r="E71" s="116"/>
      <c r="F71" s="116"/>
      <c r="G71" s="129"/>
      <c r="H71" s="149"/>
      <c r="I71" s="116"/>
      <c r="J71" s="116"/>
      <c r="K71" s="116"/>
      <c r="L71" s="582"/>
      <c r="M71" s="116"/>
      <c r="N71" s="116"/>
      <c r="O71" s="582"/>
      <c r="P71" s="116"/>
      <c r="Q71" s="116"/>
      <c r="R71" s="582"/>
      <c r="S71" s="116"/>
      <c r="T71" s="116"/>
      <c r="U71" s="116"/>
      <c r="V71" s="116"/>
      <c r="W71" s="116"/>
      <c r="X71" s="116"/>
    </row>
    <row r="72">
      <c r="A72" s="116"/>
      <c r="B72" s="116"/>
      <c r="C72" s="116"/>
      <c r="D72" s="116"/>
      <c r="E72" s="116"/>
      <c r="F72" s="116"/>
      <c r="G72" s="129"/>
      <c r="H72" s="149"/>
      <c r="I72" s="116"/>
      <c r="J72" s="116"/>
      <c r="K72" s="116"/>
      <c r="L72" s="582"/>
      <c r="M72" s="116"/>
      <c r="N72" s="116"/>
      <c r="O72" s="582"/>
      <c r="P72" s="116"/>
      <c r="Q72" s="116"/>
      <c r="R72" s="582"/>
      <c r="S72" s="116"/>
      <c r="T72" s="116"/>
      <c r="U72" s="116"/>
      <c r="V72" s="116"/>
      <c r="W72" s="116"/>
      <c r="X72" s="116"/>
    </row>
    <row r="73">
      <c r="A73" s="116"/>
      <c r="B73" s="116"/>
      <c r="C73" s="116"/>
      <c r="D73" s="116"/>
      <c r="E73" s="116"/>
      <c r="F73" s="116"/>
      <c r="G73" s="129"/>
      <c r="H73" s="149"/>
      <c r="I73" s="116"/>
      <c r="J73" s="116"/>
      <c r="K73" s="116"/>
      <c r="L73" s="582"/>
      <c r="M73" s="116"/>
      <c r="N73" s="116"/>
      <c r="O73" s="582"/>
      <c r="P73" s="116"/>
      <c r="Q73" s="116"/>
      <c r="R73" s="582"/>
      <c r="S73" s="116"/>
      <c r="T73" s="116"/>
      <c r="U73" s="116"/>
      <c r="V73" s="116"/>
      <c r="W73" s="116"/>
      <c r="X73" s="116"/>
    </row>
    <row r="74">
      <c r="A74" s="116"/>
      <c r="B74" s="116"/>
      <c r="C74" s="116"/>
      <c r="D74" s="116"/>
      <c r="E74" s="116"/>
      <c r="F74" s="116"/>
      <c r="G74" s="129"/>
      <c r="H74" s="149"/>
      <c r="I74" s="116"/>
      <c r="J74" s="116"/>
      <c r="K74" s="116"/>
      <c r="L74" s="582"/>
      <c r="M74" s="116"/>
      <c r="N74" s="116"/>
      <c r="O74" s="582"/>
      <c r="P74" s="116"/>
      <c r="Q74" s="116"/>
      <c r="R74" s="582"/>
      <c r="S74" s="116"/>
      <c r="T74" s="116"/>
      <c r="U74" s="116"/>
      <c r="V74" s="116"/>
      <c r="W74" s="116"/>
      <c r="X74" s="116"/>
    </row>
    <row r="75">
      <c r="A75" s="116"/>
      <c r="B75" s="116"/>
      <c r="C75" s="116"/>
      <c r="D75" s="116"/>
      <c r="E75" s="116"/>
      <c r="F75" s="116"/>
      <c r="G75" s="129"/>
      <c r="H75" s="149"/>
      <c r="I75" s="116"/>
      <c r="J75" s="116"/>
      <c r="K75" s="116"/>
      <c r="L75" s="582"/>
      <c r="M75" s="116"/>
      <c r="N75" s="116"/>
      <c r="O75" s="582"/>
      <c r="P75" s="116"/>
      <c r="Q75" s="116"/>
      <c r="R75" s="582"/>
      <c r="S75" s="116"/>
      <c r="T75" s="116"/>
      <c r="U75" s="116"/>
      <c r="V75" s="116"/>
      <c r="W75" s="116"/>
      <c r="X75" s="116"/>
    </row>
    <row r="76">
      <c r="A76" s="116"/>
      <c r="B76" s="116"/>
      <c r="C76" s="116"/>
      <c r="D76" s="116"/>
      <c r="E76" s="116"/>
      <c r="F76" s="116"/>
      <c r="G76" s="129"/>
      <c r="H76" s="149"/>
      <c r="I76" s="116"/>
      <c r="J76" s="116"/>
      <c r="K76" s="116"/>
      <c r="L76" s="582"/>
      <c r="M76" s="116"/>
      <c r="N76" s="116"/>
      <c r="O76" s="582"/>
      <c r="P76" s="116"/>
      <c r="Q76" s="116"/>
      <c r="R76" s="582"/>
      <c r="S76" s="116"/>
      <c r="T76" s="116"/>
      <c r="U76" s="116"/>
      <c r="V76" s="116"/>
      <c r="W76" s="116"/>
      <c r="X76" s="116"/>
    </row>
    <row r="77">
      <c r="A77" s="116"/>
      <c r="B77" s="116"/>
      <c r="C77" s="116"/>
      <c r="D77" s="116"/>
      <c r="E77" s="116"/>
      <c r="F77" s="116"/>
      <c r="G77" s="129"/>
      <c r="H77" s="149"/>
      <c r="I77" s="116"/>
      <c r="J77" s="116"/>
      <c r="K77" s="116"/>
      <c r="L77" s="582"/>
      <c r="M77" s="116"/>
      <c r="N77" s="116"/>
      <c r="O77" s="582"/>
      <c r="P77" s="116"/>
      <c r="Q77" s="116"/>
      <c r="R77" s="582"/>
      <c r="S77" s="116"/>
      <c r="T77" s="116"/>
      <c r="U77" s="116"/>
      <c r="V77" s="116"/>
      <c r="W77" s="116"/>
      <c r="X77" s="116"/>
    </row>
    <row r="78">
      <c r="A78" s="116"/>
      <c r="B78" s="116"/>
      <c r="C78" s="116"/>
      <c r="D78" s="116"/>
      <c r="E78" s="116"/>
      <c r="F78" s="116"/>
      <c r="G78" s="129"/>
      <c r="H78" s="149"/>
      <c r="I78" s="116"/>
      <c r="J78" s="116"/>
      <c r="K78" s="116"/>
      <c r="L78" s="582"/>
      <c r="M78" s="116"/>
      <c r="N78" s="116"/>
      <c r="O78" s="582"/>
      <c r="P78" s="116"/>
      <c r="Q78" s="116"/>
      <c r="R78" s="582"/>
      <c r="S78" s="116"/>
      <c r="T78" s="116"/>
      <c r="U78" s="116"/>
      <c r="V78" s="116"/>
      <c r="W78" s="116"/>
      <c r="X78" s="116"/>
    </row>
    <row r="79">
      <c r="A79" s="116"/>
      <c r="B79" s="116"/>
      <c r="C79" s="116"/>
      <c r="D79" s="116"/>
      <c r="E79" s="116"/>
      <c r="F79" s="116"/>
      <c r="G79" s="129"/>
      <c r="H79" s="149"/>
      <c r="I79" s="116"/>
      <c r="J79" s="116"/>
      <c r="K79" s="116"/>
      <c r="L79" s="582"/>
      <c r="M79" s="116"/>
      <c r="N79" s="116"/>
      <c r="O79" s="582"/>
      <c r="P79" s="116"/>
      <c r="Q79" s="116"/>
      <c r="R79" s="582"/>
      <c r="S79" s="116"/>
      <c r="T79" s="116"/>
      <c r="U79" s="116"/>
      <c r="V79" s="116"/>
      <c r="W79" s="116"/>
      <c r="X79" s="116"/>
    </row>
    <row r="80">
      <c r="A80" s="116"/>
      <c r="B80" s="116"/>
      <c r="C80" s="116"/>
      <c r="D80" s="116"/>
      <c r="E80" s="116"/>
      <c r="F80" s="116"/>
      <c r="G80" s="129"/>
      <c r="H80" s="149"/>
      <c r="I80" s="116"/>
      <c r="J80" s="116"/>
      <c r="K80" s="116"/>
      <c r="L80" s="582"/>
      <c r="M80" s="116"/>
      <c r="N80" s="116"/>
      <c r="O80" s="582"/>
      <c r="P80" s="116"/>
      <c r="Q80" s="116"/>
      <c r="R80" s="582"/>
      <c r="S80" s="116"/>
      <c r="T80" s="116"/>
      <c r="U80" s="116"/>
      <c r="V80" s="116"/>
      <c r="W80" s="116"/>
      <c r="X80" s="116"/>
    </row>
    <row r="81">
      <c r="A81" s="116"/>
      <c r="B81" s="116"/>
      <c r="C81" s="116"/>
      <c r="D81" s="116"/>
      <c r="E81" s="116"/>
      <c r="F81" s="116"/>
      <c r="G81" s="129"/>
      <c r="H81" s="149"/>
      <c r="I81" s="116"/>
      <c r="J81" s="116"/>
      <c r="K81" s="116"/>
      <c r="L81" s="582"/>
      <c r="M81" s="116"/>
      <c r="N81" s="116"/>
      <c r="O81" s="582"/>
      <c r="P81" s="116"/>
      <c r="Q81" s="116"/>
      <c r="R81" s="582"/>
      <c r="S81" s="116"/>
      <c r="T81" s="116"/>
      <c r="U81" s="116"/>
      <c r="V81" s="116"/>
      <c r="W81" s="116"/>
      <c r="X81" s="116"/>
    </row>
    <row r="82">
      <c r="A82" s="116"/>
      <c r="B82" s="116"/>
      <c r="C82" s="116"/>
      <c r="D82" s="116"/>
      <c r="E82" s="116"/>
      <c r="F82" s="116"/>
      <c r="G82" s="129"/>
      <c r="H82" s="149"/>
      <c r="I82" s="116"/>
      <c r="J82" s="116"/>
      <c r="K82" s="116"/>
      <c r="L82" s="582"/>
      <c r="M82" s="116"/>
      <c r="N82" s="116"/>
      <c r="O82" s="582"/>
      <c r="P82" s="116"/>
      <c r="Q82" s="116"/>
      <c r="R82" s="582"/>
      <c r="S82" s="116"/>
      <c r="T82" s="116"/>
      <c r="U82" s="116"/>
      <c r="V82" s="116"/>
      <c r="W82" s="116"/>
      <c r="X82" s="116"/>
    </row>
    <row r="83">
      <c r="A83" s="116"/>
      <c r="B83" s="116"/>
      <c r="C83" s="116"/>
      <c r="D83" s="116"/>
      <c r="E83" s="116"/>
      <c r="F83" s="116"/>
      <c r="G83" s="129"/>
      <c r="H83" s="149"/>
      <c r="I83" s="116"/>
      <c r="J83" s="116"/>
      <c r="K83" s="116"/>
      <c r="L83" s="582"/>
      <c r="M83" s="116"/>
      <c r="N83" s="116"/>
      <c r="O83" s="582"/>
      <c r="P83" s="116"/>
      <c r="Q83" s="116"/>
      <c r="R83" s="582"/>
      <c r="S83" s="116"/>
      <c r="T83" s="116"/>
      <c r="U83" s="116"/>
      <c r="V83" s="116"/>
      <c r="W83" s="116"/>
      <c r="X83" s="116"/>
    </row>
    <row r="84">
      <c r="A84" s="116"/>
      <c r="B84" s="116"/>
      <c r="C84" s="116"/>
      <c r="D84" s="116"/>
      <c r="E84" s="116"/>
      <c r="F84" s="116"/>
      <c r="G84" s="129"/>
      <c r="H84" s="149"/>
      <c r="I84" s="116"/>
      <c r="J84" s="116"/>
      <c r="K84" s="116"/>
      <c r="L84" s="582"/>
      <c r="M84" s="116"/>
      <c r="N84" s="116"/>
      <c r="O84" s="582"/>
      <c r="P84" s="116"/>
      <c r="Q84" s="116"/>
      <c r="R84" s="582"/>
      <c r="S84" s="116"/>
      <c r="T84" s="116"/>
      <c r="U84" s="116"/>
      <c r="V84" s="116"/>
      <c r="W84" s="116"/>
      <c r="X84" s="116"/>
    </row>
    <row r="85">
      <c r="A85" s="116"/>
      <c r="B85" s="116"/>
      <c r="C85" s="116"/>
      <c r="D85" s="116"/>
      <c r="E85" s="116"/>
      <c r="F85" s="116"/>
      <c r="G85" s="129"/>
      <c r="H85" s="149"/>
      <c r="I85" s="116"/>
      <c r="J85" s="116"/>
      <c r="K85" s="116"/>
      <c r="L85" s="582"/>
      <c r="M85" s="116"/>
      <c r="N85" s="116"/>
      <c r="O85" s="582"/>
      <c r="P85" s="116"/>
      <c r="Q85" s="116"/>
      <c r="R85" s="582"/>
      <c r="S85" s="116"/>
      <c r="T85" s="116"/>
      <c r="U85" s="116"/>
      <c r="V85" s="116"/>
      <c r="W85" s="116"/>
      <c r="X85" s="116"/>
    </row>
    <row r="86">
      <c r="A86" s="116"/>
      <c r="B86" s="116"/>
      <c r="C86" s="116"/>
      <c r="D86" s="116"/>
      <c r="E86" s="116"/>
      <c r="F86" s="116"/>
      <c r="G86" s="129"/>
      <c r="H86" s="149"/>
      <c r="I86" s="116"/>
      <c r="J86" s="116"/>
      <c r="K86" s="116"/>
      <c r="L86" s="582"/>
      <c r="M86" s="116"/>
      <c r="N86" s="116"/>
      <c r="O86" s="582"/>
      <c r="P86" s="116"/>
      <c r="Q86" s="116"/>
      <c r="R86" s="582"/>
      <c r="S86" s="116"/>
      <c r="T86" s="116"/>
      <c r="U86" s="116"/>
      <c r="V86" s="116"/>
      <c r="W86" s="116"/>
      <c r="X86" s="116"/>
    </row>
    <row r="87">
      <c r="A87" s="116"/>
      <c r="B87" s="116"/>
      <c r="C87" s="116"/>
      <c r="D87" s="116"/>
      <c r="E87" s="116"/>
      <c r="F87" s="116"/>
      <c r="G87" s="129"/>
      <c r="H87" s="149"/>
      <c r="I87" s="116"/>
      <c r="J87" s="116"/>
      <c r="K87" s="116"/>
      <c r="L87" s="582"/>
      <c r="M87" s="116"/>
      <c r="N87" s="116"/>
      <c r="O87" s="582"/>
      <c r="P87" s="116"/>
      <c r="Q87" s="116"/>
      <c r="R87" s="582"/>
      <c r="S87" s="116"/>
      <c r="T87" s="116"/>
      <c r="U87" s="116"/>
      <c r="V87" s="116"/>
      <c r="W87" s="116"/>
      <c r="X87" s="116"/>
    </row>
    <row r="88">
      <c r="A88" s="116"/>
      <c r="B88" s="116"/>
      <c r="C88" s="116"/>
      <c r="D88" s="116"/>
      <c r="E88" s="116"/>
      <c r="F88" s="116"/>
      <c r="G88" s="129"/>
      <c r="H88" s="149"/>
      <c r="I88" s="116"/>
      <c r="J88" s="116"/>
      <c r="K88" s="116"/>
      <c r="L88" s="582"/>
      <c r="M88" s="116"/>
      <c r="N88" s="116"/>
      <c r="O88" s="582"/>
      <c r="P88" s="116"/>
      <c r="Q88" s="116"/>
      <c r="R88" s="582"/>
      <c r="S88" s="116"/>
      <c r="T88" s="116"/>
      <c r="U88" s="116"/>
      <c r="V88" s="116"/>
      <c r="W88" s="116"/>
      <c r="X88" s="116"/>
    </row>
    <row r="89">
      <c r="A89" s="116"/>
      <c r="B89" s="116"/>
      <c r="C89" s="116"/>
      <c r="D89" s="116"/>
      <c r="E89" s="116"/>
      <c r="F89" s="116"/>
      <c r="G89" s="129"/>
      <c r="H89" s="149"/>
      <c r="I89" s="116"/>
      <c r="J89" s="116"/>
      <c r="K89" s="116"/>
      <c r="L89" s="582"/>
      <c r="M89" s="116"/>
      <c r="N89" s="116"/>
      <c r="O89" s="582"/>
      <c r="P89" s="116"/>
      <c r="Q89" s="116"/>
      <c r="R89" s="582"/>
      <c r="S89" s="116"/>
      <c r="T89" s="116"/>
      <c r="U89" s="116"/>
      <c r="V89" s="116"/>
      <c r="W89" s="116"/>
      <c r="X89" s="116"/>
    </row>
    <row r="90">
      <c r="A90" s="116"/>
      <c r="B90" s="116"/>
      <c r="C90" s="116"/>
      <c r="D90" s="116"/>
      <c r="E90" s="116"/>
      <c r="F90" s="116"/>
      <c r="G90" s="129"/>
      <c r="H90" s="149"/>
      <c r="I90" s="116"/>
      <c r="J90" s="116"/>
      <c r="K90" s="116"/>
      <c r="L90" s="582"/>
      <c r="M90" s="116"/>
      <c r="N90" s="116"/>
      <c r="O90" s="582"/>
      <c r="P90" s="116"/>
      <c r="Q90" s="116"/>
      <c r="R90" s="582"/>
      <c r="S90" s="116"/>
      <c r="T90" s="116"/>
      <c r="U90" s="116"/>
      <c r="V90" s="116"/>
      <c r="W90" s="116"/>
      <c r="X90" s="116"/>
    </row>
    <row r="91">
      <c r="A91" s="116"/>
      <c r="B91" s="116"/>
      <c r="C91" s="116"/>
      <c r="D91" s="116"/>
      <c r="E91" s="116"/>
      <c r="F91" s="116"/>
      <c r="G91" s="129"/>
      <c r="H91" s="149"/>
      <c r="I91" s="116"/>
      <c r="J91" s="116"/>
      <c r="K91" s="116"/>
      <c r="L91" s="582"/>
      <c r="M91" s="116"/>
      <c r="N91" s="116"/>
      <c r="O91" s="582"/>
      <c r="P91" s="116"/>
      <c r="Q91" s="116"/>
      <c r="R91" s="582"/>
      <c r="S91" s="116"/>
      <c r="T91" s="116"/>
      <c r="U91" s="116"/>
      <c r="V91" s="116"/>
      <c r="W91" s="116"/>
      <c r="X91" s="116"/>
    </row>
    <row r="92">
      <c r="A92" s="116"/>
      <c r="B92" s="116"/>
      <c r="C92" s="116"/>
      <c r="D92" s="116"/>
      <c r="E92" s="116"/>
      <c r="F92" s="116"/>
      <c r="G92" s="129"/>
      <c r="H92" s="149"/>
      <c r="I92" s="116"/>
      <c r="J92" s="116"/>
      <c r="K92" s="116"/>
      <c r="L92" s="582"/>
      <c r="M92" s="116"/>
      <c r="N92" s="116"/>
      <c r="O92" s="582"/>
      <c r="P92" s="116"/>
      <c r="Q92" s="116"/>
      <c r="R92" s="582"/>
      <c r="S92" s="116"/>
      <c r="T92" s="116"/>
      <c r="U92" s="116"/>
      <c r="V92" s="116"/>
      <c r="W92" s="116"/>
      <c r="X92" s="116"/>
    </row>
    <row r="93">
      <c r="A93" s="116"/>
      <c r="B93" s="116"/>
      <c r="C93" s="116"/>
      <c r="D93" s="116"/>
      <c r="E93" s="116"/>
      <c r="F93" s="116"/>
      <c r="G93" s="129"/>
      <c r="H93" s="149"/>
      <c r="I93" s="116"/>
      <c r="J93" s="116"/>
      <c r="K93" s="116"/>
      <c r="L93" s="582"/>
      <c r="M93" s="116"/>
      <c r="N93" s="116"/>
      <c r="O93" s="582"/>
      <c r="P93" s="116"/>
      <c r="Q93" s="116"/>
      <c r="R93" s="582"/>
      <c r="S93" s="116"/>
      <c r="T93" s="116"/>
      <c r="U93" s="116"/>
      <c r="V93" s="116"/>
      <c r="W93" s="116"/>
      <c r="X93" s="116"/>
    </row>
    <row r="94">
      <c r="A94" s="116"/>
      <c r="B94" s="116"/>
      <c r="C94" s="116"/>
      <c r="D94" s="116"/>
      <c r="E94" s="116"/>
      <c r="F94" s="116"/>
      <c r="G94" s="129"/>
      <c r="H94" s="149"/>
      <c r="I94" s="116"/>
      <c r="J94" s="116"/>
      <c r="K94" s="116"/>
      <c r="L94" s="582"/>
      <c r="M94" s="116"/>
      <c r="N94" s="116"/>
      <c r="O94" s="582"/>
      <c r="P94" s="116"/>
      <c r="Q94" s="116"/>
      <c r="R94" s="582"/>
      <c r="S94" s="116"/>
      <c r="T94" s="116"/>
      <c r="U94" s="116"/>
      <c r="V94" s="116"/>
      <c r="W94" s="116"/>
      <c r="X94" s="116"/>
    </row>
    <row r="95">
      <c r="A95" s="116"/>
      <c r="B95" s="116"/>
      <c r="C95" s="116"/>
      <c r="D95" s="116"/>
      <c r="E95" s="116"/>
      <c r="F95" s="116"/>
      <c r="G95" s="129"/>
      <c r="H95" s="149"/>
      <c r="I95" s="116"/>
      <c r="J95" s="116"/>
      <c r="K95" s="116"/>
      <c r="L95" s="582"/>
      <c r="M95" s="116"/>
      <c r="N95" s="116"/>
      <c r="O95" s="582"/>
      <c r="P95" s="116"/>
      <c r="Q95" s="116"/>
      <c r="R95" s="582"/>
      <c r="S95" s="116"/>
      <c r="T95" s="116"/>
      <c r="U95" s="116"/>
      <c r="V95" s="116"/>
      <c r="W95" s="116"/>
      <c r="X95" s="116"/>
    </row>
    <row r="96">
      <c r="A96" s="116"/>
      <c r="B96" s="116"/>
      <c r="C96" s="116"/>
      <c r="D96" s="116"/>
      <c r="E96" s="116"/>
      <c r="F96" s="116"/>
      <c r="G96" s="129"/>
      <c r="H96" s="149"/>
      <c r="I96" s="116"/>
      <c r="J96" s="116"/>
      <c r="K96" s="116"/>
      <c r="L96" s="582"/>
      <c r="M96" s="116"/>
      <c r="N96" s="116"/>
      <c r="O96" s="582"/>
      <c r="P96" s="116"/>
      <c r="Q96" s="116"/>
      <c r="R96" s="582"/>
      <c r="S96" s="116"/>
      <c r="T96" s="116"/>
      <c r="U96" s="116"/>
      <c r="V96" s="116"/>
      <c r="W96" s="116"/>
      <c r="X96" s="116"/>
    </row>
    <row r="97">
      <c r="A97" s="116"/>
      <c r="B97" s="116"/>
      <c r="C97" s="116"/>
      <c r="D97" s="116"/>
      <c r="E97" s="116"/>
      <c r="F97" s="116"/>
      <c r="G97" s="129"/>
      <c r="H97" s="149"/>
      <c r="I97" s="116"/>
      <c r="J97" s="116"/>
      <c r="K97" s="116"/>
      <c r="L97" s="582"/>
      <c r="M97" s="116"/>
      <c r="N97" s="116"/>
      <c r="O97" s="582"/>
      <c r="P97" s="116"/>
      <c r="Q97" s="116"/>
      <c r="R97" s="582"/>
      <c r="S97" s="116"/>
      <c r="T97" s="116"/>
      <c r="U97" s="116"/>
      <c r="V97" s="116"/>
      <c r="W97" s="116"/>
      <c r="X97" s="116"/>
    </row>
    <row r="98">
      <c r="A98" s="116"/>
      <c r="B98" s="116"/>
      <c r="C98" s="116"/>
      <c r="D98" s="116"/>
      <c r="E98" s="116"/>
      <c r="F98" s="116"/>
      <c r="G98" s="129"/>
      <c r="H98" s="149"/>
      <c r="I98" s="116"/>
      <c r="J98" s="116"/>
      <c r="K98" s="116"/>
      <c r="L98" s="582"/>
      <c r="M98" s="116"/>
      <c r="N98" s="116"/>
      <c r="O98" s="582"/>
      <c r="P98" s="116"/>
      <c r="Q98" s="116"/>
      <c r="R98" s="582"/>
      <c r="S98" s="116"/>
      <c r="T98" s="116"/>
      <c r="U98" s="116"/>
      <c r="V98" s="116"/>
      <c r="W98" s="116"/>
      <c r="X98" s="116"/>
    </row>
    <row r="99">
      <c r="A99" s="116"/>
      <c r="B99" s="116"/>
      <c r="C99" s="116"/>
      <c r="D99" s="116"/>
      <c r="E99" s="116"/>
      <c r="F99" s="116"/>
      <c r="G99" s="129"/>
      <c r="H99" s="149"/>
      <c r="I99" s="116"/>
      <c r="J99" s="116"/>
      <c r="K99" s="116"/>
      <c r="L99" s="582"/>
      <c r="M99" s="116"/>
      <c r="N99" s="116"/>
      <c r="O99" s="582"/>
      <c r="P99" s="116"/>
      <c r="Q99" s="116"/>
      <c r="R99" s="582"/>
      <c r="S99" s="116"/>
      <c r="T99" s="116"/>
      <c r="U99" s="116"/>
      <c r="V99" s="116"/>
      <c r="W99" s="116"/>
      <c r="X99" s="116"/>
    </row>
    <row r="100">
      <c r="A100" s="116"/>
      <c r="B100" s="116"/>
      <c r="C100" s="116"/>
      <c r="D100" s="116"/>
      <c r="E100" s="116"/>
      <c r="F100" s="116"/>
      <c r="G100" s="129"/>
      <c r="H100" s="149"/>
      <c r="I100" s="116"/>
      <c r="J100" s="116"/>
      <c r="K100" s="116"/>
      <c r="L100" s="582"/>
      <c r="M100" s="116"/>
      <c r="N100" s="116"/>
      <c r="O100" s="582"/>
      <c r="P100" s="116"/>
      <c r="Q100" s="116"/>
      <c r="R100" s="582"/>
      <c r="S100" s="116"/>
      <c r="T100" s="116"/>
      <c r="U100" s="116"/>
      <c r="V100" s="116"/>
      <c r="W100" s="116"/>
      <c r="X100" s="116"/>
    </row>
    <row r="101">
      <c r="A101" s="116"/>
      <c r="B101" s="116"/>
      <c r="C101" s="116"/>
      <c r="D101" s="116"/>
      <c r="E101" s="116"/>
      <c r="F101" s="116"/>
      <c r="G101" s="129"/>
      <c r="H101" s="149"/>
      <c r="I101" s="116"/>
      <c r="J101" s="116"/>
      <c r="K101" s="116"/>
      <c r="L101" s="582"/>
      <c r="M101" s="116"/>
      <c r="N101" s="116"/>
      <c r="O101" s="582"/>
      <c r="P101" s="116"/>
      <c r="Q101" s="116"/>
      <c r="R101" s="582"/>
      <c r="S101" s="116"/>
      <c r="T101" s="116"/>
      <c r="U101" s="116"/>
      <c r="V101" s="116"/>
      <c r="W101" s="116"/>
      <c r="X101" s="116"/>
    </row>
    <row r="102">
      <c r="A102" s="116"/>
      <c r="B102" s="116"/>
      <c r="C102" s="116"/>
      <c r="D102" s="116"/>
      <c r="E102" s="116"/>
      <c r="F102" s="116"/>
      <c r="G102" s="129"/>
      <c r="H102" s="149"/>
      <c r="I102" s="116"/>
      <c r="J102" s="116"/>
      <c r="K102" s="116"/>
      <c r="L102" s="582"/>
      <c r="M102" s="116"/>
      <c r="N102" s="116"/>
      <c r="O102" s="582"/>
      <c r="P102" s="116"/>
      <c r="Q102" s="116"/>
      <c r="R102" s="582"/>
      <c r="S102" s="116"/>
      <c r="T102" s="116"/>
      <c r="U102" s="116"/>
      <c r="V102" s="116"/>
      <c r="W102" s="116"/>
      <c r="X102" s="116"/>
    </row>
    <row r="103">
      <c r="A103" s="116"/>
      <c r="B103" s="116"/>
      <c r="C103" s="116"/>
      <c r="D103" s="116"/>
      <c r="E103" s="116"/>
      <c r="F103" s="116"/>
      <c r="G103" s="129"/>
      <c r="H103" s="149"/>
      <c r="I103" s="116"/>
      <c r="J103" s="116"/>
      <c r="K103" s="116"/>
      <c r="L103" s="582"/>
      <c r="M103" s="116"/>
      <c r="N103" s="116"/>
      <c r="O103" s="582"/>
      <c r="P103" s="116"/>
      <c r="Q103" s="116"/>
      <c r="R103" s="582"/>
      <c r="S103" s="116"/>
      <c r="T103" s="116"/>
      <c r="U103" s="116"/>
      <c r="V103" s="116"/>
      <c r="W103" s="116"/>
      <c r="X103" s="116"/>
    </row>
    <row r="104">
      <c r="A104" s="116"/>
      <c r="B104" s="116"/>
      <c r="C104" s="116"/>
      <c r="D104" s="116"/>
      <c r="E104" s="116"/>
      <c r="F104" s="116"/>
      <c r="G104" s="129"/>
      <c r="H104" s="149"/>
      <c r="I104" s="116"/>
      <c r="J104" s="116"/>
      <c r="K104" s="116"/>
      <c r="L104" s="582"/>
      <c r="M104" s="116"/>
      <c r="N104" s="116"/>
      <c r="O104" s="582"/>
      <c r="P104" s="116"/>
      <c r="Q104" s="116"/>
      <c r="R104" s="582"/>
      <c r="S104" s="116"/>
      <c r="T104" s="116"/>
      <c r="U104" s="116"/>
      <c r="V104" s="116"/>
      <c r="W104" s="116"/>
      <c r="X104" s="116"/>
    </row>
    <row r="105">
      <c r="A105" s="116"/>
      <c r="B105" s="116"/>
      <c r="C105" s="116"/>
      <c r="D105" s="116"/>
      <c r="E105" s="116"/>
      <c r="F105" s="116"/>
      <c r="G105" s="129"/>
      <c r="H105" s="149"/>
      <c r="I105" s="116"/>
      <c r="J105" s="116"/>
      <c r="K105" s="116"/>
      <c r="L105" s="582"/>
      <c r="M105" s="116"/>
      <c r="N105" s="116"/>
      <c r="O105" s="582"/>
      <c r="P105" s="116"/>
      <c r="Q105" s="116"/>
      <c r="R105" s="582"/>
      <c r="S105" s="116"/>
      <c r="T105" s="116"/>
      <c r="U105" s="116"/>
      <c r="V105" s="116"/>
      <c r="W105" s="116"/>
      <c r="X105" s="116"/>
    </row>
    <row r="106">
      <c r="A106" s="116"/>
      <c r="B106" s="116"/>
      <c r="C106" s="116"/>
      <c r="D106" s="116"/>
      <c r="E106" s="116"/>
      <c r="F106" s="116"/>
      <c r="G106" s="129"/>
      <c r="H106" s="149"/>
      <c r="I106" s="116"/>
      <c r="J106" s="116"/>
      <c r="K106" s="116"/>
      <c r="L106" s="582"/>
      <c r="M106" s="116"/>
      <c r="N106" s="116"/>
      <c r="O106" s="582"/>
      <c r="P106" s="116"/>
      <c r="Q106" s="116"/>
      <c r="R106" s="582"/>
      <c r="S106" s="116"/>
      <c r="T106" s="116"/>
      <c r="U106" s="116"/>
      <c r="V106" s="116"/>
      <c r="W106" s="116"/>
      <c r="X106" s="116"/>
    </row>
    <row r="107">
      <c r="A107" s="116"/>
      <c r="B107" s="116"/>
      <c r="C107" s="116"/>
      <c r="D107" s="116"/>
      <c r="E107" s="116"/>
      <c r="F107" s="116"/>
      <c r="G107" s="129"/>
      <c r="H107" s="149"/>
      <c r="I107" s="116"/>
      <c r="J107" s="116"/>
      <c r="K107" s="116"/>
      <c r="L107" s="582"/>
      <c r="M107" s="116"/>
      <c r="N107" s="116"/>
      <c r="O107" s="582"/>
      <c r="P107" s="116"/>
      <c r="Q107" s="116"/>
      <c r="R107" s="582"/>
      <c r="S107" s="116"/>
      <c r="T107" s="116"/>
      <c r="U107" s="116"/>
      <c r="V107" s="116"/>
      <c r="W107" s="116"/>
      <c r="X107" s="116"/>
    </row>
    <row r="108">
      <c r="A108" s="116"/>
      <c r="B108" s="116"/>
      <c r="C108" s="116"/>
      <c r="D108" s="116"/>
      <c r="E108" s="116"/>
      <c r="F108" s="116"/>
      <c r="G108" s="129"/>
      <c r="H108" s="149"/>
      <c r="I108" s="116"/>
      <c r="J108" s="116"/>
      <c r="K108" s="116"/>
      <c r="L108" s="582"/>
      <c r="M108" s="116"/>
      <c r="N108" s="116"/>
      <c r="O108" s="582"/>
      <c r="P108" s="116"/>
      <c r="Q108" s="116"/>
      <c r="R108" s="582"/>
      <c r="S108" s="116"/>
      <c r="T108" s="116"/>
      <c r="U108" s="116"/>
      <c r="V108" s="116"/>
      <c r="W108" s="116"/>
      <c r="X108" s="116"/>
    </row>
    <row r="109">
      <c r="A109" s="116"/>
      <c r="B109" s="116"/>
      <c r="C109" s="116"/>
      <c r="D109" s="116"/>
      <c r="E109" s="116"/>
      <c r="F109" s="116"/>
      <c r="G109" s="129"/>
      <c r="H109" s="149"/>
      <c r="I109" s="116"/>
      <c r="J109" s="116"/>
      <c r="K109" s="116"/>
      <c r="L109" s="582"/>
      <c r="M109" s="116"/>
      <c r="N109" s="116"/>
      <c r="O109" s="582"/>
      <c r="P109" s="116"/>
      <c r="Q109" s="116"/>
      <c r="R109" s="582"/>
      <c r="S109" s="116"/>
      <c r="T109" s="116"/>
      <c r="U109" s="116"/>
      <c r="V109" s="116"/>
      <c r="W109" s="116"/>
      <c r="X109" s="116"/>
    </row>
    <row r="110">
      <c r="A110" s="116"/>
      <c r="B110" s="116"/>
      <c r="C110" s="116"/>
      <c r="D110" s="116"/>
      <c r="E110" s="116"/>
      <c r="F110" s="116"/>
      <c r="G110" s="129"/>
      <c r="H110" s="149"/>
      <c r="I110" s="116"/>
      <c r="J110" s="116"/>
      <c r="K110" s="116"/>
      <c r="L110" s="582"/>
      <c r="M110" s="116"/>
      <c r="N110" s="116"/>
      <c r="O110" s="582"/>
      <c r="P110" s="116"/>
      <c r="Q110" s="116"/>
      <c r="R110" s="582"/>
      <c r="S110" s="116"/>
      <c r="T110" s="116"/>
      <c r="U110" s="116"/>
      <c r="V110" s="116"/>
      <c r="W110" s="116"/>
      <c r="X110" s="116"/>
    </row>
    <row r="111">
      <c r="A111" s="116"/>
      <c r="B111" s="116"/>
      <c r="C111" s="116"/>
      <c r="D111" s="116"/>
      <c r="E111" s="116"/>
      <c r="F111" s="116"/>
      <c r="G111" s="129"/>
      <c r="H111" s="149"/>
      <c r="I111" s="116"/>
      <c r="J111" s="116"/>
      <c r="K111" s="116"/>
      <c r="L111" s="582"/>
      <c r="M111" s="116"/>
      <c r="N111" s="116"/>
      <c r="O111" s="582"/>
      <c r="P111" s="116"/>
      <c r="Q111" s="116"/>
      <c r="R111" s="582"/>
      <c r="S111" s="116"/>
      <c r="T111" s="116"/>
      <c r="U111" s="116"/>
      <c r="V111" s="116"/>
      <c r="W111" s="116"/>
      <c r="X111" s="116"/>
    </row>
    <row r="112">
      <c r="A112" s="116"/>
      <c r="B112" s="116"/>
      <c r="C112" s="116"/>
      <c r="D112" s="116"/>
      <c r="E112" s="116"/>
      <c r="F112" s="116"/>
      <c r="G112" s="129"/>
      <c r="H112" s="149"/>
      <c r="I112" s="116"/>
      <c r="J112" s="116"/>
      <c r="K112" s="116"/>
      <c r="L112" s="582"/>
      <c r="M112" s="116"/>
      <c r="N112" s="116"/>
      <c r="O112" s="582"/>
      <c r="P112" s="116"/>
      <c r="Q112" s="116"/>
      <c r="R112" s="582"/>
      <c r="S112" s="116"/>
      <c r="T112" s="116"/>
      <c r="U112" s="116"/>
      <c r="V112" s="116"/>
      <c r="W112" s="116"/>
      <c r="X112" s="116"/>
    </row>
    <row r="113">
      <c r="A113" s="116"/>
      <c r="B113" s="116"/>
      <c r="C113" s="116"/>
      <c r="D113" s="116"/>
      <c r="E113" s="116"/>
      <c r="F113" s="116"/>
      <c r="G113" s="129"/>
      <c r="H113" s="149"/>
      <c r="I113" s="116"/>
      <c r="J113" s="116"/>
      <c r="K113" s="116"/>
      <c r="L113" s="582"/>
      <c r="M113" s="116"/>
      <c r="N113" s="116"/>
      <c r="O113" s="582"/>
      <c r="P113" s="116"/>
      <c r="Q113" s="116"/>
      <c r="R113" s="582"/>
      <c r="S113" s="116"/>
      <c r="T113" s="116"/>
      <c r="U113" s="116"/>
      <c r="V113" s="116"/>
      <c r="W113" s="116"/>
      <c r="X113" s="116"/>
    </row>
    <row r="114">
      <c r="A114" s="116"/>
      <c r="B114" s="116"/>
      <c r="C114" s="116"/>
      <c r="D114" s="116"/>
      <c r="E114" s="116"/>
      <c r="F114" s="116"/>
      <c r="G114" s="129"/>
      <c r="H114" s="149"/>
      <c r="I114" s="116"/>
      <c r="J114" s="116"/>
      <c r="K114" s="116"/>
      <c r="L114" s="582"/>
      <c r="M114" s="116"/>
      <c r="N114" s="116"/>
      <c r="O114" s="582"/>
      <c r="P114" s="116"/>
      <c r="Q114" s="116"/>
      <c r="R114" s="582"/>
      <c r="S114" s="116"/>
      <c r="T114" s="116"/>
      <c r="U114" s="116"/>
      <c r="V114" s="116"/>
      <c r="W114" s="116"/>
      <c r="X114" s="116"/>
    </row>
    <row r="115">
      <c r="A115" s="116"/>
      <c r="B115" s="116"/>
      <c r="C115" s="116"/>
      <c r="D115" s="116"/>
      <c r="E115" s="116"/>
      <c r="F115" s="116"/>
      <c r="G115" s="129"/>
      <c r="H115" s="149"/>
      <c r="I115" s="116"/>
      <c r="J115" s="116"/>
      <c r="K115" s="116"/>
      <c r="L115" s="582"/>
      <c r="M115" s="116"/>
      <c r="N115" s="116"/>
      <c r="O115" s="582"/>
      <c r="P115" s="116"/>
      <c r="Q115" s="116"/>
      <c r="R115" s="582"/>
      <c r="S115" s="116"/>
      <c r="T115" s="116"/>
      <c r="U115" s="116"/>
      <c r="V115" s="116"/>
      <c r="W115" s="116"/>
      <c r="X115" s="116"/>
    </row>
    <row r="116">
      <c r="A116" s="116"/>
      <c r="B116" s="116"/>
      <c r="C116" s="116"/>
      <c r="D116" s="116"/>
      <c r="E116" s="116"/>
      <c r="F116" s="116"/>
      <c r="G116" s="129"/>
      <c r="H116" s="149"/>
      <c r="I116" s="116"/>
      <c r="J116" s="116"/>
      <c r="K116" s="116"/>
      <c r="L116" s="582"/>
      <c r="M116" s="116"/>
      <c r="N116" s="116"/>
      <c r="O116" s="582"/>
      <c r="P116" s="116"/>
      <c r="Q116" s="116"/>
      <c r="R116" s="582"/>
      <c r="S116" s="116"/>
      <c r="T116" s="116"/>
      <c r="U116" s="116"/>
      <c r="V116" s="116"/>
      <c r="W116" s="116"/>
      <c r="X116" s="116"/>
    </row>
    <row r="117">
      <c r="A117" s="116"/>
      <c r="B117" s="116"/>
      <c r="C117" s="116"/>
      <c r="D117" s="116"/>
      <c r="E117" s="116"/>
      <c r="F117" s="116"/>
      <c r="G117" s="129"/>
      <c r="H117" s="149"/>
      <c r="I117" s="116"/>
      <c r="J117" s="116"/>
      <c r="K117" s="116"/>
      <c r="L117" s="582"/>
      <c r="M117" s="116"/>
      <c r="N117" s="116"/>
      <c r="O117" s="582"/>
      <c r="P117" s="116"/>
      <c r="Q117" s="116"/>
      <c r="R117" s="582"/>
      <c r="S117" s="116"/>
      <c r="T117" s="116"/>
      <c r="U117" s="116"/>
      <c r="V117" s="116"/>
      <c r="W117" s="116"/>
      <c r="X117" s="116"/>
    </row>
    <row r="118">
      <c r="A118" s="116"/>
      <c r="B118" s="116"/>
      <c r="C118" s="116"/>
      <c r="D118" s="116"/>
      <c r="E118" s="116"/>
      <c r="F118" s="116"/>
      <c r="G118" s="129"/>
      <c r="H118" s="149"/>
      <c r="I118" s="116"/>
      <c r="J118" s="116"/>
      <c r="K118" s="116"/>
      <c r="L118" s="582"/>
      <c r="M118" s="116"/>
      <c r="N118" s="116"/>
      <c r="O118" s="582"/>
      <c r="P118" s="116"/>
      <c r="Q118" s="116"/>
      <c r="R118" s="582"/>
      <c r="S118" s="116"/>
      <c r="T118" s="116"/>
      <c r="U118" s="116"/>
      <c r="V118" s="116"/>
      <c r="W118" s="116"/>
      <c r="X118" s="116"/>
    </row>
    <row r="119">
      <c r="A119" s="116"/>
      <c r="B119" s="116"/>
      <c r="C119" s="116"/>
      <c r="D119" s="116"/>
      <c r="E119" s="116"/>
      <c r="F119" s="116"/>
      <c r="G119" s="129"/>
      <c r="H119" s="149"/>
      <c r="I119" s="116"/>
      <c r="J119" s="116"/>
      <c r="K119" s="116"/>
      <c r="L119" s="582"/>
      <c r="M119" s="116"/>
      <c r="N119" s="116"/>
      <c r="O119" s="582"/>
      <c r="P119" s="116"/>
      <c r="Q119" s="116"/>
      <c r="R119" s="582"/>
      <c r="S119" s="116"/>
      <c r="T119" s="116"/>
      <c r="U119" s="116"/>
      <c r="V119" s="116"/>
      <c r="W119" s="116"/>
      <c r="X119" s="116"/>
    </row>
    <row r="120">
      <c r="A120" s="116"/>
      <c r="B120" s="116"/>
      <c r="C120" s="116"/>
      <c r="D120" s="116"/>
      <c r="E120" s="116"/>
      <c r="F120" s="116"/>
      <c r="G120" s="129"/>
      <c r="H120" s="149"/>
      <c r="I120" s="116"/>
      <c r="J120" s="116"/>
      <c r="K120" s="116"/>
      <c r="L120" s="582"/>
      <c r="M120" s="116"/>
      <c r="N120" s="116"/>
      <c r="O120" s="582"/>
      <c r="P120" s="116"/>
      <c r="Q120" s="116"/>
      <c r="R120" s="582"/>
      <c r="S120" s="116"/>
      <c r="T120" s="116"/>
      <c r="U120" s="116"/>
      <c r="V120" s="116"/>
      <c r="W120" s="116"/>
      <c r="X120" s="116"/>
    </row>
    <row r="121">
      <c r="A121" s="116"/>
      <c r="B121" s="116"/>
      <c r="C121" s="116"/>
      <c r="D121" s="116"/>
      <c r="E121" s="116"/>
      <c r="F121" s="116"/>
      <c r="G121" s="129"/>
      <c r="H121" s="149"/>
      <c r="I121" s="116"/>
      <c r="J121" s="116"/>
      <c r="K121" s="116"/>
      <c r="L121" s="582"/>
      <c r="M121" s="116"/>
      <c r="N121" s="116"/>
      <c r="O121" s="582"/>
      <c r="P121" s="116"/>
      <c r="Q121" s="116"/>
      <c r="R121" s="582"/>
      <c r="S121" s="116"/>
      <c r="T121" s="116"/>
      <c r="U121" s="116"/>
      <c r="V121" s="116"/>
      <c r="W121" s="116"/>
      <c r="X121" s="116"/>
    </row>
    <row r="122">
      <c r="A122" s="116"/>
      <c r="B122" s="116"/>
      <c r="C122" s="116"/>
      <c r="D122" s="116"/>
      <c r="E122" s="116"/>
      <c r="F122" s="116"/>
      <c r="G122" s="129"/>
      <c r="H122" s="149"/>
      <c r="I122" s="116"/>
      <c r="J122" s="116"/>
      <c r="K122" s="116"/>
      <c r="L122" s="582"/>
      <c r="M122" s="116"/>
      <c r="N122" s="116"/>
      <c r="O122" s="582"/>
      <c r="P122" s="116"/>
      <c r="Q122" s="116"/>
      <c r="R122" s="582"/>
      <c r="S122" s="116"/>
      <c r="T122" s="116"/>
      <c r="U122" s="116"/>
      <c r="V122" s="116"/>
      <c r="W122" s="116"/>
      <c r="X122" s="116"/>
    </row>
    <row r="123">
      <c r="A123" s="116"/>
      <c r="B123" s="116"/>
      <c r="C123" s="116"/>
      <c r="D123" s="116"/>
      <c r="E123" s="116"/>
      <c r="F123" s="116"/>
      <c r="G123" s="129"/>
      <c r="H123" s="149"/>
      <c r="I123" s="116"/>
      <c r="J123" s="116"/>
      <c r="K123" s="116"/>
      <c r="L123" s="582"/>
      <c r="M123" s="116"/>
      <c r="N123" s="116"/>
      <c r="O123" s="582"/>
      <c r="P123" s="116"/>
      <c r="Q123" s="116"/>
      <c r="R123" s="582"/>
      <c r="S123" s="116"/>
      <c r="T123" s="116"/>
      <c r="U123" s="116"/>
      <c r="V123" s="116"/>
      <c r="W123" s="116"/>
      <c r="X123" s="116"/>
    </row>
    <row r="124">
      <c r="A124" s="116"/>
      <c r="B124" s="116"/>
      <c r="C124" s="116"/>
      <c r="D124" s="116"/>
      <c r="E124" s="116"/>
      <c r="F124" s="116"/>
      <c r="G124" s="129"/>
      <c r="H124" s="149"/>
      <c r="I124" s="116"/>
      <c r="J124" s="116"/>
      <c r="K124" s="116"/>
      <c r="L124" s="582"/>
      <c r="M124" s="116"/>
      <c r="N124" s="116"/>
      <c r="O124" s="582"/>
      <c r="P124" s="116"/>
      <c r="Q124" s="116"/>
      <c r="R124" s="582"/>
      <c r="S124" s="116"/>
      <c r="T124" s="116"/>
      <c r="U124" s="116"/>
      <c r="V124" s="116"/>
      <c r="W124" s="116"/>
      <c r="X124" s="116"/>
    </row>
    <row r="125">
      <c r="A125" s="116"/>
      <c r="B125" s="116"/>
      <c r="C125" s="116"/>
      <c r="D125" s="116"/>
      <c r="E125" s="116"/>
      <c r="F125" s="116"/>
      <c r="G125" s="129"/>
      <c r="H125" s="149"/>
      <c r="I125" s="116"/>
      <c r="J125" s="116"/>
      <c r="K125" s="116"/>
      <c r="L125" s="582"/>
      <c r="M125" s="116"/>
      <c r="N125" s="116"/>
      <c r="O125" s="582"/>
      <c r="P125" s="116"/>
      <c r="Q125" s="116"/>
      <c r="R125" s="582"/>
      <c r="S125" s="116"/>
      <c r="T125" s="116"/>
      <c r="U125" s="116"/>
      <c r="V125" s="116"/>
      <c r="W125" s="116"/>
      <c r="X125" s="116"/>
    </row>
    <row r="126">
      <c r="A126" s="116"/>
      <c r="B126" s="116"/>
      <c r="C126" s="116"/>
      <c r="D126" s="116"/>
      <c r="E126" s="116"/>
      <c r="F126" s="116"/>
      <c r="G126" s="129"/>
      <c r="H126" s="149"/>
      <c r="I126" s="116"/>
      <c r="J126" s="116"/>
      <c r="K126" s="116"/>
      <c r="L126" s="582"/>
      <c r="M126" s="116"/>
      <c r="N126" s="116"/>
      <c r="O126" s="582"/>
      <c r="P126" s="116"/>
      <c r="Q126" s="116"/>
      <c r="R126" s="582"/>
      <c r="S126" s="116"/>
      <c r="T126" s="116"/>
      <c r="U126" s="116"/>
      <c r="V126" s="116"/>
      <c r="W126" s="116"/>
      <c r="X126" s="116"/>
    </row>
    <row r="127">
      <c r="A127" s="116"/>
      <c r="B127" s="116"/>
      <c r="C127" s="116"/>
      <c r="D127" s="116"/>
      <c r="E127" s="116"/>
      <c r="F127" s="116"/>
      <c r="G127" s="129"/>
      <c r="H127" s="149"/>
      <c r="I127" s="116"/>
      <c r="J127" s="116"/>
      <c r="K127" s="116"/>
      <c r="L127" s="582"/>
      <c r="M127" s="116"/>
      <c r="N127" s="116"/>
      <c r="O127" s="582"/>
      <c r="P127" s="116"/>
      <c r="Q127" s="116"/>
      <c r="R127" s="582"/>
      <c r="S127" s="116"/>
      <c r="T127" s="116"/>
      <c r="U127" s="116"/>
      <c r="V127" s="116"/>
      <c r="W127" s="116"/>
      <c r="X127" s="116"/>
    </row>
    <row r="128">
      <c r="A128" s="116"/>
      <c r="B128" s="116"/>
      <c r="C128" s="116"/>
      <c r="D128" s="116"/>
      <c r="E128" s="116"/>
      <c r="F128" s="116"/>
      <c r="G128" s="129"/>
      <c r="H128" s="149"/>
      <c r="I128" s="116"/>
      <c r="J128" s="116"/>
      <c r="K128" s="116"/>
      <c r="L128" s="582"/>
      <c r="M128" s="116"/>
      <c r="N128" s="116"/>
      <c r="O128" s="582"/>
      <c r="P128" s="116"/>
      <c r="Q128" s="116"/>
      <c r="R128" s="582"/>
      <c r="S128" s="116"/>
      <c r="T128" s="116"/>
      <c r="U128" s="116"/>
      <c r="V128" s="116"/>
      <c r="W128" s="116"/>
      <c r="X128" s="116"/>
    </row>
    <row r="129">
      <c r="A129" s="116"/>
      <c r="B129" s="116"/>
      <c r="C129" s="116"/>
      <c r="D129" s="116"/>
      <c r="E129" s="116"/>
      <c r="F129" s="116"/>
      <c r="G129" s="129"/>
      <c r="H129" s="149"/>
      <c r="I129" s="116"/>
      <c r="J129" s="116"/>
      <c r="K129" s="116"/>
      <c r="L129" s="582"/>
      <c r="M129" s="116"/>
      <c r="N129" s="116"/>
      <c r="O129" s="582"/>
      <c r="P129" s="116"/>
      <c r="Q129" s="116"/>
      <c r="R129" s="582"/>
      <c r="S129" s="116"/>
      <c r="T129" s="116"/>
      <c r="U129" s="116"/>
      <c r="V129" s="116"/>
      <c r="W129" s="116"/>
      <c r="X129" s="116"/>
    </row>
    <row r="130">
      <c r="A130" s="116"/>
      <c r="B130" s="116"/>
      <c r="C130" s="116"/>
      <c r="D130" s="116"/>
      <c r="E130" s="116"/>
      <c r="F130" s="116"/>
      <c r="G130" s="129"/>
      <c r="H130" s="149"/>
      <c r="I130" s="116"/>
      <c r="J130" s="116"/>
      <c r="K130" s="116"/>
      <c r="L130" s="582"/>
      <c r="M130" s="116"/>
      <c r="N130" s="116"/>
      <c r="O130" s="582"/>
      <c r="P130" s="116"/>
      <c r="Q130" s="116"/>
      <c r="R130" s="582"/>
      <c r="S130" s="116"/>
      <c r="T130" s="116"/>
      <c r="U130" s="116"/>
      <c r="V130" s="116"/>
      <c r="W130" s="116"/>
      <c r="X130" s="116"/>
    </row>
    <row r="131">
      <c r="A131" s="116"/>
      <c r="B131" s="116"/>
      <c r="C131" s="116"/>
      <c r="D131" s="116"/>
      <c r="E131" s="116"/>
      <c r="F131" s="116"/>
      <c r="G131" s="129"/>
      <c r="H131" s="149"/>
      <c r="I131" s="116"/>
      <c r="J131" s="116"/>
      <c r="K131" s="116"/>
      <c r="L131" s="582"/>
      <c r="M131" s="116"/>
      <c r="N131" s="116"/>
      <c r="O131" s="582"/>
      <c r="P131" s="116"/>
      <c r="Q131" s="116"/>
      <c r="R131" s="582"/>
      <c r="S131" s="116"/>
      <c r="T131" s="116"/>
      <c r="U131" s="116"/>
      <c r="V131" s="116"/>
      <c r="W131" s="116"/>
      <c r="X131" s="116"/>
    </row>
    <row r="132">
      <c r="A132" s="116"/>
      <c r="B132" s="116"/>
      <c r="C132" s="116"/>
      <c r="D132" s="116"/>
      <c r="E132" s="116"/>
      <c r="F132" s="116"/>
      <c r="G132" s="129"/>
      <c r="H132" s="149"/>
      <c r="I132" s="116"/>
      <c r="J132" s="116"/>
      <c r="K132" s="116"/>
      <c r="L132" s="582"/>
      <c r="M132" s="116"/>
      <c r="N132" s="116"/>
      <c r="O132" s="582"/>
      <c r="P132" s="116"/>
      <c r="Q132" s="116"/>
      <c r="R132" s="582"/>
      <c r="S132" s="116"/>
      <c r="T132" s="116"/>
      <c r="U132" s="116"/>
      <c r="V132" s="116"/>
      <c r="W132" s="116"/>
      <c r="X132" s="116"/>
    </row>
    <row r="133">
      <c r="A133" s="116"/>
      <c r="B133" s="116"/>
      <c r="C133" s="116"/>
      <c r="D133" s="116"/>
      <c r="E133" s="116"/>
      <c r="F133" s="116"/>
      <c r="G133" s="129"/>
      <c r="H133" s="149"/>
      <c r="I133" s="116"/>
      <c r="J133" s="116"/>
      <c r="K133" s="116"/>
      <c r="L133" s="582"/>
      <c r="M133" s="116"/>
      <c r="N133" s="116"/>
      <c r="O133" s="582"/>
      <c r="P133" s="116"/>
      <c r="Q133" s="116"/>
      <c r="R133" s="582"/>
      <c r="S133" s="116"/>
      <c r="T133" s="116"/>
      <c r="U133" s="116"/>
      <c r="V133" s="116"/>
      <c r="W133" s="116"/>
      <c r="X133" s="116"/>
    </row>
    <row r="134">
      <c r="A134" s="116"/>
      <c r="B134" s="116"/>
      <c r="C134" s="116"/>
      <c r="D134" s="116"/>
      <c r="E134" s="116"/>
      <c r="F134" s="116"/>
      <c r="G134" s="129"/>
      <c r="H134" s="149"/>
      <c r="I134" s="116"/>
      <c r="J134" s="116"/>
      <c r="K134" s="116"/>
      <c r="L134" s="582"/>
      <c r="M134" s="116"/>
      <c r="N134" s="116"/>
      <c r="O134" s="582"/>
      <c r="P134" s="116"/>
      <c r="Q134" s="116"/>
      <c r="R134" s="582"/>
      <c r="S134" s="116"/>
      <c r="T134" s="116"/>
      <c r="U134" s="116"/>
      <c r="V134" s="116"/>
      <c r="W134" s="116"/>
      <c r="X134" s="116"/>
    </row>
    <row r="135">
      <c r="A135" s="116"/>
      <c r="B135" s="116"/>
      <c r="C135" s="116"/>
      <c r="D135" s="116"/>
      <c r="E135" s="116"/>
      <c r="F135" s="116"/>
      <c r="G135" s="129"/>
      <c r="H135" s="149"/>
      <c r="I135" s="116"/>
      <c r="J135" s="116"/>
      <c r="K135" s="116"/>
      <c r="L135" s="582"/>
      <c r="M135" s="116"/>
      <c r="N135" s="116"/>
      <c r="O135" s="582"/>
      <c r="P135" s="116"/>
      <c r="Q135" s="116"/>
      <c r="R135" s="582"/>
      <c r="S135" s="116"/>
      <c r="T135" s="116"/>
      <c r="U135" s="116"/>
      <c r="V135" s="116"/>
      <c r="W135" s="116"/>
      <c r="X135" s="116"/>
    </row>
    <row r="136">
      <c r="A136" s="116"/>
      <c r="B136" s="116"/>
      <c r="C136" s="116"/>
      <c r="D136" s="116"/>
      <c r="E136" s="116"/>
      <c r="F136" s="116"/>
      <c r="G136" s="129"/>
      <c r="H136" s="149"/>
      <c r="I136" s="116"/>
      <c r="J136" s="116"/>
      <c r="K136" s="116"/>
      <c r="L136" s="582"/>
      <c r="M136" s="116"/>
      <c r="N136" s="116"/>
      <c r="O136" s="582"/>
      <c r="P136" s="116"/>
      <c r="Q136" s="116"/>
      <c r="R136" s="582"/>
      <c r="S136" s="116"/>
      <c r="T136" s="116"/>
      <c r="U136" s="116"/>
      <c r="V136" s="116"/>
      <c r="W136" s="116"/>
      <c r="X136" s="116"/>
    </row>
    <row r="137">
      <c r="A137" s="116"/>
      <c r="B137" s="116"/>
      <c r="C137" s="116"/>
      <c r="D137" s="116"/>
      <c r="E137" s="116"/>
      <c r="F137" s="116"/>
      <c r="G137" s="129"/>
      <c r="H137" s="149"/>
      <c r="I137" s="116"/>
      <c r="J137" s="116"/>
      <c r="K137" s="116"/>
      <c r="L137" s="582"/>
      <c r="M137" s="116"/>
      <c r="N137" s="116"/>
      <c r="O137" s="582"/>
      <c r="P137" s="116"/>
      <c r="Q137" s="116"/>
      <c r="R137" s="582"/>
      <c r="S137" s="116"/>
      <c r="T137" s="116"/>
      <c r="U137" s="116"/>
      <c r="V137" s="116"/>
      <c r="W137" s="116"/>
      <c r="X137" s="116"/>
    </row>
    <row r="138">
      <c r="A138" s="116"/>
      <c r="B138" s="116"/>
      <c r="C138" s="116"/>
      <c r="D138" s="116"/>
      <c r="E138" s="116"/>
      <c r="F138" s="116"/>
      <c r="G138" s="129"/>
      <c r="H138" s="149"/>
      <c r="I138" s="116"/>
      <c r="J138" s="116"/>
      <c r="K138" s="116"/>
      <c r="L138" s="582"/>
      <c r="M138" s="116"/>
      <c r="N138" s="116"/>
      <c r="O138" s="582"/>
      <c r="P138" s="116"/>
      <c r="Q138" s="116"/>
      <c r="R138" s="582"/>
      <c r="S138" s="116"/>
      <c r="T138" s="116"/>
      <c r="U138" s="116"/>
      <c r="V138" s="116"/>
      <c r="W138" s="116"/>
      <c r="X138" s="116"/>
    </row>
    <row r="139">
      <c r="A139" s="116"/>
      <c r="B139" s="116"/>
      <c r="C139" s="116"/>
      <c r="D139" s="116"/>
      <c r="E139" s="116"/>
      <c r="F139" s="116"/>
      <c r="G139" s="129"/>
      <c r="H139" s="149"/>
      <c r="I139" s="116"/>
      <c r="J139" s="116"/>
      <c r="K139" s="116"/>
      <c r="L139" s="582"/>
      <c r="M139" s="116"/>
      <c r="N139" s="116"/>
      <c r="O139" s="582"/>
      <c r="P139" s="116"/>
      <c r="Q139" s="116"/>
      <c r="R139" s="582"/>
      <c r="S139" s="116"/>
      <c r="T139" s="116"/>
      <c r="U139" s="116"/>
      <c r="V139" s="116"/>
      <c r="W139" s="116"/>
      <c r="X139" s="116"/>
    </row>
    <row r="140">
      <c r="A140" s="116"/>
      <c r="B140" s="116"/>
      <c r="C140" s="116"/>
      <c r="D140" s="116"/>
      <c r="E140" s="116"/>
      <c r="F140" s="116"/>
      <c r="G140" s="129"/>
      <c r="H140" s="149"/>
      <c r="I140" s="116"/>
      <c r="J140" s="116"/>
      <c r="K140" s="116"/>
      <c r="L140" s="582"/>
      <c r="M140" s="116"/>
      <c r="N140" s="116"/>
      <c r="O140" s="582"/>
      <c r="P140" s="116"/>
      <c r="Q140" s="116"/>
      <c r="R140" s="582"/>
      <c r="S140" s="116"/>
      <c r="T140" s="116"/>
      <c r="U140" s="116"/>
      <c r="V140" s="116"/>
      <c r="W140" s="116"/>
      <c r="X140" s="116"/>
    </row>
    <row r="141">
      <c r="A141" s="116"/>
      <c r="B141" s="116"/>
      <c r="C141" s="116"/>
      <c r="D141" s="116"/>
      <c r="E141" s="116"/>
      <c r="F141" s="116"/>
      <c r="G141" s="129"/>
      <c r="H141" s="149"/>
      <c r="I141" s="116"/>
      <c r="J141" s="116"/>
      <c r="K141" s="116"/>
      <c r="L141" s="582"/>
      <c r="M141" s="116"/>
      <c r="N141" s="116"/>
      <c r="O141" s="582"/>
      <c r="P141" s="116"/>
      <c r="Q141" s="116"/>
      <c r="R141" s="582"/>
      <c r="S141" s="116"/>
      <c r="T141" s="116"/>
      <c r="U141" s="116"/>
      <c r="V141" s="116"/>
      <c r="W141" s="116"/>
      <c r="X141" s="116"/>
    </row>
    <row r="142">
      <c r="A142" s="116"/>
      <c r="B142" s="116"/>
      <c r="C142" s="116"/>
      <c r="D142" s="116"/>
      <c r="E142" s="116"/>
      <c r="F142" s="116"/>
      <c r="G142" s="129"/>
      <c r="H142" s="149"/>
      <c r="I142" s="116"/>
      <c r="J142" s="116"/>
      <c r="K142" s="116"/>
      <c r="L142" s="582"/>
      <c r="M142" s="116"/>
      <c r="N142" s="116"/>
      <c r="O142" s="582"/>
      <c r="P142" s="116"/>
      <c r="Q142" s="116"/>
      <c r="R142" s="582"/>
      <c r="S142" s="116"/>
      <c r="T142" s="116"/>
      <c r="U142" s="116"/>
      <c r="V142" s="116"/>
      <c r="W142" s="116"/>
      <c r="X142" s="116"/>
    </row>
    <row r="143">
      <c r="A143" s="116"/>
      <c r="B143" s="116"/>
      <c r="C143" s="116"/>
      <c r="D143" s="116"/>
      <c r="E143" s="116"/>
      <c r="F143" s="116"/>
      <c r="G143" s="129"/>
      <c r="H143" s="149"/>
      <c r="I143" s="116"/>
      <c r="J143" s="116"/>
      <c r="K143" s="116"/>
      <c r="L143" s="582"/>
      <c r="M143" s="116"/>
      <c r="N143" s="116"/>
      <c r="O143" s="582"/>
      <c r="P143" s="116"/>
      <c r="Q143" s="116"/>
      <c r="R143" s="582"/>
      <c r="S143" s="116"/>
      <c r="T143" s="116"/>
      <c r="U143" s="116"/>
      <c r="V143" s="116"/>
      <c r="W143" s="116"/>
      <c r="X143" s="116"/>
    </row>
    <row r="144">
      <c r="A144" s="116"/>
      <c r="B144" s="116"/>
      <c r="C144" s="116"/>
      <c r="D144" s="116"/>
      <c r="E144" s="116"/>
      <c r="F144" s="116"/>
      <c r="G144" s="129"/>
      <c r="H144" s="149"/>
      <c r="I144" s="116"/>
      <c r="J144" s="116"/>
      <c r="K144" s="116"/>
      <c r="L144" s="582"/>
      <c r="M144" s="116"/>
      <c r="N144" s="116"/>
      <c r="O144" s="582"/>
      <c r="P144" s="116"/>
      <c r="Q144" s="116"/>
      <c r="R144" s="582"/>
      <c r="S144" s="116"/>
      <c r="T144" s="116"/>
      <c r="U144" s="116"/>
      <c r="V144" s="116"/>
      <c r="W144" s="116"/>
      <c r="X144" s="116"/>
    </row>
    <row r="145">
      <c r="A145" s="116"/>
      <c r="B145" s="116"/>
      <c r="C145" s="116"/>
      <c r="D145" s="116"/>
      <c r="E145" s="116"/>
      <c r="F145" s="116"/>
      <c r="G145" s="129"/>
      <c r="H145" s="149"/>
      <c r="I145" s="116"/>
      <c r="J145" s="116"/>
      <c r="K145" s="116"/>
      <c r="L145" s="582"/>
      <c r="M145" s="116"/>
      <c r="N145" s="116"/>
      <c r="O145" s="582"/>
      <c r="P145" s="116"/>
      <c r="Q145" s="116"/>
      <c r="R145" s="582"/>
      <c r="S145" s="116"/>
      <c r="T145" s="116"/>
      <c r="U145" s="116"/>
      <c r="V145" s="116"/>
      <c r="W145" s="116"/>
      <c r="X145" s="116"/>
    </row>
    <row r="146">
      <c r="A146" s="116"/>
      <c r="B146" s="116"/>
      <c r="C146" s="116"/>
      <c r="D146" s="116"/>
      <c r="E146" s="116"/>
      <c r="F146" s="116"/>
      <c r="G146" s="129"/>
      <c r="H146" s="149"/>
      <c r="I146" s="116"/>
      <c r="J146" s="116"/>
      <c r="K146" s="116"/>
      <c r="L146" s="582"/>
      <c r="M146" s="116"/>
      <c r="N146" s="116"/>
      <c r="O146" s="582"/>
      <c r="P146" s="116"/>
      <c r="Q146" s="116"/>
      <c r="R146" s="582"/>
      <c r="S146" s="116"/>
      <c r="T146" s="116"/>
      <c r="U146" s="116"/>
      <c r="V146" s="116"/>
      <c r="W146" s="116"/>
      <c r="X146" s="116"/>
    </row>
    <row r="147">
      <c r="A147" s="116"/>
      <c r="B147" s="116"/>
      <c r="C147" s="116"/>
      <c r="D147" s="116"/>
      <c r="E147" s="116"/>
      <c r="F147" s="116"/>
      <c r="G147" s="129"/>
      <c r="H147" s="149"/>
      <c r="I147" s="116"/>
      <c r="J147" s="116"/>
      <c r="K147" s="116"/>
      <c r="L147" s="582"/>
      <c r="M147" s="116"/>
      <c r="N147" s="116"/>
      <c r="O147" s="582"/>
      <c r="P147" s="116"/>
      <c r="Q147" s="116"/>
      <c r="R147" s="582"/>
      <c r="S147" s="116"/>
      <c r="T147" s="116"/>
      <c r="U147" s="116"/>
      <c r="V147" s="116"/>
      <c r="W147" s="116"/>
      <c r="X147" s="116"/>
    </row>
    <row r="148">
      <c r="A148" s="116"/>
      <c r="B148" s="116"/>
      <c r="C148" s="116"/>
      <c r="D148" s="116"/>
      <c r="E148" s="116"/>
      <c r="F148" s="116"/>
      <c r="G148" s="129"/>
      <c r="H148" s="149"/>
      <c r="I148" s="116"/>
      <c r="J148" s="116"/>
      <c r="K148" s="116"/>
      <c r="L148" s="582"/>
      <c r="M148" s="116"/>
      <c r="N148" s="116"/>
      <c r="O148" s="582"/>
      <c r="P148" s="116"/>
      <c r="Q148" s="116"/>
      <c r="R148" s="582"/>
      <c r="S148" s="116"/>
      <c r="T148" s="116"/>
      <c r="U148" s="116"/>
      <c r="V148" s="116"/>
      <c r="W148" s="116"/>
      <c r="X148" s="116"/>
    </row>
    <row r="149">
      <c r="A149" s="116"/>
      <c r="B149" s="116"/>
      <c r="C149" s="116"/>
      <c r="D149" s="116"/>
      <c r="E149" s="116"/>
      <c r="F149" s="116"/>
      <c r="G149" s="129"/>
      <c r="H149" s="149"/>
      <c r="I149" s="116"/>
      <c r="J149" s="116"/>
      <c r="K149" s="116"/>
      <c r="L149" s="582"/>
      <c r="M149" s="116"/>
      <c r="N149" s="116"/>
      <c r="O149" s="582"/>
      <c r="P149" s="116"/>
      <c r="Q149" s="116"/>
      <c r="R149" s="582"/>
      <c r="S149" s="116"/>
      <c r="T149" s="116"/>
      <c r="U149" s="116"/>
      <c r="V149" s="116"/>
      <c r="W149" s="116"/>
      <c r="X149" s="116"/>
    </row>
    <row r="150">
      <c r="A150" s="116"/>
      <c r="B150" s="116"/>
      <c r="C150" s="116"/>
      <c r="D150" s="116"/>
      <c r="E150" s="116"/>
      <c r="F150" s="116"/>
      <c r="G150" s="129"/>
      <c r="H150" s="149"/>
      <c r="I150" s="116"/>
      <c r="J150" s="116"/>
      <c r="K150" s="116"/>
      <c r="L150" s="582"/>
      <c r="M150" s="116"/>
      <c r="N150" s="116"/>
      <c r="O150" s="582"/>
      <c r="P150" s="116"/>
      <c r="Q150" s="116"/>
      <c r="R150" s="582"/>
      <c r="S150" s="116"/>
      <c r="T150" s="116"/>
      <c r="U150" s="116"/>
      <c r="V150" s="116"/>
      <c r="W150" s="116"/>
      <c r="X150" s="116"/>
    </row>
    <row r="151">
      <c r="A151" s="116"/>
      <c r="B151" s="116"/>
      <c r="C151" s="116"/>
      <c r="D151" s="116"/>
      <c r="E151" s="116"/>
      <c r="F151" s="116"/>
      <c r="G151" s="129"/>
      <c r="H151" s="149"/>
      <c r="I151" s="116"/>
      <c r="J151" s="116"/>
      <c r="K151" s="116"/>
      <c r="L151" s="582"/>
      <c r="M151" s="116"/>
      <c r="N151" s="116"/>
      <c r="O151" s="582"/>
      <c r="P151" s="116"/>
      <c r="Q151" s="116"/>
      <c r="R151" s="582"/>
      <c r="S151" s="116"/>
      <c r="T151" s="116"/>
      <c r="U151" s="116"/>
      <c r="V151" s="116"/>
      <c r="W151" s="116"/>
      <c r="X151" s="116"/>
    </row>
    <row r="152">
      <c r="A152" s="116"/>
      <c r="B152" s="116"/>
      <c r="C152" s="116"/>
      <c r="D152" s="116"/>
      <c r="E152" s="116"/>
      <c r="F152" s="116"/>
      <c r="G152" s="129"/>
      <c r="H152" s="149"/>
      <c r="I152" s="116"/>
      <c r="J152" s="116"/>
      <c r="K152" s="116"/>
      <c r="L152" s="582"/>
      <c r="M152" s="116"/>
      <c r="N152" s="116"/>
      <c r="O152" s="582"/>
      <c r="P152" s="116"/>
      <c r="Q152" s="116"/>
      <c r="R152" s="582"/>
      <c r="S152" s="116"/>
      <c r="T152" s="116"/>
      <c r="U152" s="116"/>
      <c r="V152" s="116"/>
      <c r="W152" s="116"/>
      <c r="X152" s="116"/>
    </row>
    <row r="153">
      <c r="A153" s="116"/>
      <c r="B153" s="116"/>
      <c r="C153" s="116"/>
      <c r="D153" s="116"/>
      <c r="E153" s="116"/>
      <c r="F153" s="116"/>
      <c r="G153" s="129"/>
      <c r="H153" s="149"/>
      <c r="I153" s="116"/>
      <c r="J153" s="116"/>
      <c r="K153" s="116"/>
      <c r="L153" s="582"/>
      <c r="M153" s="116"/>
      <c r="N153" s="116"/>
      <c r="O153" s="582"/>
      <c r="P153" s="116"/>
      <c r="Q153" s="116"/>
      <c r="R153" s="582"/>
      <c r="S153" s="116"/>
      <c r="T153" s="116"/>
      <c r="U153" s="116"/>
      <c r="V153" s="116"/>
      <c r="W153" s="116"/>
      <c r="X153" s="116"/>
    </row>
    <row r="154">
      <c r="A154" s="116"/>
      <c r="B154" s="116"/>
      <c r="C154" s="116"/>
      <c r="D154" s="116"/>
      <c r="E154" s="116"/>
      <c r="F154" s="116"/>
      <c r="G154" s="129"/>
      <c r="H154" s="149"/>
      <c r="I154" s="116"/>
      <c r="J154" s="116"/>
      <c r="K154" s="116"/>
      <c r="L154" s="582"/>
      <c r="M154" s="116"/>
      <c r="N154" s="116"/>
      <c r="O154" s="582"/>
      <c r="P154" s="116"/>
      <c r="Q154" s="116"/>
      <c r="R154" s="582"/>
      <c r="S154" s="116"/>
      <c r="T154" s="116"/>
      <c r="U154" s="116"/>
      <c r="V154" s="116"/>
      <c r="W154" s="116"/>
      <c r="X154" s="116"/>
    </row>
    <row r="155">
      <c r="A155" s="116"/>
      <c r="B155" s="116"/>
      <c r="C155" s="116"/>
      <c r="D155" s="116"/>
      <c r="E155" s="116"/>
      <c r="F155" s="116"/>
      <c r="G155" s="129"/>
      <c r="H155" s="149"/>
      <c r="I155" s="116"/>
      <c r="J155" s="116"/>
      <c r="K155" s="116"/>
      <c r="L155" s="582"/>
      <c r="M155" s="116"/>
      <c r="N155" s="116"/>
      <c r="O155" s="582"/>
      <c r="P155" s="116"/>
      <c r="Q155" s="116"/>
      <c r="R155" s="582"/>
      <c r="S155" s="116"/>
      <c r="T155" s="116"/>
      <c r="U155" s="116"/>
      <c r="V155" s="116"/>
      <c r="W155" s="116"/>
      <c r="X155" s="116"/>
    </row>
    <row r="156">
      <c r="A156" s="116"/>
      <c r="B156" s="116"/>
      <c r="C156" s="116"/>
      <c r="D156" s="116"/>
      <c r="E156" s="116"/>
      <c r="F156" s="116"/>
      <c r="G156" s="129"/>
      <c r="H156" s="149"/>
      <c r="I156" s="116"/>
      <c r="J156" s="116"/>
      <c r="K156" s="116"/>
      <c r="L156" s="582"/>
      <c r="M156" s="116"/>
      <c r="N156" s="116"/>
      <c r="O156" s="582"/>
      <c r="P156" s="116"/>
      <c r="Q156" s="116"/>
      <c r="R156" s="582"/>
      <c r="S156" s="116"/>
      <c r="T156" s="116"/>
      <c r="U156" s="116"/>
      <c r="V156" s="116"/>
      <c r="W156" s="116"/>
      <c r="X156" s="116"/>
    </row>
    <row r="157">
      <c r="A157" s="116"/>
      <c r="B157" s="116"/>
      <c r="C157" s="116"/>
      <c r="D157" s="116"/>
      <c r="E157" s="116"/>
      <c r="F157" s="116"/>
      <c r="G157" s="129"/>
      <c r="H157" s="149"/>
      <c r="I157" s="116"/>
      <c r="J157" s="116"/>
      <c r="K157" s="116"/>
      <c r="L157" s="582"/>
      <c r="M157" s="116"/>
      <c r="N157" s="116"/>
      <c r="O157" s="582"/>
      <c r="P157" s="116"/>
      <c r="Q157" s="116"/>
      <c r="R157" s="582"/>
      <c r="S157" s="116"/>
      <c r="T157" s="116"/>
      <c r="U157" s="116"/>
      <c r="V157" s="116"/>
      <c r="W157" s="116"/>
      <c r="X157" s="116"/>
    </row>
    <row r="158">
      <c r="A158" s="116"/>
      <c r="B158" s="116"/>
      <c r="C158" s="116"/>
      <c r="D158" s="116"/>
      <c r="E158" s="116"/>
      <c r="F158" s="116"/>
      <c r="G158" s="129"/>
      <c r="H158" s="149"/>
      <c r="I158" s="116"/>
      <c r="J158" s="116"/>
      <c r="K158" s="116"/>
      <c r="L158" s="582"/>
      <c r="M158" s="116"/>
      <c r="N158" s="116"/>
      <c r="O158" s="582"/>
      <c r="P158" s="116"/>
      <c r="Q158" s="116"/>
      <c r="R158" s="582"/>
      <c r="S158" s="116"/>
      <c r="T158" s="116"/>
      <c r="U158" s="116"/>
      <c r="V158" s="116"/>
      <c r="W158" s="116"/>
      <c r="X158" s="116"/>
    </row>
    <row r="159">
      <c r="A159" s="116"/>
      <c r="B159" s="116"/>
      <c r="C159" s="116"/>
      <c r="D159" s="116"/>
      <c r="E159" s="116"/>
      <c r="F159" s="116"/>
      <c r="G159" s="129"/>
      <c r="H159" s="149"/>
      <c r="I159" s="116"/>
      <c r="J159" s="116"/>
      <c r="K159" s="116"/>
      <c r="L159" s="582"/>
      <c r="M159" s="116"/>
      <c r="N159" s="116"/>
      <c r="O159" s="582"/>
      <c r="P159" s="116"/>
      <c r="Q159" s="116"/>
      <c r="R159" s="582"/>
      <c r="S159" s="116"/>
      <c r="T159" s="116"/>
      <c r="U159" s="116"/>
      <c r="V159" s="116"/>
      <c r="W159" s="116"/>
      <c r="X159" s="116"/>
    </row>
    <row r="160">
      <c r="A160" s="116"/>
      <c r="B160" s="116"/>
      <c r="C160" s="116"/>
      <c r="D160" s="116"/>
      <c r="E160" s="116"/>
      <c r="F160" s="116"/>
      <c r="G160" s="129"/>
      <c r="H160" s="149"/>
      <c r="I160" s="116"/>
      <c r="J160" s="116"/>
      <c r="K160" s="116"/>
      <c r="L160" s="582"/>
      <c r="M160" s="116"/>
      <c r="N160" s="116"/>
      <c r="O160" s="582"/>
      <c r="P160" s="116"/>
      <c r="Q160" s="116"/>
      <c r="R160" s="582"/>
      <c r="S160" s="116"/>
      <c r="T160" s="116"/>
      <c r="U160" s="116"/>
      <c r="V160" s="116"/>
      <c r="W160" s="116"/>
      <c r="X160" s="116"/>
    </row>
    <row r="161">
      <c r="A161" s="116"/>
      <c r="B161" s="116"/>
      <c r="C161" s="116"/>
      <c r="D161" s="116"/>
      <c r="E161" s="116"/>
      <c r="F161" s="116"/>
      <c r="G161" s="129"/>
      <c r="H161" s="149"/>
      <c r="I161" s="116"/>
      <c r="J161" s="116"/>
      <c r="K161" s="116"/>
      <c r="L161" s="582"/>
      <c r="M161" s="116"/>
      <c r="N161" s="116"/>
      <c r="O161" s="582"/>
      <c r="P161" s="116"/>
      <c r="Q161" s="116"/>
      <c r="R161" s="582"/>
      <c r="S161" s="116"/>
      <c r="T161" s="116"/>
      <c r="U161" s="116"/>
      <c r="V161" s="116"/>
      <c r="W161" s="116"/>
      <c r="X161" s="116"/>
    </row>
    <row r="162">
      <c r="A162" s="116"/>
      <c r="B162" s="116"/>
      <c r="C162" s="116"/>
      <c r="D162" s="116"/>
      <c r="E162" s="116"/>
      <c r="F162" s="116"/>
      <c r="G162" s="129"/>
      <c r="H162" s="149"/>
      <c r="I162" s="116"/>
      <c r="J162" s="116"/>
      <c r="K162" s="116"/>
      <c r="L162" s="582"/>
      <c r="M162" s="116"/>
      <c r="N162" s="116"/>
      <c r="O162" s="582"/>
      <c r="P162" s="116"/>
      <c r="Q162" s="116"/>
      <c r="R162" s="582"/>
      <c r="S162" s="116"/>
      <c r="T162" s="116"/>
      <c r="U162" s="116"/>
      <c r="V162" s="116"/>
      <c r="W162" s="116"/>
      <c r="X162" s="116"/>
    </row>
    <row r="163">
      <c r="A163" s="116"/>
      <c r="B163" s="116"/>
      <c r="C163" s="116"/>
      <c r="D163" s="116"/>
      <c r="E163" s="116"/>
      <c r="F163" s="116"/>
      <c r="G163" s="129"/>
      <c r="H163" s="149"/>
      <c r="I163" s="116"/>
      <c r="J163" s="116"/>
      <c r="K163" s="116"/>
      <c r="L163" s="582"/>
      <c r="M163" s="116"/>
      <c r="N163" s="116"/>
      <c r="O163" s="582"/>
      <c r="P163" s="116"/>
      <c r="Q163" s="116"/>
      <c r="R163" s="582"/>
      <c r="S163" s="116"/>
      <c r="T163" s="116"/>
      <c r="U163" s="116"/>
      <c r="V163" s="116"/>
      <c r="W163" s="116"/>
      <c r="X163" s="116"/>
    </row>
    <row r="164">
      <c r="A164" s="116"/>
      <c r="B164" s="116"/>
      <c r="C164" s="116"/>
      <c r="D164" s="116"/>
      <c r="E164" s="116"/>
      <c r="F164" s="116"/>
      <c r="G164" s="129"/>
      <c r="H164" s="149"/>
      <c r="I164" s="116"/>
      <c r="J164" s="116"/>
      <c r="K164" s="116"/>
      <c r="L164" s="582"/>
      <c r="M164" s="116"/>
      <c r="N164" s="116"/>
      <c r="O164" s="582"/>
      <c r="P164" s="116"/>
      <c r="Q164" s="116"/>
      <c r="R164" s="582"/>
      <c r="S164" s="116"/>
      <c r="T164" s="116"/>
      <c r="U164" s="116"/>
      <c r="V164" s="116"/>
      <c r="W164" s="116"/>
      <c r="X164" s="116"/>
    </row>
    <row r="165">
      <c r="A165" s="116"/>
      <c r="B165" s="116"/>
      <c r="C165" s="116"/>
      <c r="D165" s="116"/>
      <c r="E165" s="116"/>
      <c r="F165" s="116"/>
      <c r="G165" s="129"/>
      <c r="H165" s="149"/>
      <c r="I165" s="116"/>
      <c r="J165" s="116"/>
      <c r="K165" s="116"/>
      <c r="L165" s="582"/>
      <c r="M165" s="116"/>
      <c r="N165" s="116"/>
      <c r="O165" s="582"/>
      <c r="P165" s="116"/>
      <c r="Q165" s="116"/>
      <c r="R165" s="582"/>
      <c r="S165" s="116"/>
      <c r="T165" s="116"/>
      <c r="U165" s="116"/>
      <c r="V165" s="116"/>
      <c r="W165" s="116"/>
      <c r="X165" s="116"/>
    </row>
    <row r="166">
      <c r="A166" s="116"/>
      <c r="B166" s="116"/>
      <c r="C166" s="116"/>
      <c r="D166" s="116"/>
      <c r="E166" s="116"/>
      <c r="F166" s="116"/>
      <c r="G166" s="129"/>
      <c r="H166" s="149"/>
      <c r="I166" s="116"/>
      <c r="J166" s="116"/>
      <c r="K166" s="116"/>
      <c r="L166" s="582"/>
      <c r="M166" s="116"/>
      <c r="N166" s="116"/>
      <c r="O166" s="582"/>
      <c r="P166" s="116"/>
      <c r="Q166" s="116"/>
      <c r="R166" s="582"/>
      <c r="S166" s="116"/>
      <c r="T166" s="116"/>
      <c r="U166" s="116"/>
      <c r="V166" s="116"/>
      <c r="W166" s="116"/>
      <c r="X166" s="116"/>
    </row>
    <row r="167">
      <c r="A167" s="116"/>
      <c r="B167" s="116"/>
      <c r="C167" s="116"/>
      <c r="D167" s="116"/>
      <c r="E167" s="116"/>
      <c r="F167" s="116"/>
      <c r="G167" s="129"/>
      <c r="H167" s="149"/>
      <c r="I167" s="116"/>
      <c r="J167" s="116"/>
      <c r="K167" s="116"/>
      <c r="L167" s="582"/>
      <c r="M167" s="116"/>
      <c r="N167" s="116"/>
      <c r="O167" s="582"/>
      <c r="P167" s="116"/>
      <c r="Q167" s="116"/>
      <c r="R167" s="582"/>
      <c r="S167" s="116"/>
      <c r="T167" s="116"/>
      <c r="U167" s="116"/>
      <c r="V167" s="116"/>
      <c r="W167" s="116"/>
      <c r="X167" s="116"/>
    </row>
    <row r="168">
      <c r="A168" s="116"/>
      <c r="B168" s="116"/>
      <c r="C168" s="116"/>
      <c r="D168" s="116"/>
      <c r="E168" s="116"/>
      <c r="F168" s="116"/>
      <c r="G168" s="129"/>
      <c r="H168" s="149"/>
      <c r="I168" s="116"/>
      <c r="J168" s="116"/>
      <c r="K168" s="116"/>
      <c r="L168" s="582"/>
      <c r="M168" s="116"/>
      <c r="N168" s="116"/>
      <c r="O168" s="582"/>
      <c r="P168" s="116"/>
      <c r="Q168" s="116"/>
      <c r="R168" s="582"/>
      <c r="S168" s="116"/>
      <c r="T168" s="116"/>
      <c r="U168" s="116"/>
      <c r="V168" s="116"/>
      <c r="W168" s="116"/>
      <c r="X168" s="116"/>
    </row>
    <row r="169" ht="15.75" customHeight="1">
      <c r="A169" s="116"/>
      <c r="B169" s="116"/>
      <c r="C169" s="116"/>
      <c r="D169" s="116"/>
      <c r="E169" s="116"/>
      <c r="F169" s="116"/>
      <c r="G169" s="129"/>
      <c r="H169" s="149"/>
      <c r="I169" s="116"/>
      <c r="J169" s="116"/>
      <c r="K169" s="116"/>
      <c r="L169" s="582"/>
      <c r="M169" s="116"/>
      <c r="N169" s="116"/>
      <c r="O169" s="582"/>
      <c r="P169" s="116"/>
      <c r="Q169" s="116"/>
      <c r="R169" s="582"/>
      <c r="S169" s="116"/>
      <c r="T169" s="116"/>
      <c r="U169" s="116"/>
      <c r="V169" s="116"/>
      <c r="W169" s="116"/>
      <c r="X169" s="116"/>
    </row>
    <row r="170" ht="15.75" customHeight="1">
      <c r="A170" s="116"/>
      <c r="B170" s="116"/>
      <c r="C170" s="116"/>
      <c r="D170" s="116"/>
      <c r="E170" s="116"/>
      <c r="F170" s="116"/>
      <c r="G170" s="129"/>
      <c r="H170" s="149"/>
      <c r="I170" s="116"/>
      <c r="J170" s="116"/>
      <c r="K170" s="116"/>
      <c r="L170" s="582"/>
      <c r="M170" s="116"/>
      <c r="N170" s="116"/>
      <c r="O170" s="582"/>
      <c r="P170" s="116"/>
      <c r="Q170" s="116"/>
      <c r="R170" s="582"/>
      <c r="S170" s="116"/>
      <c r="T170" s="116"/>
      <c r="U170" s="116"/>
      <c r="V170" s="116"/>
      <c r="W170" s="116"/>
      <c r="X170" s="116"/>
    </row>
    <row r="171" ht="15.75" customHeight="1">
      <c r="A171" s="116"/>
      <c r="B171" s="116"/>
      <c r="C171" s="116"/>
      <c r="D171" s="116"/>
      <c r="E171" s="116"/>
      <c r="F171" s="116"/>
      <c r="G171" s="129"/>
      <c r="H171" s="149"/>
      <c r="I171" s="116"/>
      <c r="J171" s="116"/>
      <c r="K171" s="116"/>
      <c r="L171" s="582"/>
      <c r="M171" s="116"/>
      <c r="N171" s="116"/>
      <c r="O171" s="582"/>
      <c r="P171" s="116"/>
      <c r="Q171" s="116"/>
      <c r="R171" s="582"/>
      <c r="S171" s="116"/>
      <c r="T171" s="116"/>
      <c r="U171" s="116"/>
      <c r="V171" s="116"/>
      <c r="W171" s="116"/>
      <c r="X171" s="116"/>
    </row>
  </sheetData>
  <dataValidations count="17" disablePrompts="0">
    <dataValidation sqref="G10 G18: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18:H171" type="list" allowBlank="1" errorStyle="stop" imeMode="noControl" operator="between" showDropDown="0" showErrorMessage="0" showInputMessage="0">
      <formula1>'Списки'!$E$2:$E$1002</formula1>
    </dataValidation>
    <dataValidation sqref="K10:K12 K14:K171" type="list" allowBlank="1" errorStyle="stop" imeMode="noControl" operator="between" showDropDown="0" showErrorMessage="0" showInputMessage="0">
      <formula1>'Списки'!$A$2:$A$1002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K13"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35004D-00E5-4887-9E38-00F90072002A}">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E00F5-0003-44D3-81AE-001F009E00BC}">
            <xm:f>1</xm:f>
            <x14:dxf>
              <font>
                <color indexed="65"/>
              </font>
              <fill>
                <patternFill patternType="solid">
                  <fgColor rgb="FF434343"/>
                  <bgColor rgb="FF434343"/>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2" operator="equal" id="{00E300FE-00EC-45E6-8B4D-001100FA0059}">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A600E4-00CD-467C-8943-00C600C500EB}">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7F00FC-0034-45C3-A9C6-00E600DE003F}">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780013-00CE-441F-9E70-00D8001C00D2}">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C0092-0034-4311-B6D1-0035002500C8}">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64001B-0064-4725-9E32-007F005800F9}">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080085-0028-4D36-8CF3-002B00020042}">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F300DC-00C1-492B-B237-00AE005D0044}">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3F00F3-0034-4445-84D4-00A2001100E6}">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190015-00D0-4DD7-9FF5-00B40073008C}">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AD0010-00A3-4869-A9A5-001E004100D2}">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660020-00EC-4D80-897E-001000BE0001}">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820082-0051-41F6-82F1-005E00C200FE}">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D900B4-0048-4007-B22E-0033003700C4}">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77009F-00F1-4076-979E-00E100D30089}">
            <xm:f>0.5</xm:f>
            <x14:dxf>
              <font>
                <color indexed="65"/>
              </font>
              <fill>
                <patternFill patternType="solid">
                  <fgColor rgb="FF999999"/>
                  <bgColor rgb="FF999999"/>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1" operator="equal" id="{009A0096-00C4-409C-A59D-00A400B000B0}">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0A00FE-0060-4A46-BF96-00DE00F40086}">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030077-005A-4979-8252-00A600310097}">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FA001B-0095-464A-BE35-00F50058002D}">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09007C-00C0-4483-826D-002A00BF0045}">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520005-0083-4BBA-A23A-0085005A00B5}">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330031-0068-4C06-AE0A-00F000AB00B4}">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000004-00F3-4CBB-93D6-00D7002600C0}">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A4003F-005E-45EF-8B5D-00E2002E00B2}">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FD00C4-00A4-4048-BBB0-009F00C500B8}">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DD0089-005C-4A1D-98C6-002B00B50050}">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06003E-00EC-4054-B473-00E800610082}">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3600AE-007C-4A7E-9106-003C0020001B}">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410086-006D-4FF1-BF95-00A9004D0041}">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90001D-0021-440D-91AB-009700B10022}">
            <xm:f>0.2</xm:f>
            <x14:dxf>
              <font/>
              <fill>
                <patternFill patternType="solid">
                  <fgColor rgb="FFCCCCCC"/>
                  <bgColor rgb="FFCCCCCC"/>
                </patternFill>
              </fill>
              <border>
                <left style="none"/>
                <right style="none"/>
                <top style="none"/>
                <bottom style="none"/>
                <diagonal style="none"/>
              </border>
            </x14:dxf>
          </x14:cfRule>
          <xm:sqref>G10:G171</xm:sqref>
        </x14:conditionalFormatting>
        <x14:conditionalFormatting xmlns:xm="http://schemas.microsoft.com/office/excel/2006/main">
          <x14:cfRule type="cellIs" priority="10" operator="equal" id="{000C00DC-000C-4EF1-BAD1-00CE00050082}">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600E2-00C4-4A95-8E5B-00160019002D}">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B0044-00E6-4BF8-B3A9-005F008B0011}">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7F0035-0077-42FD-A179-005A00DC0097}">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3C007A-0031-4B0F-913C-00550003007C}">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6700B5-00CA-4D55-8814-00E80091004A}">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920068-00AE-42FB-80F9-006A00150055}">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B70006-006C-453A-8212-003700C3008A}">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D700BB-009F-478D-A0C2-0025005B006F}">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C200ED-006C-4D6D-B17D-00B700A30030}">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90000F-0078-4C05-B98B-001000570081}">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2002D-001E-49B3-82B2-00170046003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200DE-005D-4FF1-AF06-00A100520079}">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830030-0095-4301-A052-00A800950000}">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ontainsText" priority="9" operator="containsText" text="ПД" id="{00F40081-000E-48B9-B64F-00FF004000EC}">
            <xm:f>NOT(ISERROR(SEARCH(("ПД"),(K3))))</xm:f>
            <x14:dxf>
              <font/>
              <fill>
                <patternFill patternType="solid">
                  <fgColor rgb="FFF9CB9C"/>
                  <bgColor rgb="FFF9CB9C"/>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9" operator="containsText" text="ПД" id="{0030002A-0097-42B7-83AF-006A00990055}">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2900FD-0015-4329-BC1F-003700CC00E9}">
            <xm:f>NOT(ISERROR(SEARCH(("отменено"),(K3))))</xm:f>
            <x14:dxf>
              <font/>
              <fill>
                <patternFill patternType="solid">
                  <fgColor rgb="FFD9EAD3"/>
                  <bgColor rgb="FFD9EAD3"/>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8" operator="containsText" text="отменено" id="{0026002E-00C8-4A3A-99BA-009700A500AA}">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ellIs" priority="7" operator="equal" id="{009100B6-0099-4C3C-B49F-0017002E000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7" operator="equal" id="{00A10019-00C4-42B8-89EF-00990020003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0F00E2-0079-4165-9045-007C0050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4A007E-00E9-4E42-9C40-00BB007A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6100E5-00C2-412F-87F9-000C0096001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D3003C-0063-4343-9C6E-004A007F00E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500029-006E-4A32-B6C6-008C00B8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E50075-0027-4CCD-84A4-00A900E400E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25004D-001E-4943-B342-0039008100B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AF00B3-00FC-4CFB-B4A4-00C00097009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960037-00F1-47AE-9283-00C8003F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C50088-0036-4C07-88C8-00C100E000D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7D001F-00FF-49DF-8D84-00B100C1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900040-0011-4CDB-835D-005D00DF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D00095-00AD-46FA-B183-00760009005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43005A-00FB-458C-A830-00730056008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6" operator="equal" id="{00A10018-005C-4E0A-83BB-003D000B00B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D700A7-0073-4A87-B078-00320076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590046-006B-46CB-B3AC-00D6001E007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700090-0048-47B4-8384-00EE00B900C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6500FF-0024-4A29-93E0-000C00CD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2000F9-0024-42A4-9540-007D0031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FB0067-00DD-463A-90B3-009700CF004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F000BC-00D8-4D9D-8542-00480055009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870034-004D-48EC-A34D-004E00C800A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180044-00A1-44D5-A44D-00A800B1007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4F00A5-008D-4DB8-876A-002600DB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A006F-0057-4AC5-9CCB-009B00ED00E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8A0092-006D-4D0B-B604-003900BE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4D000B-00F2-4BDC-B2F9-00AE003B001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A000D5-009D-4DBE-9F83-00F7003100C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5" operator="equal" id="{00E600BA-008F-40C7-8347-001F0070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7E00E3-0084-4960-A320-00F100F3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5000E8-007D-4683-B83F-0072009100B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07000E-00AA-4C7D-8834-00D500E000A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0900C7-0012-4ABC-92C5-0057002D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C00E4-0045-473D-8AA5-006200B9000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8300A9-0080-46D4-B0C2-00970056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4300E4-00FE-4929-B5B8-00F0007E006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5300F2-00EC-4A4E-9D38-0025003C002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6F00DE-009E-4499-BE19-00B9005400A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56004B-0071-41F6-B9E2-00C80076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66005C-0017-473A-A6A1-0033003C00E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1300F5-0041-476D-90D3-004F0081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41009D-00D4-424C-BC49-00F500AE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C50096-0055-4FD6-AECA-00090065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4" operator="equal" id="{00340032-003A-41E0-8E10-00DE00C9009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57003B-00CA-40C2-AFDE-00D50081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4F0006-0022-4C05-AA31-00850031007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F60022-0025-4D65-B6AD-008F0010008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F50002-00F3-4E3A-92B5-00C1000000E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1B008D-0059-4FA2-AEB7-001E00D8007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BB00DE-00E7-4A34-B980-00E10012008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800052-003B-4292-B453-0018006D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7C006B-0051-4B07-93D3-004F0014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D00E7-0040-44E3-B2D9-00B20089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A70042-00DB-47B0-9B02-00FD00C8005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D1005C-0056-4796-B15E-0004005B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2600EE-00B3-4CFC-B43E-004700AB006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33008D-00D9-4DE0-B081-00F200A0003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E00F9-00FC-4165-BBFB-00BA008A00A2}">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H5:H171 A9:G9</xm:sqref>
        </x14:conditionalFormatting>
        <x14:conditionalFormatting xmlns:xm="http://schemas.microsoft.com/office/excel/2006/main">
          <x14:cfRule type="cellIs" priority="3" operator="equal" id="{00BE00BF-00E6-4754-8CEC-008A00FD0057}">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F600B3-001E-4EB9-AFF8-003000060091}">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2100D2-00A2-477F-84CC-001500A500BF}">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E00040-006C-4489-AC8E-0073008C002C}">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41007C-008D-47B0-84A8-00CE00CA006A}">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8A0043-0082-49CB-9F0B-00CF00AD0093}">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2700C8-00FC-41FB-B4E2-002A00580028}">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1100F2-00FA-48A7-89F1-00B9003B0089}">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E100B6-004C-4A4D-9FC8-00CF00C000C4}">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30004F-0071-4408-AA89-002E008500F9}">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FE00EC-009F-4C75-881D-00D7007900C9}">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640093-0003-499F-A8E6-001000A500DA}">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700F2-008F-45AE-BC2F-00D9006200C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5A004D-00BB-4E91-81F9-006C0020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ontainsText" priority="2" operator="containsText" text="повторно" id="{009D00A8-000B-48C3-8B86-001F00240034}">
            <xm:f>NOT(ISERROR(SEARCH(("повторно"),(K3))))</xm:f>
            <x14:dxf>
              <font/>
              <fill>
                <patternFill patternType="solid">
                  <fgColor rgb="FFEA9999"/>
                  <bgColor rgb="FFEA9999"/>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2" operator="containsText" text="повторно" id="{007F00B4-00B1-40BB-913F-001E00B800B0}">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31006A-0082-411C-BF7D-0090008D0014}">
            <xm:f>NOT(ISERROR(SEARCH(("снято"),(K3))))</xm:f>
            <x14:dxf>
              <font/>
              <fill>
                <patternFill patternType="solid">
                  <fgColor rgb="FF93C47D"/>
                  <bgColor rgb="FF93C47D"/>
                </patternFill>
              </fill>
              <border>
                <left style="none"/>
                <right style="none"/>
                <top style="none"/>
                <bottom style="none"/>
                <diagonal style="none"/>
              </border>
            </x14:dxf>
          </x14:cfRule>
          <xm:sqref>K3 K5:K171</xm:sqref>
        </x14:conditionalFormatting>
        <x14:conditionalFormatting xmlns:xm="http://schemas.microsoft.com/office/excel/2006/main">
          <x14:cfRule type="containsText" priority="1" operator="containsText" text="снято" id="{00C5008D-009B-4291-AB73-004E00D600A2}">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s>
    </ext>
    <ext uri="{231B7EB2-2AFC-4442-B178-5FFDF5851E7C}">
      <userProtectedRanges>
        <userProtectedRange name="ШОВ" sqref="Q:Q">
          <users>
            <user id="1130000061714756" name="Ольга Шалаева"/>
          </users>
        </userProtectedRange>
      </userProtectedRanges>
    </ext>
  </extLst>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theme="7" tint="0.39997558519241921"/>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75" width="10"/>
    <col customWidth="1" min="2" max="2" style="775" width="18.629999999999999"/>
    <col customWidth="1" min="3" max="3" style="775" width="10.140625"/>
    <col customWidth="1" min="4" max="4" style="775" width="53.380000000000003"/>
    <col customWidth="1" min="5" max="5" style="775" width="71.140625"/>
    <col collapsed="1" customWidth="1" min="6" max="6" style="775" width="21.379999999999999"/>
    <col customWidth="1" hidden="1" min="7" max="8" outlineLevel="1" style="775" width="14.130000000000001"/>
    <col customWidth="1" min="9" max="9" style="775" width="13.7109375"/>
    <col min="10" max="11" style="775" width="12.630000000000001"/>
    <col customWidth="1" min="12" max="12" style="776" width="31.879999999999999"/>
    <col min="13" max="13" style="775" width="12.630000000000001"/>
    <col customWidth="1" min="14" max="14" style="775" width="25"/>
    <col customWidth="1" min="15" max="15" style="775" width="39.130000000000003"/>
    <col customWidth="1" min="16" max="16" style="775" width="16.379999999999999"/>
    <col customWidth="1" min="17" max="17" style="775" width="26.879999999999999"/>
    <col customWidth="1" min="18" max="18" style="775" width="22"/>
    <col customWidth="1" min="19" max="19" style="775" width="14.380000000000001"/>
    <col customWidth="1" min="20" max="20" style="775" width="26.879999999999999"/>
    <col customWidth="1" min="21" max="24" style="775" width="25.629999999999999"/>
    <col min="25" max="16384" style="775" width="12.630000000000001"/>
  </cols>
  <sheetData>
    <row r="1" ht="67.5" collapsed="1">
      <c r="A1" s="777" t="s">
        <v>250</v>
      </c>
      <c r="B1" s="777" t="s">
        <v>251</v>
      </c>
      <c r="C1" s="759" t="s">
        <v>252</v>
      </c>
      <c r="D1" s="759" t="s">
        <v>253</v>
      </c>
      <c r="E1" s="759" t="s">
        <v>254</v>
      </c>
      <c r="F1" s="759" t="s">
        <v>255</v>
      </c>
      <c r="G1" s="761" t="s">
        <v>256</v>
      </c>
      <c r="H1" s="761" t="s">
        <v>257</v>
      </c>
      <c r="I1" s="761" t="s">
        <v>4</v>
      </c>
      <c r="J1" s="759" t="s">
        <v>258</v>
      </c>
      <c r="K1" s="759" t="s">
        <v>259</v>
      </c>
      <c r="L1" s="762"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125" t="s">
        <v>264</v>
      </c>
      <c r="D2" s="126" t="s">
        <v>53</v>
      </c>
      <c r="E2" s="127"/>
      <c r="F2" s="124"/>
      <c r="G2" s="129"/>
      <c r="H2" s="130" t="s">
        <v>265</v>
      </c>
      <c r="I2" s="130" t="s">
        <v>12</v>
      </c>
      <c r="J2" s="130" t="s">
        <v>13</v>
      </c>
      <c r="K2" s="130" t="s">
        <v>15</v>
      </c>
      <c r="L2" s="559" t="s">
        <v>14</v>
      </c>
      <c r="M2" s="130" t="s">
        <v>16</v>
      </c>
      <c r="N2" s="130" t="s">
        <v>17</v>
      </c>
      <c r="O2" s="130" t="s">
        <v>18</v>
      </c>
      <c r="P2" s="130" t="s">
        <v>20</v>
      </c>
      <c r="Q2" s="130" t="s">
        <v>22</v>
      </c>
      <c r="R2" s="130" t="s">
        <v>23</v>
      </c>
      <c r="S2" s="130" t="s">
        <v>24</v>
      </c>
      <c r="T2" s="130" t="s">
        <v>26</v>
      </c>
      <c r="U2" s="130" t="s">
        <v>27</v>
      </c>
      <c r="V2" s="130" t="s">
        <v>28</v>
      </c>
      <c r="W2" s="130" t="s">
        <v>29</v>
      </c>
      <c r="X2" s="130" t="s">
        <v>31</v>
      </c>
    </row>
    <row r="3" ht="31.5" hidden="1" outlineLevel="1">
      <c r="A3" s="1"/>
      <c r="B3" s="18" t="s">
        <v>266</v>
      </c>
      <c r="C3" s="18" t="s">
        <v>267</v>
      </c>
      <c r="D3" s="18" t="s">
        <v>34</v>
      </c>
      <c r="E3" s="18"/>
      <c r="F3" s="18"/>
      <c r="G3" s="129"/>
      <c r="H3" s="520">
        <f>COUNTIF($H10:$H166,"1 - Несоответствие продуктовым требованиям ПИК-Стандарт")</f>
        <v>0</v>
      </c>
      <c r="I3" s="520">
        <f>COUNTIF($H10:$H166,"2 - Несоответствие Бренд-листам ПИК")</f>
        <v>0</v>
      </c>
      <c r="J3" s="520">
        <f>COUNTIF($H10:$H166,"3 - Несоответствие Каталогу отделки")</f>
        <v>0</v>
      </c>
      <c r="K3" s="520">
        <f>COUNTIF($H10:$H166,"5 - Ошибка в применении СТМ")</f>
        <v>0</v>
      </c>
      <c r="L3" s="561">
        <f>COUNTIF($H10:$H166,"4 - Несоответствие Каталогу оборудования")</f>
        <v>0</v>
      </c>
      <c r="M3" s="520">
        <f>COUNTIF($H10:$H166,"6 - Ошибка в применении сборных ЛМ")</f>
        <v>0</v>
      </c>
      <c r="N3" s="520">
        <f>COUNTIF($H10:$H166,"7 - Ошибка в применении шкаф-пакетов")</f>
        <v>0</v>
      </c>
      <c r="O3" s="520">
        <f>COUNTIF($H10:$H166,"8 - Ошибка в применении шахт-пакетов")</f>
        <v>0</v>
      </c>
      <c r="P3" s="520">
        <f>COUNTIF($H10:$H166,"9 - Несоответствие типологическим требованиям ПИК-Стандарт")</f>
        <v>0</v>
      </c>
      <c r="Q3" s="520">
        <f>COUNTIF($H10:$H166,"10 - Несоответствие НТД РФ")</f>
        <v>0</v>
      </c>
      <c r="R3" s="520">
        <f>COUNTIF($H10:$H166,"11 - Несоответствие ИРД (кроме ТУ, СТУ), АПР, ПД")</f>
        <v>0</v>
      </c>
      <c r="S3" s="520">
        <f>COUNTIF($H10:$H166,"12 - Несоответствие требованиям ТУ, СТУ")</f>
        <v>0</v>
      </c>
      <c r="T3" s="520">
        <f>COUNTIF($H10:$H166,"13 - Ошибка в технических решениях")</f>
        <v>0</v>
      </c>
      <c r="U3" s="520">
        <f>COUNTIF($H10:$H166,"14 - Неувязка м/у собой комплектов РД")</f>
        <v>3</v>
      </c>
      <c r="V3" s="520">
        <f>COUNTIF($H10:$H166,"15 - Недостаточность информации влияющей на СМР")</f>
        <v>0</v>
      </c>
      <c r="W3" s="520">
        <f>COUNTIF($H10:$H166,"16 - Нерациональное решение")</f>
        <v>0</v>
      </c>
      <c r="X3" s="520">
        <f>COUNTIF($H10:$H166,"17 - Оформление")</f>
        <v>0</v>
      </c>
    </row>
    <row r="4" ht="25.5" hidden="1" outlineLevel="1">
      <c r="A4" s="125" t="s">
        <v>264</v>
      </c>
      <c r="B4" s="133">
        <v>3</v>
      </c>
      <c r="C4" s="133">
        <v>3</v>
      </c>
      <c r="D4" s="235">
        <f>C4/B4</f>
        <v>1</v>
      </c>
      <c r="E4" s="235"/>
      <c r="G4" s="129"/>
      <c r="H4" s="126" t="s">
        <v>53</v>
      </c>
      <c r="I4" s="126" t="s">
        <v>53</v>
      </c>
      <c r="J4" s="126" t="s">
        <v>53</v>
      </c>
      <c r="K4" s="126" t="s">
        <v>53</v>
      </c>
      <c r="L4" s="562"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116"/>
      <c r="E5" s="116"/>
      <c r="G5" s="126" t="s">
        <v>53</v>
      </c>
      <c r="H5" s="521"/>
      <c r="I5" s="116"/>
      <c r="J5" s="240"/>
      <c r="K5" s="116"/>
      <c r="L5" s="564"/>
      <c r="M5" s="240"/>
      <c r="N5" s="116"/>
      <c r="O5" s="240"/>
      <c r="P5" s="240"/>
      <c r="Q5" s="116"/>
      <c r="R5" s="240"/>
      <c r="S5" s="240"/>
      <c r="T5" s="116"/>
      <c r="U5" s="116"/>
      <c r="V5" s="116"/>
      <c r="W5" s="116"/>
      <c r="X5" s="116"/>
    </row>
    <row r="6" ht="21" hidden="1" outlineLevel="1">
      <c r="A6" s="18">
        <v>0.20000000000000001</v>
      </c>
      <c r="B6" s="18">
        <v>0.5</v>
      </c>
      <c r="C6" s="18">
        <v>1</v>
      </c>
      <c r="D6" s="18" t="s">
        <v>38</v>
      </c>
      <c r="E6" s="18"/>
      <c r="F6" s="18" t="s">
        <v>268</v>
      </c>
      <c r="G6" s="139">
        <f>COUNTIFS(G10:G133,"0,2")</f>
        <v>0</v>
      </c>
      <c r="H6" s="521"/>
      <c r="I6" s="116"/>
      <c r="J6" s="240"/>
      <c r="K6" s="116"/>
      <c r="L6" s="564"/>
      <c r="M6" s="240"/>
      <c r="N6" s="116"/>
      <c r="O6" s="240"/>
      <c r="P6" s="240"/>
      <c r="Q6" s="116"/>
      <c r="R6" s="240"/>
      <c r="S6" s="240"/>
      <c r="T6" s="116"/>
      <c r="U6" s="116"/>
      <c r="V6" s="116"/>
      <c r="W6" s="116"/>
      <c r="X6" s="116"/>
    </row>
    <row r="7" ht="21" hidden="1" outlineLevel="1">
      <c r="A7" s="140">
        <f>G6*0.2/B4</f>
        <v>0</v>
      </c>
      <c r="B7" s="140">
        <f>G7*0.5/B4</f>
        <v>0</v>
      </c>
      <c r="C7" s="140">
        <f>G8*1/B4</f>
        <v>1</v>
      </c>
      <c r="D7" s="140">
        <f>(G6*A6+G7*B6+G8*C6)/SUM(G6:G8)</f>
        <v>1</v>
      </c>
      <c r="E7" s="241"/>
      <c r="F7" s="143" t="s">
        <v>269</v>
      </c>
      <c r="G7" s="139">
        <f>COUNTIFS(G10:G133,"0,5")</f>
        <v>0</v>
      </c>
      <c r="H7" s="521"/>
      <c r="I7" s="242"/>
      <c r="J7" s="242"/>
      <c r="K7" s="242"/>
      <c r="L7" s="566"/>
      <c r="M7" s="242"/>
      <c r="N7" s="242"/>
      <c r="O7" s="242"/>
      <c r="P7" s="242"/>
      <c r="Q7" s="242"/>
      <c r="R7" s="242"/>
      <c r="S7" s="242"/>
      <c r="T7" s="242"/>
      <c r="U7" s="242"/>
      <c r="V7" s="242"/>
      <c r="W7" s="242"/>
      <c r="X7" s="242"/>
    </row>
    <row r="8" ht="21" hidden="1" outlineLevel="1">
      <c r="A8" s="126" t="s">
        <v>53</v>
      </c>
      <c r="B8" s="126" t="s">
        <v>53</v>
      </c>
      <c r="C8" s="126" t="s">
        <v>53</v>
      </c>
      <c r="D8" s="126" t="s">
        <v>53</v>
      </c>
      <c r="E8" s="126"/>
      <c r="F8" s="18" t="s">
        <v>270</v>
      </c>
      <c r="G8" s="139">
        <f>COUNTIFS(G10:G133,"1")</f>
        <v>3</v>
      </c>
      <c r="H8" s="521"/>
      <c r="I8" s="116"/>
      <c r="J8" s="240"/>
      <c r="K8" s="116"/>
      <c r="L8" s="564"/>
      <c r="M8" s="240"/>
      <c r="N8" s="116"/>
      <c r="O8" s="240"/>
      <c r="P8" s="240"/>
      <c r="Q8" s="116"/>
      <c r="R8" s="240"/>
      <c r="S8" s="240"/>
      <c r="T8" s="116"/>
      <c r="U8" s="116"/>
      <c r="V8" s="116"/>
      <c r="W8" s="116"/>
      <c r="X8" s="116"/>
    </row>
    <row r="9">
      <c r="A9" s="145"/>
      <c r="B9" s="145"/>
      <c r="C9" s="145"/>
      <c r="D9" s="145"/>
      <c r="E9" s="145"/>
      <c r="F9" s="145"/>
      <c r="G9" s="145"/>
      <c r="H9" s="145"/>
      <c r="I9" s="243"/>
      <c r="J9" s="244"/>
      <c r="K9" s="243"/>
      <c r="L9" s="568"/>
      <c r="M9" s="244"/>
      <c r="N9" s="243"/>
      <c r="O9" s="244"/>
      <c r="P9" s="244"/>
      <c r="Q9" s="243"/>
      <c r="R9" s="244"/>
      <c r="S9" s="244"/>
      <c r="T9" s="243"/>
      <c r="U9" s="243"/>
      <c r="V9" s="243"/>
      <c r="W9" s="243"/>
      <c r="X9" s="243"/>
    </row>
    <row r="10" s="775" customFormat="1" ht="50.25" customHeight="1">
      <c r="A10" s="448">
        <v>1</v>
      </c>
      <c r="B10" s="452" t="s">
        <v>2724</v>
      </c>
      <c r="C10" s="704" t="s">
        <v>1173</v>
      </c>
      <c r="D10" s="719" t="s">
        <v>2725</v>
      </c>
      <c r="E10" s="719"/>
      <c r="F10" s="719"/>
      <c r="G10" s="451">
        <v>1</v>
      </c>
      <c r="H10" s="452" t="s">
        <v>27</v>
      </c>
      <c r="I10" s="448" t="s">
        <v>74</v>
      </c>
      <c r="J10" s="453">
        <v>45415</v>
      </c>
      <c r="K10" s="448" t="s">
        <v>275</v>
      </c>
      <c r="L10" s="570" t="s">
        <v>2702</v>
      </c>
      <c r="M10" s="453">
        <v>45499</v>
      </c>
      <c r="N10" s="448"/>
      <c r="O10" s="453"/>
      <c r="P10" s="240"/>
      <c r="Q10" s="116"/>
      <c r="R10" s="240"/>
      <c r="S10" s="240"/>
      <c r="T10" s="116"/>
      <c r="U10" s="116"/>
      <c r="V10" s="116"/>
      <c r="W10" s="116"/>
      <c r="X10" s="116"/>
    </row>
    <row r="11" s="775" customFormat="1" ht="141" customHeight="1">
      <c r="A11" s="448">
        <f>A10+1</f>
        <v>2</v>
      </c>
      <c r="B11" s="452" t="s">
        <v>2724</v>
      </c>
      <c r="C11" s="704" t="s">
        <v>2325</v>
      </c>
      <c r="D11" s="449" t="s">
        <v>2715</v>
      </c>
      <c r="E11" s="719"/>
      <c r="F11" s="580" t="s">
        <v>2716</v>
      </c>
      <c r="G11" s="451">
        <v>1</v>
      </c>
      <c r="H11" s="452" t="s">
        <v>27</v>
      </c>
      <c r="I11" s="448" t="s">
        <v>74</v>
      </c>
      <c r="J11" s="453">
        <v>45415</v>
      </c>
      <c r="K11" s="448" t="s">
        <v>275</v>
      </c>
      <c r="L11" s="569" t="s">
        <v>2726</v>
      </c>
      <c r="M11" s="453">
        <v>45499</v>
      </c>
      <c r="N11" s="448"/>
      <c r="O11" s="448"/>
      <c r="P11" s="116"/>
      <c r="Q11" s="116"/>
      <c r="R11" s="116"/>
      <c r="S11" s="116"/>
      <c r="T11" s="116"/>
      <c r="U11" s="116"/>
      <c r="V11" s="116"/>
      <c r="W11" s="116"/>
      <c r="X11" s="116"/>
    </row>
    <row r="12" s="775" customFormat="1" ht="409.5" customHeight="1">
      <c r="A12" s="580">
        <v>3</v>
      </c>
      <c r="B12" s="452" t="s">
        <v>2724</v>
      </c>
      <c r="C12" s="704" t="s">
        <v>1173</v>
      </c>
      <c r="D12" s="457" t="s">
        <v>2727</v>
      </c>
      <c r="E12" s="719"/>
      <c r="F12" s="719"/>
      <c r="G12" s="451">
        <v>1</v>
      </c>
      <c r="H12" s="452" t="s">
        <v>27</v>
      </c>
      <c r="I12" s="448" t="s">
        <v>74</v>
      </c>
      <c r="J12" s="453">
        <v>45415</v>
      </c>
      <c r="K12" s="448" t="s">
        <v>275</v>
      </c>
      <c r="L12" s="677" t="s">
        <v>2728</v>
      </c>
      <c r="M12" s="453">
        <v>45499</v>
      </c>
      <c r="N12" s="719"/>
      <c r="O12" s="719"/>
      <c r="P12" s="551"/>
      <c r="Q12" s="551"/>
      <c r="R12" s="551"/>
      <c r="S12" s="551"/>
      <c r="T12" s="551"/>
      <c r="U12" s="551"/>
      <c r="V12" s="551"/>
      <c r="W12" s="551"/>
      <c r="X12" s="551"/>
    </row>
    <row r="13" s="775" customFormat="1" ht="31.5">
      <c r="A13" s="551"/>
      <c r="B13" s="551"/>
      <c r="C13" s="778"/>
      <c r="D13" s="551"/>
      <c r="E13" s="551"/>
      <c r="F13" s="551"/>
      <c r="G13" s="551"/>
      <c r="H13" s="551"/>
      <c r="I13" s="551"/>
      <c r="J13" s="551"/>
      <c r="K13" s="551"/>
      <c r="L13" s="552"/>
      <c r="M13" s="551"/>
      <c r="N13" s="551"/>
      <c r="O13" s="551"/>
      <c r="P13" s="551"/>
      <c r="Q13" s="551"/>
      <c r="R13" s="551"/>
      <c r="S13" s="551"/>
      <c r="T13" s="551"/>
      <c r="U13" s="551"/>
      <c r="V13" s="551"/>
      <c r="W13" s="551"/>
      <c r="X13" s="551"/>
    </row>
    <row r="14" s="775" customFormat="1" ht="52.5">
      <c r="A14" s="551"/>
      <c r="B14" s="551"/>
      <c r="C14" s="778"/>
      <c r="D14" s="551"/>
      <c r="E14" s="551"/>
      <c r="F14" s="551"/>
      <c r="G14" s="551"/>
      <c r="H14" s="551"/>
      <c r="I14" s="551"/>
      <c r="J14" s="551"/>
      <c r="K14" s="551"/>
      <c r="L14" s="552"/>
      <c r="M14" s="551"/>
      <c r="N14" s="551"/>
      <c r="O14" s="551"/>
      <c r="P14" s="551"/>
      <c r="Q14" s="551"/>
      <c r="R14" s="551"/>
      <c r="S14" s="551"/>
      <c r="T14" s="551"/>
      <c r="U14" s="551"/>
      <c r="V14" s="551"/>
      <c r="W14" s="551"/>
      <c r="X14" s="551"/>
    </row>
    <row r="15" s="775" customFormat="1" ht="31.5">
      <c r="A15" s="551"/>
      <c r="B15" s="551"/>
      <c r="C15" s="778"/>
      <c r="D15" s="551"/>
      <c r="E15" s="551"/>
      <c r="F15" s="551"/>
      <c r="G15" s="551"/>
      <c r="H15" s="551"/>
      <c r="I15" s="551"/>
      <c r="J15" s="551"/>
      <c r="K15" s="551"/>
      <c r="L15" s="552"/>
      <c r="M15" s="551"/>
      <c r="N15" s="551"/>
      <c r="O15" s="551"/>
      <c r="P15" s="551"/>
      <c r="Q15" s="551"/>
      <c r="R15" s="551"/>
      <c r="S15" s="551"/>
      <c r="T15" s="551"/>
      <c r="U15" s="551"/>
      <c r="V15" s="551"/>
      <c r="W15" s="551"/>
      <c r="X15" s="551"/>
    </row>
    <row r="16" s="775" customFormat="1" ht="31.5">
      <c r="A16" s="551"/>
      <c r="B16" s="551"/>
      <c r="C16" s="778"/>
      <c r="D16" s="551"/>
      <c r="E16" s="551"/>
      <c r="F16" s="551"/>
      <c r="G16" s="551"/>
      <c r="H16" s="551"/>
      <c r="I16" s="551"/>
      <c r="J16" s="551"/>
      <c r="K16" s="551"/>
      <c r="L16" s="552"/>
      <c r="M16" s="551"/>
      <c r="N16" s="551"/>
      <c r="O16" s="551"/>
      <c r="P16" s="551"/>
      <c r="Q16" s="551"/>
      <c r="R16" s="551"/>
      <c r="S16" s="551"/>
      <c r="T16" s="551"/>
      <c r="U16" s="551"/>
      <c r="V16" s="551"/>
      <c r="W16" s="551"/>
      <c r="X16" s="551"/>
    </row>
    <row r="17" s="775" customFormat="1" ht="42">
      <c r="A17" s="551"/>
      <c r="B17" s="551"/>
      <c r="C17" s="778"/>
      <c r="D17" s="551"/>
      <c r="E17" s="551"/>
      <c r="F17" s="551"/>
      <c r="G17" s="551"/>
      <c r="H17" s="551"/>
      <c r="I17" s="551"/>
      <c r="J17" s="551"/>
      <c r="K17" s="551"/>
      <c r="L17" s="552"/>
      <c r="M17" s="551"/>
      <c r="N17" s="551"/>
      <c r="O17" s="551"/>
      <c r="P17" s="551"/>
      <c r="Q17" s="551"/>
      <c r="R17" s="551"/>
      <c r="S17" s="551"/>
      <c r="T17" s="551"/>
      <c r="U17" s="551"/>
      <c r="V17" s="551"/>
      <c r="W17" s="551"/>
      <c r="X17" s="551"/>
    </row>
    <row r="18" s="775" customFormat="1" ht="42">
      <c r="A18" s="551"/>
      <c r="B18" s="551"/>
      <c r="C18" s="778"/>
      <c r="D18" s="551"/>
      <c r="E18" s="551"/>
      <c r="F18" s="551"/>
      <c r="G18" s="551"/>
      <c r="H18" s="551"/>
      <c r="I18" s="551"/>
      <c r="J18" s="551"/>
      <c r="K18" s="551"/>
      <c r="L18" s="552"/>
      <c r="M18" s="551"/>
      <c r="N18" s="551"/>
      <c r="O18" s="551"/>
      <c r="P18" s="551"/>
      <c r="Q18" s="551"/>
      <c r="R18" s="551"/>
      <c r="S18" s="551"/>
      <c r="T18" s="551"/>
      <c r="U18" s="551"/>
      <c r="V18" s="551"/>
      <c r="W18" s="551"/>
      <c r="X18" s="551"/>
    </row>
    <row r="19" s="775" customFormat="1" ht="31.5">
      <c r="A19" s="551"/>
      <c r="B19" s="551"/>
      <c r="C19" s="778"/>
      <c r="D19" s="551"/>
      <c r="E19" s="551"/>
      <c r="F19" s="551"/>
      <c r="G19" s="551"/>
      <c r="H19" s="551"/>
      <c r="I19" s="551"/>
      <c r="J19" s="551"/>
      <c r="K19" s="551"/>
      <c r="L19" s="552"/>
      <c r="M19" s="551"/>
      <c r="N19" s="551"/>
      <c r="O19" s="551"/>
      <c r="P19" s="551"/>
      <c r="Q19" s="551"/>
      <c r="R19" s="551"/>
      <c r="S19" s="551"/>
      <c r="T19" s="551"/>
      <c r="U19" s="551"/>
      <c r="V19" s="551"/>
      <c r="W19" s="551"/>
      <c r="X19" s="551"/>
    </row>
    <row r="20" s="775" customFormat="1" ht="31.5">
      <c r="A20" s="551"/>
      <c r="B20" s="551"/>
      <c r="C20" s="778"/>
      <c r="D20" s="551"/>
      <c r="E20" s="551"/>
      <c r="F20" s="551"/>
      <c r="G20" s="551"/>
      <c r="H20" s="551"/>
      <c r="I20" s="551"/>
      <c r="J20" s="551"/>
      <c r="K20" s="551"/>
      <c r="L20" s="552"/>
      <c r="M20" s="551"/>
      <c r="N20" s="551"/>
      <c r="O20" s="551"/>
      <c r="P20" s="551"/>
      <c r="Q20" s="551"/>
      <c r="R20" s="551"/>
      <c r="S20" s="551"/>
      <c r="T20" s="551"/>
      <c r="U20" s="551"/>
      <c r="V20" s="551"/>
      <c r="W20" s="551"/>
      <c r="X20" s="551"/>
    </row>
    <row r="21" s="775" customFormat="1" ht="31.5">
      <c r="A21" s="551"/>
      <c r="B21" s="551"/>
      <c r="C21" s="778"/>
      <c r="D21" s="551"/>
      <c r="E21" s="551"/>
      <c r="F21" s="551"/>
      <c r="G21" s="551"/>
      <c r="H21" s="551"/>
      <c r="I21" s="551"/>
      <c r="J21" s="551"/>
      <c r="K21" s="551"/>
      <c r="L21" s="552"/>
      <c r="M21" s="551"/>
      <c r="N21" s="551"/>
      <c r="O21" s="551"/>
      <c r="P21" s="551"/>
      <c r="Q21" s="551"/>
      <c r="R21" s="551"/>
      <c r="S21" s="551"/>
      <c r="T21" s="551"/>
      <c r="U21" s="551"/>
      <c r="V21" s="551"/>
      <c r="W21" s="551"/>
      <c r="X21" s="551"/>
    </row>
    <row r="22" ht="52.5">
      <c r="C22" s="779"/>
    </row>
    <row r="23" ht="31.5">
      <c r="C23" s="779"/>
    </row>
    <row r="24">
      <c r="C24" s="779"/>
    </row>
    <row r="25">
      <c r="C25" s="779"/>
    </row>
    <row r="26">
      <c r="C26" s="779"/>
    </row>
    <row r="27">
      <c r="C27" s="779"/>
    </row>
    <row r="28">
      <c r="C28" s="779"/>
    </row>
    <row r="29">
      <c r="C29" s="779"/>
    </row>
    <row r="30">
      <c r="C30" s="779"/>
    </row>
    <row r="31">
      <c r="C31" s="779"/>
    </row>
    <row r="32">
      <c r="C32" s="779"/>
    </row>
    <row r="33">
      <c r="C33" s="779"/>
    </row>
    <row r="34">
      <c r="C34" s="779"/>
    </row>
    <row r="35">
      <c r="C35" s="779"/>
    </row>
    <row r="36">
      <c r="C36" s="779"/>
    </row>
    <row r="37">
      <c r="C37" s="779"/>
    </row>
    <row r="38">
      <c r="C38" s="779"/>
    </row>
    <row r="39">
      <c r="C39" s="779"/>
    </row>
    <row r="40">
      <c r="C40" s="779"/>
    </row>
    <row r="41">
      <c r="C41" s="779"/>
    </row>
    <row r="42">
      <c r="C42" s="779"/>
    </row>
    <row r="43">
      <c r="C43" s="779"/>
    </row>
    <row r="44">
      <c r="C44" s="779"/>
    </row>
    <row r="45">
      <c r="C45" s="779"/>
    </row>
    <row r="46">
      <c r="C46" s="779"/>
    </row>
    <row r="47">
      <c r="C47" s="779"/>
    </row>
    <row r="48">
      <c r="C48" s="779"/>
    </row>
    <row r="49">
      <c r="C49" s="779"/>
    </row>
    <row r="50">
      <c r="C50" s="779"/>
    </row>
    <row r="51">
      <c r="C51" s="779"/>
    </row>
    <row r="52">
      <c r="C52" s="779"/>
    </row>
    <row r="53">
      <c r="C53" s="779"/>
    </row>
    <row r="54">
      <c r="C54" s="779"/>
    </row>
    <row r="55">
      <c r="C55" s="779"/>
    </row>
    <row r="56">
      <c r="C56" s="779"/>
    </row>
    <row r="57">
      <c r="C57" s="779"/>
    </row>
    <row r="58">
      <c r="A58" s="116"/>
      <c r="B58" s="116"/>
      <c r="C58" s="116"/>
      <c r="D58" s="116"/>
      <c r="E58" s="116"/>
      <c r="F58" s="116"/>
      <c r="G58" s="129"/>
      <c r="H58" s="149"/>
      <c r="I58" s="116"/>
      <c r="J58" s="116"/>
      <c r="K58" s="116"/>
      <c r="L58" s="582"/>
      <c r="M58" s="116"/>
      <c r="N58" s="116"/>
      <c r="O58" s="116"/>
      <c r="P58" s="116"/>
      <c r="Q58" s="116"/>
      <c r="R58" s="116"/>
      <c r="S58" s="116"/>
      <c r="T58" s="116"/>
      <c r="U58" s="116"/>
      <c r="V58" s="116"/>
      <c r="W58" s="116"/>
      <c r="X58" s="116"/>
    </row>
    <row r="59">
      <c r="A59" s="116"/>
      <c r="B59" s="116"/>
      <c r="C59" s="116"/>
      <c r="D59" s="116"/>
      <c r="E59" s="116"/>
      <c r="F59" s="116"/>
      <c r="G59" s="129"/>
      <c r="H59" s="149"/>
      <c r="I59" s="116"/>
      <c r="J59" s="116"/>
      <c r="K59" s="116"/>
      <c r="L59" s="582"/>
      <c r="M59" s="116"/>
      <c r="N59" s="116"/>
      <c r="O59" s="116"/>
      <c r="P59" s="116"/>
      <c r="Q59" s="116"/>
      <c r="R59" s="116"/>
      <c r="S59" s="116"/>
      <c r="T59" s="116"/>
      <c r="U59" s="116"/>
      <c r="V59" s="116"/>
      <c r="W59" s="116"/>
      <c r="X59" s="116"/>
    </row>
    <row r="60">
      <c r="A60" s="116"/>
      <c r="B60" s="116"/>
      <c r="C60" s="116"/>
      <c r="D60" s="116"/>
      <c r="E60" s="116"/>
      <c r="F60" s="116"/>
      <c r="G60" s="129"/>
      <c r="H60" s="149"/>
      <c r="I60" s="116"/>
      <c r="J60" s="116"/>
      <c r="K60" s="116"/>
      <c r="L60" s="582"/>
      <c r="M60" s="116"/>
      <c r="N60" s="116"/>
      <c r="O60" s="116"/>
      <c r="P60" s="116"/>
      <c r="Q60" s="116"/>
      <c r="R60" s="116"/>
      <c r="S60" s="116"/>
      <c r="T60" s="116"/>
      <c r="U60" s="116"/>
      <c r="V60" s="116"/>
      <c r="W60" s="116"/>
      <c r="X60" s="116"/>
    </row>
    <row r="61">
      <c r="A61" s="116"/>
      <c r="B61" s="116"/>
      <c r="C61" s="116"/>
      <c r="D61" s="116"/>
      <c r="E61" s="116"/>
      <c r="F61" s="116"/>
      <c r="G61" s="129"/>
      <c r="H61" s="149"/>
      <c r="I61" s="116"/>
      <c r="J61" s="116"/>
      <c r="K61" s="116"/>
      <c r="L61" s="582"/>
      <c r="M61" s="116"/>
      <c r="N61" s="116"/>
      <c r="O61" s="116"/>
      <c r="P61" s="116"/>
      <c r="Q61" s="116"/>
      <c r="R61" s="116"/>
      <c r="S61" s="116"/>
      <c r="T61" s="116"/>
      <c r="U61" s="116"/>
      <c r="V61" s="116"/>
      <c r="W61" s="116"/>
      <c r="X61" s="116"/>
    </row>
    <row r="62">
      <c r="A62" s="116"/>
      <c r="B62" s="116"/>
      <c r="C62" s="116"/>
      <c r="D62" s="116"/>
      <c r="E62" s="116"/>
      <c r="F62" s="116"/>
      <c r="G62" s="129"/>
      <c r="H62" s="149"/>
      <c r="I62" s="116"/>
      <c r="J62" s="116"/>
      <c r="K62" s="116"/>
      <c r="L62" s="582"/>
      <c r="M62" s="116"/>
      <c r="N62" s="116"/>
      <c r="O62" s="116"/>
      <c r="P62" s="116"/>
      <c r="Q62" s="116"/>
      <c r="R62" s="116"/>
      <c r="S62" s="116"/>
      <c r="T62" s="116"/>
      <c r="U62" s="116"/>
      <c r="V62" s="116"/>
      <c r="W62" s="116"/>
      <c r="X62" s="116"/>
    </row>
    <row r="63">
      <c r="A63" s="116"/>
      <c r="B63" s="116"/>
      <c r="C63" s="116"/>
      <c r="D63" s="116"/>
      <c r="E63" s="116"/>
      <c r="F63" s="116"/>
      <c r="G63" s="129"/>
      <c r="H63" s="149"/>
      <c r="I63" s="116"/>
      <c r="J63" s="116"/>
      <c r="K63" s="116"/>
      <c r="L63" s="582"/>
      <c r="M63" s="116"/>
      <c r="N63" s="116"/>
      <c r="O63" s="116"/>
      <c r="P63" s="116"/>
      <c r="Q63" s="116"/>
      <c r="R63" s="116"/>
      <c r="S63" s="116"/>
      <c r="T63" s="116"/>
      <c r="U63" s="116"/>
      <c r="V63" s="116"/>
      <c r="W63" s="116"/>
      <c r="X63" s="116"/>
    </row>
    <row r="64">
      <c r="A64" s="116"/>
      <c r="B64" s="116"/>
      <c r="C64" s="116"/>
      <c r="D64" s="116"/>
      <c r="E64" s="116"/>
      <c r="F64" s="116"/>
      <c r="G64" s="129"/>
      <c r="H64" s="149"/>
      <c r="I64" s="116"/>
      <c r="J64" s="116"/>
      <c r="K64" s="116"/>
      <c r="L64" s="582"/>
      <c r="M64" s="116"/>
      <c r="N64" s="116"/>
      <c r="O64" s="116"/>
      <c r="P64" s="116"/>
      <c r="Q64" s="116"/>
      <c r="R64" s="116"/>
      <c r="S64" s="116"/>
      <c r="T64" s="116"/>
      <c r="U64" s="116"/>
      <c r="V64" s="116"/>
      <c r="W64" s="116"/>
      <c r="X64" s="116"/>
    </row>
    <row r="65">
      <c r="A65" s="116"/>
      <c r="B65" s="116"/>
      <c r="C65" s="116"/>
      <c r="D65" s="116"/>
      <c r="E65" s="116"/>
      <c r="F65" s="116"/>
      <c r="G65" s="129"/>
      <c r="H65" s="149"/>
      <c r="I65" s="116"/>
      <c r="J65" s="116"/>
      <c r="K65" s="116"/>
      <c r="L65" s="582"/>
      <c r="M65" s="116"/>
      <c r="N65" s="116"/>
      <c r="O65" s="116"/>
      <c r="P65" s="116"/>
      <c r="Q65" s="116"/>
      <c r="R65" s="116"/>
      <c r="S65" s="116"/>
      <c r="T65" s="116"/>
      <c r="U65" s="116"/>
      <c r="V65" s="116"/>
      <c r="W65" s="116"/>
      <c r="X65" s="116"/>
    </row>
    <row r="66">
      <c r="A66" s="116"/>
      <c r="B66" s="116"/>
      <c r="C66" s="116"/>
      <c r="D66" s="116"/>
      <c r="E66" s="116"/>
      <c r="F66" s="116"/>
      <c r="G66" s="129"/>
      <c r="H66" s="149"/>
      <c r="I66" s="116"/>
      <c r="J66" s="116"/>
      <c r="K66" s="116"/>
      <c r="L66" s="582"/>
      <c r="M66" s="116"/>
      <c r="N66" s="116"/>
      <c r="O66" s="116"/>
      <c r="P66" s="116"/>
      <c r="Q66" s="116"/>
      <c r="R66" s="116"/>
      <c r="S66" s="116"/>
      <c r="T66" s="116"/>
      <c r="U66" s="116"/>
      <c r="V66" s="116"/>
      <c r="W66" s="116"/>
      <c r="X66" s="116"/>
    </row>
    <row r="67">
      <c r="A67" s="116"/>
      <c r="B67" s="116"/>
      <c r="C67" s="116"/>
      <c r="D67" s="116"/>
      <c r="E67" s="116"/>
      <c r="F67" s="116"/>
      <c r="G67" s="129"/>
      <c r="H67" s="149"/>
      <c r="I67" s="116"/>
      <c r="J67" s="116"/>
      <c r="K67" s="116"/>
      <c r="L67" s="582"/>
      <c r="M67" s="116"/>
      <c r="N67" s="116"/>
      <c r="O67" s="116"/>
      <c r="P67" s="116"/>
      <c r="Q67" s="116"/>
      <c r="R67" s="116"/>
      <c r="S67" s="116"/>
      <c r="T67" s="116"/>
      <c r="U67" s="116"/>
      <c r="V67" s="116"/>
      <c r="W67" s="116"/>
      <c r="X67" s="116"/>
    </row>
    <row r="68">
      <c r="A68" s="116"/>
      <c r="B68" s="116"/>
      <c r="C68" s="116"/>
      <c r="D68" s="116"/>
      <c r="E68" s="116"/>
      <c r="F68" s="116"/>
      <c r="G68" s="129"/>
      <c r="H68" s="149"/>
      <c r="I68" s="116"/>
      <c r="J68" s="116"/>
      <c r="K68" s="116"/>
      <c r="L68" s="582"/>
      <c r="M68" s="116"/>
      <c r="N68" s="116"/>
      <c r="O68" s="116"/>
      <c r="P68" s="116"/>
      <c r="Q68" s="116"/>
      <c r="R68" s="116"/>
      <c r="S68" s="116"/>
      <c r="T68" s="116"/>
      <c r="U68" s="116"/>
      <c r="V68" s="116"/>
      <c r="W68" s="116"/>
      <c r="X68" s="116"/>
    </row>
    <row r="69">
      <c r="A69" s="116"/>
      <c r="B69" s="116"/>
      <c r="C69" s="116"/>
      <c r="D69" s="116"/>
      <c r="E69" s="116"/>
      <c r="F69" s="116"/>
      <c r="G69" s="129"/>
      <c r="H69" s="149"/>
      <c r="I69" s="116"/>
      <c r="J69" s="116"/>
      <c r="K69" s="116"/>
      <c r="L69" s="582"/>
      <c r="M69" s="116"/>
      <c r="N69" s="116"/>
      <c r="O69" s="116"/>
      <c r="P69" s="116"/>
      <c r="Q69" s="116"/>
      <c r="R69" s="116"/>
      <c r="S69" s="116"/>
      <c r="T69" s="116"/>
      <c r="U69" s="116"/>
      <c r="V69" s="116"/>
      <c r="W69" s="116"/>
      <c r="X69" s="116"/>
    </row>
    <row r="70">
      <c r="A70" s="116"/>
      <c r="B70" s="116"/>
      <c r="C70" s="116"/>
      <c r="D70" s="116"/>
      <c r="E70" s="116"/>
      <c r="F70" s="116"/>
      <c r="G70" s="129"/>
      <c r="H70" s="149"/>
      <c r="I70" s="116"/>
      <c r="J70" s="116"/>
      <c r="K70" s="116"/>
      <c r="L70" s="582"/>
      <c r="M70" s="116"/>
      <c r="N70" s="116"/>
      <c r="O70" s="116"/>
      <c r="P70" s="116"/>
      <c r="Q70" s="116"/>
      <c r="R70" s="116"/>
      <c r="S70" s="116"/>
      <c r="T70" s="116"/>
      <c r="U70" s="116"/>
      <c r="V70" s="116"/>
      <c r="W70" s="116"/>
      <c r="X70" s="116"/>
    </row>
    <row r="71">
      <c r="A71" s="116"/>
      <c r="B71" s="116"/>
      <c r="C71" s="116"/>
      <c r="D71" s="116"/>
      <c r="E71" s="116"/>
      <c r="F71" s="116"/>
      <c r="G71" s="129"/>
      <c r="H71" s="149"/>
      <c r="I71" s="116"/>
      <c r="J71" s="116"/>
      <c r="K71" s="116"/>
      <c r="L71" s="582"/>
      <c r="M71" s="116"/>
      <c r="N71" s="116"/>
      <c r="O71" s="116"/>
      <c r="P71" s="116"/>
      <c r="Q71" s="116"/>
      <c r="R71" s="116"/>
      <c r="S71" s="116"/>
      <c r="T71" s="116"/>
      <c r="U71" s="116"/>
      <c r="V71" s="116"/>
      <c r="W71" s="116"/>
      <c r="X71" s="116"/>
    </row>
    <row r="72">
      <c r="A72" s="116"/>
      <c r="B72" s="116"/>
      <c r="C72" s="116"/>
      <c r="D72" s="116"/>
      <c r="E72" s="116"/>
      <c r="F72" s="116"/>
      <c r="G72" s="129"/>
      <c r="H72" s="149"/>
      <c r="I72" s="116"/>
      <c r="J72" s="116"/>
      <c r="K72" s="116"/>
      <c r="L72" s="582"/>
      <c r="M72" s="116"/>
      <c r="N72" s="116"/>
      <c r="O72" s="116"/>
      <c r="P72" s="116"/>
      <c r="Q72" s="116"/>
      <c r="R72" s="116"/>
      <c r="S72" s="116"/>
      <c r="T72" s="116"/>
      <c r="U72" s="116"/>
      <c r="V72" s="116"/>
      <c r="W72" s="116"/>
      <c r="X72" s="116"/>
    </row>
    <row r="73">
      <c r="A73" s="116"/>
      <c r="B73" s="116"/>
      <c r="C73" s="116"/>
      <c r="D73" s="116"/>
      <c r="E73" s="116"/>
      <c r="F73" s="116"/>
      <c r="G73" s="129"/>
      <c r="H73" s="149"/>
      <c r="I73" s="116"/>
      <c r="J73" s="116"/>
      <c r="K73" s="116"/>
      <c r="L73" s="582"/>
      <c r="M73" s="116"/>
      <c r="N73" s="116"/>
      <c r="O73" s="116"/>
      <c r="P73" s="116"/>
      <c r="Q73" s="116"/>
      <c r="R73" s="116"/>
      <c r="S73" s="116"/>
      <c r="T73" s="116"/>
      <c r="U73" s="116"/>
      <c r="V73" s="116"/>
      <c r="W73" s="116"/>
      <c r="X73" s="116"/>
    </row>
    <row r="74">
      <c r="A74" s="116"/>
      <c r="B74" s="116"/>
      <c r="C74" s="116"/>
      <c r="D74" s="116"/>
      <c r="E74" s="116"/>
      <c r="F74" s="116"/>
      <c r="G74" s="129"/>
      <c r="H74" s="149"/>
      <c r="I74" s="116"/>
      <c r="J74" s="116"/>
      <c r="K74" s="116"/>
      <c r="L74" s="582"/>
      <c r="M74" s="116"/>
      <c r="N74" s="116"/>
      <c r="O74" s="116"/>
      <c r="P74" s="116"/>
      <c r="Q74" s="116"/>
      <c r="R74" s="116"/>
      <c r="S74" s="116"/>
      <c r="T74" s="116"/>
      <c r="U74" s="116"/>
      <c r="V74" s="116"/>
      <c r="W74" s="116"/>
      <c r="X74" s="116"/>
    </row>
    <row r="75">
      <c r="A75" s="116"/>
      <c r="B75" s="116"/>
      <c r="C75" s="116"/>
      <c r="D75" s="116"/>
      <c r="E75" s="116"/>
      <c r="F75" s="116"/>
      <c r="G75" s="129"/>
      <c r="H75" s="149"/>
      <c r="I75" s="116"/>
      <c r="J75" s="116"/>
      <c r="K75" s="116"/>
      <c r="L75" s="582"/>
      <c r="M75" s="116"/>
      <c r="N75" s="116"/>
      <c r="O75" s="116"/>
      <c r="P75" s="116"/>
      <c r="Q75" s="116"/>
      <c r="R75" s="116"/>
      <c r="S75" s="116"/>
      <c r="T75" s="116"/>
      <c r="U75" s="116"/>
      <c r="V75" s="116"/>
      <c r="W75" s="116"/>
      <c r="X75" s="116"/>
    </row>
    <row r="76">
      <c r="A76" s="116"/>
      <c r="B76" s="116"/>
      <c r="C76" s="116"/>
      <c r="D76" s="116"/>
      <c r="E76" s="116"/>
      <c r="F76" s="116"/>
      <c r="G76" s="129"/>
      <c r="H76" s="149"/>
      <c r="I76" s="116"/>
      <c r="J76" s="116"/>
      <c r="K76" s="116"/>
      <c r="L76" s="582"/>
      <c r="M76" s="116"/>
      <c r="N76" s="116"/>
      <c r="O76" s="116"/>
      <c r="P76" s="116"/>
      <c r="Q76" s="116"/>
      <c r="R76" s="116"/>
      <c r="S76" s="116"/>
      <c r="T76" s="116"/>
      <c r="U76" s="116"/>
      <c r="V76" s="116"/>
      <c r="W76" s="116"/>
      <c r="X76" s="116"/>
    </row>
    <row r="77">
      <c r="A77" s="116"/>
      <c r="B77" s="116"/>
      <c r="C77" s="116"/>
      <c r="D77" s="116"/>
      <c r="E77" s="116"/>
      <c r="F77" s="116"/>
      <c r="G77" s="129"/>
      <c r="H77" s="149"/>
      <c r="I77" s="116"/>
      <c r="J77" s="116"/>
      <c r="K77" s="116"/>
      <c r="L77" s="582"/>
      <c r="M77" s="116"/>
      <c r="N77" s="116"/>
      <c r="O77" s="116"/>
      <c r="P77" s="116"/>
      <c r="Q77" s="116"/>
      <c r="R77" s="116"/>
      <c r="S77" s="116"/>
      <c r="T77" s="116"/>
      <c r="U77" s="116"/>
      <c r="V77" s="116"/>
      <c r="W77" s="116"/>
      <c r="X77" s="116"/>
    </row>
    <row r="78">
      <c r="A78" s="116"/>
      <c r="B78" s="116"/>
      <c r="C78" s="116"/>
      <c r="D78" s="116"/>
      <c r="E78" s="116"/>
      <c r="F78" s="116"/>
      <c r="G78" s="129"/>
      <c r="H78" s="149"/>
      <c r="I78" s="116"/>
      <c r="J78" s="116"/>
      <c r="K78" s="116"/>
      <c r="L78" s="582"/>
      <c r="M78" s="116"/>
      <c r="N78" s="116"/>
      <c r="O78" s="116"/>
      <c r="P78" s="116"/>
      <c r="Q78" s="116"/>
      <c r="R78" s="116"/>
      <c r="S78" s="116"/>
      <c r="T78" s="116"/>
      <c r="U78" s="116"/>
      <c r="V78" s="116"/>
      <c r="W78" s="116"/>
      <c r="X78" s="116"/>
    </row>
    <row r="79">
      <c r="A79" s="116"/>
      <c r="B79" s="116"/>
      <c r="C79" s="116"/>
      <c r="D79" s="116"/>
      <c r="E79" s="116"/>
      <c r="F79" s="116"/>
      <c r="G79" s="129"/>
      <c r="H79" s="149"/>
      <c r="I79" s="116"/>
      <c r="J79" s="116"/>
      <c r="K79" s="116"/>
      <c r="L79" s="582"/>
      <c r="M79" s="116"/>
      <c r="N79" s="116"/>
      <c r="O79" s="116"/>
      <c r="P79" s="116"/>
      <c r="Q79" s="116"/>
      <c r="R79" s="116"/>
      <c r="S79" s="116"/>
      <c r="T79" s="116"/>
      <c r="U79" s="116"/>
      <c r="V79" s="116"/>
      <c r="W79" s="116"/>
      <c r="X79" s="116"/>
    </row>
    <row r="80">
      <c r="A80" s="116"/>
      <c r="B80" s="116"/>
      <c r="C80" s="116"/>
      <c r="D80" s="116"/>
      <c r="E80" s="116"/>
      <c r="F80" s="116"/>
      <c r="G80" s="129"/>
      <c r="H80" s="149"/>
      <c r="I80" s="116"/>
      <c r="J80" s="116"/>
      <c r="K80" s="116"/>
      <c r="L80" s="582"/>
      <c r="M80" s="116"/>
      <c r="N80" s="116"/>
      <c r="O80" s="116"/>
      <c r="P80" s="116"/>
      <c r="Q80" s="116"/>
      <c r="R80" s="116"/>
      <c r="S80" s="116"/>
      <c r="T80" s="116"/>
      <c r="U80" s="116"/>
      <c r="V80" s="116"/>
      <c r="W80" s="116"/>
      <c r="X80" s="116"/>
    </row>
    <row r="81">
      <c r="A81" s="116"/>
      <c r="B81" s="116"/>
      <c r="C81" s="116"/>
      <c r="D81" s="116"/>
      <c r="E81" s="116"/>
      <c r="F81" s="116"/>
      <c r="G81" s="129"/>
      <c r="H81" s="149"/>
      <c r="I81" s="116"/>
      <c r="J81" s="116"/>
      <c r="K81" s="116"/>
      <c r="L81" s="582"/>
      <c r="M81" s="116"/>
      <c r="N81" s="116"/>
      <c r="O81" s="116"/>
      <c r="P81" s="116"/>
      <c r="Q81" s="116"/>
      <c r="R81" s="116"/>
      <c r="S81" s="116"/>
      <c r="T81" s="116"/>
      <c r="U81" s="116"/>
      <c r="V81" s="116"/>
      <c r="W81" s="116"/>
      <c r="X81" s="116"/>
    </row>
    <row r="82">
      <c r="A82" s="116"/>
      <c r="B82" s="116"/>
      <c r="C82" s="116"/>
      <c r="D82" s="116"/>
      <c r="E82" s="116"/>
      <c r="F82" s="116"/>
      <c r="G82" s="129"/>
      <c r="H82" s="149"/>
      <c r="I82" s="116"/>
      <c r="J82" s="116"/>
      <c r="K82" s="116"/>
      <c r="L82" s="582"/>
      <c r="M82" s="116"/>
      <c r="N82" s="116"/>
      <c r="O82" s="116"/>
      <c r="P82" s="116"/>
      <c r="Q82" s="116"/>
      <c r="R82" s="116"/>
      <c r="S82" s="116"/>
      <c r="T82" s="116"/>
      <c r="U82" s="116"/>
      <c r="V82" s="116"/>
      <c r="W82" s="116"/>
      <c r="X82" s="116"/>
    </row>
    <row r="83">
      <c r="A83" s="116"/>
      <c r="B83" s="116"/>
      <c r="C83" s="116"/>
      <c r="D83" s="116"/>
      <c r="E83" s="116"/>
      <c r="F83" s="116"/>
      <c r="G83" s="129"/>
      <c r="H83" s="149"/>
      <c r="I83" s="116"/>
      <c r="J83" s="116"/>
      <c r="K83" s="116"/>
      <c r="L83" s="582"/>
      <c r="M83" s="116"/>
      <c r="N83" s="116"/>
      <c r="O83" s="116"/>
      <c r="P83" s="116"/>
      <c r="Q83" s="116"/>
      <c r="R83" s="116"/>
      <c r="S83" s="116"/>
      <c r="T83" s="116"/>
      <c r="U83" s="116"/>
      <c r="V83" s="116"/>
      <c r="W83" s="116"/>
      <c r="X83" s="116"/>
    </row>
    <row r="84">
      <c r="A84" s="116"/>
      <c r="B84" s="116"/>
      <c r="C84" s="116"/>
      <c r="D84" s="116"/>
      <c r="E84" s="116"/>
      <c r="F84" s="116"/>
      <c r="G84" s="129"/>
      <c r="H84" s="149"/>
      <c r="I84" s="116"/>
      <c r="J84" s="116"/>
      <c r="K84" s="116"/>
      <c r="L84" s="582"/>
      <c r="M84" s="116"/>
      <c r="N84" s="116"/>
      <c r="O84" s="116"/>
      <c r="P84" s="116"/>
      <c r="Q84" s="116"/>
      <c r="R84" s="116"/>
      <c r="S84" s="116"/>
      <c r="T84" s="116"/>
      <c r="U84" s="116"/>
      <c r="V84" s="116"/>
      <c r="W84" s="116"/>
      <c r="X84" s="116"/>
    </row>
    <row r="85">
      <c r="A85" s="116"/>
      <c r="B85" s="116"/>
      <c r="C85" s="116"/>
      <c r="D85" s="116"/>
      <c r="E85" s="116"/>
      <c r="F85" s="116"/>
      <c r="G85" s="129"/>
      <c r="H85" s="149"/>
      <c r="I85" s="116"/>
      <c r="J85" s="116"/>
      <c r="K85" s="116"/>
      <c r="L85" s="582"/>
      <c r="M85" s="116"/>
      <c r="N85" s="116"/>
      <c r="O85" s="116"/>
      <c r="P85" s="116"/>
      <c r="Q85" s="116"/>
      <c r="R85" s="116"/>
      <c r="S85" s="116"/>
      <c r="T85" s="116"/>
      <c r="U85" s="116"/>
      <c r="V85" s="116"/>
      <c r="W85" s="116"/>
      <c r="X85" s="116"/>
    </row>
    <row r="86">
      <c r="A86" s="116"/>
      <c r="B86" s="116"/>
      <c r="C86" s="116"/>
      <c r="D86" s="116"/>
      <c r="E86" s="116"/>
      <c r="F86" s="116"/>
      <c r="G86" s="129"/>
      <c r="H86" s="149"/>
      <c r="I86" s="116"/>
      <c r="J86" s="116"/>
      <c r="K86" s="116"/>
      <c r="L86" s="582"/>
      <c r="M86" s="116"/>
      <c r="N86" s="116"/>
      <c r="O86" s="116"/>
      <c r="P86" s="116"/>
      <c r="Q86" s="116"/>
      <c r="R86" s="116"/>
      <c r="S86" s="116"/>
      <c r="T86" s="116"/>
      <c r="U86" s="116"/>
      <c r="V86" s="116"/>
      <c r="W86" s="116"/>
      <c r="X86" s="116"/>
    </row>
    <row r="87">
      <c r="A87" s="116"/>
      <c r="B87" s="116"/>
      <c r="C87" s="116"/>
      <c r="D87" s="116"/>
      <c r="E87" s="116"/>
      <c r="F87" s="116"/>
      <c r="G87" s="129"/>
      <c r="H87" s="149"/>
      <c r="I87" s="116"/>
      <c r="J87" s="116"/>
      <c r="K87" s="116"/>
      <c r="L87" s="582"/>
      <c r="M87" s="116"/>
      <c r="N87" s="116"/>
      <c r="O87" s="116"/>
      <c r="P87" s="116"/>
      <c r="Q87" s="116"/>
      <c r="R87" s="116"/>
      <c r="S87" s="116"/>
      <c r="T87" s="116"/>
      <c r="U87" s="116"/>
      <c r="V87" s="116"/>
      <c r="W87" s="116"/>
      <c r="X87" s="116"/>
    </row>
    <row r="88">
      <c r="A88" s="116"/>
      <c r="B88" s="116"/>
      <c r="C88" s="116"/>
      <c r="D88" s="116"/>
      <c r="E88" s="116"/>
      <c r="F88" s="116"/>
      <c r="G88" s="129"/>
      <c r="H88" s="149"/>
      <c r="I88" s="116"/>
      <c r="J88" s="116"/>
      <c r="K88" s="116"/>
      <c r="L88" s="582"/>
      <c r="M88" s="116"/>
      <c r="N88" s="116"/>
      <c r="O88" s="116"/>
      <c r="P88" s="116"/>
      <c r="Q88" s="116"/>
      <c r="R88" s="116"/>
      <c r="S88" s="116"/>
      <c r="T88" s="116"/>
      <c r="U88" s="116"/>
      <c r="V88" s="116"/>
      <c r="W88" s="116"/>
      <c r="X88" s="116"/>
    </row>
    <row r="89">
      <c r="A89" s="116"/>
      <c r="B89" s="116"/>
      <c r="C89" s="116"/>
      <c r="D89" s="116"/>
      <c r="E89" s="116"/>
      <c r="F89" s="116"/>
      <c r="G89" s="129"/>
      <c r="H89" s="149"/>
      <c r="I89" s="116"/>
      <c r="J89" s="116"/>
      <c r="K89" s="116"/>
      <c r="L89" s="582"/>
      <c r="M89" s="116"/>
      <c r="N89" s="116"/>
      <c r="O89" s="116"/>
      <c r="P89" s="116"/>
      <c r="Q89" s="116"/>
      <c r="R89" s="116"/>
      <c r="S89" s="116"/>
      <c r="T89" s="116"/>
      <c r="U89" s="116"/>
      <c r="V89" s="116"/>
      <c r="W89" s="116"/>
      <c r="X89" s="116"/>
    </row>
    <row r="90">
      <c r="A90" s="116"/>
      <c r="B90" s="116"/>
      <c r="C90" s="116"/>
      <c r="D90" s="116"/>
      <c r="E90" s="116"/>
      <c r="F90" s="116"/>
      <c r="G90" s="129"/>
      <c r="H90" s="149"/>
      <c r="I90" s="116"/>
      <c r="J90" s="116"/>
      <c r="K90" s="116"/>
      <c r="L90" s="582"/>
      <c r="M90" s="116"/>
      <c r="N90" s="116"/>
      <c r="O90" s="116"/>
      <c r="P90" s="116"/>
      <c r="Q90" s="116"/>
      <c r="R90" s="116"/>
      <c r="S90" s="116"/>
      <c r="T90" s="116"/>
      <c r="U90" s="116"/>
      <c r="V90" s="116"/>
      <c r="W90" s="116"/>
      <c r="X90" s="116"/>
    </row>
    <row r="91">
      <c r="A91" s="116"/>
      <c r="B91" s="116"/>
      <c r="C91" s="116"/>
      <c r="D91" s="116"/>
      <c r="E91" s="116"/>
      <c r="F91" s="116"/>
      <c r="G91" s="129"/>
      <c r="H91" s="149"/>
      <c r="I91" s="116"/>
      <c r="J91" s="116"/>
      <c r="K91" s="116"/>
      <c r="L91" s="582"/>
      <c r="M91" s="116"/>
      <c r="N91" s="116"/>
      <c r="O91" s="116"/>
      <c r="P91" s="116"/>
      <c r="Q91" s="116"/>
      <c r="R91" s="116"/>
      <c r="S91" s="116"/>
      <c r="T91" s="116"/>
      <c r="U91" s="116"/>
      <c r="V91" s="116"/>
      <c r="W91" s="116"/>
      <c r="X91" s="116"/>
    </row>
    <row r="92">
      <c r="A92" s="116"/>
      <c r="B92" s="116"/>
      <c r="C92" s="116"/>
      <c r="D92" s="116"/>
      <c r="E92" s="116"/>
      <c r="F92" s="116"/>
      <c r="G92" s="129"/>
      <c r="H92" s="149"/>
      <c r="I92" s="116"/>
      <c r="J92" s="116"/>
      <c r="K92" s="116"/>
      <c r="L92" s="582"/>
      <c r="M92" s="116"/>
      <c r="N92" s="116"/>
      <c r="O92" s="116"/>
      <c r="P92" s="116"/>
      <c r="Q92" s="116"/>
      <c r="R92" s="116"/>
      <c r="S92" s="116"/>
      <c r="T92" s="116"/>
      <c r="U92" s="116"/>
      <c r="V92" s="116"/>
      <c r="W92" s="116"/>
      <c r="X92" s="116"/>
    </row>
    <row r="93">
      <c r="A93" s="116"/>
      <c r="B93" s="116"/>
      <c r="C93" s="116"/>
      <c r="D93" s="116"/>
      <c r="E93" s="116"/>
      <c r="F93" s="116"/>
      <c r="G93" s="129"/>
      <c r="H93" s="149"/>
      <c r="I93" s="116"/>
      <c r="J93" s="116"/>
      <c r="K93" s="116"/>
      <c r="L93" s="582"/>
      <c r="M93" s="116"/>
      <c r="N93" s="116"/>
      <c r="O93" s="116"/>
      <c r="P93" s="116"/>
      <c r="Q93" s="116"/>
      <c r="R93" s="116"/>
      <c r="S93" s="116"/>
      <c r="T93" s="116"/>
      <c r="U93" s="116"/>
      <c r="V93" s="116"/>
      <c r="W93" s="116"/>
      <c r="X93" s="116"/>
    </row>
    <row r="94">
      <c r="A94" s="116"/>
      <c r="B94" s="116"/>
      <c r="C94" s="116"/>
      <c r="D94" s="116"/>
      <c r="E94" s="116"/>
      <c r="F94" s="116"/>
      <c r="G94" s="129"/>
      <c r="H94" s="149"/>
      <c r="I94" s="116"/>
      <c r="J94" s="116"/>
      <c r="K94" s="116"/>
      <c r="L94" s="582"/>
      <c r="M94" s="116"/>
      <c r="N94" s="116"/>
      <c r="O94" s="116"/>
      <c r="P94" s="116"/>
      <c r="Q94" s="116"/>
      <c r="R94" s="116"/>
      <c r="S94" s="116"/>
      <c r="T94" s="116"/>
      <c r="U94" s="116"/>
      <c r="V94" s="116"/>
      <c r="W94" s="116"/>
      <c r="X94" s="116"/>
    </row>
    <row r="95">
      <c r="A95" s="116"/>
      <c r="B95" s="116"/>
      <c r="C95" s="116"/>
      <c r="D95" s="116"/>
      <c r="E95" s="116"/>
      <c r="F95" s="116"/>
      <c r="G95" s="129"/>
      <c r="H95" s="149"/>
      <c r="I95" s="116"/>
      <c r="J95" s="116"/>
      <c r="K95" s="116"/>
      <c r="L95" s="582"/>
      <c r="M95" s="116"/>
      <c r="N95" s="116"/>
      <c r="O95" s="116"/>
      <c r="P95" s="116"/>
      <c r="Q95" s="116"/>
      <c r="R95" s="116"/>
      <c r="S95" s="116"/>
      <c r="T95" s="116"/>
      <c r="U95" s="116"/>
      <c r="V95" s="116"/>
      <c r="W95" s="116"/>
      <c r="X95" s="116"/>
    </row>
    <row r="96">
      <c r="A96" s="116"/>
      <c r="B96" s="116"/>
      <c r="C96" s="116"/>
      <c r="D96" s="116"/>
      <c r="E96" s="116"/>
      <c r="F96" s="116"/>
      <c r="G96" s="129"/>
      <c r="H96" s="149"/>
      <c r="I96" s="116"/>
      <c r="J96" s="116"/>
      <c r="K96" s="116"/>
      <c r="L96" s="582"/>
      <c r="M96" s="116"/>
      <c r="N96" s="116"/>
      <c r="O96" s="116"/>
      <c r="P96" s="116"/>
      <c r="Q96" s="116"/>
      <c r="R96" s="116"/>
      <c r="S96" s="116"/>
      <c r="T96" s="116"/>
      <c r="U96" s="116"/>
      <c r="V96" s="116"/>
      <c r="W96" s="116"/>
      <c r="X96" s="116"/>
    </row>
    <row r="97">
      <c r="A97" s="116"/>
      <c r="B97" s="116"/>
      <c r="C97" s="116"/>
      <c r="D97" s="116"/>
      <c r="E97" s="116"/>
      <c r="F97" s="116"/>
      <c r="G97" s="129"/>
      <c r="H97" s="149"/>
      <c r="I97" s="116"/>
      <c r="J97" s="116"/>
      <c r="K97" s="116"/>
      <c r="L97" s="582"/>
      <c r="M97" s="116"/>
      <c r="N97" s="116"/>
      <c r="O97" s="116"/>
      <c r="P97" s="116"/>
      <c r="Q97" s="116"/>
      <c r="R97" s="116"/>
      <c r="S97" s="116"/>
      <c r="T97" s="116"/>
      <c r="U97" s="116"/>
      <c r="V97" s="116"/>
      <c r="W97" s="116"/>
      <c r="X97" s="116"/>
    </row>
    <row r="98">
      <c r="A98" s="116"/>
      <c r="B98" s="116"/>
      <c r="C98" s="116"/>
      <c r="D98" s="116"/>
      <c r="E98" s="116"/>
      <c r="F98" s="116"/>
      <c r="G98" s="129"/>
      <c r="H98" s="149"/>
      <c r="I98" s="116"/>
      <c r="J98" s="116"/>
      <c r="K98" s="116"/>
      <c r="L98" s="582"/>
      <c r="M98" s="116"/>
      <c r="N98" s="116"/>
      <c r="O98" s="116"/>
      <c r="P98" s="116"/>
      <c r="Q98" s="116"/>
      <c r="R98" s="116"/>
      <c r="S98" s="116"/>
      <c r="T98" s="116"/>
      <c r="U98" s="116"/>
      <c r="V98" s="116"/>
      <c r="W98" s="116"/>
      <c r="X98" s="116"/>
    </row>
    <row r="99">
      <c r="A99" s="116"/>
      <c r="B99" s="116"/>
      <c r="C99" s="116"/>
      <c r="D99" s="116"/>
      <c r="E99" s="116"/>
      <c r="F99" s="116"/>
      <c r="G99" s="129"/>
      <c r="H99" s="149"/>
      <c r="I99" s="116"/>
      <c r="J99" s="116"/>
      <c r="K99" s="116"/>
      <c r="L99" s="582"/>
      <c r="M99" s="116"/>
      <c r="N99" s="116"/>
      <c r="O99" s="116"/>
      <c r="P99" s="116"/>
      <c r="Q99" s="116"/>
      <c r="R99" s="116"/>
      <c r="S99" s="116"/>
      <c r="T99" s="116"/>
      <c r="U99" s="116"/>
      <c r="V99" s="116"/>
      <c r="W99" s="116"/>
      <c r="X99" s="116"/>
    </row>
    <row r="100">
      <c r="A100" s="116"/>
      <c r="B100" s="116"/>
      <c r="C100" s="116"/>
      <c r="D100" s="116"/>
      <c r="E100" s="116"/>
      <c r="F100" s="116"/>
      <c r="G100" s="129"/>
      <c r="H100" s="149"/>
      <c r="I100" s="116"/>
      <c r="J100" s="116"/>
      <c r="K100" s="116"/>
      <c r="L100" s="582"/>
      <c r="M100" s="116"/>
      <c r="N100" s="116"/>
      <c r="O100" s="116"/>
      <c r="P100" s="116"/>
      <c r="Q100" s="116"/>
      <c r="R100" s="116"/>
      <c r="S100" s="116"/>
      <c r="T100" s="116"/>
      <c r="U100" s="116"/>
      <c r="V100" s="116"/>
      <c r="W100" s="116"/>
      <c r="X100" s="116"/>
    </row>
    <row r="101">
      <c r="A101" s="116"/>
      <c r="B101" s="116"/>
      <c r="C101" s="116"/>
      <c r="D101" s="116"/>
      <c r="E101" s="116"/>
      <c r="F101" s="116"/>
      <c r="G101" s="129"/>
      <c r="H101" s="149"/>
      <c r="I101" s="116"/>
      <c r="J101" s="116"/>
      <c r="K101" s="116"/>
      <c r="L101" s="582"/>
      <c r="M101" s="116"/>
      <c r="N101" s="116"/>
      <c r="O101" s="116"/>
      <c r="P101" s="116"/>
      <c r="Q101" s="116"/>
      <c r="R101" s="116"/>
      <c r="S101" s="116"/>
      <c r="T101" s="116"/>
      <c r="U101" s="116"/>
      <c r="V101" s="116"/>
      <c r="W101" s="116"/>
      <c r="X101" s="116"/>
    </row>
    <row r="102">
      <c r="A102" s="116"/>
      <c r="B102" s="116"/>
      <c r="C102" s="116"/>
      <c r="D102" s="116"/>
      <c r="E102" s="116"/>
      <c r="F102" s="116"/>
      <c r="G102" s="129"/>
      <c r="H102" s="149"/>
      <c r="I102" s="116"/>
      <c r="J102" s="116"/>
      <c r="K102" s="116"/>
      <c r="L102" s="582"/>
      <c r="M102" s="116"/>
      <c r="N102" s="116"/>
      <c r="O102" s="116"/>
      <c r="P102" s="116"/>
      <c r="Q102" s="116"/>
      <c r="R102" s="116"/>
      <c r="S102" s="116"/>
      <c r="T102" s="116"/>
      <c r="U102" s="116"/>
      <c r="V102" s="116"/>
      <c r="W102" s="116"/>
      <c r="X102" s="116"/>
    </row>
    <row r="103">
      <c r="A103" s="116"/>
      <c r="B103" s="116"/>
      <c r="C103" s="116"/>
      <c r="D103" s="116"/>
      <c r="E103" s="116"/>
      <c r="F103" s="116"/>
      <c r="G103" s="129"/>
      <c r="H103" s="149"/>
      <c r="I103" s="116"/>
      <c r="J103" s="116"/>
      <c r="K103" s="116"/>
      <c r="L103" s="582"/>
      <c r="M103" s="116"/>
      <c r="N103" s="116"/>
      <c r="O103" s="116"/>
      <c r="P103" s="116"/>
      <c r="Q103" s="116"/>
      <c r="R103" s="116"/>
      <c r="S103" s="116"/>
      <c r="T103" s="116"/>
      <c r="U103" s="116"/>
      <c r="V103" s="116"/>
      <c r="W103" s="116"/>
      <c r="X103" s="116"/>
    </row>
    <row r="104">
      <c r="A104" s="116"/>
      <c r="B104" s="116"/>
      <c r="C104" s="116"/>
      <c r="D104" s="116"/>
      <c r="E104" s="116"/>
      <c r="F104" s="116"/>
      <c r="G104" s="129"/>
      <c r="H104" s="149"/>
      <c r="I104" s="116"/>
      <c r="J104" s="116"/>
      <c r="K104" s="116"/>
      <c r="L104" s="582"/>
      <c r="M104" s="116"/>
      <c r="N104" s="116"/>
      <c r="O104" s="116"/>
      <c r="P104" s="116"/>
      <c r="Q104" s="116"/>
      <c r="R104" s="116"/>
      <c r="S104" s="116"/>
      <c r="T104" s="116"/>
      <c r="U104" s="116"/>
      <c r="V104" s="116"/>
      <c r="W104" s="116"/>
      <c r="X104" s="116"/>
    </row>
    <row r="105">
      <c r="A105" s="116"/>
      <c r="B105" s="116"/>
      <c r="C105" s="116"/>
      <c r="D105" s="116"/>
      <c r="E105" s="116"/>
      <c r="F105" s="116"/>
      <c r="G105" s="129"/>
      <c r="H105" s="149"/>
      <c r="I105" s="116"/>
      <c r="J105" s="116"/>
      <c r="K105" s="116"/>
      <c r="L105" s="582"/>
      <c r="M105" s="116"/>
      <c r="N105" s="116"/>
      <c r="O105" s="116"/>
      <c r="P105" s="116"/>
      <c r="Q105" s="116"/>
      <c r="R105" s="116"/>
      <c r="S105" s="116"/>
      <c r="T105" s="116"/>
      <c r="U105" s="116"/>
      <c r="V105" s="116"/>
      <c r="W105" s="116"/>
      <c r="X105" s="116"/>
    </row>
    <row r="106">
      <c r="A106" s="116"/>
      <c r="B106" s="116"/>
      <c r="C106" s="116"/>
      <c r="D106" s="116"/>
      <c r="E106" s="116"/>
      <c r="F106" s="116"/>
      <c r="G106" s="129"/>
      <c r="H106" s="149"/>
      <c r="I106" s="116"/>
      <c r="J106" s="116"/>
      <c r="K106" s="116"/>
      <c r="L106" s="582"/>
      <c r="M106" s="116"/>
      <c r="N106" s="116"/>
      <c r="O106" s="116"/>
      <c r="P106" s="116"/>
      <c r="Q106" s="116"/>
      <c r="R106" s="116"/>
      <c r="S106" s="116"/>
      <c r="T106" s="116"/>
      <c r="U106" s="116"/>
      <c r="V106" s="116"/>
      <c r="W106" s="116"/>
      <c r="X106" s="116"/>
    </row>
    <row r="107">
      <c r="A107" s="116"/>
      <c r="B107" s="116"/>
      <c r="C107" s="116"/>
      <c r="D107" s="116"/>
      <c r="E107" s="116"/>
      <c r="F107" s="116"/>
      <c r="G107" s="129"/>
      <c r="H107" s="149"/>
      <c r="I107" s="116"/>
      <c r="J107" s="116"/>
      <c r="K107" s="116"/>
      <c r="L107" s="582"/>
      <c r="M107" s="116"/>
      <c r="N107" s="116"/>
      <c r="O107" s="116"/>
      <c r="P107" s="116"/>
      <c r="Q107" s="116"/>
      <c r="R107" s="116"/>
      <c r="S107" s="116"/>
      <c r="T107" s="116"/>
      <c r="U107" s="116"/>
      <c r="V107" s="116"/>
      <c r="W107" s="116"/>
      <c r="X107" s="116"/>
    </row>
    <row r="108">
      <c r="A108" s="116"/>
      <c r="B108" s="116"/>
      <c r="C108" s="116"/>
      <c r="D108" s="116"/>
      <c r="E108" s="116"/>
      <c r="F108" s="116"/>
      <c r="G108" s="129"/>
      <c r="H108" s="149"/>
      <c r="I108" s="116"/>
      <c r="J108" s="116"/>
      <c r="K108" s="116"/>
      <c r="L108" s="582"/>
      <c r="M108" s="116"/>
      <c r="N108" s="116"/>
      <c r="O108" s="116"/>
      <c r="P108" s="116"/>
      <c r="Q108" s="116"/>
      <c r="R108" s="116"/>
      <c r="S108" s="116"/>
      <c r="T108" s="116"/>
      <c r="U108" s="116"/>
      <c r="V108" s="116"/>
      <c r="W108" s="116"/>
      <c r="X108" s="116"/>
    </row>
    <row r="109">
      <c r="A109" s="116"/>
      <c r="B109" s="116"/>
      <c r="C109" s="116"/>
      <c r="D109" s="116"/>
      <c r="E109" s="116"/>
      <c r="F109" s="116"/>
      <c r="G109" s="129"/>
      <c r="H109" s="149"/>
      <c r="I109" s="116"/>
      <c r="J109" s="116"/>
      <c r="K109" s="116"/>
      <c r="L109" s="582"/>
      <c r="M109" s="116"/>
      <c r="N109" s="116"/>
      <c r="O109" s="116"/>
      <c r="P109" s="116"/>
      <c r="Q109" s="116"/>
      <c r="R109" s="116"/>
      <c r="S109" s="116"/>
      <c r="T109" s="116"/>
      <c r="U109" s="116"/>
      <c r="V109" s="116"/>
      <c r="W109" s="116"/>
      <c r="X109" s="116"/>
    </row>
    <row r="110">
      <c r="A110" s="116"/>
      <c r="B110" s="116"/>
      <c r="C110" s="116"/>
      <c r="D110" s="116"/>
      <c r="E110" s="116"/>
      <c r="F110" s="116"/>
      <c r="G110" s="129"/>
      <c r="H110" s="149"/>
      <c r="I110" s="116"/>
      <c r="J110" s="116"/>
      <c r="K110" s="116"/>
      <c r="L110" s="582"/>
      <c r="M110" s="116"/>
      <c r="N110" s="116"/>
      <c r="O110" s="116"/>
      <c r="P110" s="116"/>
      <c r="Q110" s="116"/>
      <c r="R110" s="116"/>
      <c r="S110" s="116"/>
      <c r="T110" s="116"/>
      <c r="U110" s="116"/>
      <c r="V110" s="116"/>
      <c r="W110" s="116"/>
      <c r="X110" s="116"/>
    </row>
    <row r="111">
      <c r="A111" s="116"/>
      <c r="B111" s="116"/>
      <c r="C111" s="116"/>
      <c r="D111" s="116"/>
      <c r="E111" s="116"/>
      <c r="F111" s="116"/>
      <c r="G111" s="129"/>
      <c r="H111" s="149"/>
      <c r="I111" s="116"/>
      <c r="J111" s="116"/>
      <c r="K111" s="116"/>
      <c r="L111" s="582"/>
      <c r="M111" s="116"/>
      <c r="N111" s="116"/>
      <c r="O111" s="116"/>
      <c r="P111" s="116"/>
      <c r="Q111" s="116"/>
      <c r="R111" s="116"/>
      <c r="S111" s="116"/>
      <c r="T111" s="116"/>
      <c r="U111" s="116"/>
      <c r="V111" s="116"/>
      <c r="W111" s="116"/>
      <c r="X111" s="116"/>
    </row>
    <row r="112">
      <c r="A112" s="116"/>
      <c r="B112" s="116"/>
      <c r="C112" s="116"/>
      <c r="D112" s="116"/>
      <c r="E112" s="116"/>
      <c r="F112" s="116"/>
      <c r="G112" s="129"/>
      <c r="H112" s="149"/>
      <c r="I112" s="116"/>
      <c r="J112" s="116"/>
      <c r="K112" s="116"/>
      <c r="L112" s="582"/>
      <c r="M112" s="116"/>
      <c r="N112" s="116"/>
      <c r="O112" s="116"/>
      <c r="P112" s="116"/>
      <c r="Q112" s="116"/>
      <c r="R112" s="116"/>
      <c r="S112" s="116"/>
      <c r="T112" s="116"/>
      <c r="U112" s="116"/>
      <c r="V112" s="116"/>
      <c r="W112" s="116"/>
      <c r="X112" s="116"/>
    </row>
    <row r="113">
      <c r="A113" s="116"/>
      <c r="B113" s="116"/>
      <c r="C113" s="116"/>
      <c r="D113" s="116"/>
      <c r="E113" s="116"/>
      <c r="F113" s="116"/>
      <c r="G113" s="129"/>
      <c r="H113" s="149"/>
      <c r="I113" s="116"/>
      <c r="J113" s="116"/>
      <c r="K113" s="116"/>
      <c r="L113" s="582"/>
      <c r="M113" s="116"/>
      <c r="N113" s="116"/>
      <c r="O113" s="116"/>
      <c r="P113" s="116"/>
      <c r="Q113" s="116"/>
      <c r="R113" s="116"/>
      <c r="S113" s="116"/>
      <c r="T113" s="116"/>
      <c r="U113" s="116"/>
      <c r="V113" s="116"/>
      <c r="W113" s="116"/>
      <c r="X113" s="116"/>
    </row>
    <row r="114">
      <c r="A114" s="116"/>
      <c r="B114" s="116"/>
      <c r="C114" s="116"/>
      <c r="D114" s="116"/>
      <c r="E114" s="116"/>
      <c r="F114" s="116"/>
      <c r="G114" s="129"/>
      <c r="H114" s="149"/>
      <c r="I114" s="116"/>
      <c r="J114" s="116"/>
      <c r="K114" s="116"/>
      <c r="L114" s="582"/>
      <c r="M114" s="116"/>
      <c r="N114" s="116"/>
      <c r="O114" s="116"/>
      <c r="P114" s="116"/>
      <c r="Q114" s="116"/>
      <c r="R114" s="116"/>
      <c r="S114" s="116"/>
      <c r="T114" s="116"/>
      <c r="U114" s="116"/>
      <c r="V114" s="116"/>
      <c r="W114" s="116"/>
      <c r="X114" s="116"/>
    </row>
    <row r="115">
      <c r="A115" s="116"/>
      <c r="B115" s="116"/>
      <c r="C115" s="116"/>
      <c r="D115" s="116"/>
      <c r="E115" s="116"/>
      <c r="F115" s="116"/>
      <c r="G115" s="129"/>
      <c r="H115" s="149"/>
      <c r="I115" s="116"/>
      <c r="J115" s="116"/>
      <c r="K115" s="116"/>
      <c r="L115" s="582"/>
      <c r="M115" s="116"/>
      <c r="N115" s="116"/>
      <c r="O115" s="116"/>
      <c r="P115" s="116"/>
      <c r="Q115" s="116"/>
      <c r="R115" s="116"/>
      <c r="S115" s="116"/>
      <c r="T115" s="116"/>
      <c r="U115" s="116"/>
      <c r="V115" s="116"/>
      <c r="W115" s="116"/>
      <c r="X115" s="116"/>
    </row>
    <row r="116">
      <c r="A116" s="116"/>
      <c r="B116" s="116"/>
      <c r="C116" s="116"/>
      <c r="D116" s="116"/>
      <c r="E116" s="116"/>
      <c r="F116" s="116"/>
      <c r="G116" s="129"/>
      <c r="H116" s="149"/>
      <c r="I116" s="116"/>
      <c r="J116" s="116"/>
      <c r="K116" s="116"/>
      <c r="L116" s="582"/>
      <c r="M116" s="116"/>
      <c r="N116" s="116"/>
      <c r="O116" s="116"/>
      <c r="P116" s="116"/>
      <c r="Q116" s="116"/>
      <c r="R116" s="116"/>
      <c r="S116" s="116"/>
      <c r="T116" s="116"/>
      <c r="U116" s="116"/>
      <c r="V116" s="116"/>
      <c r="W116" s="116"/>
      <c r="X116" s="116"/>
    </row>
    <row r="117">
      <c r="A117" s="116"/>
      <c r="B117" s="116"/>
      <c r="C117" s="116"/>
      <c r="D117" s="116"/>
      <c r="E117" s="116"/>
      <c r="F117" s="116"/>
      <c r="G117" s="129"/>
      <c r="H117" s="149"/>
      <c r="I117" s="116"/>
      <c r="J117" s="116"/>
      <c r="K117" s="116"/>
      <c r="L117" s="582"/>
      <c r="M117" s="116"/>
      <c r="N117" s="116"/>
      <c r="O117" s="116"/>
      <c r="P117" s="116"/>
      <c r="Q117" s="116"/>
      <c r="R117" s="116"/>
      <c r="S117" s="116"/>
      <c r="T117" s="116"/>
      <c r="U117" s="116"/>
      <c r="V117" s="116"/>
      <c r="W117" s="116"/>
      <c r="X117" s="116"/>
    </row>
    <row r="118">
      <c r="A118" s="116"/>
      <c r="B118" s="116"/>
      <c r="C118" s="116"/>
      <c r="D118" s="116"/>
      <c r="E118" s="116"/>
      <c r="F118" s="116"/>
      <c r="G118" s="129"/>
      <c r="H118" s="149"/>
      <c r="I118" s="116"/>
      <c r="J118" s="116"/>
      <c r="K118" s="116"/>
      <c r="L118" s="582"/>
      <c r="M118" s="116"/>
      <c r="N118" s="116"/>
      <c r="O118" s="116"/>
      <c r="P118" s="116"/>
      <c r="Q118" s="116"/>
      <c r="R118" s="116"/>
      <c r="S118" s="116"/>
      <c r="T118" s="116"/>
      <c r="U118" s="116"/>
      <c r="V118" s="116"/>
      <c r="W118" s="116"/>
      <c r="X118" s="116"/>
    </row>
    <row r="119">
      <c r="A119" s="116"/>
      <c r="B119" s="116"/>
      <c r="C119" s="116"/>
      <c r="D119" s="116"/>
      <c r="E119" s="116"/>
      <c r="F119" s="116"/>
      <c r="G119" s="129"/>
      <c r="H119" s="149"/>
      <c r="I119" s="116"/>
      <c r="J119" s="116"/>
      <c r="K119" s="116"/>
      <c r="L119" s="582"/>
      <c r="M119" s="116"/>
      <c r="N119" s="116"/>
      <c r="O119" s="116"/>
      <c r="P119" s="116"/>
      <c r="Q119" s="116"/>
      <c r="R119" s="116"/>
      <c r="S119" s="116"/>
      <c r="T119" s="116"/>
      <c r="U119" s="116"/>
      <c r="V119" s="116"/>
      <c r="W119" s="116"/>
      <c r="X119" s="116"/>
    </row>
    <row r="120">
      <c r="A120" s="116"/>
      <c r="B120" s="116"/>
      <c r="C120" s="116"/>
      <c r="D120" s="116"/>
      <c r="E120" s="116"/>
      <c r="F120" s="116"/>
      <c r="G120" s="129"/>
      <c r="H120" s="149"/>
      <c r="I120" s="116"/>
      <c r="J120" s="116"/>
      <c r="K120" s="116"/>
      <c r="L120" s="582"/>
      <c r="M120" s="116"/>
      <c r="N120" s="116"/>
      <c r="O120" s="116"/>
      <c r="P120" s="116"/>
      <c r="Q120" s="116"/>
      <c r="R120" s="116"/>
      <c r="S120" s="116"/>
      <c r="T120" s="116"/>
      <c r="U120" s="116"/>
      <c r="V120" s="116"/>
      <c r="W120" s="116"/>
      <c r="X120" s="116"/>
    </row>
    <row r="121">
      <c r="A121" s="116"/>
      <c r="B121" s="116"/>
      <c r="C121" s="116"/>
      <c r="D121" s="116"/>
      <c r="E121" s="116"/>
      <c r="F121" s="116"/>
      <c r="G121" s="129"/>
      <c r="H121" s="149"/>
      <c r="I121" s="116"/>
      <c r="J121" s="116"/>
      <c r="K121" s="116"/>
      <c r="L121" s="582"/>
      <c r="M121" s="116"/>
      <c r="N121" s="116"/>
      <c r="O121" s="116"/>
      <c r="P121" s="116"/>
      <c r="Q121" s="116"/>
      <c r="R121" s="116"/>
      <c r="S121" s="116"/>
      <c r="T121" s="116"/>
      <c r="U121" s="116"/>
      <c r="V121" s="116"/>
      <c r="W121" s="116"/>
      <c r="X121" s="116"/>
    </row>
    <row r="122">
      <c r="A122" s="116"/>
      <c r="B122" s="116"/>
      <c r="C122" s="116"/>
      <c r="D122" s="116"/>
      <c r="E122" s="116"/>
      <c r="F122" s="116"/>
      <c r="G122" s="129"/>
      <c r="H122" s="149"/>
      <c r="I122" s="116"/>
      <c r="J122" s="116"/>
      <c r="K122" s="116"/>
      <c r="L122" s="582"/>
      <c r="M122" s="116"/>
      <c r="N122" s="116"/>
      <c r="O122" s="116"/>
      <c r="P122" s="116"/>
      <c r="Q122" s="116"/>
      <c r="R122" s="116"/>
      <c r="S122" s="116"/>
      <c r="T122" s="116"/>
      <c r="U122" s="116"/>
      <c r="V122" s="116"/>
      <c r="W122" s="116"/>
      <c r="X122" s="116"/>
    </row>
    <row r="123">
      <c r="A123" s="116"/>
      <c r="B123" s="116"/>
      <c r="C123" s="116"/>
      <c r="D123" s="116"/>
      <c r="E123" s="116"/>
      <c r="F123" s="116"/>
      <c r="G123" s="129"/>
      <c r="H123" s="149"/>
      <c r="I123" s="116"/>
      <c r="J123" s="116"/>
      <c r="K123" s="116"/>
      <c r="L123" s="582"/>
      <c r="M123" s="116"/>
      <c r="N123" s="116"/>
      <c r="O123" s="116"/>
      <c r="P123" s="116"/>
      <c r="Q123" s="116"/>
      <c r="R123" s="116"/>
      <c r="S123" s="116"/>
      <c r="T123" s="116"/>
      <c r="U123" s="116"/>
      <c r="V123" s="116"/>
      <c r="W123" s="116"/>
      <c r="X123" s="116"/>
    </row>
    <row r="124">
      <c r="A124" s="116"/>
      <c r="B124" s="116"/>
      <c r="C124" s="116"/>
      <c r="D124" s="116"/>
      <c r="E124" s="116"/>
      <c r="F124" s="116"/>
      <c r="G124" s="129"/>
      <c r="H124" s="149"/>
      <c r="I124" s="116"/>
      <c r="J124" s="116"/>
      <c r="K124" s="116"/>
      <c r="L124" s="582"/>
      <c r="M124" s="116"/>
      <c r="N124" s="116"/>
      <c r="O124" s="116"/>
      <c r="P124" s="116"/>
      <c r="Q124" s="116"/>
      <c r="R124" s="116"/>
      <c r="S124" s="116"/>
      <c r="T124" s="116"/>
      <c r="U124" s="116"/>
      <c r="V124" s="116"/>
      <c r="W124" s="116"/>
      <c r="X124" s="116"/>
    </row>
    <row r="125">
      <c r="A125" s="116"/>
      <c r="B125" s="116"/>
      <c r="C125" s="116"/>
      <c r="D125" s="116"/>
      <c r="E125" s="116"/>
      <c r="F125" s="116"/>
      <c r="G125" s="129"/>
      <c r="H125" s="149"/>
      <c r="I125" s="116"/>
      <c r="J125" s="116"/>
      <c r="K125" s="116"/>
      <c r="L125" s="582"/>
      <c r="M125" s="116"/>
      <c r="N125" s="116"/>
      <c r="O125" s="116"/>
      <c r="P125" s="116"/>
      <c r="Q125" s="116"/>
      <c r="R125" s="116"/>
      <c r="S125" s="116"/>
      <c r="T125" s="116"/>
      <c r="U125" s="116"/>
      <c r="V125" s="116"/>
      <c r="W125" s="116"/>
      <c r="X125" s="116"/>
    </row>
    <row r="126">
      <c r="A126" s="116"/>
      <c r="B126" s="116"/>
      <c r="C126" s="116"/>
      <c r="D126" s="116"/>
      <c r="E126" s="116"/>
      <c r="F126" s="116"/>
      <c r="G126" s="129"/>
      <c r="H126" s="149"/>
      <c r="I126" s="116"/>
      <c r="J126" s="116"/>
      <c r="K126" s="116"/>
      <c r="L126" s="582"/>
      <c r="M126" s="116"/>
      <c r="N126" s="116"/>
      <c r="O126" s="116"/>
      <c r="P126" s="116"/>
      <c r="Q126" s="116"/>
      <c r="R126" s="116"/>
      <c r="S126" s="116"/>
      <c r="T126" s="116"/>
      <c r="U126" s="116"/>
      <c r="V126" s="116"/>
      <c r="W126" s="116"/>
      <c r="X126" s="116"/>
    </row>
    <row r="127">
      <c r="A127" s="116"/>
      <c r="B127" s="116"/>
      <c r="C127" s="116"/>
      <c r="D127" s="116"/>
      <c r="E127" s="116"/>
      <c r="F127" s="116"/>
      <c r="G127" s="129"/>
      <c r="H127" s="149"/>
      <c r="I127" s="116"/>
      <c r="J127" s="116"/>
      <c r="K127" s="116"/>
      <c r="L127" s="582"/>
      <c r="M127" s="116"/>
      <c r="N127" s="116"/>
      <c r="O127" s="116"/>
      <c r="P127" s="116"/>
      <c r="Q127" s="116"/>
      <c r="R127" s="116"/>
      <c r="S127" s="116"/>
      <c r="T127" s="116"/>
      <c r="U127" s="116"/>
      <c r="V127" s="116"/>
      <c r="W127" s="116"/>
      <c r="X127" s="116"/>
    </row>
    <row r="128">
      <c r="A128" s="116"/>
      <c r="B128" s="116"/>
      <c r="C128" s="116"/>
      <c r="D128" s="116"/>
      <c r="E128" s="116"/>
      <c r="F128" s="116"/>
      <c r="G128" s="129"/>
      <c r="H128" s="149"/>
      <c r="I128" s="116"/>
      <c r="J128" s="116"/>
      <c r="K128" s="116"/>
      <c r="L128" s="582"/>
      <c r="M128" s="116"/>
      <c r="N128" s="116"/>
      <c r="O128" s="116"/>
      <c r="P128" s="116"/>
      <c r="Q128" s="116"/>
      <c r="R128" s="116"/>
      <c r="S128" s="116"/>
      <c r="T128" s="116"/>
      <c r="U128" s="116"/>
      <c r="V128" s="116"/>
      <c r="W128" s="116"/>
      <c r="X128" s="116"/>
    </row>
    <row r="129">
      <c r="A129" s="116"/>
      <c r="B129" s="116"/>
      <c r="C129" s="116"/>
      <c r="D129" s="116"/>
      <c r="E129" s="116"/>
      <c r="F129" s="116"/>
      <c r="G129" s="129"/>
      <c r="H129" s="149"/>
      <c r="I129" s="116"/>
      <c r="J129" s="116"/>
      <c r="K129" s="116"/>
      <c r="L129" s="582"/>
      <c r="M129" s="116"/>
      <c r="N129" s="116"/>
      <c r="O129" s="116"/>
      <c r="P129" s="116"/>
      <c r="Q129" s="116"/>
      <c r="R129" s="116"/>
      <c r="S129" s="116"/>
      <c r="T129" s="116"/>
      <c r="U129" s="116"/>
      <c r="V129" s="116"/>
      <c r="W129" s="116"/>
      <c r="X129" s="116"/>
    </row>
    <row r="130">
      <c r="A130" s="116"/>
      <c r="B130" s="116"/>
      <c r="C130" s="116"/>
      <c r="D130" s="116"/>
      <c r="E130" s="116"/>
      <c r="F130" s="116"/>
      <c r="G130" s="129"/>
      <c r="H130" s="149"/>
      <c r="I130" s="116"/>
      <c r="J130" s="116"/>
      <c r="K130" s="116"/>
      <c r="L130" s="582"/>
      <c r="M130" s="116"/>
      <c r="N130" s="116"/>
      <c r="O130" s="116"/>
      <c r="P130" s="116"/>
      <c r="Q130" s="116"/>
      <c r="R130" s="116"/>
      <c r="S130" s="116"/>
      <c r="T130" s="116"/>
      <c r="U130" s="116"/>
      <c r="V130" s="116"/>
      <c r="W130" s="116"/>
      <c r="X130" s="116"/>
    </row>
    <row r="131">
      <c r="A131" s="116"/>
      <c r="B131" s="116"/>
      <c r="C131" s="116"/>
      <c r="D131" s="116"/>
      <c r="E131" s="116"/>
      <c r="F131" s="116"/>
      <c r="G131" s="129"/>
      <c r="H131" s="149"/>
      <c r="I131" s="116"/>
      <c r="J131" s="116"/>
      <c r="K131" s="116"/>
      <c r="L131" s="582"/>
      <c r="M131" s="116"/>
      <c r="N131" s="116"/>
      <c r="O131" s="116"/>
      <c r="P131" s="116"/>
      <c r="Q131" s="116"/>
      <c r="R131" s="116"/>
      <c r="S131" s="116"/>
      <c r="T131" s="116"/>
      <c r="U131" s="116"/>
      <c r="V131" s="116"/>
      <c r="W131" s="116"/>
      <c r="X131" s="116"/>
    </row>
    <row r="132">
      <c r="A132" s="116"/>
      <c r="B132" s="116"/>
      <c r="C132" s="116"/>
      <c r="D132" s="116"/>
      <c r="E132" s="116"/>
      <c r="F132" s="116"/>
      <c r="G132" s="129"/>
      <c r="H132" s="149"/>
      <c r="I132" s="116"/>
      <c r="J132" s="116"/>
      <c r="K132" s="116"/>
      <c r="L132" s="582"/>
      <c r="M132" s="116"/>
      <c r="N132" s="116"/>
      <c r="O132" s="116"/>
      <c r="P132" s="116"/>
      <c r="Q132" s="116"/>
      <c r="R132" s="116"/>
      <c r="S132" s="116"/>
      <c r="T132" s="116"/>
      <c r="U132" s="116"/>
      <c r="V132" s="116"/>
      <c r="W132" s="116"/>
      <c r="X132" s="116"/>
    </row>
    <row r="133">
      <c r="A133" s="116"/>
      <c r="B133" s="116"/>
      <c r="C133" s="116"/>
      <c r="D133" s="116"/>
      <c r="E133" s="116"/>
      <c r="F133" s="116"/>
      <c r="G133" s="129"/>
      <c r="H133" s="149"/>
      <c r="I133" s="116"/>
      <c r="J133" s="116"/>
      <c r="K133" s="116"/>
      <c r="L133" s="582"/>
      <c r="M133" s="116"/>
      <c r="N133" s="116"/>
      <c r="O133" s="116"/>
      <c r="P133" s="116"/>
      <c r="Q133" s="116"/>
      <c r="R133" s="116"/>
      <c r="S133" s="116"/>
      <c r="T133" s="116"/>
      <c r="U133" s="116"/>
      <c r="V133" s="116"/>
      <c r="W133" s="116"/>
      <c r="X133" s="116"/>
    </row>
    <row r="134">
      <c r="A134" s="116"/>
      <c r="B134" s="116"/>
      <c r="C134" s="116"/>
      <c r="D134" s="116"/>
      <c r="E134" s="116"/>
      <c r="F134" s="116"/>
      <c r="G134" s="129"/>
      <c r="H134" s="149"/>
      <c r="I134" s="116"/>
      <c r="J134" s="116"/>
      <c r="K134" s="116"/>
      <c r="L134" s="582"/>
      <c r="M134" s="116"/>
      <c r="N134" s="116"/>
      <c r="O134" s="116"/>
      <c r="P134" s="116"/>
      <c r="Q134" s="116"/>
      <c r="R134" s="116"/>
      <c r="S134" s="116"/>
      <c r="T134" s="116"/>
      <c r="U134" s="116"/>
      <c r="V134" s="116"/>
      <c r="W134" s="116"/>
      <c r="X134" s="116"/>
    </row>
    <row r="135">
      <c r="A135" s="116"/>
      <c r="B135" s="116"/>
      <c r="C135" s="116"/>
      <c r="D135" s="116"/>
      <c r="E135" s="116"/>
      <c r="F135" s="116"/>
      <c r="G135" s="129"/>
      <c r="H135" s="149"/>
      <c r="I135" s="116"/>
      <c r="J135" s="116"/>
      <c r="K135" s="116"/>
      <c r="L135" s="582"/>
      <c r="M135" s="116"/>
      <c r="N135" s="116"/>
      <c r="O135" s="116"/>
      <c r="P135" s="116"/>
      <c r="Q135" s="116"/>
      <c r="R135" s="116"/>
      <c r="S135" s="116"/>
      <c r="T135" s="116"/>
      <c r="U135" s="116"/>
      <c r="V135" s="116"/>
      <c r="W135" s="116"/>
      <c r="X135" s="116"/>
    </row>
    <row r="136">
      <c r="A136" s="116"/>
      <c r="B136" s="116"/>
      <c r="C136" s="116"/>
      <c r="D136" s="116"/>
      <c r="E136" s="116"/>
      <c r="F136" s="116"/>
      <c r="G136" s="129"/>
      <c r="H136" s="149"/>
      <c r="I136" s="116"/>
      <c r="J136" s="116"/>
      <c r="K136" s="116"/>
      <c r="L136" s="582"/>
      <c r="M136" s="116"/>
      <c r="N136" s="116"/>
      <c r="O136" s="116"/>
      <c r="P136" s="116"/>
      <c r="Q136" s="116"/>
      <c r="R136" s="116"/>
      <c r="S136" s="116"/>
      <c r="T136" s="116"/>
      <c r="U136" s="116"/>
      <c r="V136" s="116"/>
      <c r="W136" s="116"/>
      <c r="X136" s="116"/>
    </row>
    <row r="137">
      <c r="A137" s="116"/>
      <c r="B137" s="116"/>
      <c r="C137" s="116"/>
      <c r="D137" s="116"/>
      <c r="E137" s="116"/>
      <c r="F137" s="116"/>
      <c r="G137" s="129"/>
      <c r="H137" s="149"/>
      <c r="I137" s="116"/>
      <c r="J137" s="116"/>
      <c r="K137" s="116"/>
      <c r="L137" s="582"/>
      <c r="M137" s="116"/>
      <c r="N137" s="116"/>
      <c r="O137" s="116"/>
      <c r="P137" s="116"/>
      <c r="Q137" s="116"/>
      <c r="R137" s="116"/>
      <c r="S137" s="116"/>
      <c r="T137" s="116"/>
      <c r="U137" s="116"/>
      <c r="V137" s="116"/>
      <c r="W137" s="116"/>
      <c r="X137" s="116"/>
    </row>
    <row r="138">
      <c r="A138" s="116"/>
      <c r="B138" s="116"/>
      <c r="C138" s="116"/>
      <c r="D138" s="116"/>
      <c r="E138" s="116"/>
      <c r="F138" s="116"/>
      <c r="G138" s="129"/>
      <c r="H138" s="149"/>
      <c r="I138" s="116"/>
      <c r="J138" s="116"/>
      <c r="K138" s="116"/>
      <c r="L138" s="582"/>
      <c r="M138" s="116"/>
      <c r="N138" s="116"/>
      <c r="O138" s="116"/>
      <c r="P138" s="116"/>
      <c r="Q138" s="116"/>
      <c r="R138" s="116"/>
      <c r="S138" s="116"/>
      <c r="T138" s="116"/>
      <c r="U138" s="116"/>
      <c r="V138" s="116"/>
      <c r="W138" s="116"/>
      <c r="X138" s="116"/>
    </row>
    <row r="139">
      <c r="A139" s="116"/>
      <c r="B139" s="116"/>
      <c r="C139" s="116"/>
      <c r="D139" s="116"/>
      <c r="E139" s="116"/>
      <c r="F139" s="116"/>
      <c r="G139" s="129"/>
      <c r="H139" s="149"/>
      <c r="I139" s="116"/>
      <c r="J139" s="116"/>
      <c r="K139" s="116"/>
      <c r="L139" s="582"/>
      <c r="M139" s="116"/>
      <c r="N139" s="116"/>
      <c r="O139" s="116"/>
      <c r="P139" s="116"/>
      <c r="Q139" s="116"/>
      <c r="R139" s="116"/>
      <c r="S139" s="116"/>
      <c r="T139" s="116"/>
      <c r="U139" s="116"/>
      <c r="V139" s="116"/>
      <c r="W139" s="116"/>
      <c r="X139" s="116"/>
    </row>
    <row r="140">
      <c r="A140" s="116"/>
      <c r="B140" s="116"/>
      <c r="C140" s="116"/>
      <c r="D140" s="116"/>
      <c r="E140" s="116"/>
      <c r="F140" s="116"/>
      <c r="G140" s="129"/>
      <c r="H140" s="149"/>
      <c r="I140" s="116"/>
      <c r="J140" s="116"/>
      <c r="K140" s="116"/>
      <c r="L140" s="582"/>
      <c r="M140" s="116"/>
      <c r="N140" s="116"/>
      <c r="O140" s="116"/>
      <c r="P140" s="116"/>
      <c r="Q140" s="116"/>
      <c r="R140" s="116"/>
      <c r="S140" s="116"/>
      <c r="T140" s="116"/>
      <c r="U140" s="116"/>
      <c r="V140" s="116"/>
      <c r="W140" s="116"/>
      <c r="X140" s="116"/>
    </row>
    <row r="141">
      <c r="A141" s="116"/>
      <c r="B141" s="116"/>
      <c r="C141" s="116"/>
      <c r="D141" s="116"/>
      <c r="E141" s="116"/>
      <c r="F141" s="116"/>
      <c r="G141" s="129"/>
      <c r="H141" s="149"/>
      <c r="I141" s="116"/>
      <c r="J141" s="116"/>
      <c r="K141" s="116"/>
      <c r="L141" s="582"/>
      <c r="M141" s="116"/>
      <c r="N141" s="116"/>
      <c r="O141" s="116"/>
      <c r="P141" s="116"/>
      <c r="Q141" s="116"/>
      <c r="R141" s="116"/>
      <c r="S141" s="116"/>
      <c r="T141" s="116"/>
      <c r="U141" s="116"/>
      <c r="V141" s="116"/>
      <c r="W141" s="116"/>
      <c r="X141" s="116"/>
    </row>
    <row r="142">
      <c r="A142" s="116"/>
      <c r="B142" s="116"/>
      <c r="C142" s="116"/>
      <c r="D142" s="116"/>
      <c r="E142" s="116"/>
      <c r="F142" s="116"/>
      <c r="G142" s="129"/>
      <c r="H142" s="149"/>
      <c r="I142" s="116"/>
      <c r="J142" s="116"/>
      <c r="K142" s="116"/>
      <c r="L142" s="582"/>
      <c r="M142" s="116"/>
      <c r="N142" s="116"/>
      <c r="O142" s="116"/>
      <c r="P142" s="116"/>
      <c r="Q142" s="116"/>
      <c r="R142" s="116"/>
      <c r="S142" s="116"/>
      <c r="T142" s="116"/>
      <c r="U142" s="116"/>
      <c r="V142" s="116"/>
      <c r="W142" s="116"/>
      <c r="X142" s="116"/>
    </row>
    <row r="143">
      <c r="A143" s="116"/>
      <c r="B143" s="116"/>
      <c r="C143" s="116"/>
      <c r="D143" s="116"/>
      <c r="E143" s="116"/>
      <c r="F143" s="116"/>
      <c r="G143" s="129"/>
      <c r="H143" s="149"/>
      <c r="I143" s="116"/>
      <c r="J143" s="116"/>
      <c r="K143" s="116"/>
      <c r="L143" s="582"/>
      <c r="M143" s="116"/>
      <c r="N143" s="116"/>
      <c r="O143" s="116"/>
      <c r="P143" s="116"/>
      <c r="Q143" s="116"/>
      <c r="R143" s="116"/>
      <c r="S143" s="116"/>
      <c r="T143" s="116"/>
      <c r="U143" s="116"/>
      <c r="V143" s="116"/>
      <c r="W143" s="116"/>
      <c r="X143" s="116"/>
    </row>
    <row r="144">
      <c r="A144" s="116"/>
      <c r="B144" s="116"/>
      <c r="C144" s="116"/>
      <c r="D144" s="116"/>
      <c r="E144" s="116"/>
      <c r="F144" s="116"/>
      <c r="G144" s="129"/>
      <c r="H144" s="149"/>
      <c r="I144" s="116"/>
      <c r="J144" s="116"/>
      <c r="K144" s="116"/>
      <c r="L144" s="582"/>
      <c r="M144" s="116"/>
      <c r="N144" s="116"/>
      <c r="O144" s="116"/>
      <c r="P144" s="116"/>
      <c r="Q144" s="116"/>
      <c r="R144" s="116"/>
      <c r="S144" s="116"/>
      <c r="T144" s="116"/>
      <c r="U144" s="116"/>
      <c r="V144" s="116"/>
      <c r="W144" s="116"/>
      <c r="X144" s="116"/>
    </row>
    <row r="145">
      <c r="A145" s="116"/>
      <c r="B145" s="116"/>
      <c r="C145" s="116"/>
      <c r="D145" s="116"/>
      <c r="E145" s="116"/>
      <c r="F145" s="116"/>
      <c r="G145" s="129"/>
      <c r="H145" s="149"/>
      <c r="I145" s="116"/>
      <c r="J145" s="116"/>
      <c r="K145" s="116"/>
      <c r="L145" s="582"/>
      <c r="M145" s="116"/>
      <c r="N145" s="116"/>
      <c r="O145" s="116"/>
      <c r="P145" s="116"/>
      <c r="Q145" s="116"/>
      <c r="R145" s="116"/>
      <c r="S145" s="116"/>
      <c r="T145" s="116"/>
      <c r="U145" s="116"/>
      <c r="V145" s="116"/>
      <c r="W145" s="116"/>
      <c r="X145" s="116"/>
    </row>
    <row r="146">
      <c r="A146" s="116"/>
      <c r="B146" s="116"/>
      <c r="C146" s="116"/>
      <c r="D146" s="116"/>
      <c r="E146" s="116"/>
      <c r="F146" s="116"/>
      <c r="G146" s="129"/>
      <c r="H146" s="149"/>
      <c r="I146" s="116"/>
      <c r="J146" s="116"/>
      <c r="K146" s="116"/>
      <c r="L146" s="582"/>
      <c r="M146" s="116"/>
      <c r="N146" s="116"/>
      <c r="O146" s="116"/>
      <c r="P146" s="116"/>
      <c r="Q146" s="116"/>
      <c r="R146" s="116"/>
      <c r="S146" s="116"/>
      <c r="T146" s="116"/>
      <c r="U146" s="116"/>
      <c r="V146" s="116"/>
      <c r="W146" s="116"/>
      <c r="X146" s="116"/>
    </row>
    <row r="147">
      <c r="A147" s="116"/>
      <c r="B147" s="116"/>
      <c r="C147" s="116"/>
      <c r="D147" s="116"/>
      <c r="E147" s="116"/>
      <c r="F147" s="116"/>
      <c r="G147" s="129"/>
      <c r="H147" s="149"/>
      <c r="I147" s="116"/>
      <c r="J147" s="116"/>
      <c r="K147" s="116"/>
      <c r="L147" s="582"/>
      <c r="M147" s="116"/>
      <c r="N147" s="116"/>
      <c r="O147" s="116"/>
      <c r="P147" s="116"/>
      <c r="Q147" s="116"/>
      <c r="R147" s="116"/>
      <c r="S147" s="116"/>
      <c r="T147" s="116"/>
      <c r="U147" s="116"/>
      <c r="V147" s="116"/>
      <c r="W147" s="116"/>
      <c r="X147" s="116"/>
    </row>
    <row r="148">
      <c r="A148" s="116"/>
      <c r="B148" s="116"/>
      <c r="C148" s="116"/>
      <c r="D148" s="116"/>
      <c r="E148" s="116"/>
      <c r="F148" s="116"/>
      <c r="G148" s="129"/>
      <c r="H148" s="149"/>
      <c r="I148" s="116"/>
      <c r="J148" s="116"/>
      <c r="K148" s="116"/>
      <c r="L148" s="582"/>
      <c r="M148" s="116"/>
      <c r="N148" s="116"/>
      <c r="O148" s="116"/>
      <c r="P148" s="116"/>
      <c r="Q148" s="116"/>
      <c r="R148" s="116"/>
      <c r="S148" s="116"/>
      <c r="T148" s="116"/>
      <c r="U148" s="116"/>
      <c r="V148" s="116"/>
      <c r="W148" s="116"/>
      <c r="X148" s="116"/>
    </row>
    <row r="149">
      <c r="A149" s="116"/>
      <c r="B149" s="116"/>
      <c r="C149" s="116"/>
      <c r="D149" s="116"/>
      <c r="E149" s="116"/>
      <c r="F149" s="116"/>
      <c r="G149" s="129"/>
      <c r="H149" s="149"/>
      <c r="I149" s="116"/>
      <c r="J149" s="116"/>
      <c r="K149" s="116"/>
      <c r="L149" s="582"/>
      <c r="M149" s="116"/>
      <c r="N149" s="116"/>
      <c r="O149" s="116"/>
      <c r="P149" s="116"/>
      <c r="Q149" s="116"/>
      <c r="R149" s="116"/>
      <c r="S149" s="116"/>
      <c r="T149" s="116"/>
      <c r="U149" s="116"/>
      <c r="V149" s="116"/>
      <c r="W149" s="116"/>
      <c r="X149" s="116"/>
    </row>
    <row r="150">
      <c r="A150" s="116"/>
      <c r="B150" s="116"/>
      <c r="C150" s="116"/>
      <c r="D150" s="116"/>
      <c r="E150" s="116"/>
      <c r="F150" s="116"/>
      <c r="G150" s="129"/>
      <c r="H150" s="149"/>
      <c r="I150" s="116"/>
      <c r="J150" s="116"/>
      <c r="K150" s="116"/>
      <c r="L150" s="582"/>
      <c r="M150" s="116"/>
      <c r="N150" s="116"/>
      <c r="O150" s="116"/>
      <c r="P150" s="116"/>
      <c r="Q150" s="116"/>
      <c r="R150" s="116"/>
      <c r="S150" s="116"/>
      <c r="T150" s="116"/>
      <c r="U150" s="116"/>
      <c r="V150" s="116"/>
      <c r="W150" s="116"/>
      <c r="X150" s="116"/>
    </row>
    <row r="151">
      <c r="A151" s="116"/>
      <c r="B151" s="116"/>
      <c r="C151" s="116"/>
      <c r="D151" s="116"/>
      <c r="E151" s="116"/>
      <c r="F151" s="116"/>
      <c r="G151" s="129"/>
      <c r="H151" s="149"/>
      <c r="I151" s="116"/>
      <c r="J151" s="116"/>
      <c r="K151" s="116"/>
      <c r="L151" s="582"/>
      <c r="M151" s="116"/>
      <c r="N151" s="116"/>
      <c r="O151" s="116"/>
      <c r="P151" s="116"/>
      <c r="Q151" s="116"/>
      <c r="R151" s="116"/>
      <c r="S151" s="116"/>
      <c r="T151" s="116"/>
      <c r="U151" s="116"/>
      <c r="V151" s="116"/>
      <c r="W151" s="116"/>
      <c r="X151" s="116"/>
    </row>
    <row r="152">
      <c r="A152" s="116"/>
      <c r="B152" s="116"/>
      <c r="C152" s="116"/>
      <c r="D152" s="116"/>
      <c r="E152" s="116"/>
      <c r="F152" s="116"/>
      <c r="G152" s="129"/>
      <c r="H152" s="149"/>
      <c r="I152" s="116"/>
      <c r="J152" s="116"/>
      <c r="K152" s="116"/>
      <c r="L152" s="582"/>
      <c r="M152" s="116"/>
      <c r="N152" s="116"/>
      <c r="O152" s="116"/>
      <c r="P152" s="116"/>
      <c r="Q152" s="116"/>
      <c r="R152" s="116"/>
      <c r="S152" s="116"/>
      <c r="T152" s="116"/>
      <c r="U152" s="116"/>
      <c r="V152" s="116"/>
      <c r="W152" s="116"/>
      <c r="X152" s="116"/>
    </row>
    <row r="153">
      <c r="A153" s="116"/>
      <c r="B153" s="116"/>
      <c r="C153" s="116"/>
      <c r="D153" s="116"/>
      <c r="E153" s="116"/>
      <c r="F153" s="116"/>
      <c r="G153" s="129"/>
      <c r="H153" s="149"/>
      <c r="I153" s="116"/>
      <c r="J153" s="116"/>
      <c r="K153" s="116"/>
      <c r="L153" s="582"/>
      <c r="M153" s="116"/>
      <c r="N153" s="116"/>
      <c r="O153" s="116"/>
      <c r="P153" s="116"/>
      <c r="Q153" s="116"/>
      <c r="R153" s="116"/>
      <c r="S153" s="116"/>
      <c r="T153" s="116"/>
      <c r="U153" s="116"/>
      <c r="V153" s="116"/>
      <c r="W153" s="116"/>
      <c r="X153" s="116"/>
    </row>
    <row r="154">
      <c r="A154" s="116"/>
      <c r="B154" s="116"/>
      <c r="C154" s="116"/>
      <c r="D154" s="116"/>
      <c r="E154" s="116"/>
      <c r="F154" s="116"/>
      <c r="G154" s="129"/>
      <c r="H154" s="149"/>
      <c r="I154" s="116"/>
      <c r="J154" s="116"/>
      <c r="K154" s="116"/>
      <c r="L154" s="582"/>
      <c r="M154" s="116"/>
      <c r="N154" s="116"/>
      <c r="O154" s="116"/>
      <c r="P154" s="116"/>
      <c r="Q154" s="116"/>
      <c r="R154" s="116"/>
      <c r="S154" s="116"/>
      <c r="T154" s="116"/>
      <c r="U154" s="116"/>
      <c r="V154" s="116"/>
      <c r="W154" s="116"/>
      <c r="X154" s="116"/>
    </row>
    <row r="155">
      <c r="A155" s="116"/>
      <c r="B155" s="116"/>
      <c r="C155" s="116"/>
      <c r="D155" s="116"/>
      <c r="E155" s="116"/>
      <c r="F155" s="116"/>
      <c r="G155" s="129"/>
      <c r="H155" s="149"/>
      <c r="I155" s="116"/>
      <c r="J155" s="116"/>
      <c r="K155" s="116"/>
      <c r="L155" s="582"/>
      <c r="M155" s="116"/>
      <c r="N155" s="116"/>
      <c r="O155" s="116"/>
      <c r="P155" s="116"/>
      <c r="Q155" s="116"/>
      <c r="R155" s="116"/>
      <c r="S155" s="116"/>
      <c r="T155" s="116"/>
      <c r="U155" s="116"/>
      <c r="V155" s="116"/>
      <c r="W155" s="116"/>
      <c r="X155" s="116"/>
    </row>
    <row r="156">
      <c r="A156" s="116"/>
      <c r="B156" s="116"/>
      <c r="C156" s="116"/>
      <c r="D156" s="116"/>
      <c r="E156" s="116"/>
      <c r="F156" s="116"/>
      <c r="G156" s="129"/>
      <c r="H156" s="149"/>
      <c r="I156" s="116"/>
      <c r="J156" s="116"/>
      <c r="K156" s="116"/>
      <c r="L156" s="582"/>
      <c r="M156" s="116"/>
      <c r="N156" s="116"/>
      <c r="O156" s="116"/>
      <c r="P156" s="116"/>
      <c r="Q156" s="116"/>
      <c r="R156" s="116"/>
      <c r="S156" s="116"/>
      <c r="T156" s="116"/>
      <c r="U156" s="116"/>
      <c r="V156" s="116"/>
      <c r="W156" s="116"/>
      <c r="X156" s="116"/>
    </row>
    <row r="157">
      <c r="A157" s="116"/>
      <c r="B157" s="116"/>
      <c r="C157" s="116"/>
      <c r="D157" s="116"/>
      <c r="E157" s="116"/>
      <c r="F157" s="116"/>
      <c r="G157" s="129"/>
      <c r="H157" s="149"/>
      <c r="I157" s="116"/>
      <c r="J157" s="116"/>
      <c r="K157" s="116"/>
      <c r="L157" s="582"/>
      <c r="M157" s="116"/>
      <c r="N157" s="116"/>
      <c r="O157" s="116"/>
      <c r="P157" s="116"/>
      <c r="Q157" s="116"/>
      <c r="R157" s="116"/>
      <c r="S157" s="116"/>
      <c r="T157" s="116"/>
      <c r="U157" s="116"/>
      <c r="V157" s="116"/>
      <c r="W157" s="116"/>
      <c r="X157" s="116"/>
    </row>
    <row r="158">
      <c r="A158" s="116"/>
      <c r="B158" s="116"/>
      <c r="C158" s="116"/>
      <c r="D158" s="116"/>
      <c r="E158" s="116"/>
      <c r="F158" s="116"/>
      <c r="G158" s="129"/>
      <c r="H158" s="149"/>
      <c r="I158" s="116"/>
      <c r="J158" s="116"/>
      <c r="K158" s="116"/>
      <c r="L158" s="582"/>
      <c r="M158" s="116"/>
      <c r="N158" s="116"/>
      <c r="O158" s="116"/>
      <c r="P158" s="116"/>
      <c r="Q158" s="116"/>
      <c r="R158" s="116"/>
      <c r="S158" s="116"/>
      <c r="T158" s="116"/>
      <c r="U158" s="116"/>
      <c r="V158" s="116"/>
      <c r="W158" s="116"/>
      <c r="X158" s="116"/>
    </row>
    <row r="159">
      <c r="A159" s="116"/>
      <c r="B159" s="116"/>
      <c r="C159" s="116"/>
      <c r="D159" s="116"/>
      <c r="E159" s="116"/>
      <c r="F159" s="116"/>
      <c r="G159" s="129"/>
      <c r="H159" s="149"/>
      <c r="I159" s="116"/>
      <c r="J159" s="116"/>
      <c r="K159" s="116"/>
      <c r="L159" s="582"/>
      <c r="M159" s="116"/>
      <c r="N159" s="116"/>
      <c r="O159" s="116"/>
      <c r="P159" s="116"/>
      <c r="Q159" s="116"/>
      <c r="R159" s="116"/>
      <c r="S159" s="116"/>
      <c r="T159" s="116"/>
      <c r="U159" s="116"/>
      <c r="V159" s="116"/>
      <c r="W159" s="116"/>
      <c r="X159" s="116"/>
    </row>
    <row r="160">
      <c r="A160" s="116"/>
      <c r="B160" s="116"/>
      <c r="C160" s="116"/>
      <c r="D160" s="116"/>
      <c r="E160" s="116"/>
      <c r="F160" s="116"/>
      <c r="G160" s="129"/>
      <c r="H160" s="149"/>
      <c r="I160" s="116"/>
      <c r="J160" s="116"/>
      <c r="K160" s="116"/>
      <c r="L160" s="582"/>
      <c r="M160" s="116"/>
      <c r="N160" s="116"/>
      <c r="O160" s="116"/>
      <c r="P160" s="116"/>
      <c r="Q160" s="116"/>
      <c r="R160" s="116"/>
      <c r="S160" s="116"/>
      <c r="T160" s="116"/>
      <c r="U160" s="116"/>
      <c r="V160" s="116"/>
      <c r="W160" s="116"/>
      <c r="X160" s="116"/>
    </row>
    <row r="161">
      <c r="A161" s="116"/>
      <c r="B161" s="116"/>
      <c r="C161" s="116"/>
      <c r="D161" s="116"/>
      <c r="E161" s="116"/>
      <c r="F161" s="116"/>
      <c r="G161" s="129"/>
      <c r="H161" s="149"/>
      <c r="I161" s="116"/>
      <c r="J161" s="116"/>
      <c r="K161" s="116"/>
      <c r="L161" s="582"/>
      <c r="M161" s="116"/>
      <c r="N161" s="116"/>
      <c r="O161" s="116"/>
      <c r="P161" s="116"/>
      <c r="Q161" s="116"/>
      <c r="R161" s="116"/>
      <c r="S161" s="116"/>
      <c r="T161" s="116"/>
      <c r="U161" s="116"/>
      <c r="V161" s="116"/>
      <c r="W161" s="116"/>
      <c r="X161" s="116"/>
    </row>
    <row r="162">
      <c r="A162" s="116"/>
      <c r="B162" s="116"/>
      <c r="C162" s="116"/>
      <c r="D162" s="116"/>
      <c r="E162" s="116"/>
      <c r="F162" s="116"/>
      <c r="G162" s="129"/>
      <c r="H162" s="149"/>
      <c r="I162" s="116"/>
      <c r="J162" s="116"/>
      <c r="K162" s="116"/>
      <c r="L162" s="582"/>
      <c r="M162" s="116"/>
      <c r="N162" s="116"/>
      <c r="O162" s="116"/>
      <c r="P162" s="116"/>
      <c r="Q162" s="116"/>
      <c r="R162" s="116"/>
      <c r="S162" s="116"/>
      <c r="T162" s="116"/>
      <c r="U162" s="116"/>
      <c r="V162" s="116"/>
      <c r="W162" s="116"/>
      <c r="X162" s="116"/>
    </row>
    <row r="163">
      <c r="A163" s="116"/>
      <c r="B163" s="116"/>
      <c r="C163" s="116"/>
      <c r="D163" s="116"/>
      <c r="E163" s="116"/>
      <c r="F163" s="116"/>
      <c r="G163" s="129"/>
      <c r="H163" s="149"/>
      <c r="I163" s="116"/>
      <c r="J163" s="116"/>
      <c r="K163" s="116"/>
      <c r="L163" s="582"/>
      <c r="M163" s="116"/>
      <c r="N163" s="116"/>
      <c r="O163" s="116"/>
      <c r="P163" s="116"/>
      <c r="Q163" s="116"/>
      <c r="R163" s="116"/>
      <c r="S163" s="116"/>
      <c r="T163" s="116"/>
      <c r="U163" s="116"/>
      <c r="V163" s="116"/>
      <c r="W163" s="116"/>
      <c r="X163" s="116"/>
    </row>
    <row r="164">
      <c r="A164" s="116"/>
      <c r="B164" s="116"/>
      <c r="C164" s="116"/>
      <c r="D164" s="116"/>
      <c r="E164" s="116"/>
      <c r="F164" s="116"/>
      <c r="G164" s="129"/>
      <c r="H164" s="149"/>
      <c r="I164" s="116"/>
      <c r="J164" s="116"/>
      <c r="K164" s="116"/>
      <c r="L164" s="582"/>
      <c r="M164" s="116"/>
      <c r="N164" s="116"/>
      <c r="O164" s="116"/>
      <c r="P164" s="116"/>
      <c r="Q164" s="116"/>
      <c r="R164" s="116"/>
      <c r="S164" s="116"/>
      <c r="T164" s="116"/>
      <c r="U164" s="116"/>
      <c r="V164" s="116"/>
      <c r="W164" s="116"/>
      <c r="X164" s="116"/>
    </row>
    <row r="165" ht="15.75" customHeight="1">
      <c r="A165" s="116"/>
      <c r="B165" s="116"/>
      <c r="C165" s="116"/>
      <c r="D165" s="116"/>
      <c r="E165" s="116"/>
      <c r="F165" s="116"/>
      <c r="G165" s="129"/>
      <c r="H165" s="149"/>
      <c r="I165" s="116"/>
      <c r="J165" s="116"/>
      <c r="K165" s="116"/>
      <c r="L165" s="582"/>
      <c r="M165" s="116"/>
      <c r="N165" s="116"/>
      <c r="O165" s="116"/>
      <c r="P165" s="116"/>
      <c r="Q165" s="116"/>
      <c r="R165" s="116"/>
      <c r="S165" s="116"/>
      <c r="T165" s="116"/>
      <c r="U165" s="116"/>
      <c r="V165" s="116"/>
      <c r="W165" s="116"/>
      <c r="X165" s="116"/>
    </row>
    <row r="166" ht="15.75" customHeight="1">
      <c r="A166" s="116"/>
      <c r="B166" s="116"/>
      <c r="C166" s="116"/>
      <c r="D166" s="116"/>
      <c r="E166" s="116"/>
      <c r="F166" s="116"/>
      <c r="G166" s="129"/>
      <c r="H166" s="149"/>
      <c r="I166" s="116"/>
      <c r="J166" s="116"/>
      <c r="K166" s="116"/>
      <c r="L166" s="582"/>
      <c r="M166" s="116"/>
      <c r="N166" s="116"/>
      <c r="O166" s="116"/>
      <c r="P166" s="116"/>
      <c r="Q166" s="116"/>
      <c r="R166" s="116"/>
      <c r="S166" s="116"/>
      <c r="T166" s="116"/>
      <c r="U166" s="116"/>
      <c r="V166" s="116"/>
      <c r="W166" s="116"/>
      <c r="X166" s="116"/>
    </row>
  </sheetData>
  <dataValidations count="11" disablePrompts="0">
    <dataValidation sqref="G58:G166"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58:H166" type="list" allowBlank="1" errorStyle="stop" imeMode="noControl" operator="between" showDropDown="0" showErrorMessage="0" showInputMessage="0">
      <formula1>'Списки'!$E$2:$E$1002</formula1>
    </dataValidation>
    <dataValidation sqref="K10:K11 K58:K166"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K12"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68001F-0016-4CB7-872E-006E00AC00BF}">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30009-006C-47EF-A86B-00B8003E00CF}">
            <xm:f>1</xm:f>
            <x14:dxf>
              <font>
                <color indexed="65"/>
              </font>
              <fill>
                <patternFill patternType="solid">
                  <fgColor rgb="FF434343"/>
                  <bgColor rgb="FF434343"/>
                </patternFill>
              </fill>
              <border>
                <left style="none"/>
                <right style="none"/>
                <top style="none"/>
                <bottom style="none"/>
                <diagonal style="none"/>
              </border>
            </x14:dxf>
          </x14:cfRule>
          <xm:sqref>G10:G166</xm:sqref>
        </x14:conditionalFormatting>
        <x14:conditionalFormatting xmlns:xm="http://schemas.microsoft.com/office/excel/2006/main">
          <x14:cfRule type="cellIs" priority="12" operator="equal" id="{00BD0047-0030-441B-AB93-00C6009900F9}">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0005C-007E-4931-AD54-00F000950006}">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B0004A-0092-46E1-858C-007300CA002A}">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6700C3-0044-456E-A5D3-003A000200D0}">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BF00B6-00C3-44B9-BF99-007C008900DD}">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4F007A-00B2-4125-9E70-005600A70059}">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50000E-007B-4280-B579-003100ED007D}">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6A0052-00D4-478C-B7CB-00100048007D}">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EB00D6-0019-4A92-8348-006300CF005D}">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5C0035-00F0-45DF-8962-0075002D00C0}">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5F00AE-00C8-46E2-AA6A-00BA006600DD}">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F00007-009D-4292-A724-004B00BE0011}">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4400EA-00DD-4184-A639-0007006A006C}">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2D0046-005F-4D50-AF95-002A0060000A}">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DA0007-0039-47C9-B0D8-008B000100C5}">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5C007A-007F-4CEF-BA48-0078005200F7}">
            <xm:f>0.5</xm:f>
            <x14:dxf>
              <font>
                <color indexed="65"/>
              </font>
              <fill>
                <patternFill patternType="solid">
                  <fgColor rgb="FF999999"/>
                  <bgColor rgb="FF999999"/>
                </patternFill>
              </fill>
              <border>
                <left style="none"/>
                <right style="none"/>
                <top style="none"/>
                <bottom style="none"/>
                <diagonal style="none"/>
              </border>
            </x14:dxf>
          </x14:cfRule>
          <xm:sqref>G10:G166</xm:sqref>
        </x14:conditionalFormatting>
        <x14:conditionalFormatting xmlns:xm="http://schemas.microsoft.com/office/excel/2006/main">
          <x14:cfRule type="cellIs" priority="11" operator="equal" id="{006900B2-0045-405E-B003-005B008100EA}">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010023-0099-4F3B-A937-005300DC00A5}">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DE003E-00AF-4DE7-8118-00A800AE009A}">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20004D-00E2-4436-8BB2-006800B60001}">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93002B-0040-4FED-BB58-008E00A80063}">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B20059-00AB-4417-8769-0088007E001D}">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B3001F-0054-4CB1-927D-001600020059}">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CD0061-00F1-436A-9A25-00A40087000B}">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4C0019-00BA-4E2F-B584-008F00EF0099}">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A70002-00FE-464D-AA8B-00A500A20038}">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770065-0006-496C-8F3C-00E700180000}">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9300C5-0019-42FA-9D2D-00B80009008E}">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480084-0033-4C0F-8F37-001900550008}">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2800C9-009A-4528-88DD-0098002900D5}">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450096-003F-42B7-BC95-00DA00B100B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7000D5-0003-4D68-BA4D-003D004E0048}">
            <xm:f>0.2</xm:f>
            <x14:dxf>
              <font/>
              <fill>
                <patternFill patternType="solid">
                  <fgColor rgb="FFCCCCCC"/>
                  <bgColor rgb="FFCCCCCC"/>
                </patternFill>
              </fill>
              <border>
                <left style="none"/>
                <right style="none"/>
                <top style="none"/>
                <bottom style="none"/>
                <diagonal style="none"/>
              </border>
            </x14:dxf>
          </x14:cfRule>
          <xm:sqref>G10:G166</xm:sqref>
        </x14:conditionalFormatting>
        <x14:conditionalFormatting xmlns:xm="http://schemas.microsoft.com/office/excel/2006/main">
          <x14:cfRule type="cellIs" priority="10" operator="equal" id="{00F700AF-002D-4622-80CB-00A800EF0058}">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9300A7-00E3-47E1-88C7-001900470056}">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090091-0048-48C1-B21B-00B200810094}">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29006F-0021-4BD1-B5D8-004C00CE0096}">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9B0029-0040-4344-95C3-009100170010}">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BA00FD-00C0-4D26-B33F-001900430088}">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8D000C-0096-46F7-99BC-000500AF0042}">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8A0060-00FB-4F7A-B571-008C00580065}">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B900F2-00E6-4A31-8F6F-00BD00F10012}">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0E0009-0020-43CC-AC10-0023000B0029}">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0A0053-001D-46A5-92D5-0011000F00CF}">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ED007A-00A1-46DA-9F39-004100DF0076}">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47007D-0036-4D1E-8661-004400370092}">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8F001B-00A0-47C0-AB64-009700A00041}">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C0005F-00A8-474A-9EE1-0055002C00AF}">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ontainsText" priority="9" operator="containsText" text="ПД" id="{00D3004F-002A-4F41-B179-00B000A00088}">
            <xm:f>NOT(ISERROR(SEARCH(("ПД"),(K3))))</xm:f>
            <x14:dxf>
              <font/>
              <fill>
                <patternFill patternType="solid">
                  <fgColor rgb="FFF9CB9C"/>
                  <bgColor rgb="FFF9CB9C"/>
                </patternFill>
              </fill>
              <border>
                <left style="none"/>
                <right style="none"/>
                <top style="none"/>
                <bottom style="none"/>
                <diagonal style="none"/>
              </border>
            </x14:dxf>
          </x14:cfRule>
          <xm:sqref>K3 K5:K166</xm:sqref>
        </x14:conditionalFormatting>
        <x14:conditionalFormatting xmlns:xm="http://schemas.microsoft.com/office/excel/2006/main">
          <x14:cfRule type="containsText" priority="9" operator="containsText" text="ПД" id="{000B00C7-0014-43C9-9D37-009700930062}">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AE0003-0034-44FF-B18D-0018005E00B4}">
            <xm:f>NOT(ISERROR(SEARCH(("отменено"),(K3))))</xm:f>
            <x14:dxf>
              <font/>
              <fill>
                <patternFill patternType="solid">
                  <fgColor rgb="FFD9EAD3"/>
                  <bgColor rgb="FFD9EAD3"/>
                </patternFill>
              </fill>
              <border>
                <left style="none"/>
                <right style="none"/>
                <top style="none"/>
                <bottom style="none"/>
                <diagonal style="none"/>
              </border>
            </x14:dxf>
          </x14:cfRule>
          <xm:sqref>K3 K5:K166</xm:sqref>
        </x14:conditionalFormatting>
        <x14:conditionalFormatting xmlns:xm="http://schemas.microsoft.com/office/excel/2006/main">
          <x14:cfRule type="containsText" priority="8" operator="containsText" text="отменено" id="{0088006A-0063-4A00-9FD8-000300580060}">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ellIs" priority="7" operator="equal" id="{00A70018-003A-4345-82EE-00EB001A000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H5:H166 A9:G9</xm:sqref>
        </x14:conditionalFormatting>
        <x14:conditionalFormatting xmlns:xm="http://schemas.microsoft.com/office/excel/2006/main">
          <x14:cfRule type="cellIs" priority="7" operator="equal" id="{007700A2-00EE-40C3-BAD0-002700AF00C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4F00FA-00EE-46EF-9E66-00EB00BB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6400CF-0064-4361-A795-00FA00FE004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C3006B-00C2-4AF5-AC56-00A900BA007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CD00AC-00FD-4780-9569-005A0092007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CD00F6-0014-4186-9C12-00190098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D400D7-00E3-4455-BE93-001400F0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B40056-0003-4D43-8063-00980081009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6500E3-0096-40AD-95DE-00E900B0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220081-0003-4810-800B-000C00FC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17001C-006D-4679-8C04-0095009500F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4C00E5-0000-45B7-8C60-00AA00B400E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9300C3-0045-4565-AF30-006200CF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C60074-00C9-47D3-ADC8-004700D0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6500EE-002B-4277-8752-000F000A005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900E4-007B-4E98-9955-0096009800E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H5:H166 A9:G9</xm:sqref>
        </x14:conditionalFormatting>
        <x14:conditionalFormatting xmlns:xm="http://schemas.microsoft.com/office/excel/2006/main">
          <x14:cfRule type="cellIs" priority="6" operator="equal" id="{00CC0042-006A-4C8B-ACB2-00A70046004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B100D4-0093-4153-ACBF-001E008A003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EE0079-0077-490E-94DB-008900E3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D500F1-006A-4B8A-A111-0086000F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3D0007-00C7-4803-B74E-0084009800B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560055-001F-46B9-9676-004B0026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6600FF-00E3-4C56-B2A1-006A00DE000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9F0051-0000-48EF-BBE0-000E008500F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EE00D9-00E1-489D-BD9A-00DA00D6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450016-00E7-4043-9E87-00920024000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550082-0054-4263-8A6D-00550080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290067-0023-4990-9E04-00D20090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2A0084-009D-4123-B5C0-00C40041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C40049-0001-47FE-A36D-00EB001600C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CD003B-0062-44F3-B73D-00E0009F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2A00AC-00FD-4030-9CD6-0095000D00F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H5:H166 A9:G9</xm:sqref>
        </x14:conditionalFormatting>
        <x14:conditionalFormatting xmlns:xm="http://schemas.microsoft.com/office/excel/2006/main">
          <x14:cfRule type="cellIs" priority="5" operator="equal" id="{00CF008C-0045-4F0E-A239-00C00070003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A001D-001D-4E78-9CB0-00D40077005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52007D-001B-495F-9FB8-00E000FD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4E0082-0081-440F-A204-00D50012002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E300CF-003B-4C88-AC0E-00AF0043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7D0025-005A-42C0-80D7-003D00A300B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480009-00AA-4220-AD76-002D0005005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51001A-0023-445F-AC67-00A100DE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B700D2-001F-4405-964F-005000C9006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C10000-0008-4A69-8088-00E2000F00C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930076-0082-48D7-9415-0079002D000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A10011-0079-423B-9F28-005F0017006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4400FF-0062-4181-BB1E-00900062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F7009C-00C7-4AEA-9398-00C700E2007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F8005E-009C-4B97-9409-00250015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7A0090-00CA-4437-B0E8-00B900BE00B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H5:H166 A9:G9</xm:sqref>
        </x14:conditionalFormatting>
        <x14:conditionalFormatting xmlns:xm="http://schemas.microsoft.com/office/excel/2006/main">
          <x14:cfRule type="cellIs" priority="4" operator="equal" id="{00F300F2-00C2-4882-9ABE-00C20020002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740085-0069-4E80-A9C9-00CD00B900A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FA000E-009D-4547-837D-003F00AB007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BE000D-0079-4892-998C-00E900C7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36000E-005E-4792-9EBC-006C00D0009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C3000B-0049-4B45-8E21-00C400DB001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430036-00E8-42E8-BFD9-00D9004A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310000-00E4-4C98-801E-00D6001F00A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E2007C-005A-4BCB-8335-004C006C00B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E003E-0085-4689-AC27-007A0040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AF00FB-00EF-43FF-8880-00B9001700D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6A00D7-00F0-40B6-8839-00F000D2000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B3000A-002C-4D7D-A2CA-00B00023005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DA0073-006B-470A-A0AF-002D0084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2B0031-008D-4A1C-A6EF-0092002D008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6F007F-00A9-4812-A342-00D10022005F}">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H5:H166 A9:G9</xm:sqref>
        </x14:conditionalFormatting>
        <x14:conditionalFormatting xmlns:xm="http://schemas.microsoft.com/office/excel/2006/main">
          <x14:cfRule type="cellIs" priority="3" operator="equal" id="{00C700FD-00A2-455B-8180-0097002F00CC}">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19000A-0030-4096-ABA6-00BD002A0026}">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8900A5-00CD-402A-A734-009B009C005D}">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EC0071-001E-441F-8D45-009F007600EF}">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D10071-0033-4FAA-AB0C-00360008004E}">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BC000C-000C-405E-8AB6-0001002E005D}">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64005C-00DB-4C75-93DA-003600A800A8}">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67005D-00D6-4F19-B510-006500FB0051}">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23005A-0082-48C6-85A5-0011009300DF}">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1000CA-0023-4768-A4AC-0017005C00B0}">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2D00A4-003F-41DB-960C-00E3000000CB}">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BF00BB-00FB-41E0-978D-009E000A003A}">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FE0077-00A3-4B4E-861A-004900CC008E}">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7D0078-00D7-4BB2-9745-000C008E00FF}">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D400E0-0062-429A-BFC5-00BE005B00D7}">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ontainsText" priority="2" operator="containsText" text="повторно" id="{0007000C-00E2-4C79-B9A0-0027007E006C}">
            <xm:f>NOT(ISERROR(SEARCH(("повторно"),(K3))))</xm:f>
            <x14:dxf>
              <font/>
              <fill>
                <patternFill patternType="solid">
                  <fgColor rgb="FFEA9999"/>
                  <bgColor rgb="FFEA9999"/>
                </patternFill>
              </fill>
              <border>
                <left style="none"/>
                <right style="none"/>
                <top style="none"/>
                <bottom style="none"/>
                <diagonal style="none"/>
              </border>
            </x14:dxf>
          </x14:cfRule>
          <xm:sqref>K3 K5:K166</xm:sqref>
        </x14:conditionalFormatting>
        <x14:conditionalFormatting xmlns:xm="http://schemas.microsoft.com/office/excel/2006/main">
          <x14:cfRule type="containsText" priority="2" operator="containsText" text="повторно" id="{00F800FA-00D2-45F9-8CF2-005B005500AE}">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B50090-00D8-4EDE-8DB5-006000070061}">
            <xm:f>NOT(ISERROR(SEARCH(("снято"),(K3))))</xm:f>
            <x14:dxf>
              <font/>
              <fill>
                <patternFill patternType="solid">
                  <fgColor rgb="FF93C47D"/>
                  <bgColor rgb="FF93C47D"/>
                </patternFill>
              </fill>
              <border>
                <left style="none"/>
                <right style="none"/>
                <top style="none"/>
                <bottom style="none"/>
                <diagonal style="none"/>
              </border>
            </x14:dxf>
          </x14:cfRule>
          <xm:sqref>K3 K5:K166</xm:sqref>
        </x14:conditionalFormatting>
        <x14:conditionalFormatting xmlns:xm="http://schemas.microsoft.com/office/excel/2006/main">
          <x14:cfRule type="containsText" priority="1" operator="containsText" text="снято" id="{001D00A1-0048-46B1-B94E-0068004E0033}">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s>
    </ext>
  </extLst>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551" width="8.8515625"/>
    <col customWidth="1" min="2" max="2" style="551" width="18.629999999999999"/>
    <col min="3" max="3" style="780" width="12.630000000000001"/>
    <col customWidth="1" min="4" max="4" style="551" width="53.380000000000003"/>
    <col customWidth="1" min="5" max="5" style="551" width="55.7109375"/>
    <col collapsed="1" customWidth="1" min="6" max="6" style="775" width="21.379999999999999"/>
    <col customWidth="1" hidden="1" min="7" max="8" outlineLevel="1" style="551" width="14.130000000000001"/>
    <col customWidth="1" min="9" max="9" style="551" width="14.7109375"/>
    <col min="10" max="11" style="551" width="12.630000000000001"/>
    <col customWidth="1" min="12" max="12" style="552" width="31.879999999999999"/>
    <col min="13" max="13" style="551" width="12.630000000000001"/>
    <col customWidth="1" min="14" max="14" style="551" width="26.421875"/>
    <col customWidth="1" min="15" max="15" style="552" width="39.130000000000003"/>
    <col customWidth="1" min="16" max="16" style="551" width="16.379999999999999"/>
    <col customWidth="1" min="17" max="17" style="551" width="26.879999999999999"/>
    <col customWidth="1" min="18" max="18" style="551" width="22"/>
    <col customWidth="1" min="19" max="19" style="551" width="14.380000000000001"/>
    <col customWidth="1" min="20" max="20" style="551" width="26.879999999999999"/>
    <col customWidth="1" min="21" max="24" style="551" width="25.629999999999999"/>
    <col min="25" max="16384" style="551" width="12.630000000000001"/>
  </cols>
  <sheetData>
    <row r="1" ht="84" collapsed="1">
      <c r="A1" s="553" t="s">
        <v>250</v>
      </c>
      <c r="B1" s="759" t="s">
        <v>251</v>
      </c>
      <c r="C1" s="760" t="s">
        <v>252</v>
      </c>
      <c r="D1" s="759" t="s">
        <v>253</v>
      </c>
      <c r="E1" s="759" t="s">
        <v>254</v>
      </c>
      <c r="F1" s="759" t="s">
        <v>255</v>
      </c>
      <c r="G1" s="761" t="s">
        <v>256</v>
      </c>
      <c r="H1" s="761" t="s">
        <v>257</v>
      </c>
      <c r="I1" s="761" t="s">
        <v>4</v>
      </c>
      <c r="J1" s="759" t="s">
        <v>258</v>
      </c>
      <c r="K1" s="759" t="s">
        <v>259</v>
      </c>
      <c r="L1" s="762" t="s">
        <v>260</v>
      </c>
      <c r="M1" s="121" t="s">
        <v>261</v>
      </c>
      <c r="N1" s="121" t="s">
        <v>262</v>
      </c>
      <c r="O1" s="762"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270" t="s">
        <v>264</v>
      </c>
      <c r="D2" s="126" t="s">
        <v>53</v>
      </c>
      <c r="E2" s="127"/>
      <c r="F2" s="124"/>
      <c r="G2" s="129"/>
      <c r="H2" s="130" t="s">
        <v>265</v>
      </c>
      <c r="I2" s="130" t="s">
        <v>12</v>
      </c>
      <c r="J2" s="130" t="s">
        <v>13</v>
      </c>
      <c r="K2" s="130" t="s">
        <v>15</v>
      </c>
      <c r="L2" s="559" t="s">
        <v>14</v>
      </c>
      <c r="M2" s="130" t="s">
        <v>16</v>
      </c>
      <c r="N2" s="130" t="s">
        <v>17</v>
      </c>
      <c r="O2" s="559" t="s">
        <v>18</v>
      </c>
      <c r="P2" s="130" t="s">
        <v>20</v>
      </c>
      <c r="Q2" s="130" t="s">
        <v>22</v>
      </c>
      <c r="R2" s="130" t="s">
        <v>23</v>
      </c>
      <c r="S2" s="130" t="s">
        <v>24</v>
      </c>
      <c r="T2" s="130" t="s">
        <v>26</v>
      </c>
      <c r="U2" s="130" t="s">
        <v>27</v>
      </c>
      <c r="V2" s="130" t="s">
        <v>28</v>
      </c>
      <c r="W2" s="130" t="s">
        <v>29</v>
      </c>
      <c r="X2" s="130" t="s">
        <v>31</v>
      </c>
    </row>
    <row r="3" ht="31.5" hidden="1" outlineLevel="1">
      <c r="A3" s="1"/>
      <c r="B3" s="18" t="s">
        <v>266</v>
      </c>
      <c r="C3" s="273" t="s">
        <v>267</v>
      </c>
      <c r="D3" s="18" t="s">
        <v>34</v>
      </c>
      <c r="E3" s="18"/>
      <c r="F3" s="18"/>
      <c r="G3" s="129"/>
      <c r="H3" s="520">
        <f>COUNTIF($H10:$H172,"1 - Несоответствие продуктовым требованиям ПИК-Стандарт")</f>
        <v>3</v>
      </c>
      <c r="I3" s="520">
        <f>COUNTIF($H10:$H172,"2 - Несоответствие Бренд-листам ПИК")</f>
        <v>0</v>
      </c>
      <c r="J3" s="520">
        <f>COUNTIF($H10:$H172,"3 - Несоответствие Каталогу отделки")</f>
        <v>0</v>
      </c>
      <c r="K3" s="520">
        <f>COUNTIF($H10:$H172,"5 - Ошибка в применении СТМ")</f>
        <v>0</v>
      </c>
      <c r="L3" s="561">
        <f>COUNTIF($H10:$H172,"4 - Несоответствие Каталогу оборудования")</f>
        <v>0</v>
      </c>
      <c r="M3" s="520">
        <f>COUNTIF($H10:$H172,"6 - Ошибка в применении сборных ЛМ")</f>
        <v>0</v>
      </c>
      <c r="N3" s="520">
        <f>COUNTIF($H10:$H172,"7 - Ошибка в применении шкаф-пакетов")</f>
        <v>0</v>
      </c>
      <c r="O3" s="561">
        <f>COUNTIF($H10:$H172,"8 - Ошибка в применении шахт-пакетов")</f>
        <v>0</v>
      </c>
      <c r="P3" s="520">
        <f>COUNTIF($H10:$H172,"9 - Несоответствие типологическим требованиям ПИК-Стандарт")</f>
        <v>0</v>
      </c>
      <c r="Q3" s="520">
        <f>COUNTIF($H10:$H172,"10 - Несоответствие НТД РФ")</f>
        <v>0</v>
      </c>
      <c r="R3" s="520">
        <f>COUNTIF($H10:$H172,"11 - Несоответствие ИРД (кроме ТУ, СТУ), АПР, ПД")</f>
        <v>0</v>
      </c>
      <c r="S3" s="520">
        <f>COUNTIF($H10:$H172,"12 - Несоответствие требованиям ТУ, СТУ")</f>
        <v>0</v>
      </c>
      <c r="T3" s="520">
        <f>COUNTIF($H10:$H172,"13 - Ошибка в технических решениях")</f>
        <v>0</v>
      </c>
      <c r="U3" s="520">
        <f>COUNTIF($H10:$H172,"14 - Неувязка м/у собой комплектов РД")</f>
        <v>3</v>
      </c>
      <c r="V3" s="520">
        <f>COUNTIF($H10:$H172,"15 - Недостаточность информации влияющей на СМР")</f>
        <v>6</v>
      </c>
      <c r="W3" s="520">
        <f>COUNTIF($H10:$H172,"16 - Нерациональное решение")</f>
        <v>0</v>
      </c>
      <c r="X3" s="520">
        <f>COUNTIF($H10:$H172,"17 - Оформление")</f>
        <v>0</v>
      </c>
    </row>
    <row r="4" ht="25.5" hidden="1" outlineLevel="1">
      <c r="A4" s="125" t="s">
        <v>264</v>
      </c>
      <c r="B4" s="133">
        <v>12</v>
      </c>
      <c r="C4" s="276">
        <v>10</v>
      </c>
      <c r="D4" s="134">
        <f>C4/B4</f>
        <v>0.83333333333333337</v>
      </c>
      <c r="E4" s="134"/>
      <c r="G4" s="129"/>
      <c r="H4" s="126" t="s">
        <v>53</v>
      </c>
      <c r="I4" s="126" t="s">
        <v>53</v>
      </c>
      <c r="J4" s="126" t="s">
        <v>53</v>
      </c>
      <c r="K4" s="126" t="s">
        <v>53</v>
      </c>
      <c r="L4" s="562" t="s">
        <v>53</v>
      </c>
      <c r="M4" s="126" t="s">
        <v>53</v>
      </c>
      <c r="N4" s="126" t="s">
        <v>53</v>
      </c>
      <c r="O4" s="562" t="s">
        <v>53</v>
      </c>
      <c r="P4" s="126" t="s">
        <v>53</v>
      </c>
      <c r="Q4" s="126" t="s">
        <v>53</v>
      </c>
      <c r="R4" s="126" t="s">
        <v>53</v>
      </c>
      <c r="S4" s="126" t="s">
        <v>53</v>
      </c>
      <c r="T4" s="126" t="s">
        <v>53</v>
      </c>
      <c r="U4" s="126" t="s">
        <v>53</v>
      </c>
      <c r="V4" s="126" t="s">
        <v>53</v>
      </c>
      <c r="W4" s="126" t="s">
        <v>53</v>
      </c>
      <c r="X4" s="126" t="s">
        <v>53</v>
      </c>
    </row>
    <row r="5" hidden="1" outlineLevel="1">
      <c r="D5" s="238"/>
      <c r="E5" s="238"/>
      <c r="G5" s="126" t="s">
        <v>53</v>
      </c>
      <c r="H5" s="521"/>
      <c r="I5" s="116"/>
      <c r="J5" s="240"/>
      <c r="K5" s="116"/>
      <c r="L5" s="564"/>
      <c r="M5" s="240"/>
      <c r="N5" s="116"/>
      <c r="O5" s="564"/>
      <c r="P5" s="240"/>
      <c r="Q5" s="116"/>
      <c r="R5" s="240"/>
      <c r="S5" s="240"/>
      <c r="T5" s="116"/>
      <c r="U5" s="116"/>
      <c r="V5" s="116"/>
      <c r="W5" s="116"/>
      <c r="X5" s="116"/>
    </row>
    <row r="6" ht="21" hidden="1" outlineLevel="1">
      <c r="A6" s="18">
        <v>0.20000000000000001</v>
      </c>
      <c r="B6" s="18">
        <v>0.5</v>
      </c>
      <c r="C6" s="273">
        <v>1</v>
      </c>
      <c r="D6" s="18" t="s">
        <v>38</v>
      </c>
      <c r="E6" s="18"/>
      <c r="F6" s="18" t="s">
        <v>268</v>
      </c>
      <c r="G6" s="139">
        <f>COUNTIFS(G10:G139,"0,2")</f>
        <v>0</v>
      </c>
      <c r="H6" s="521"/>
      <c r="I6" s="116"/>
      <c r="J6" s="240"/>
      <c r="K6" s="116"/>
      <c r="L6" s="564"/>
      <c r="M6" s="240"/>
      <c r="N6" s="116"/>
      <c r="O6" s="564"/>
      <c r="P6" s="240"/>
      <c r="Q6" s="116"/>
      <c r="R6" s="240"/>
      <c r="S6" s="240"/>
      <c r="T6" s="116"/>
      <c r="U6" s="116"/>
      <c r="V6" s="116"/>
      <c r="W6" s="116"/>
      <c r="X6" s="116"/>
    </row>
    <row r="7" ht="21" hidden="1" outlineLevel="1">
      <c r="A7" s="140">
        <f>G6*0.2/B4</f>
        <v>0</v>
      </c>
      <c r="B7" s="140">
        <f>G7*0.5/B4</f>
        <v>0</v>
      </c>
      <c r="C7" s="276">
        <f>G8*1/B4</f>
        <v>0.5</v>
      </c>
      <c r="D7" s="141">
        <f>(G6*A6+G7*B6+G8*C6)/SUM(G6:G8)</f>
        <v>1</v>
      </c>
      <c r="E7" s="142"/>
      <c r="F7" s="143" t="s">
        <v>269</v>
      </c>
      <c r="G7" s="139">
        <f>COUNTIFS(G10:G139,"0,5")</f>
        <v>0</v>
      </c>
      <c r="H7" s="521"/>
      <c r="I7" s="242"/>
      <c r="J7" s="242"/>
      <c r="K7" s="242"/>
      <c r="L7" s="566"/>
      <c r="M7" s="242"/>
      <c r="N7" s="242"/>
      <c r="O7" s="566"/>
      <c r="P7" s="242"/>
      <c r="Q7" s="242"/>
      <c r="R7" s="242"/>
      <c r="S7" s="242"/>
      <c r="T7" s="242"/>
      <c r="U7" s="242"/>
      <c r="V7" s="242"/>
      <c r="W7" s="242"/>
      <c r="X7" s="242"/>
    </row>
    <row r="8" ht="21" hidden="1" outlineLevel="1">
      <c r="A8" s="126" t="s">
        <v>53</v>
      </c>
      <c r="B8" s="126" t="s">
        <v>53</v>
      </c>
      <c r="C8" s="283" t="s">
        <v>53</v>
      </c>
      <c r="D8" s="126" t="s">
        <v>53</v>
      </c>
      <c r="E8" s="126"/>
      <c r="F8" s="18" t="s">
        <v>270</v>
      </c>
      <c r="G8" s="139">
        <f>COUNTIFS(G10:G139,"1")</f>
        <v>6</v>
      </c>
      <c r="H8" s="521"/>
      <c r="I8" s="116"/>
      <c r="J8" s="240"/>
      <c r="K8" s="116"/>
      <c r="L8" s="564"/>
      <c r="M8" s="240"/>
      <c r="N8" s="116"/>
      <c r="O8" s="564"/>
      <c r="P8" s="240"/>
      <c r="Q8" s="116"/>
      <c r="R8" s="240"/>
      <c r="S8" s="240"/>
      <c r="T8" s="116"/>
      <c r="U8" s="116"/>
      <c r="V8" s="116"/>
      <c r="W8" s="116"/>
      <c r="X8" s="116"/>
    </row>
    <row r="9">
      <c r="A9" s="145"/>
      <c r="B9" s="145"/>
      <c r="C9" s="284"/>
      <c r="D9" s="145"/>
      <c r="E9" s="145"/>
      <c r="F9" s="145"/>
      <c r="G9" s="145"/>
      <c r="H9" s="145"/>
      <c r="I9" s="243"/>
      <c r="J9" s="244"/>
      <c r="K9" s="243"/>
      <c r="L9" s="568"/>
      <c r="M9" s="244"/>
      <c r="N9" s="243"/>
      <c r="O9" s="568"/>
      <c r="P9" s="244"/>
      <c r="Q9" s="243"/>
      <c r="R9" s="244"/>
      <c r="S9" s="244"/>
      <c r="T9" s="243"/>
      <c r="U9" s="243"/>
      <c r="V9" s="243"/>
      <c r="W9" s="243"/>
      <c r="X9" s="243"/>
    </row>
    <row r="10" ht="31.5">
      <c r="A10" s="448">
        <v>1</v>
      </c>
      <c r="B10" s="452" t="s">
        <v>2729</v>
      </c>
      <c r="C10" s="695" t="s">
        <v>1162</v>
      </c>
      <c r="D10" s="449" t="s">
        <v>2730</v>
      </c>
      <c r="E10" s="449"/>
      <c r="F10" s="448"/>
      <c r="G10" s="451">
        <v>1</v>
      </c>
      <c r="H10" s="452" t="s">
        <v>27</v>
      </c>
      <c r="I10" s="448" t="s">
        <v>74</v>
      </c>
      <c r="J10" s="453">
        <v>45419</v>
      </c>
      <c r="K10" s="448" t="s">
        <v>275</v>
      </c>
      <c r="L10" s="570"/>
      <c r="M10" s="453">
        <v>45447</v>
      </c>
      <c r="N10" s="448"/>
      <c r="O10" s="570"/>
      <c r="P10" s="240"/>
      <c r="Q10" s="116"/>
      <c r="R10" s="240"/>
      <c r="S10" s="240"/>
      <c r="T10" s="116"/>
      <c r="U10" s="116"/>
      <c r="V10" s="116"/>
      <c r="W10" s="116"/>
      <c r="X10" s="116"/>
    </row>
    <row r="11" ht="170.25" customHeight="1">
      <c r="A11" s="448">
        <f t="shared" ref="A11:A21" si="25">A10+1</f>
        <v>2</v>
      </c>
      <c r="B11" s="781" t="s">
        <v>2731</v>
      </c>
      <c r="C11" s="695" t="s">
        <v>427</v>
      </c>
      <c r="D11" s="449" t="s">
        <v>2732</v>
      </c>
      <c r="E11" s="449"/>
      <c r="F11" s="448" t="s">
        <v>2711</v>
      </c>
      <c r="G11" s="451">
        <v>1</v>
      </c>
      <c r="H11" s="452" t="s">
        <v>27</v>
      </c>
      <c r="I11" s="448" t="s">
        <v>74</v>
      </c>
      <c r="J11" s="453">
        <v>45419</v>
      </c>
      <c r="K11" s="448" t="s">
        <v>281</v>
      </c>
      <c r="L11" s="569"/>
      <c r="M11" s="453">
        <v>45447</v>
      </c>
      <c r="N11" s="448" t="s">
        <v>2733</v>
      </c>
      <c r="O11" s="569" t="s">
        <v>2734</v>
      </c>
      <c r="P11" s="116"/>
      <c r="Q11" s="116"/>
      <c r="R11" s="116"/>
      <c r="S11" s="116"/>
      <c r="T11" s="116"/>
      <c r="U11" s="116"/>
      <c r="V11" s="116"/>
      <c r="W11" s="116"/>
      <c r="X11" s="116"/>
    </row>
    <row r="12" ht="46.5" customHeight="1">
      <c r="A12" s="448">
        <f t="shared" si="25"/>
        <v>3</v>
      </c>
      <c r="B12" s="781" t="s">
        <v>2731</v>
      </c>
      <c r="C12" s="695" t="s">
        <v>427</v>
      </c>
      <c r="D12" s="449" t="s">
        <v>2735</v>
      </c>
      <c r="E12" s="449"/>
      <c r="F12" s="104" t="s">
        <v>2736</v>
      </c>
      <c r="G12" s="451">
        <v>1</v>
      </c>
      <c r="H12" s="452" t="s">
        <v>265</v>
      </c>
      <c r="I12" s="448" t="s">
        <v>74</v>
      </c>
      <c r="J12" s="453">
        <v>45419</v>
      </c>
      <c r="K12" s="448" t="s">
        <v>275</v>
      </c>
      <c r="L12" s="569"/>
      <c r="M12" s="453">
        <v>45447</v>
      </c>
      <c r="N12" s="448"/>
      <c r="O12" s="569"/>
      <c r="P12" s="116"/>
      <c r="Q12" s="116"/>
      <c r="R12" s="116"/>
      <c r="S12" s="116"/>
      <c r="T12" s="116"/>
      <c r="U12" s="116"/>
      <c r="V12" s="116"/>
      <c r="W12" s="116"/>
      <c r="X12" s="116"/>
    </row>
    <row r="13" ht="61.5" customHeight="1">
      <c r="A13" s="448">
        <f t="shared" si="25"/>
        <v>4</v>
      </c>
      <c r="B13" s="781" t="s">
        <v>2731</v>
      </c>
      <c r="C13" s="695" t="s">
        <v>427</v>
      </c>
      <c r="D13" s="449" t="s">
        <v>2737</v>
      </c>
      <c r="E13" s="449"/>
      <c r="F13" s="104" t="s">
        <v>2736</v>
      </c>
      <c r="G13" s="451">
        <v>1</v>
      </c>
      <c r="H13" s="452" t="s">
        <v>265</v>
      </c>
      <c r="I13" s="448" t="s">
        <v>74</v>
      </c>
      <c r="J13" s="453">
        <v>45419</v>
      </c>
      <c r="K13" s="448" t="s">
        <v>275</v>
      </c>
      <c r="L13" s="569"/>
      <c r="M13" s="453">
        <v>45447</v>
      </c>
      <c r="N13" s="448"/>
      <c r="O13" s="569"/>
      <c r="P13" s="116"/>
      <c r="Q13" s="116"/>
      <c r="R13" s="116"/>
      <c r="S13" s="116"/>
      <c r="T13" s="116"/>
      <c r="U13" s="116"/>
      <c r="V13" s="116"/>
      <c r="W13" s="116"/>
      <c r="X13" s="116"/>
    </row>
    <row r="14" ht="144.75" customHeight="1">
      <c r="A14" s="448">
        <f t="shared" si="25"/>
        <v>5</v>
      </c>
      <c r="B14" s="781" t="s">
        <v>2731</v>
      </c>
      <c r="C14" s="695" t="s">
        <v>2738</v>
      </c>
      <c r="D14" s="449" t="s">
        <v>2739</v>
      </c>
      <c r="E14" s="449"/>
      <c r="F14" s="448" t="s">
        <v>2711</v>
      </c>
      <c r="G14" s="451">
        <v>1</v>
      </c>
      <c r="H14" s="452" t="s">
        <v>27</v>
      </c>
      <c r="I14" s="448" t="s">
        <v>74</v>
      </c>
      <c r="J14" s="453">
        <v>45419</v>
      </c>
      <c r="K14" s="448" t="s">
        <v>275</v>
      </c>
      <c r="L14" s="569"/>
      <c r="M14" s="453">
        <v>45447</v>
      </c>
      <c r="N14" s="448"/>
      <c r="O14" s="569"/>
      <c r="P14" s="116"/>
      <c r="Q14" s="116"/>
      <c r="R14" s="116"/>
      <c r="S14" s="116"/>
      <c r="T14" s="116"/>
      <c r="U14" s="116"/>
      <c r="V14" s="116"/>
      <c r="W14" s="116"/>
      <c r="X14" s="116"/>
    </row>
    <row r="15" ht="74.25" customHeight="1">
      <c r="A15" s="448">
        <f t="shared" si="25"/>
        <v>6</v>
      </c>
      <c r="B15" s="781" t="s">
        <v>2731</v>
      </c>
      <c r="C15" s="695" t="s">
        <v>2325</v>
      </c>
      <c r="D15" s="449" t="s">
        <v>2740</v>
      </c>
      <c r="E15" s="449"/>
      <c r="F15" s="641" t="s">
        <v>2741</v>
      </c>
      <c r="G15" s="451">
        <v>0.5</v>
      </c>
      <c r="H15" s="452" t="s">
        <v>28</v>
      </c>
      <c r="I15" s="448" t="s">
        <v>74</v>
      </c>
      <c r="J15" s="453">
        <v>45419</v>
      </c>
      <c r="K15" s="448" t="s">
        <v>275</v>
      </c>
      <c r="L15" s="569"/>
      <c r="M15" s="453">
        <v>45447</v>
      </c>
      <c r="N15" s="448"/>
      <c r="O15" s="569"/>
      <c r="P15" s="116"/>
      <c r="Q15" s="116"/>
      <c r="R15" s="116"/>
      <c r="S15" s="116"/>
      <c r="T15" s="116"/>
      <c r="U15" s="116"/>
      <c r="V15" s="116"/>
      <c r="W15" s="116"/>
      <c r="X15" s="116"/>
    </row>
    <row r="16" ht="56.25">
      <c r="A16" s="448">
        <f t="shared" si="25"/>
        <v>7</v>
      </c>
      <c r="B16" s="781" t="s">
        <v>2731</v>
      </c>
      <c r="C16" s="695" t="s">
        <v>442</v>
      </c>
      <c r="D16" s="449" t="s">
        <v>2742</v>
      </c>
      <c r="E16" s="449"/>
      <c r="F16" s="104" t="s">
        <v>2743</v>
      </c>
      <c r="G16" s="451">
        <v>1</v>
      </c>
      <c r="H16" s="452" t="s">
        <v>265</v>
      </c>
      <c r="I16" s="448" t="s">
        <v>74</v>
      </c>
      <c r="J16" s="453">
        <v>45419</v>
      </c>
      <c r="K16" s="448" t="s">
        <v>275</v>
      </c>
      <c r="L16" s="569"/>
      <c r="M16" s="453">
        <v>45447</v>
      </c>
      <c r="N16" s="448"/>
      <c r="O16" s="569"/>
      <c r="P16" s="116"/>
      <c r="Q16" s="116"/>
      <c r="R16" s="116"/>
      <c r="S16" s="116"/>
      <c r="T16" s="116"/>
      <c r="U16" s="116"/>
      <c r="V16" s="116"/>
      <c r="W16" s="116"/>
      <c r="X16" s="116"/>
    </row>
    <row r="17" ht="63.75">
      <c r="A17" s="448">
        <f t="shared" si="25"/>
        <v>8</v>
      </c>
      <c r="B17" s="781" t="s">
        <v>2731</v>
      </c>
      <c r="C17" s="695" t="s">
        <v>2242</v>
      </c>
      <c r="D17" s="449" t="s">
        <v>2744</v>
      </c>
      <c r="E17" s="449"/>
      <c r="F17" s="104" t="s">
        <v>2745</v>
      </c>
      <c r="G17" s="451">
        <v>0.5</v>
      </c>
      <c r="H17" s="452" t="s">
        <v>28</v>
      </c>
      <c r="I17" s="448" t="s">
        <v>74</v>
      </c>
      <c r="J17" s="453">
        <v>45419</v>
      </c>
      <c r="K17" s="448" t="s">
        <v>275</v>
      </c>
      <c r="L17" s="569"/>
      <c r="M17" s="453">
        <v>45447</v>
      </c>
      <c r="N17" s="448"/>
      <c r="O17" s="569"/>
      <c r="P17" s="116"/>
      <c r="Q17" s="116"/>
      <c r="R17" s="116"/>
      <c r="S17" s="116"/>
      <c r="T17" s="116"/>
      <c r="U17" s="116"/>
      <c r="V17" s="116"/>
      <c r="W17" s="116"/>
      <c r="X17" s="116"/>
    </row>
    <row r="18" ht="52.5">
      <c r="A18" s="448">
        <f t="shared" si="25"/>
        <v>9</v>
      </c>
      <c r="B18" s="781" t="s">
        <v>2731</v>
      </c>
      <c r="C18" s="695" t="s">
        <v>2410</v>
      </c>
      <c r="D18" s="449" t="s">
        <v>2746</v>
      </c>
      <c r="E18" s="449"/>
      <c r="F18" s="448"/>
      <c r="G18" s="451">
        <v>0.5</v>
      </c>
      <c r="H18" s="452" t="s">
        <v>28</v>
      </c>
      <c r="I18" s="448" t="s">
        <v>74</v>
      </c>
      <c r="J18" s="453">
        <v>45419</v>
      </c>
      <c r="K18" s="448" t="s">
        <v>275</v>
      </c>
      <c r="L18" s="569"/>
      <c r="M18" s="453">
        <v>45447</v>
      </c>
      <c r="N18" s="448"/>
      <c r="O18" s="569"/>
      <c r="P18" s="116"/>
      <c r="Q18" s="116"/>
      <c r="R18" s="116"/>
      <c r="S18" s="116"/>
      <c r="T18" s="116"/>
      <c r="U18" s="116"/>
      <c r="V18" s="116"/>
      <c r="W18" s="116"/>
      <c r="X18" s="116"/>
    </row>
    <row r="19" ht="52.5">
      <c r="A19" s="448">
        <f t="shared" si="25"/>
        <v>10</v>
      </c>
      <c r="B19" s="781" t="s">
        <v>2731</v>
      </c>
      <c r="C19" s="695" t="s">
        <v>479</v>
      </c>
      <c r="D19" s="449" t="s">
        <v>2747</v>
      </c>
      <c r="E19" s="449"/>
      <c r="F19" s="448"/>
      <c r="G19" s="451">
        <v>0.5</v>
      </c>
      <c r="H19" s="452" t="s">
        <v>28</v>
      </c>
      <c r="I19" s="448" t="s">
        <v>74</v>
      </c>
      <c r="J19" s="453">
        <v>45419</v>
      </c>
      <c r="K19" s="448" t="s">
        <v>275</v>
      </c>
      <c r="L19" s="569"/>
      <c r="M19" s="453">
        <v>45447</v>
      </c>
      <c r="N19" s="448"/>
      <c r="O19" s="569"/>
      <c r="P19" s="116"/>
      <c r="Q19" s="116"/>
      <c r="R19" s="116"/>
      <c r="S19" s="116"/>
      <c r="T19" s="116"/>
      <c r="U19" s="116"/>
      <c r="V19" s="116"/>
      <c r="W19" s="116"/>
      <c r="X19" s="116"/>
    </row>
    <row r="20" ht="52.5">
      <c r="A20" s="448">
        <f t="shared" si="25"/>
        <v>11</v>
      </c>
      <c r="B20" s="781" t="s">
        <v>2731</v>
      </c>
      <c r="C20" s="695">
        <v>1</v>
      </c>
      <c r="D20" s="449" t="s">
        <v>2748</v>
      </c>
      <c r="E20" s="449"/>
      <c r="F20" s="448"/>
      <c r="G20" s="451">
        <v>0.5</v>
      </c>
      <c r="H20" s="452" t="s">
        <v>28</v>
      </c>
      <c r="I20" s="448" t="s">
        <v>74</v>
      </c>
      <c r="J20" s="453">
        <v>45419</v>
      </c>
      <c r="K20" s="448" t="s">
        <v>275</v>
      </c>
      <c r="L20" s="569"/>
      <c r="M20" s="453">
        <v>45447</v>
      </c>
      <c r="N20" s="448"/>
      <c r="O20" s="569"/>
      <c r="P20" s="116"/>
      <c r="Q20" s="116"/>
      <c r="R20" s="116"/>
      <c r="S20" s="116"/>
      <c r="T20" s="116"/>
      <c r="U20" s="116"/>
      <c r="V20" s="116"/>
      <c r="W20" s="116"/>
      <c r="X20" s="116"/>
    </row>
    <row r="21" ht="63.75">
      <c r="A21" s="448">
        <f t="shared" si="25"/>
        <v>12</v>
      </c>
      <c r="B21" s="781" t="s">
        <v>2731</v>
      </c>
      <c r="C21" s="695" t="s">
        <v>422</v>
      </c>
      <c r="D21" s="449" t="s">
        <v>2749</v>
      </c>
      <c r="E21" s="449"/>
      <c r="F21" s="448"/>
      <c r="G21" s="451">
        <v>0.5</v>
      </c>
      <c r="H21" s="452" t="s">
        <v>28</v>
      </c>
      <c r="I21" s="448" t="s">
        <v>74</v>
      </c>
      <c r="J21" s="453">
        <v>45419</v>
      </c>
      <c r="K21" s="448" t="s">
        <v>275</v>
      </c>
      <c r="L21" s="569"/>
      <c r="M21" s="453">
        <v>45447</v>
      </c>
      <c r="N21" s="448"/>
      <c r="O21" s="569"/>
      <c r="P21" s="116"/>
      <c r="Q21" s="116"/>
      <c r="R21" s="116"/>
      <c r="S21" s="116"/>
      <c r="T21" s="116"/>
      <c r="U21" s="116"/>
      <c r="V21" s="116"/>
      <c r="W21" s="116"/>
      <c r="X21" s="116"/>
    </row>
    <row r="22" ht="31.5">
      <c r="A22" s="448"/>
      <c r="B22" s="448"/>
      <c r="C22" s="695"/>
      <c r="D22" s="449"/>
      <c r="E22" s="449"/>
      <c r="F22" s="448"/>
      <c r="G22" s="451"/>
      <c r="H22" s="452"/>
      <c r="I22" s="448"/>
      <c r="J22" s="448"/>
      <c r="K22" s="448"/>
      <c r="L22" s="569"/>
      <c r="M22" s="448"/>
      <c r="N22" s="448"/>
      <c r="O22" s="569"/>
      <c r="P22" s="116"/>
      <c r="Q22" s="116"/>
      <c r="R22" s="116"/>
      <c r="S22" s="116"/>
      <c r="T22" s="116"/>
      <c r="U22" s="116"/>
      <c r="V22" s="116"/>
      <c r="W22" s="116"/>
      <c r="X22" s="116"/>
    </row>
    <row r="23" ht="52.5">
      <c r="A23" s="448"/>
      <c r="B23" s="448"/>
      <c r="C23" s="695"/>
      <c r="D23" s="449"/>
      <c r="E23" s="449"/>
      <c r="F23" s="448"/>
      <c r="G23" s="451"/>
      <c r="H23" s="452"/>
      <c r="I23" s="448"/>
      <c r="J23" s="448"/>
      <c r="K23" s="448"/>
      <c r="L23" s="569"/>
      <c r="M23" s="448"/>
      <c r="N23" s="448"/>
      <c r="O23" s="569"/>
      <c r="P23" s="116"/>
      <c r="Q23" s="116"/>
      <c r="R23" s="116"/>
      <c r="S23" s="116"/>
      <c r="T23" s="116"/>
      <c r="U23" s="116"/>
      <c r="V23" s="116"/>
      <c r="W23" s="116"/>
      <c r="X23" s="116"/>
    </row>
    <row r="24" ht="31.5">
      <c r="A24" s="116"/>
      <c r="B24" s="116"/>
      <c r="C24" s="287"/>
      <c r="D24" s="238"/>
      <c r="E24" s="238"/>
      <c r="F24" s="116"/>
      <c r="G24" s="129"/>
      <c r="H24" s="149"/>
      <c r="I24" s="116"/>
      <c r="J24" s="116"/>
      <c r="K24" s="116"/>
      <c r="L24" s="582"/>
      <c r="M24" s="116"/>
      <c r="N24" s="116"/>
      <c r="O24" s="582"/>
      <c r="P24" s="116"/>
      <c r="Q24" s="116"/>
      <c r="R24" s="116"/>
      <c r="S24" s="116"/>
      <c r="T24" s="116"/>
      <c r="U24" s="116"/>
      <c r="V24" s="116"/>
      <c r="W24" s="116"/>
      <c r="X24" s="116"/>
    </row>
    <row r="25">
      <c r="A25" s="116"/>
      <c r="B25" s="116"/>
      <c r="C25" s="287"/>
      <c r="D25" s="238"/>
      <c r="E25" s="238"/>
      <c r="F25" s="116"/>
      <c r="G25" s="129"/>
      <c r="H25" s="149"/>
      <c r="I25" s="116"/>
      <c r="J25" s="116"/>
      <c r="K25" s="116"/>
      <c r="L25" s="582"/>
      <c r="M25" s="116"/>
      <c r="N25" s="116"/>
      <c r="O25" s="582"/>
      <c r="P25" s="116"/>
      <c r="Q25" s="116"/>
      <c r="R25" s="116"/>
      <c r="S25" s="116"/>
      <c r="T25" s="116"/>
      <c r="U25" s="116"/>
      <c r="V25" s="116"/>
      <c r="W25" s="116"/>
      <c r="X25" s="116"/>
    </row>
    <row r="26">
      <c r="A26" s="116"/>
      <c r="B26" s="116"/>
      <c r="C26" s="287"/>
      <c r="D26" s="238"/>
      <c r="E26" s="238"/>
      <c r="F26" s="116"/>
      <c r="G26" s="129"/>
      <c r="H26" s="149"/>
      <c r="I26" s="116"/>
      <c r="J26" s="116"/>
      <c r="K26" s="116"/>
      <c r="L26" s="582"/>
      <c r="M26" s="116"/>
      <c r="N26" s="116"/>
      <c r="O26" s="582"/>
      <c r="P26" s="116"/>
      <c r="Q26" s="116"/>
      <c r="R26" s="116"/>
      <c r="S26" s="116"/>
      <c r="T26" s="116"/>
      <c r="U26" s="116"/>
      <c r="V26" s="116"/>
      <c r="W26" s="116"/>
      <c r="X26" s="116"/>
    </row>
    <row r="27">
      <c r="A27" s="116"/>
      <c r="B27" s="116"/>
      <c r="C27" s="287"/>
      <c r="D27" s="238"/>
      <c r="E27" s="238"/>
      <c r="F27" s="116"/>
      <c r="G27" s="129"/>
      <c r="H27" s="149"/>
      <c r="I27" s="116"/>
      <c r="J27" s="116"/>
      <c r="K27" s="116"/>
      <c r="L27" s="582"/>
      <c r="M27" s="116"/>
      <c r="N27" s="116"/>
      <c r="O27" s="582"/>
      <c r="P27" s="116"/>
      <c r="Q27" s="116"/>
      <c r="R27" s="116"/>
      <c r="S27" s="116"/>
      <c r="T27" s="116"/>
      <c r="U27" s="116"/>
      <c r="V27" s="116"/>
      <c r="W27" s="116"/>
      <c r="X27" s="116"/>
    </row>
    <row r="28">
      <c r="A28" s="116"/>
      <c r="B28" s="116"/>
      <c r="C28" s="287"/>
      <c r="D28" s="238"/>
      <c r="E28" s="238"/>
      <c r="F28" s="116"/>
      <c r="G28" s="129"/>
      <c r="H28" s="149"/>
      <c r="I28" s="116"/>
      <c r="J28" s="116"/>
      <c r="K28" s="116"/>
      <c r="L28" s="582"/>
      <c r="M28" s="116"/>
      <c r="N28" s="116"/>
      <c r="O28" s="582"/>
      <c r="P28" s="116"/>
      <c r="Q28" s="116"/>
      <c r="R28" s="116"/>
      <c r="S28" s="116"/>
      <c r="T28" s="116"/>
      <c r="U28" s="116"/>
      <c r="V28" s="116"/>
      <c r="W28" s="116"/>
      <c r="X28" s="116"/>
    </row>
    <row r="29">
      <c r="A29" s="116"/>
      <c r="B29" s="116"/>
      <c r="C29" s="287"/>
      <c r="D29" s="238"/>
      <c r="E29" s="238"/>
      <c r="F29" s="116"/>
      <c r="G29" s="129"/>
      <c r="H29" s="149"/>
      <c r="I29" s="116"/>
      <c r="J29" s="116"/>
      <c r="K29" s="116"/>
      <c r="L29" s="582"/>
      <c r="M29" s="150"/>
      <c r="N29" s="116"/>
      <c r="O29" s="582"/>
      <c r="P29" s="116"/>
      <c r="Q29" s="116"/>
      <c r="R29" s="116"/>
      <c r="S29" s="116"/>
      <c r="T29" s="116"/>
      <c r="U29" s="116"/>
      <c r="V29" s="116"/>
      <c r="W29" s="116"/>
      <c r="X29" s="116"/>
    </row>
    <row r="30">
      <c r="A30" s="116"/>
      <c r="B30" s="116"/>
      <c r="C30" s="287"/>
      <c r="D30" s="238"/>
      <c r="E30" s="238"/>
      <c r="F30" s="116"/>
      <c r="G30" s="129"/>
      <c r="H30" s="149"/>
      <c r="I30" s="116"/>
      <c r="J30" s="116"/>
      <c r="K30" s="116"/>
      <c r="L30" s="582"/>
      <c r="M30" s="116"/>
      <c r="N30" s="116"/>
      <c r="O30" s="582"/>
      <c r="P30" s="116"/>
      <c r="Q30" s="116"/>
      <c r="R30" s="116"/>
      <c r="S30" s="116"/>
      <c r="T30" s="116"/>
      <c r="U30" s="116"/>
      <c r="V30" s="116"/>
      <c r="W30" s="116"/>
      <c r="X30" s="116"/>
    </row>
    <row r="31">
      <c r="A31" s="116"/>
      <c r="B31" s="116"/>
      <c r="C31" s="287"/>
      <c r="D31" s="238"/>
      <c r="E31" s="238"/>
      <c r="F31" s="116"/>
      <c r="G31" s="129"/>
      <c r="H31" s="149"/>
      <c r="I31" s="116"/>
      <c r="J31" s="116"/>
      <c r="K31" s="116"/>
      <c r="L31" s="582"/>
      <c r="M31" s="116"/>
      <c r="N31" s="116"/>
      <c r="O31" s="582"/>
      <c r="P31" s="116"/>
      <c r="Q31" s="116"/>
      <c r="R31" s="116"/>
      <c r="S31" s="116"/>
      <c r="T31" s="116"/>
      <c r="U31" s="116"/>
      <c r="V31" s="116"/>
      <c r="W31" s="116"/>
      <c r="X31" s="116"/>
    </row>
    <row r="32">
      <c r="A32" s="116"/>
      <c r="B32" s="116"/>
      <c r="C32" s="287"/>
      <c r="D32" s="238"/>
      <c r="E32" s="238"/>
      <c r="F32" s="116"/>
      <c r="G32" s="129"/>
      <c r="H32" s="149"/>
      <c r="I32" s="116"/>
      <c r="J32" s="116"/>
      <c r="K32" s="116"/>
      <c r="L32" s="582"/>
      <c r="M32" s="116"/>
      <c r="N32" s="116"/>
      <c r="O32" s="582"/>
      <c r="P32" s="116"/>
      <c r="Q32" s="116"/>
      <c r="R32" s="116"/>
      <c r="S32" s="116"/>
      <c r="T32" s="116"/>
      <c r="U32" s="116"/>
      <c r="V32" s="116"/>
      <c r="W32" s="116"/>
      <c r="X32" s="116"/>
    </row>
    <row r="33">
      <c r="A33" s="116"/>
      <c r="B33" s="116"/>
      <c r="C33" s="287"/>
      <c r="D33" s="238"/>
      <c r="E33" s="238"/>
      <c r="F33" s="116"/>
      <c r="G33" s="129"/>
      <c r="H33" s="149"/>
      <c r="I33" s="116"/>
      <c r="J33" s="116"/>
      <c r="K33" s="116"/>
      <c r="L33" s="582"/>
      <c r="M33" s="116"/>
      <c r="N33" s="116"/>
      <c r="O33" s="582"/>
      <c r="P33" s="116"/>
      <c r="Q33" s="116"/>
      <c r="R33" s="116"/>
      <c r="S33" s="116"/>
      <c r="T33" s="116"/>
      <c r="U33" s="116"/>
      <c r="V33" s="116"/>
      <c r="W33" s="116"/>
      <c r="X33" s="116"/>
    </row>
    <row r="34">
      <c r="A34" s="116"/>
      <c r="B34" s="116"/>
      <c r="C34" s="287"/>
      <c r="D34" s="238"/>
      <c r="E34" s="238"/>
      <c r="F34" s="116"/>
      <c r="G34" s="129"/>
      <c r="H34" s="149"/>
      <c r="I34" s="116"/>
      <c r="J34" s="116"/>
      <c r="K34" s="116"/>
      <c r="L34" s="582"/>
      <c r="M34" s="116"/>
      <c r="N34" s="116"/>
      <c r="O34" s="582"/>
      <c r="P34" s="116"/>
      <c r="Q34" s="116"/>
      <c r="R34" s="116"/>
      <c r="S34" s="116"/>
      <c r="T34" s="116"/>
      <c r="U34" s="116"/>
      <c r="V34" s="116"/>
      <c r="W34" s="116"/>
      <c r="X34" s="116"/>
    </row>
    <row r="35">
      <c r="A35" s="116"/>
      <c r="B35" s="116"/>
      <c r="C35" s="287"/>
      <c r="D35" s="238"/>
      <c r="E35" s="238"/>
      <c r="F35" s="116"/>
      <c r="G35" s="129"/>
      <c r="H35" s="149"/>
      <c r="I35" s="116"/>
      <c r="J35" s="116"/>
      <c r="K35" s="116"/>
      <c r="L35" s="582"/>
      <c r="M35" s="116"/>
      <c r="N35" s="116"/>
      <c r="O35" s="582"/>
      <c r="P35" s="116"/>
      <c r="Q35" s="116"/>
      <c r="R35" s="116"/>
      <c r="S35" s="116"/>
      <c r="T35" s="116"/>
      <c r="U35" s="116"/>
      <c r="V35" s="116"/>
      <c r="W35" s="116"/>
      <c r="X35" s="116"/>
    </row>
    <row r="36">
      <c r="A36" s="116"/>
      <c r="B36" s="116"/>
      <c r="C36" s="287"/>
      <c r="D36" s="238"/>
      <c r="E36" s="238"/>
      <c r="F36" s="116"/>
      <c r="G36" s="129"/>
      <c r="H36" s="149"/>
      <c r="I36" s="116"/>
      <c r="J36" s="116"/>
      <c r="K36" s="116"/>
      <c r="L36" s="582"/>
      <c r="M36" s="116"/>
      <c r="N36" s="116"/>
      <c r="O36" s="582"/>
      <c r="P36" s="116"/>
      <c r="Q36" s="116"/>
      <c r="R36" s="116"/>
      <c r="S36" s="116"/>
      <c r="T36" s="116"/>
      <c r="U36" s="116"/>
      <c r="V36" s="116"/>
      <c r="W36" s="116"/>
      <c r="X36" s="116"/>
    </row>
    <row r="37">
      <c r="A37" s="116"/>
      <c r="B37" s="116"/>
      <c r="C37" s="287"/>
      <c r="D37" s="238"/>
      <c r="E37" s="238"/>
      <c r="F37" s="116"/>
      <c r="G37" s="129"/>
      <c r="H37" s="149"/>
      <c r="I37" s="116"/>
      <c r="J37" s="116"/>
      <c r="K37" s="116"/>
      <c r="L37" s="582"/>
      <c r="M37" s="116"/>
      <c r="N37" s="116"/>
      <c r="O37" s="582"/>
      <c r="P37" s="116"/>
      <c r="Q37" s="116"/>
      <c r="R37" s="116"/>
      <c r="S37" s="116"/>
      <c r="T37" s="116"/>
      <c r="U37" s="116"/>
      <c r="V37" s="116"/>
      <c r="W37" s="116"/>
      <c r="X37" s="116"/>
    </row>
    <row r="38">
      <c r="A38" s="116"/>
      <c r="B38" s="116"/>
      <c r="C38" s="287"/>
      <c r="D38" s="238"/>
      <c r="E38" s="238"/>
      <c r="F38" s="116"/>
      <c r="G38" s="129"/>
      <c r="H38" s="149"/>
      <c r="I38" s="116"/>
      <c r="J38" s="116"/>
      <c r="K38" s="116"/>
      <c r="L38" s="582"/>
      <c r="M38" s="116"/>
      <c r="N38" s="116"/>
      <c r="O38" s="582"/>
      <c r="P38" s="116"/>
      <c r="Q38" s="116"/>
      <c r="R38" s="116"/>
      <c r="S38" s="116"/>
      <c r="T38" s="116"/>
      <c r="U38" s="116"/>
      <c r="V38" s="116"/>
      <c r="W38" s="116"/>
      <c r="X38" s="116"/>
    </row>
    <row r="39">
      <c r="A39" s="116"/>
      <c r="B39" s="116"/>
      <c r="C39" s="287"/>
      <c r="D39" s="238"/>
      <c r="E39" s="238"/>
      <c r="F39" s="116"/>
      <c r="G39" s="129"/>
      <c r="H39" s="149"/>
      <c r="I39" s="116"/>
      <c r="J39" s="116"/>
      <c r="K39" s="116"/>
      <c r="L39" s="582"/>
      <c r="M39" s="116"/>
      <c r="N39" s="116"/>
      <c r="O39" s="582"/>
      <c r="P39" s="116"/>
      <c r="Q39" s="116"/>
      <c r="R39" s="116"/>
      <c r="S39" s="116"/>
      <c r="T39" s="116"/>
      <c r="U39" s="116"/>
      <c r="V39" s="116"/>
      <c r="W39" s="116"/>
      <c r="X39" s="116"/>
    </row>
    <row r="40">
      <c r="A40" s="116"/>
      <c r="B40" s="116"/>
      <c r="C40" s="287"/>
      <c r="D40" s="238"/>
      <c r="E40" s="238"/>
      <c r="F40" s="116"/>
      <c r="G40" s="129"/>
      <c r="H40" s="149"/>
      <c r="I40" s="116"/>
      <c r="J40" s="116"/>
      <c r="K40" s="116"/>
      <c r="L40" s="582"/>
      <c r="M40" s="116"/>
      <c r="N40" s="116"/>
      <c r="O40" s="582"/>
      <c r="P40" s="116"/>
      <c r="Q40" s="116"/>
      <c r="R40" s="116"/>
      <c r="S40" s="116"/>
      <c r="T40" s="116"/>
      <c r="U40" s="116"/>
      <c r="V40" s="116"/>
      <c r="W40" s="116"/>
      <c r="X40" s="116"/>
    </row>
    <row r="41">
      <c r="A41" s="116"/>
      <c r="B41" s="116"/>
      <c r="C41" s="287"/>
      <c r="D41" s="238"/>
      <c r="E41" s="238"/>
      <c r="F41" s="116"/>
      <c r="G41" s="129"/>
      <c r="H41" s="149"/>
      <c r="I41" s="116"/>
      <c r="J41" s="116"/>
      <c r="K41" s="116"/>
      <c r="L41" s="582"/>
      <c r="M41" s="116"/>
      <c r="N41" s="116"/>
      <c r="O41" s="582"/>
      <c r="P41" s="116"/>
      <c r="Q41" s="116"/>
      <c r="R41" s="116"/>
      <c r="S41" s="116"/>
      <c r="T41" s="116"/>
      <c r="U41" s="116"/>
      <c r="V41" s="116"/>
      <c r="W41" s="116"/>
      <c r="X41" s="116"/>
    </row>
    <row r="42">
      <c r="A42" s="116"/>
      <c r="B42" s="116"/>
      <c r="C42" s="287"/>
      <c r="D42" s="238"/>
      <c r="E42" s="238"/>
      <c r="F42" s="116"/>
      <c r="G42" s="129"/>
      <c r="H42" s="149"/>
      <c r="I42" s="116"/>
      <c r="J42" s="116"/>
      <c r="K42" s="116"/>
      <c r="L42" s="582"/>
      <c r="M42" s="116"/>
      <c r="N42" s="116"/>
      <c r="O42" s="582"/>
      <c r="P42" s="116"/>
      <c r="Q42" s="116"/>
      <c r="R42" s="116"/>
      <c r="S42" s="116"/>
      <c r="T42" s="116"/>
      <c r="U42" s="116"/>
      <c r="V42" s="116"/>
      <c r="W42" s="116"/>
      <c r="X42" s="116"/>
    </row>
    <row r="43">
      <c r="A43" s="116"/>
      <c r="B43" s="116"/>
      <c r="C43" s="287"/>
      <c r="D43" s="238"/>
      <c r="E43" s="238"/>
      <c r="F43" s="116"/>
      <c r="G43" s="129"/>
      <c r="H43" s="149"/>
      <c r="I43" s="116"/>
      <c r="J43" s="116"/>
      <c r="K43" s="116"/>
      <c r="L43" s="582"/>
      <c r="M43" s="116"/>
      <c r="N43" s="116"/>
      <c r="O43" s="582"/>
      <c r="P43" s="116"/>
      <c r="Q43" s="116"/>
      <c r="R43" s="116"/>
      <c r="S43" s="116"/>
      <c r="T43" s="116"/>
      <c r="U43" s="116"/>
      <c r="V43" s="116"/>
      <c r="W43" s="116"/>
      <c r="X43" s="116"/>
    </row>
    <row r="44">
      <c r="A44" s="116"/>
      <c r="B44" s="116"/>
      <c r="C44" s="287"/>
      <c r="D44" s="238"/>
      <c r="E44" s="238"/>
      <c r="F44" s="116"/>
      <c r="G44" s="129"/>
      <c r="H44" s="149"/>
      <c r="I44" s="116"/>
      <c r="J44" s="116"/>
      <c r="K44" s="116"/>
      <c r="L44" s="582"/>
      <c r="M44" s="116"/>
      <c r="N44" s="116"/>
      <c r="O44" s="582"/>
      <c r="P44" s="116"/>
      <c r="Q44" s="116"/>
      <c r="R44" s="116"/>
      <c r="S44" s="116"/>
      <c r="T44" s="116"/>
      <c r="U44" s="116"/>
      <c r="V44" s="116"/>
      <c r="W44" s="116"/>
      <c r="X44" s="116"/>
    </row>
    <row r="45">
      <c r="A45" s="116"/>
      <c r="B45" s="116"/>
      <c r="C45" s="287"/>
      <c r="D45" s="238"/>
      <c r="E45" s="238"/>
      <c r="F45" s="116"/>
      <c r="G45" s="129"/>
      <c r="H45" s="149"/>
      <c r="I45" s="116"/>
      <c r="J45" s="116"/>
      <c r="K45" s="116"/>
      <c r="L45" s="582"/>
      <c r="M45" s="116"/>
      <c r="N45" s="116"/>
      <c r="O45" s="582"/>
      <c r="P45" s="116"/>
      <c r="Q45" s="116"/>
      <c r="R45" s="116"/>
      <c r="S45" s="116"/>
      <c r="T45" s="116"/>
      <c r="U45" s="116"/>
      <c r="V45" s="116"/>
      <c r="W45" s="116"/>
      <c r="X45" s="116"/>
    </row>
    <row r="46">
      <c r="A46" s="116"/>
      <c r="B46" s="116"/>
      <c r="C46" s="287"/>
      <c r="D46" s="238"/>
      <c r="E46" s="238"/>
      <c r="F46" s="116"/>
      <c r="G46" s="129"/>
      <c r="H46" s="149"/>
      <c r="I46" s="116"/>
      <c r="J46" s="116"/>
      <c r="K46" s="116"/>
      <c r="L46" s="582"/>
      <c r="M46" s="116"/>
      <c r="N46" s="116"/>
      <c r="O46" s="582"/>
      <c r="P46" s="116"/>
      <c r="Q46" s="116"/>
      <c r="R46" s="116"/>
      <c r="S46" s="116"/>
      <c r="T46" s="116"/>
      <c r="U46" s="116"/>
      <c r="V46" s="116"/>
      <c r="W46" s="116"/>
      <c r="X46" s="116"/>
    </row>
    <row r="47">
      <c r="A47" s="116"/>
      <c r="B47" s="116"/>
      <c r="C47" s="287"/>
      <c r="D47" s="238"/>
      <c r="E47" s="238"/>
      <c r="F47" s="116"/>
      <c r="G47" s="129"/>
      <c r="H47" s="149"/>
      <c r="I47" s="116"/>
      <c r="J47" s="116"/>
      <c r="K47" s="116"/>
      <c r="L47" s="582"/>
      <c r="M47" s="116"/>
      <c r="N47" s="116"/>
      <c r="O47" s="582"/>
      <c r="P47" s="116"/>
      <c r="Q47" s="116"/>
      <c r="R47" s="116"/>
      <c r="S47" s="116"/>
      <c r="T47" s="116"/>
      <c r="U47" s="116"/>
      <c r="V47" s="116"/>
      <c r="W47" s="116"/>
      <c r="X47" s="116"/>
    </row>
    <row r="48">
      <c r="A48" s="116"/>
      <c r="B48" s="116"/>
      <c r="C48" s="287"/>
      <c r="D48" s="238"/>
      <c r="E48" s="238"/>
      <c r="F48" s="116"/>
      <c r="G48" s="129"/>
      <c r="H48" s="149"/>
      <c r="I48" s="116"/>
      <c r="J48" s="116"/>
      <c r="K48" s="116"/>
      <c r="L48" s="582"/>
      <c r="M48" s="116"/>
      <c r="N48" s="116"/>
      <c r="O48" s="582"/>
      <c r="P48" s="116"/>
      <c r="Q48" s="116"/>
      <c r="R48" s="116"/>
      <c r="S48" s="116"/>
      <c r="T48" s="116"/>
      <c r="U48" s="116"/>
      <c r="V48" s="116"/>
      <c r="W48" s="116"/>
      <c r="X48" s="116"/>
    </row>
    <row r="49">
      <c r="A49" s="116"/>
      <c r="B49" s="116"/>
      <c r="C49" s="287"/>
      <c r="D49" s="238"/>
      <c r="E49" s="238"/>
      <c r="F49" s="116"/>
      <c r="G49" s="129"/>
      <c r="H49" s="149"/>
      <c r="I49" s="116"/>
      <c r="J49" s="116"/>
      <c r="K49" s="116"/>
      <c r="L49" s="582"/>
      <c r="M49" s="116"/>
      <c r="N49" s="116"/>
      <c r="O49" s="582"/>
      <c r="P49" s="116"/>
      <c r="Q49" s="116"/>
      <c r="R49" s="116"/>
      <c r="S49" s="116"/>
      <c r="T49" s="116"/>
      <c r="U49" s="116"/>
      <c r="V49" s="116"/>
      <c r="W49" s="116"/>
      <c r="X49" s="116"/>
    </row>
    <row r="50">
      <c r="A50" s="116"/>
      <c r="B50" s="116"/>
      <c r="C50" s="287"/>
      <c r="D50" s="238"/>
      <c r="E50" s="238"/>
      <c r="F50" s="116"/>
      <c r="G50" s="129"/>
      <c r="H50" s="149"/>
      <c r="I50" s="116"/>
      <c r="J50" s="116"/>
      <c r="K50" s="116"/>
      <c r="L50" s="582"/>
      <c r="M50" s="116"/>
      <c r="N50" s="116"/>
      <c r="O50" s="582"/>
      <c r="P50" s="116"/>
      <c r="Q50" s="116"/>
      <c r="R50" s="116"/>
      <c r="S50" s="116"/>
      <c r="T50" s="116"/>
      <c r="U50" s="116"/>
      <c r="V50" s="116"/>
      <c r="W50" s="116"/>
      <c r="X50" s="116"/>
    </row>
    <row r="51">
      <c r="A51" s="116"/>
      <c r="B51" s="116"/>
      <c r="C51" s="287"/>
      <c r="D51" s="238"/>
      <c r="E51" s="238"/>
      <c r="F51" s="116"/>
      <c r="G51" s="129"/>
      <c r="H51" s="149"/>
      <c r="I51" s="116"/>
      <c r="J51" s="116"/>
      <c r="K51" s="116"/>
      <c r="L51" s="582"/>
      <c r="M51" s="116"/>
      <c r="N51" s="116"/>
      <c r="O51" s="582"/>
      <c r="P51" s="116"/>
      <c r="Q51" s="116"/>
      <c r="R51" s="116"/>
      <c r="S51" s="116"/>
      <c r="T51" s="116"/>
      <c r="U51" s="116"/>
      <c r="V51" s="116"/>
      <c r="W51" s="116"/>
      <c r="X51" s="116"/>
    </row>
    <row r="52">
      <c r="A52" s="116"/>
      <c r="B52" s="116"/>
      <c r="C52" s="287"/>
      <c r="D52" s="238"/>
      <c r="E52" s="238"/>
      <c r="F52" s="116"/>
      <c r="G52" s="129"/>
      <c r="H52" s="149"/>
      <c r="I52" s="116"/>
      <c r="J52" s="116"/>
      <c r="K52" s="116"/>
      <c r="L52" s="582"/>
      <c r="M52" s="116"/>
      <c r="N52" s="116"/>
      <c r="O52" s="582"/>
      <c r="P52" s="116"/>
      <c r="Q52" s="116"/>
      <c r="R52" s="116"/>
      <c r="S52" s="116"/>
      <c r="T52" s="116"/>
      <c r="U52" s="116"/>
      <c r="V52" s="116"/>
      <c r="W52" s="116"/>
      <c r="X52" s="116"/>
    </row>
    <row r="53">
      <c r="A53" s="116"/>
      <c r="B53" s="116"/>
      <c r="C53" s="287"/>
      <c r="D53" s="238"/>
      <c r="E53" s="238"/>
      <c r="F53" s="116"/>
      <c r="G53" s="129"/>
      <c r="H53" s="149"/>
      <c r="I53" s="116"/>
      <c r="J53" s="116"/>
      <c r="K53" s="116"/>
      <c r="L53" s="582"/>
      <c r="M53" s="116"/>
      <c r="N53" s="116"/>
      <c r="O53" s="582"/>
      <c r="P53" s="116"/>
      <c r="Q53" s="116"/>
      <c r="R53" s="116"/>
      <c r="S53" s="116"/>
      <c r="T53" s="116"/>
      <c r="U53" s="116"/>
      <c r="V53" s="116"/>
      <c r="W53" s="116"/>
      <c r="X53" s="116"/>
    </row>
    <row r="54">
      <c r="A54" s="116"/>
      <c r="B54" s="116"/>
      <c r="C54" s="287"/>
      <c r="D54" s="238"/>
      <c r="E54" s="238"/>
      <c r="F54" s="116"/>
      <c r="G54" s="129"/>
      <c r="H54" s="149"/>
      <c r="I54" s="116"/>
      <c r="J54" s="116"/>
      <c r="K54" s="116"/>
      <c r="L54" s="582"/>
      <c r="M54" s="116"/>
      <c r="N54" s="116"/>
      <c r="O54" s="582"/>
      <c r="P54" s="116"/>
      <c r="Q54" s="116"/>
      <c r="R54" s="116"/>
      <c r="S54" s="116"/>
      <c r="T54" s="116"/>
      <c r="U54" s="116"/>
      <c r="V54" s="116"/>
      <c r="W54" s="116"/>
      <c r="X54" s="116"/>
    </row>
    <row r="55">
      <c r="A55" s="116"/>
      <c r="B55" s="116"/>
      <c r="C55" s="287"/>
      <c r="D55" s="238"/>
      <c r="E55" s="238"/>
      <c r="F55" s="116"/>
      <c r="G55" s="129"/>
      <c r="H55" s="149"/>
      <c r="I55" s="116"/>
      <c r="J55" s="116"/>
      <c r="K55" s="116"/>
      <c r="L55" s="582"/>
      <c r="M55" s="116"/>
      <c r="N55" s="116"/>
      <c r="O55" s="582"/>
      <c r="P55" s="116"/>
      <c r="Q55" s="116"/>
      <c r="R55" s="116"/>
      <c r="S55" s="116"/>
      <c r="T55" s="116"/>
      <c r="U55" s="116"/>
      <c r="V55" s="116"/>
      <c r="W55" s="116"/>
      <c r="X55" s="116"/>
    </row>
    <row r="56">
      <c r="A56" s="116"/>
      <c r="B56" s="116"/>
      <c r="C56" s="287"/>
      <c r="D56" s="238"/>
      <c r="E56" s="238"/>
      <c r="F56" s="116"/>
      <c r="G56" s="129"/>
      <c r="H56" s="149"/>
      <c r="I56" s="116"/>
      <c r="J56" s="116"/>
      <c r="K56" s="116"/>
      <c r="L56" s="582"/>
      <c r="M56" s="116"/>
      <c r="N56" s="116"/>
      <c r="O56" s="582"/>
      <c r="P56" s="116"/>
      <c r="Q56" s="116"/>
      <c r="R56" s="116"/>
      <c r="S56" s="116"/>
      <c r="T56" s="116"/>
      <c r="U56" s="116"/>
      <c r="V56" s="116"/>
      <c r="W56" s="116"/>
      <c r="X56" s="116"/>
    </row>
    <row r="57">
      <c r="A57" s="116"/>
      <c r="B57" s="116"/>
      <c r="C57" s="287"/>
      <c r="D57" s="238"/>
      <c r="E57" s="238"/>
      <c r="F57" s="116"/>
      <c r="G57" s="129"/>
      <c r="H57" s="149"/>
      <c r="I57" s="116"/>
      <c r="J57" s="116"/>
      <c r="K57" s="116"/>
      <c r="L57" s="582"/>
      <c r="M57" s="116"/>
      <c r="N57" s="116"/>
      <c r="O57" s="582"/>
      <c r="P57" s="116"/>
      <c r="Q57" s="116"/>
      <c r="R57" s="116"/>
      <c r="S57" s="116"/>
      <c r="T57" s="116"/>
      <c r="U57" s="116"/>
      <c r="V57" s="116"/>
      <c r="W57" s="116"/>
      <c r="X57" s="116"/>
    </row>
    <row r="58">
      <c r="A58" s="116"/>
      <c r="B58" s="116"/>
      <c r="C58" s="287"/>
      <c r="D58" s="238"/>
      <c r="E58" s="238"/>
      <c r="F58" s="116"/>
      <c r="G58" s="129"/>
      <c r="H58" s="149"/>
      <c r="I58" s="116"/>
      <c r="J58" s="116"/>
      <c r="K58" s="116"/>
      <c r="L58" s="582"/>
      <c r="M58" s="116"/>
      <c r="N58" s="116"/>
      <c r="O58" s="582"/>
      <c r="P58" s="116"/>
      <c r="Q58" s="116"/>
      <c r="R58" s="116"/>
      <c r="S58" s="116"/>
      <c r="T58" s="116"/>
      <c r="U58" s="116"/>
      <c r="V58" s="116"/>
      <c r="W58" s="116"/>
      <c r="X58" s="116"/>
    </row>
    <row r="59">
      <c r="A59" s="116"/>
      <c r="B59" s="116"/>
      <c r="C59" s="287"/>
      <c r="D59" s="238"/>
      <c r="E59" s="238"/>
      <c r="F59" s="116"/>
      <c r="G59" s="129"/>
      <c r="H59" s="149"/>
      <c r="I59" s="116"/>
      <c r="J59" s="116"/>
      <c r="K59" s="116"/>
      <c r="L59" s="582"/>
      <c r="M59" s="116"/>
      <c r="N59" s="116"/>
      <c r="O59" s="582"/>
      <c r="P59" s="116"/>
      <c r="Q59" s="116"/>
      <c r="R59" s="116"/>
      <c r="S59" s="116"/>
      <c r="T59" s="116"/>
      <c r="U59" s="116"/>
      <c r="V59" s="116"/>
      <c r="W59" s="116"/>
      <c r="X59" s="116"/>
    </row>
    <row r="60">
      <c r="A60" s="116"/>
      <c r="B60" s="116"/>
      <c r="C60" s="287"/>
      <c r="D60" s="238"/>
      <c r="E60" s="238"/>
      <c r="F60" s="116"/>
      <c r="G60" s="129"/>
      <c r="H60" s="149"/>
      <c r="I60" s="116"/>
      <c r="J60" s="116"/>
      <c r="K60" s="116"/>
      <c r="L60" s="582"/>
      <c r="M60" s="116"/>
      <c r="N60" s="116"/>
      <c r="O60" s="582"/>
      <c r="P60" s="116"/>
      <c r="Q60" s="116"/>
      <c r="R60" s="116"/>
      <c r="S60" s="116"/>
      <c r="T60" s="116"/>
      <c r="U60" s="116"/>
      <c r="V60" s="116"/>
      <c r="W60" s="116"/>
      <c r="X60" s="116"/>
    </row>
    <row r="61">
      <c r="A61" s="116"/>
      <c r="B61" s="116"/>
      <c r="C61" s="287"/>
      <c r="D61" s="238"/>
      <c r="E61" s="238"/>
      <c r="F61" s="116"/>
      <c r="G61" s="129"/>
      <c r="H61" s="149"/>
      <c r="I61" s="116"/>
      <c r="J61" s="116"/>
      <c r="K61" s="116"/>
      <c r="L61" s="582"/>
      <c r="M61" s="116"/>
      <c r="N61" s="116"/>
      <c r="O61" s="582"/>
      <c r="P61" s="116"/>
      <c r="Q61" s="116"/>
      <c r="R61" s="116"/>
      <c r="S61" s="116"/>
      <c r="T61" s="116"/>
      <c r="U61" s="116"/>
      <c r="V61" s="116"/>
      <c r="W61" s="116"/>
      <c r="X61" s="116"/>
    </row>
    <row r="62">
      <c r="A62" s="116"/>
      <c r="B62" s="116"/>
      <c r="C62" s="287"/>
      <c r="D62" s="238"/>
      <c r="E62" s="238"/>
      <c r="F62" s="116"/>
      <c r="G62" s="129"/>
      <c r="H62" s="149"/>
      <c r="I62" s="116"/>
      <c r="J62" s="116"/>
      <c r="K62" s="116"/>
      <c r="L62" s="582"/>
      <c r="M62" s="116"/>
      <c r="N62" s="116"/>
      <c r="O62" s="582"/>
      <c r="P62" s="116"/>
      <c r="Q62" s="116"/>
      <c r="R62" s="116"/>
      <c r="S62" s="116"/>
      <c r="T62" s="116"/>
      <c r="U62" s="116"/>
      <c r="V62" s="116"/>
      <c r="W62" s="116"/>
      <c r="X62" s="116"/>
    </row>
    <row r="63">
      <c r="A63" s="116"/>
      <c r="B63" s="116"/>
      <c r="C63" s="287"/>
      <c r="D63" s="238"/>
      <c r="E63" s="238"/>
      <c r="F63" s="116"/>
      <c r="G63" s="129"/>
      <c r="H63" s="149"/>
      <c r="I63" s="116"/>
      <c r="J63" s="116"/>
      <c r="K63" s="116"/>
      <c r="L63" s="582"/>
      <c r="M63" s="116"/>
      <c r="N63" s="116"/>
      <c r="O63" s="582"/>
      <c r="P63" s="116"/>
      <c r="Q63" s="116"/>
      <c r="R63" s="116"/>
      <c r="S63" s="116"/>
      <c r="T63" s="116"/>
      <c r="U63" s="116"/>
      <c r="V63" s="116"/>
      <c r="W63" s="116"/>
      <c r="X63" s="116"/>
    </row>
    <row r="64">
      <c r="A64" s="116"/>
      <c r="B64" s="116"/>
      <c r="C64" s="287"/>
      <c r="D64" s="238"/>
      <c r="E64" s="238"/>
      <c r="F64" s="116"/>
      <c r="G64" s="129"/>
      <c r="H64" s="149"/>
      <c r="I64" s="116"/>
      <c r="J64" s="116"/>
      <c r="K64" s="116"/>
      <c r="L64" s="582"/>
      <c r="M64" s="116"/>
      <c r="N64" s="116"/>
      <c r="O64" s="582"/>
      <c r="P64" s="116"/>
      <c r="Q64" s="116"/>
      <c r="R64" s="116"/>
      <c r="S64" s="116"/>
      <c r="T64" s="116"/>
      <c r="U64" s="116"/>
      <c r="V64" s="116"/>
      <c r="W64" s="116"/>
      <c r="X64" s="116"/>
    </row>
    <row r="65">
      <c r="A65" s="116"/>
      <c r="B65" s="116"/>
      <c r="C65" s="287"/>
      <c r="D65" s="238"/>
      <c r="E65" s="238"/>
      <c r="F65" s="116"/>
      <c r="G65" s="129"/>
      <c r="H65" s="149"/>
      <c r="I65" s="116"/>
      <c r="J65" s="116"/>
      <c r="K65" s="116"/>
      <c r="L65" s="582"/>
      <c r="M65" s="116"/>
      <c r="N65" s="116"/>
      <c r="O65" s="582"/>
      <c r="P65" s="116"/>
      <c r="Q65" s="116"/>
      <c r="R65" s="116"/>
      <c r="S65" s="116"/>
      <c r="T65" s="116"/>
      <c r="U65" s="116"/>
      <c r="V65" s="116"/>
      <c r="W65" s="116"/>
      <c r="X65" s="116"/>
    </row>
    <row r="66">
      <c r="A66" s="116"/>
      <c r="B66" s="116"/>
      <c r="C66" s="287"/>
      <c r="D66" s="238"/>
      <c r="E66" s="238"/>
      <c r="F66" s="116"/>
      <c r="G66" s="129"/>
      <c r="H66" s="149"/>
      <c r="I66" s="116"/>
      <c r="J66" s="116"/>
      <c r="K66" s="116"/>
      <c r="L66" s="582"/>
      <c r="M66" s="116"/>
      <c r="N66" s="116"/>
      <c r="O66" s="582"/>
      <c r="P66" s="116"/>
      <c r="Q66" s="116"/>
      <c r="R66" s="116"/>
      <c r="S66" s="116"/>
      <c r="T66" s="116"/>
      <c r="U66" s="116"/>
      <c r="V66" s="116"/>
      <c r="W66" s="116"/>
      <c r="X66" s="116"/>
    </row>
    <row r="67">
      <c r="A67" s="116"/>
      <c r="B67" s="116"/>
      <c r="C67" s="287"/>
      <c r="D67" s="238"/>
      <c r="E67" s="238"/>
      <c r="F67" s="116"/>
      <c r="G67" s="129"/>
      <c r="H67" s="149"/>
      <c r="I67" s="116"/>
      <c r="J67" s="116"/>
      <c r="K67" s="116"/>
      <c r="L67" s="582"/>
      <c r="M67" s="116"/>
      <c r="N67" s="116"/>
      <c r="O67" s="582"/>
      <c r="P67" s="116"/>
      <c r="Q67" s="116"/>
      <c r="R67" s="116"/>
      <c r="S67" s="116"/>
      <c r="T67" s="116"/>
      <c r="U67" s="116"/>
      <c r="V67" s="116"/>
      <c r="W67" s="116"/>
      <c r="X67" s="116"/>
    </row>
    <row r="68">
      <c r="A68" s="116"/>
      <c r="B68" s="116"/>
      <c r="C68" s="287"/>
      <c r="D68" s="238"/>
      <c r="E68" s="238"/>
      <c r="F68" s="116"/>
      <c r="G68" s="129"/>
      <c r="H68" s="149"/>
      <c r="I68" s="116"/>
      <c r="J68" s="116"/>
      <c r="K68" s="116"/>
      <c r="L68" s="582"/>
      <c r="M68" s="116"/>
      <c r="N68" s="116"/>
      <c r="O68" s="582"/>
      <c r="P68" s="116"/>
      <c r="Q68" s="116"/>
      <c r="R68" s="116"/>
      <c r="S68" s="116"/>
      <c r="T68" s="116"/>
      <c r="U68" s="116"/>
      <c r="V68" s="116"/>
      <c r="W68" s="116"/>
      <c r="X68" s="116"/>
    </row>
    <row r="69">
      <c r="A69" s="116"/>
      <c r="B69" s="116"/>
      <c r="C69" s="287"/>
      <c r="D69" s="238"/>
      <c r="E69" s="238"/>
      <c r="F69" s="116"/>
      <c r="G69" s="129"/>
      <c r="H69" s="149"/>
      <c r="I69" s="116"/>
      <c r="J69" s="116"/>
      <c r="K69" s="116"/>
      <c r="L69" s="582"/>
      <c r="M69" s="116"/>
      <c r="N69" s="116"/>
      <c r="O69" s="582"/>
      <c r="P69" s="116"/>
      <c r="Q69" s="116"/>
      <c r="R69" s="116"/>
      <c r="S69" s="116"/>
      <c r="T69" s="116"/>
      <c r="U69" s="116"/>
      <c r="V69" s="116"/>
      <c r="W69" s="116"/>
      <c r="X69" s="116"/>
    </row>
    <row r="70">
      <c r="A70" s="116"/>
      <c r="B70" s="116"/>
      <c r="C70" s="287"/>
      <c r="D70" s="238"/>
      <c r="E70" s="238"/>
      <c r="F70" s="116"/>
      <c r="G70" s="129"/>
      <c r="H70" s="149"/>
      <c r="I70" s="116"/>
      <c r="J70" s="116"/>
      <c r="K70" s="116"/>
      <c r="L70" s="582"/>
      <c r="M70" s="116"/>
      <c r="N70" s="116"/>
      <c r="O70" s="582"/>
      <c r="P70" s="116"/>
      <c r="Q70" s="116"/>
      <c r="R70" s="116"/>
      <c r="S70" s="116"/>
      <c r="T70" s="116"/>
      <c r="U70" s="116"/>
      <c r="V70" s="116"/>
      <c r="W70" s="116"/>
      <c r="X70" s="116"/>
    </row>
    <row r="71">
      <c r="A71" s="116"/>
      <c r="B71" s="116"/>
      <c r="C71" s="287"/>
      <c r="D71" s="238"/>
      <c r="E71" s="238"/>
      <c r="F71" s="116"/>
      <c r="G71" s="129"/>
      <c r="H71" s="149"/>
      <c r="I71" s="116"/>
      <c r="J71" s="116"/>
      <c r="K71" s="116"/>
      <c r="L71" s="582"/>
      <c r="M71" s="116"/>
      <c r="N71" s="116"/>
      <c r="O71" s="582"/>
      <c r="P71" s="116"/>
      <c r="Q71" s="116"/>
      <c r="R71" s="116"/>
      <c r="S71" s="116"/>
      <c r="T71" s="116"/>
      <c r="U71" s="116"/>
      <c r="V71" s="116"/>
      <c r="W71" s="116"/>
      <c r="X71" s="116"/>
    </row>
    <row r="72">
      <c r="A72" s="116"/>
      <c r="B72" s="116"/>
      <c r="C72" s="287"/>
      <c r="D72" s="238"/>
      <c r="E72" s="238"/>
      <c r="F72" s="116"/>
      <c r="G72" s="129"/>
      <c r="H72" s="149"/>
      <c r="I72" s="116"/>
      <c r="J72" s="116"/>
      <c r="K72" s="116"/>
      <c r="L72" s="582"/>
      <c r="M72" s="116"/>
      <c r="N72" s="116"/>
      <c r="O72" s="582"/>
      <c r="P72" s="116"/>
      <c r="Q72" s="116"/>
      <c r="R72" s="116"/>
      <c r="S72" s="116"/>
      <c r="T72" s="116"/>
      <c r="U72" s="116"/>
      <c r="V72" s="116"/>
      <c r="W72" s="116"/>
      <c r="X72" s="116"/>
    </row>
    <row r="73">
      <c r="A73" s="116"/>
      <c r="B73" s="116"/>
      <c r="C73" s="287"/>
      <c r="D73" s="238"/>
      <c r="E73" s="238"/>
      <c r="F73" s="116"/>
      <c r="G73" s="129"/>
      <c r="H73" s="149"/>
      <c r="I73" s="116"/>
      <c r="J73" s="116"/>
      <c r="K73" s="116"/>
      <c r="L73" s="582"/>
      <c r="M73" s="116"/>
      <c r="N73" s="116"/>
      <c r="O73" s="582"/>
      <c r="P73" s="116"/>
      <c r="Q73" s="116"/>
      <c r="R73" s="116"/>
      <c r="S73" s="116"/>
      <c r="T73" s="116"/>
      <c r="U73" s="116"/>
      <c r="V73" s="116"/>
      <c r="W73" s="116"/>
      <c r="X73" s="116"/>
    </row>
    <row r="74">
      <c r="A74" s="116"/>
      <c r="B74" s="116"/>
      <c r="C74" s="287"/>
      <c r="D74" s="238"/>
      <c r="E74" s="238"/>
      <c r="F74" s="116"/>
      <c r="G74" s="129"/>
      <c r="H74" s="149"/>
      <c r="I74" s="116"/>
      <c r="J74" s="116"/>
      <c r="K74" s="116"/>
      <c r="L74" s="582"/>
      <c r="M74" s="116"/>
      <c r="N74" s="116"/>
      <c r="O74" s="582"/>
      <c r="P74" s="116"/>
      <c r="Q74" s="116"/>
      <c r="R74" s="116"/>
      <c r="S74" s="116"/>
      <c r="T74" s="116"/>
      <c r="U74" s="116"/>
      <c r="V74" s="116"/>
      <c r="W74" s="116"/>
      <c r="X74" s="116"/>
    </row>
    <row r="75">
      <c r="A75" s="116"/>
      <c r="B75" s="116"/>
      <c r="C75" s="287"/>
      <c r="D75" s="238"/>
      <c r="E75" s="238"/>
      <c r="F75" s="116"/>
      <c r="G75" s="129"/>
      <c r="H75" s="149"/>
      <c r="I75" s="116"/>
      <c r="J75" s="116"/>
      <c r="K75" s="116"/>
      <c r="L75" s="582"/>
      <c r="M75" s="116"/>
      <c r="N75" s="116"/>
      <c r="O75" s="582"/>
      <c r="P75" s="116"/>
      <c r="Q75" s="116"/>
      <c r="R75" s="116"/>
      <c r="S75" s="116"/>
      <c r="T75" s="116"/>
      <c r="U75" s="116"/>
      <c r="V75" s="116"/>
      <c r="W75" s="116"/>
      <c r="X75" s="116"/>
    </row>
    <row r="76">
      <c r="A76" s="116"/>
      <c r="B76" s="116"/>
      <c r="C76" s="287"/>
      <c r="D76" s="238"/>
      <c r="E76" s="238"/>
      <c r="F76" s="116"/>
      <c r="G76" s="129"/>
      <c r="H76" s="149"/>
      <c r="I76" s="116"/>
      <c r="J76" s="116"/>
      <c r="K76" s="116"/>
      <c r="L76" s="582"/>
      <c r="M76" s="116"/>
      <c r="N76" s="116"/>
      <c r="O76" s="582"/>
      <c r="P76" s="116"/>
      <c r="Q76" s="116"/>
      <c r="R76" s="116"/>
      <c r="S76" s="116"/>
      <c r="T76" s="116"/>
      <c r="U76" s="116"/>
      <c r="V76" s="116"/>
      <c r="W76" s="116"/>
      <c r="X76" s="116"/>
    </row>
    <row r="77">
      <c r="A77" s="116"/>
      <c r="B77" s="116"/>
      <c r="C77" s="287"/>
      <c r="D77" s="238"/>
      <c r="E77" s="238"/>
      <c r="F77" s="116"/>
      <c r="G77" s="129"/>
      <c r="H77" s="149"/>
      <c r="I77" s="116"/>
      <c r="J77" s="116"/>
      <c r="K77" s="116"/>
      <c r="L77" s="582"/>
      <c r="M77" s="116"/>
      <c r="N77" s="116"/>
      <c r="O77" s="582"/>
      <c r="P77" s="116"/>
      <c r="Q77" s="116"/>
      <c r="R77" s="116"/>
      <c r="S77" s="116"/>
      <c r="T77" s="116"/>
      <c r="U77" s="116"/>
      <c r="V77" s="116"/>
      <c r="W77" s="116"/>
      <c r="X77" s="116"/>
    </row>
    <row r="78">
      <c r="A78" s="116"/>
      <c r="B78" s="116"/>
      <c r="C78" s="287"/>
      <c r="D78" s="238"/>
      <c r="E78" s="238"/>
      <c r="F78" s="116"/>
      <c r="G78" s="129"/>
      <c r="H78" s="149"/>
      <c r="I78" s="116"/>
      <c r="J78" s="116"/>
      <c r="K78" s="116"/>
      <c r="L78" s="582"/>
      <c r="M78" s="116"/>
      <c r="N78" s="116"/>
      <c r="O78" s="582"/>
      <c r="P78" s="116"/>
      <c r="Q78" s="116"/>
      <c r="R78" s="116"/>
      <c r="S78" s="116"/>
      <c r="T78" s="116"/>
      <c r="U78" s="116"/>
      <c r="V78" s="116"/>
      <c r="W78" s="116"/>
      <c r="X78" s="116"/>
    </row>
    <row r="79">
      <c r="A79" s="116"/>
      <c r="B79" s="116"/>
      <c r="C79" s="287"/>
      <c r="D79" s="238"/>
      <c r="E79" s="238"/>
      <c r="F79" s="116"/>
      <c r="G79" s="129"/>
      <c r="H79" s="149"/>
      <c r="I79" s="116"/>
      <c r="J79" s="116"/>
      <c r="K79" s="116"/>
      <c r="L79" s="582"/>
      <c r="M79" s="116"/>
      <c r="N79" s="116"/>
      <c r="O79" s="582"/>
      <c r="P79" s="116"/>
      <c r="Q79" s="116"/>
      <c r="R79" s="116"/>
      <c r="S79" s="116"/>
      <c r="T79" s="116"/>
      <c r="U79" s="116"/>
      <c r="V79" s="116"/>
      <c r="W79" s="116"/>
      <c r="X79" s="116"/>
    </row>
    <row r="80">
      <c r="A80" s="116"/>
      <c r="B80" s="116"/>
      <c r="C80" s="287"/>
      <c r="D80" s="238"/>
      <c r="E80" s="238"/>
      <c r="F80" s="116"/>
      <c r="G80" s="129"/>
      <c r="H80" s="149"/>
      <c r="I80" s="116"/>
      <c r="J80" s="116"/>
      <c r="K80" s="116"/>
      <c r="L80" s="582"/>
      <c r="M80" s="116"/>
      <c r="N80" s="116"/>
      <c r="O80" s="582"/>
      <c r="P80" s="116"/>
      <c r="Q80" s="116"/>
      <c r="R80" s="116"/>
      <c r="S80" s="116"/>
      <c r="T80" s="116"/>
      <c r="U80" s="116"/>
      <c r="V80" s="116"/>
      <c r="W80" s="116"/>
      <c r="X80" s="116"/>
    </row>
    <row r="81">
      <c r="A81" s="116"/>
      <c r="B81" s="116"/>
      <c r="C81" s="287"/>
      <c r="D81" s="238"/>
      <c r="E81" s="238"/>
      <c r="F81" s="116"/>
      <c r="G81" s="129"/>
      <c r="H81" s="149"/>
      <c r="I81" s="116"/>
      <c r="J81" s="116"/>
      <c r="K81" s="116"/>
      <c r="L81" s="582"/>
      <c r="M81" s="116"/>
      <c r="N81" s="116"/>
      <c r="O81" s="582"/>
      <c r="P81" s="116"/>
      <c r="Q81" s="116"/>
      <c r="R81" s="116"/>
      <c r="S81" s="116"/>
      <c r="T81" s="116"/>
      <c r="U81" s="116"/>
      <c r="V81" s="116"/>
      <c r="W81" s="116"/>
      <c r="X81" s="116"/>
    </row>
    <row r="82">
      <c r="A82" s="116"/>
      <c r="B82" s="116"/>
      <c r="C82" s="287"/>
      <c r="D82" s="238"/>
      <c r="E82" s="238"/>
      <c r="F82" s="116"/>
      <c r="G82" s="129"/>
      <c r="H82" s="149"/>
      <c r="I82" s="116"/>
      <c r="J82" s="116"/>
      <c r="K82" s="116"/>
      <c r="L82" s="582"/>
      <c r="M82" s="116"/>
      <c r="N82" s="116"/>
      <c r="O82" s="582"/>
      <c r="P82" s="116"/>
      <c r="Q82" s="116"/>
      <c r="R82" s="116"/>
      <c r="S82" s="116"/>
      <c r="T82" s="116"/>
      <c r="U82" s="116"/>
      <c r="V82" s="116"/>
      <c r="W82" s="116"/>
      <c r="X82" s="116"/>
    </row>
    <row r="83">
      <c r="A83" s="116"/>
      <c r="B83" s="116"/>
      <c r="C83" s="287"/>
      <c r="D83" s="238"/>
      <c r="E83" s="238"/>
      <c r="F83" s="116"/>
      <c r="G83" s="129"/>
      <c r="H83" s="149"/>
      <c r="I83" s="116"/>
      <c r="J83" s="116"/>
      <c r="K83" s="116"/>
      <c r="L83" s="582"/>
      <c r="M83" s="116"/>
      <c r="N83" s="116"/>
      <c r="O83" s="582"/>
      <c r="P83" s="116"/>
      <c r="Q83" s="116"/>
      <c r="R83" s="116"/>
      <c r="S83" s="116"/>
      <c r="T83" s="116"/>
      <c r="U83" s="116"/>
      <c r="V83" s="116"/>
      <c r="W83" s="116"/>
      <c r="X83" s="116"/>
    </row>
    <row r="84">
      <c r="A84" s="116"/>
      <c r="B84" s="116"/>
      <c r="C84" s="287"/>
      <c r="D84" s="238"/>
      <c r="E84" s="238"/>
      <c r="F84" s="116"/>
      <c r="G84" s="129"/>
      <c r="H84" s="149"/>
      <c r="I84" s="116"/>
      <c r="J84" s="116"/>
      <c r="K84" s="116"/>
      <c r="L84" s="582"/>
      <c r="M84" s="116"/>
      <c r="N84" s="116"/>
      <c r="O84" s="582"/>
      <c r="P84" s="116"/>
      <c r="Q84" s="116"/>
      <c r="R84" s="116"/>
      <c r="S84" s="116"/>
      <c r="T84" s="116"/>
      <c r="U84" s="116"/>
      <c r="V84" s="116"/>
      <c r="W84" s="116"/>
      <c r="X84" s="116"/>
    </row>
    <row r="85">
      <c r="A85" s="116"/>
      <c r="B85" s="116"/>
      <c r="C85" s="287"/>
      <c r="D85" s="238"/>
      <c r="E85" s="238"/>
      <c r="F85" s="116"/>
      <c r="G85" s="129"/>
      <c r="H85" s="149"/>
      <c r="I85" s="116"/>
      <c r="J85" s="116"/>
      <c r="K85" s="116"/>
      <c r="L85" s="582"/>
      <c r="M85" s="116"/>
      <c r="N85" s="116"/>
      <c r="O85" s="582"/>
      <c r="P85" s="116"/>
      <c r="Q85" s="116"/>
      <c r="R85" s="116"/>
      <c r="S85" s="116"/>
      <c r="T85" s="116"/>
      <c r="U85" s="116"/>
      <c r="V85" s="116"/>
      <c r="W85" s="116"/>
      <c r="X85" s="116"/>
    </row>
    <row r="86">
      <c r="A86" s="116"/>
      <c r="B86" s="116"/>
      <c r="C86" s="287"/>
      <c r="D86" s="238"/>
      <c r="E86" s="238"/>
      <c r="F86" s="116"/>
      <c r="G86" s="129"/>
      <c r="H86" s="149"/>
      <c r="I86" s="116"/>
      <c r="J86" s="116"/>
      <c r="K86" s="116"/>
      <c r="L86" s="582"/>
      <c r="M86" s="116"/>
      <c r="N86" s="116"/>
      <c r="O86" s="582"/>
      <c r="P86" s="116"/>
      <c r="Q86" s="116"/>
      <c r="R86" s="116"/>
      <c r="S86" s="116"/>
      <c r="T86" s="116"/>
      <c r="U86" s="116"/>
      <c r="V86" s="116"/>
      <c r="W86" s="116"/>
      <c r="X86" s="116"/>
    </row>
    <row r="87">
      <c r="A87" s="116"/>
      <c r="B87" s="116"/>
      <c r="C87" s="287"/>
      <c r="D87" s="238"/>
      <c r="E87" s="238"/>
      <c r="F87" s="116"/>
      <c r="G87" s="129"/>
      <c r="H87" s="149"/>
      <c r="I87" s="116"/>
      <c r="J87" s="116"/>
      <c r="K87" s="116"/>
      <c r="L87" s="582"/>
      <c r="M87" s="116"/>
      <c r="N87" s="116"/>
      <c r="O87" s="582"/>
      <c r="P87" s="116"/>
      <c r="Q87" s="116"/>
      <c r="R87" s="116"/>
      <c r="S87" s="116"/>
      <c r="T87" s="116"/>
      <c r="U87" s="116"/>
      <c r="V87" s="116"/>
      <c r="W87" s="116"/>
      <c r="X87" s="116"/>
    </row>
    <row r="88">
      <c r="A88" s="116"/>
      <c r="B88" s="116"/>
      <c r="C88" s="287"/>
      <c r="D88" s="238"/>
      <c r="E88" s="238"/>
      <c r="F88" s="116"/>
      <c r="G88" s="129"/>
      <c r="H88" s="149"/>
      <c r="I88" s="116"/>
      <c r="J88" s="116"/>
      <c r="K88" s="116"/>
      <c r="L88" s="582"/>
      <c r="M88" s="116"/>
      <c r="N88" s="116"/>
      <c r="O88" s="582"/>
      <c r="P88" s="116"/>
      <c r="Q88" s="116"/>
      <c r="R88" s="116"/>
      <c r="S88" s="116"/>
      <c r="T88" s="116"/>
      <c r="U88" s="116"/>
      <c r="V88" s="116"/>
      <c r="W88" s="116"/>
      <c r="X88" s="116"/>
    </row>
    <row r="89">
      <c r="A89" s="116"/>
      <c r="B89" s="116"/>
      <c r="C89" s="287"/>
      <c r="D89" s="238"/>
      <c r="E89" s="238"/>
      <c r="F89" s="116"/>
      <c r="G89" s="129"/>
      <c r="H89" s="149"/>
      <c r="I89" s="116"/>
      <c r="J89" s="116"/>
      <c r="K89" s="116"/>
      <c r="L89" s="582"/>
      <c r="M89" s="116"/>
      <c r="N89" s="116"/>
      <c r="O89" s="582"/>
      <c r="P89" s="116"/>
      <c r="Q89" s="116"/>
      <c r="R89" s="116"/>
      <c r="S89" s="116"/>
      <c r="T89" s="116"/>
      <c r="U89" s="116"/>
      <c r="V89" s="116"/>
      <c r="W89" s="116"/>
      <c r="X89" s="116"/>
    </row>
    <row r="90">
      <c r="A90" s="116"/>
      <c r="B90" s="116"/>
      <c r="C90" s="287"/>
      <c r="D90" s="238"/>
      <c r="E90" s="238"/>
      <c r="F90" s="116"/>
      <c r="G90" s="129"/>
      <c r="H90" s="149"/>
      <c r="I90" s="116"/>
      <c r="J90" s="116"/>
      <c r="K90" s="116"/>
      <c r="L90" s="582"/>
      <c r="M90" s="116"/>
      <c r="N90" s="116"/>
      <c r="O90" s="582"/>
      <c r="P90" s="116"/>
      <c r="Q90" s="116"/>
      <c r="R90" s="116"/>
      <c r="S90" s="116"/>
      <c r="T90" s="116"/>
      <c r="U90" s="116"/>
      <c r="V90" s="116"/>
      <c r="W90" s="116"/>
      <c r="X90" s="116"/>
    </row>
    <row r="91">
      <c r="A91" s="116"/>
      <c r="B91" s="116"/>
      <c r="C91" s="287"/>
      <c r="D91" s="238"/>
      <c r="E91" s="238"/>
      <c r="F91" s="116"/>
      <c r="G91" s="129"/>
      <c r="H91" s="149"/>
      <c r="I91" s="116"/>
      <c r="J91" s="116"/>
      <c r="K91" s="116"/>
      <c r="L91" s="582"/>
      <c r="M91" s="116"/>
      <c r="N91" s="116"/>
      <c r="O91" s="582"/>
      <c r="P91" s="116"/>
      <c r="Q91" s="116"/>
      <c r="R91" s="116"/>
      <c r="S91" s="116"/>
      <c r="T91" s="116"/>
      <c r="U91" s="116"/>
      <c r="V91" s="116"/>
      <c r="W91" s="116"/>
      <c r="X91" s="116"/>
    </row>
    <row r="92">
      <c r="A92" s="116"/>
      <c r="B92" s="116"/>
      <c r="C92" s="287"/>
      <c r="D92" s="238"/>
      <c r="E92" s="238"/>
      <c r="F92" s="116"/>
      <c r="G92" s="129"/>
      <c r="H92" s="149"/>
      <c r="I92" s="116"/>
      <c r="J92" s="116"/>
      <c r="K92" s="116"/>
      <c r="L92" s="582"/>
      <c r="M92" s="116"/>
      <c r="N92" s="116"/>
      <c r="O92" s="582"/>
      <c r="P92" s="116"/>
      <c r="Q92" s="116"/>
      <c r="R92" s="116"/>
      <c r="S92" s="116"/>
      <c r="T92" s="116"/>
      <c r="U92" s="116"/>
      <c r="V92" s="116"/>
      <c r="W92" s="116"/>
      <c r="X92" s="116"/>
    </row>
    <row r="93">
      <c r="A93" s="116"/>
      <c r="B93" s="116"/>
      <c r="C93" s="287"/>
      <c r="D93" s="238"/>
      <c r="E93" s="238"/>
      <c r="F93" s="116"/>
      <c r="G93" s="129"/>
      <c r="H93" s="149"/>
      <c r="I93" s="116"/>
      <c r="J93" s="116"/>
      <c r="K93" s="116"/>
      <c r="L93" s="582"/>
      <c r="M93" s="116"/>
      <c r="N93" s="116"/>
      <c r="O93" s="582"/>
      <c r="P93" s="116"/>
      <c r="Q93" s="116"/>
      <c r="R93" s="116"/>
      <c r="S93" s="116"/>
      <c r="T93" s="116"/>
      <c r="U93" s="116"/>
      <c r="V93" s="116"/>
      <c r="W93" s="116"/>
      <c r="X93" s="116"/>
    </row>
    <row r="94">
      <c r="A94" s="116"/>
      <c r="B94" s="116"/>
      <c r="C94" s="287"/>
      <c r="D94" s="238"/>
      <c r="E94" s="238"/>
      <c r="F94" s="116"/>
      <c r="G94" s="129"/>
      <c r="H94" s="149"/>
      <c r="I94" s="116"/>
      <c r="J94" s="116"/>
      <c r="K94" s="116"/>
      <c r="L94" s="582"/>
      <c r="M94" s="116"/>
      <c r="N94" s="116"/>
      <c r="O94" s="582"/>
      <c r="P94" s="116"/>
      <c r="Q94" s="116"/>
      <c r="R94" s="116"/>
      <c r="S94" s="116"/>
      <c r="T94" s="116"/>
      <c r="U94" s="116"/>
      <c r="V94" s="116"/>
      <c r="W94" s="116"/>
      <c r="X94" s="116"/>
    </row>
    <row r="95">
      <c r="A95" s="116"/>
      <c r="B95" s="116"/>
      <c r="C95" s="287"/>
      <c r="D95" s="238"/>
      <c r="E95" s="238"/>
      <c r="F95" s="116"/>
      <c r="G95" s="129"/>
      <c r="H95" s="149"/>
      <c r="I95" s="116"/>
      <c r="J95" s="116"/>
      <c r="K95" s="116"/>
      <c r="L95" s="582"/>
      <c r="M95" s="116"/>
      <c r="N95" s="116"/>
      <c r="O95" s="582"/>
      <c r="P95" s="116"/>
      <c r="Q95" s="116"/>
      <c r="R95" s="116"/>
      <c r="S95" s="116"/>
      <c r="T95" s="116"/>
      <c r="U95" s="116"/>
      <c r="V95" s="116"/>
      <c r="W95" s="116"/>
      <c r="X95" s="116"/>
    </row>
    <row r="96">
      <c r="A96" s="116"/>
      <c r="B96" s="116"/>
      <c r="C96" s="287"/>
      <c r="D96" s="238"/>
      <c r="E96" s="238"/>
      <c r="F96" s="116"/>
      <c r="G96" s="129"/>
      <c r="H96" s="149"/>
      <c r="I96" s="116"/>
      <c r="J96" s="116"/>
      <c r="K96" s="116"/>
      <c r="L96" s="582"/>
      <c r="M96" s="116"/>
      <c r="N96" s="116"/>
      <c r="O96" s="582"/>
      <c r="P96" s="116"/>
      <c r="Q96" s="116"/>
      <c r="R96" s="116"/>
      <c r="S96" s="116"/>
      <c r="T96" s="116"/>
      <c r="U96" s="116"/>
      <c r="V96" s="116"/>
      <c r="W96" s="116"/>
      <c r="X96" s="116"/>
    </row>
    <row r="97">
      <c r="A97" s="116"/>
      <c r="B97" s="116"/>
      <c r="C97" s="287"/>
      <c r="D97" s="238"/>
      <c r="E97" s="238"/>
      <c r="F97" s="116"/>
      <c r="G97" s="129"/>
      <c r="H97" s="149"/>
      <c r="I97" s="116"/>
      <c r="J97" s="116"/>
      <c r="K97" s="116"/>
      <c r="L97" s="582"/>
      <c r="M97" s="116"/>
      <c r="N97" s="116"/>
      <c r="O97" s="582"/>
      <c r="P97" s="116"/>
      <c r="Q97" s="116"/>
      <c r="R97" s="116"/>
      <c r="S97" s="116"/>
      <c r="T97" s="116"/>
      <c r="U97" s="116"/>
      <c r="V97" s="116"/>
      <c r="W97" s="116"/>
      <c r="X97" s="116"/>
    </row>
    <row r="98">
      <c r="A98" s="116"/>
      <c r="B98" s="116"/>
      <c r="C98" s="287"/>
      <c r="D98" s="238"/>
      <c r="E98" s="238"/>
      <c r="F98" s="116"/>
      <c r="G98" s="129"/>
      <c r="H98" s="149"/>
      <c r="I98" s="116"/>
      <c r="J98" s="116"/>
      <c r="K98" s="116"/>
      <c r="L98" s="582"/>
      <c r="M98" s="116"/>
      <c r="N98" s="116"/>
      <c r="O98" s="582"/>
      <c r="P98" s="116"/>
      <c r="Q98" s="116"/>
      <c r="R98" s="116"/>
      <c r="S98" s="116"/>
      <c r="T98" s="116"/>
      <c r="U98" s="116"/>
      <c r="V98" s="116"/>
      <c r="W98" s="116"/>
      <c r="X98" s="116"/>
    </row>
    <row r="99">
      <c r="A99" s="116"/>
      <c r="B99" s="116"/>
      <c r="C99" s="287"/>
      <c r="D99" s="238"/>
      <c r="E99" s="238"/>
      <c r="F99" s="116"/>
      <c r="G99" s="129"/>
      <c r="H99" s="149"/>
      <c r="I99" s="116"/>
      <c r="J99" s="116"/>
      <c r="K99" s="116"/>
      <c r="L99" s="582"/>
      <c r="M99" s="116"/>
      <c r="N99" s="116"/>
      <c r="O99" s="582"/>
      <c r="P99" s="116"/>
      <c r="Q99" s="116"/>
      <c r="R99" s="116"/>
      <c r="S99" s="116"/>
      <c r="T99" s="116"/>
      <c r="U99" s="116"/>
      <c r="V99" s="116"/>
      <c r="W99" s="116"/>
      <c r="X99" s="116"/>
    </row>
    <row r="100">
      <c r="A100" s="116"/>
      <c r="B100" s="116"/>
      <c r="C100" s="287"/>
      <c r="D100" s="238"/>
      <c r="E100" s="238"/>
      <c r="F100" s="116"/>
      <c r="G100" s="129"/>
      <c r="H100" s="149"/>
      <c r="I100" s="116"/>
      <c r="J100" s="116"/>
      <c r="K100" s="116"/>
      <c r="L100" s="582"/>
      <c r="M100" s="116"/>
      <c r="N100" s="116"/>
      <c r="O100" s="582"/>
      <c r="P100" s="116"/>
      <c r="Q100" s="116"/>
      <c r="R100" s="116"/>
      <c r="S100" s="116"/>
      <c r="T100" s="116"/>
      <c r="U100" s="116"/>
      <c r="V100" s="116"/>
      <c r="W100" s="116"/>
      <c r="X100" s="116"/>
    </row>
    <row r="101">
      <c r="A101" s="116"/>
      <c r="B101" s="116"/>
      <c r="C101" s="287"/>
      <c r="D101" s="238"/>
      <c r="E101" s="238"/>
      <c r="F101" s="116"/>
      <c r="G101" s="129"/>
      <c r="H101" s="149"/>
      <c r="I101" s="116"/>
      <c r="J101" s="116"/>
      <c r="K101" s="116"/>
      <c r="L101" s="582"/>
      <c r="M101" s="116"/>
      <c r="N101" s="116"/>
      <c r="O101" s="582"/>
      <c r="P101" s="116"/>
      <c r="Q101" s="116"/>
      <c r="R101" s="116"/>
      <c r="S101" s="116"/>
      <c r="T101" s="116"/>
      <c r="U101" s="116"/>
      <c r="V101" s="116"/>
      <c r="W101" s="116"/>
      <c r="X101" s="116"/>
    </row>
    <row r="102">
      <c r="A102" s="116"/>
      <c r="B102" s="116"/>
      <c r="C102" s="287"/>
      <c r="D102" s="238"/>
      <c r="E102" s="238"/>
      <c r="F102" s="116"/>
      <c r="G102" s="129"/>
      <c r="H102" s="149"/>
      <c r="I102" s="116"/>
      <c r="J102" s="116"/>
      <c r="K102" s="116"/>
      <c r="L102" s="582"/>
      <c r="M102" s="116"/>
      <c r="N102" s="116"/>
      <c r="O102" s="582"/>
      <c r="P102" s="116"/>
      <c r="Q102" s="116"/>
      <c r="R102" s="116"/>
      <c r="S102" s="116"/>
      <c r="T102" s="116"/>
      <c r="U102" s="116"/>
      <c r="V102" s="116"/>
      <c r="W102" s="116"/>
      <c r="X102" s="116"/>
    </row>
    <row r="103">
      <c r="A103" s="116"/>
      <c r="B103" s="116"/>
      <c r="C103" s="287"/>
      <c r="D103" s="238"/>
      <c r="E103" s="238"/>
      <c r="F103" s="116"/>
      <c r="G103" s="129"/>
      <c r="H103" s="149"/>
      <c r="I103" s="116"/>
      <c r="J103" s="116"/>
      <c r="K103" s="116"/>
      <c r="L103" s="582"/>
      <c r="M103" s="116"/>
      <c r="N103" s="116"/>
      <c r="O103" s="582"/>
      <c r="P103" s="116"/>
      <c r="Q103" s="116"/>
      <c r="R103" s="116"/>
      <c r="S103" s="116"/>
      <c r="T103" s="116"/>
      <c r="U103" s="116"/>
      <c r="V103" s="116"/>
      <c r="W103" s="116"/>
      <c r="X103" s="116"/>
    </row>
    <row r="104">
      <c r="A104" s="116"/>
      <c r="B104" s="116"/>
      <c r="C104" s="287"/>
      <c r="D104" s="238"/>
      <c r="E104" s="238"/>
      <c r="F104" s="116"/>
      <c r="G104" s="129"/>
      <c r="H104" s="149"/>
      <c r="I104" s="116"/>
      <c r="J104" s="116"/>
      <c r="K104" s="116"/>
      <c r="L104" s="582"/>
      <c r="M104" s="116"/>
      <c r="N104" s="116"/>
      <c r="O104" s="582"/>
      <c r="P104" s="116"/>
      <c r="Q104" s="116"/>
      <c r="R104" s="116"/>
      <c r="S104" s="116"/>
      <c r="T104" s="116"/>
      <c r="U104" s="116"/>
      <c r="V104" s="116"/>
      <c r="W104" s="116"/>
      <c r="X104" s="116"/>
    </row>
    <row r="105">
      <c r="A105" s="116"/>
      <c r="B105" s="116"/>
      <c r="C105" s="287"/>
      <c r="D105" s="238"/>
      <c r="E105" s="238"/>
      <c r="F105" s="116"/>
      <c r="G105" s="129"/>
      <c r="H105" s="149"/>
      <c r="I105" s="116"/>
      <c r="J105" s="116"/>
      <c r="K105" s="116"/>
      <c r="L105" s="582"/>
      <c r="M105" s="116"/>
      <c r="N105" s="116"/>
      <c r="O105" s="582"/>
      <c r="P105" s="116"/>
      <c r="Q105" s="116"/>
      <c r="R105" s="116"/>
      <c r="S105" s="116"/>
      <c r="T105" s="116"/>
      <c r="U105" s="116"/>
      <c r="V105" s="116"/>
      <c r="W105" s="116"/>
      <c r="X105" s="116"/>
    </row>
    <row r="106">
      <c r="A106" s="116"/>
      <c r="B106" s="116"/>
      <c r="C106" s="287"/>
      <c r="D106" s="238"/>
      <c r="E106" s="238"/>
      <c r="F106" s="116"/>
      <c r="G106" s="129"/>
      <c r="H106" s="149"/>
      <c r="I106" s="116"/>
      <c r="J106" s="116"/>
      <c r="K106" s="116"/>
      <c r="L106" s="582"/>
      <c r="M106" s="116"/>
      <c r="N106" s="116"/>
      <c r="O106" s="582"/>
      <c r="P106" s="116"/>
      <c r="Q106" s="116"/>
      <c r="R106" s="116"/>
      <c r="S106" s="116"/>
      <c r="T106" s="116"/>
      <c r="U106" s="116"/>
      <c r="V106" s="116"/>
      <c r="W106" s="116"/>
      <c r="X106" s="116"/>
    </row>
    <row r="107">
      <c r="A107" s="116"/>
      <c r="B107" s="116"/>
      <c r="C107" s="287"/>
      <c r="D107" s="238"/>
      <c r="E107" s="238"/>
      <c r="F107" s="116"/>
      <c r="G107" s="129"/>
      <c r="H107" s="149"/>
      <c r="I107" s="116"/>
      <c r="J107" s="116"/>
      <c r="K107" s="116"/>
      <c r="L107" s="582"/>
      <c r="M107" s="116"/>
      <c r="N107" s="116"/>
      <c r="O107" s="582"/>
      <c r="P107" s="116"/>
      <c r="Q107" s="116"/>
      <c r="R107" s="116"/>
      <c r="S107" s="116"/>
      <c r="T107" s="116"/>
      <c r="U107" s="116"/>
      <c r="V107" s="116"/>
      <c r="W107" s="116"/>
      <c r="X107" s="116"/>
    </row>
    <row r="108">
      <c r="A108" s="116"/>
      <c r="B108" s="116"/>
      <c r="C108" s="287"/>
      <c r="D108" s="238"/>
      <c r="E108" s="238"/>
      <c r="F108" s="116"/>
      <c r="G108" s="129"/>
      <c r="H108" s="149"/>
      <c r="I108" s="116"/>
      <c r="J108" s="116"/>
      <c r="K108" s="116"/>
      <c r="L108" s="582"/>
      <c r="M108" s="116"/>
      <c r="N108" s="116"/>
      <c r="O108" s="582"/>
      <c r="P108" s="116"/>
      <c r="Q108" s="116"/>
      <c r="R108" s="116"/>
      <c r="S108" s="116"/>
      <c r="T108" s="116"/>
      <c r="U108" s="116"/>
      <c r="V108" s="116"/>
      <c r="W108" s="116"/>
      <c r="X108" s="116"/>
    </row>
    <row r="109">
      <c r="A109" s="116"/>
      <c r="B109" s="116"/>
      <c r="C109" s="287"/>
      <c r="D109" s="238"/>
      <c r="E109" s="238"/>
      <c r="F109" s="116"/>
      <c r="G109" s="129"/>
      <c r="H109" s="149"/>
      <c r="I109" s="116"/>
      <c r="J109" s="116"/>
      <c r="K109" s="116"/>
      <c r="L109" s="582"/>
      <c r="M109" s="116"/>
      <c r="N109" s="116"/>
      <c r="O109" s="582"/>
      <c r="P109" s="116"/>
      <c r="Q109" s="116"/>
      <c r="R109" s="116"/>
      <c r="S109" s="116"/>
      <c r="T109" s="116"/>
      <c r="U109" s="116"/>
      <c r="V109" s="116"/>
      <c r="W109" s="116"/>
      <c r="X109" s="116"/>
    </row>
    <row r="110">
      <c r="A110" s="116"/>
      <c r="B110" s="116"/>
      <c r="C110" s="287"/>
      <c r="D110" s="238"/>
      <c r="E110" s="238"/>
      <c r="F110" s="116"/>
      <c r="G110" s="129"/>
      <c r="H110" s="149"/>
      <c r="I110" s="116"/>
      <c r="J110" s="116"/>
      <c r="K110" s="116"/>
      <c r="L110" s="582"/>
      <c r="M110" s="116"/>
      <c r="N110" s="116"/>
      <c r="O110" s="582"/>
      <c r="P110" s="116"/>
      <c r="Q110" s="116"/>
      <c r="R110" s="116"/>
      <c r="S110" s="116"/>
      <c r="T110" s="116"/>
      <c r="U110" s="116"/>
      <c r="V110" s="116"/>
      <c r="W110" s="116"/>
      <c r="X110" s="116"/>
    </row>
    <row r="111">
      <c r="A111" s="116"/>
      <c r="B111" s="116"/>
      <c r="C111" s="287"/>
      <c r="D111" s="238"/>
      <c r="E111" s="238"/>
      <c r="F111" s="116"/>
      <c r="G111" s="129"/>
      <c r="H111" s="149"/>
      <c r="I111" s="116"/>
      <c r="J111" s="116"/>
      <c r="K111" s="116"/>
      <c r="L111" s="582"/>
      <c r="M111" s="116"/>
      <c r="N111" s="116"/>
      <c r="O111" s="582"/>
      <c r="P111" s="116"/>
      <c r="Q111" s="116"/>
      <c r="R111" s="116"/>
      <c r="S111" s="116"/>
      <c r="T111" s="116"/>
      <c r="U111" s="116"/>
      <c r="V111" s="116"/>
      <c r="W111" s="116"/>
      <c r="X111" s="116"/>
    </row>
    <row r="112">
      <c r="A112" s="116"/>
      <c r="B112" s="116"/>
      <c r="C112" s="287"/>
      <c r="D112" s="238"/>
      <c r="E112" s="238"/>
      <c r="F112" s="116"/>
      <c r="G112" s="129"/>
      <c r="H112" s="149"/>
      <c r="I112" s="116"/>
      <c r="J112" s="116"/>
      <c r="K112" s="116"/>
      <c r="L112" s="582"/>
      <c r="M112" s="116"/>
      <c r="N112" s="116"/>
      <c r="O112" s="582"/>
      <c r="P112" s="116"/>
      <c r="Q112" s="116"/>
      <c r="R112" s="116"/>
      <c r="S112" s="116"/>
      <c r="T112" s="116"/>
      <c r="U112" s="116"/>
      <c r="V112" s="116"/>
      <c r="W112" s="116"/>
      <c r="X112" s="116"/>
    </row>
    <row r="113">
      <c r="A113" s="116"/>
      <c r="B113" s="116"/>
      <c r="C113" s="287"/>
      <c r="D113" s="238"/>
      <c r="E113" s="238"/>
      <c r="F113" s="116"/>
      <c r="G113" s="129"/>
      <c r="H113" s="149"/>
      <c r="I113" s="116"/>
      <c r="J113" s="116"/>
      <c r="K113" s="116"/>
      <c r="L113" s="582"/>
      <c r="M113" s="116"/>
      <c r="N113" s="116"/>
      <c r="O113" s="582"/>
      <c r="P113" s="116"/>
      <c r="Q113" s="116"/>
      <c r="R113" s="116"/>
      <c r="S113" s="116"/>
      <c r="T113" s="116"/>
      <c r="U113" s="116"/>
      <c r="V113" s="116"/>
      <c r="W113" s="116"/>
      <c r="X113" s="116"/>
    </row>
    <row r="114">
      <c r="A114" s="116"/>
      <c r="B114" s="116"/>
      <c r="C114" s="287"/>
      <c r="D114" s="238"/>
      <c r="E114" s="238"/>
      <c r="F114" s="116"/>
      <c r="G114" s="129"/>
      <c r="H114" s="149"/>
      <c r="I114" s="116"/>
      <c r="J114" s="116"/>
      <c r="K114" s="116"/>
      <c r="L114" s="582"/>
      <c r="M114" s="116"/>
      <c r="N114" s="116"/>
      <c r="O114" s="582"/>
      <c r="P114" s="116"/>
      <c r="Q114" s="116"/>
      <c r="R114" s="116"/>
      <c r="S114" s="116"/>
      <c r="T114" s="116"/>
      <c r="U114" s="116"/>
      <c r="V114" s="116"/>
      <c r="W114" s="116"/>
      <c r="X114" s="116"/>
    </row>
    <row r="115">
      <c r="A115" s="116"/>
      <c r="B115" s="116"/>
      <c r="C115" s="287"/>
      <c r="D115" s="238"/>
      <c r="E115" s="238"/>
      <c r="F115" s="116"/>
      <c r="G115" s="129"/>
      <c r="H115" s="149"/>
      <c r="I115" s="116"/>
      <c r="J115" s="116"/>
      <c r="K115" s="116"/>
      <c r="L115" s="582"/>
      <c r="M115" s="116"/>
      <c r="N115" s="116"/>
      <c r="O115" s="582"/>
      <c r="P115" s="116"/>
      <c r="Q115" s="116"/>
      <c r="R115" s="116"/>
      <c r="S115" s="116"/>
      <c r="T115" s="116"/>
      <c r="U115" s="116"/>
      <c r="V115" s="116"/>
      <c r="W115" s="116"/>
      <c r="X115" s="116"/>
    </row>
    <row r="116">
      <c r="A116" s="116"/>
      <c r="B116" s="116"/>
      <c r="C116" s="287"/>
      <c r="D116" s="238"/>
      <c r="E116" s="238"/>
      <c r="F116" s="116"/>
      <c r="G116" s="129"/>
      <c r="H116" s="149"/>
      <c r="I116" s="116"/>
      <c r="J116" s="116"/>
      <c r="K116" s="116"/>
      <c r="L116" s="582"/>
      <c r="M116" s="116"/>
      <c r="N116" s="116"/>
      <c r="O116" s="582"/>
      <c r="P116" s="116"/>
      <c r="Q116" s="116"/>
      <c r="R116" s="116"/>
      <c r="S116" s="116"/>
      <c r="T116" s="116"/>
      <c r="U116" s="116"/>
      <c r="V116" s="116"/>
      <c r="W116" s="116"/>
      <c r="X116" s="116"/>
    </row>
    <row r="117">
      <c r="A117" s="116"/>
      <c r="B117" s="116"/>
      <c r="C117" s="287"/>
      <c r="D117" s="238"/>
      <c r="E117" s="238"/>
      <c r="F117" s="116"/>
      <c r="G117" s="129"/>
      <c r="H117" s="149"/>
      <c r="I117" s="116"/>
      <c r="J117" s="116"/>
      <c r="K117" s="116"/>
      <c r="L117" s="582"/>
      <c r="M117" s="116"/>
      <c r="N117" s="116"/>
      <c r="O117" s="582"/>
      <c r="P117" s="116"/>
      <c r="Q117" s="116"/>
      <c r="R117" s="116"/>
      <c r="S117" s="116"/>
      <c r="T117" s="116"/>
      <c r="U117" s="116"/>
      <c r="V117" s="116"/>
      <c r="W117" s="116"/>
      <c r="X117" s="116"/>
    </row>
    <row r="118">
      <c r="A118" s="116"/>
      <c r="B118" s="116"/>
      <c r="C118" s="287"/>
      <c r="D118" s="238"/>
      <c r="E118" s="238"/>
      <c r="F118" s="116"/>
      <c r="G118" s="129"/>
      <c r="H118" s="149"/>
      <c r="I118" s="116"/>
      <c r="J118" s="116"/>
      <c r="K118" s="116"/>
      <c r="L118" s="582"/>
      <c r="M118" s="116"/>
      <c r="N118" s="116"/>
      <c r="O118" s="582"/>
      <c r="P118" s="116"/>
      <c r="Q118" s="116"/>
      <c r="R118" s="116"/>
      <c r="S118" s="116"/>
      <c r="T118" s="116"/>
      <c r="U118" s="116"/>
      <c r="V118" s="116"/>
      <c r="W118" s="116"/>
      <c r="X118" s="116"/>
    </row>
    <row r="119">
      <c r="A119" s="116"/>
      <c r="B119" s="116"/>
      <c r="C119" s="287"/>
      <c r="D119" s="238"/>
      <c r="E119" s="238"/>
      <c r="F119" s="116"/>
      <c r="G119" s="129"/>
      <c r="H119" s="149"/>
      <c r="I119" s="116"/>
      <c r="J119" s="116"/>
      <c r="K119" s="116"/>
      <c r="L119" s="582"/>
      <c r="M119" s="116"/>
      <c r="N119" s="116"/>
      <c r="O119" s="582"/>
      <c r="P119" s="116"/>
      <c r="Q119" s="116"/>
      <c r="R119" s="116"/>
      <c r="S119" s="116"/>
      <c r="T119" s="116"/>
      <c r="U119" s="116"/>
      <c r="V119" s="116"/>
      <c r="W119" s="116"/>
      <c r="X119" s="116"/>
    </row>
    <row r="120">
      <c r="A120" s="116"/>
      <c r="B120" s="116"/>
      <c r="C120" s="287"/>
      <c r="D120" s="238"/>
      <c r="E120" s="238"/>
      <c r="F120" s="116"/>
      <c r="G120" s="129"/>
      <c r="H120" s="149"/>
      <c r="I120" s="116"/>
      <c r="J120" s="116"/>
      <c r="K120" s="116"/>
      <c r="L120" s="582"/>
      <c r="M120" s="116"/>
      <c r="N120" s="116"/>
      <c r="O120" s="582"/>
      <c r="P120" s="116"/>
      <c r="Q120" s="116"/>
      <c r="R120" s="116"/>
      <c r="S120" s="116"/>
      <c r="T120" s="116"/>
      <c r="U120" s="116"/>
      <c r="V120" s="116"/>
      <c r="W120" s="116"/>
      <c r="X120" s="116"/>
    </row>
    <row r="121">
      <c r="A121" s="116"/>
      <c r="B121" s="116"/>
      <c r="C121" s="287"/>
      <c r="D121" s="238"/>
      <c r="E121" s="238"/>
      <c r="F121" s="116"/>
      <c r="G121" s="129"/>
      <c r="H121" s="149"/>
      <c r="I121" s="116"/>
      <c r="J121" s="116"/>
      <c r="K121" s="116"/>
      <c r="L121" s="582"/>
      <c r="M121" s="116"/>
      <c r="N121" s="116"/>
      <c r="O121" s="582"/>
      <c r="P121" s="116"/>
      <c r="Q121" s="116"/>
      <c r="R121" s="116"/>
      <c r="S121" s="116"/>
      <c r="T121" s="116"/>
      <c r="U121" s="116"/>
      <c r="V121" s="116"/>
      <c r="W121" s="116"/>
      <c r="X121" s="116"/>
    </row>
    <row r="122">
      <c r="A122" s="116"/>
      <c r="B122" s="116"/>
      <c r="C122" s="287"/>
      <c r="D122" s="238"/>
      <c r="E122" s="238"/>
      <c r="F122" s="116"/>
      <c r="G122" s="129"/>
      <c r="H122" s="149"/>
      <c r="I122" s="116"/>
      <c r="J122" s="116"/>
      <c r="K122" s="116"/>
      <c r="L122" s="582"/>
      <c r="M122" s="116"/>
      <c r="N122" s="116"/>
      <c r="O122" s="582"/>
      <c r="P122" s="116"/>
      <c r="Q122" s="116"/>
      <c r="R122" s="116"/>
      <c r="S122" s="116"/>
      <c r="T122" s="116"/>
      <c r="U122" s="116"/>
      <c r="V122" s="116"/>
      <c r="W122" s="116"/>
      <c r="X122" s="116"/>
    </row>
    <row r="123">
      <c r="A123" s="116"/>
      <c r="B123" s="116"/>
      <c r="C123" s="287"/>
      <c r="D123" s="238"/>
      <c r="E123" s="238"/>
      <c r="F123" s="116"/>
      <c r="G123" s="129"/>
      <c r="H123" s="149"/>
      <c r="I123" s="116"/>
      <c r="J123" s="116"/>
      <c r="K123" s="116"/>
      <c r="L123" s="582"/>
      <c r="M123" s="116"/>
      <c r="N123" s="116"/>
      <c r="O123" s="582"/>
      <c r="P123" s="116"/>
      <c r="Q123" s="116"/>
      <c r="R123" s="116"/>
      <c r="S123" s="116"/>
      <c r="T123" s="116"/>
      <c r="U123" s="116"/>
      <c r="V123" s="116"/>
      <c r="W123" s="116"/>
      <c r="X123" s="116"/>
    </row>
    <row r="124">
      <c r="A124" s="116"/>
      <c r="B124" s="116"/>
      <c r="C124" s="287"/>
      <c r="D124" s="238"/>
      <c r="E124" s="238"/>
      <c r="F124" s="116"/>
      <c r="G124" s="129"/>
      <c r="H124" s="149"/>
      <c r="I124" s="116"/>
      <c r="J124" s="116"/>
      <c r="K124" s="116"/>
      <c r="L124" s="582"/>
      <c r="M124" s="116"/>
      <c r="N124" s="116"/>
      <c r="O124" s="582"/>
      <c r="P124" s="116"/>
      <c r="Q124" s="116"/>
      <c r="R124" s="116"/>
      <c r="S124" s="116"/>
      <c r="T124" s="116"/>
      <c r="U124" s="116"/>
      <c r="V124" s="116"/>
      <c r="W124" s="116"/>
      <c r="X124" s="116"/>
    </row>
    <row r="125">
      <c r="A125" s="116"/>
      <c r="B125" s="116"/>
      <c r="C125" s="287"/>
      <c r="D125" s="238"/>
      <c r="E125" s="238"/>
      <c r="F125" s="116"/>
      <c r="G125" s="129"/>
      <c r="H125" s="149"/>
      <c r="I125" s="116"/>
      <c r="J125" s="116"/>
      <c r="K125" s="116"/>
      <c r="L125" s="582"/>
      <c r="M125" s="116"/>
      <c r="N125" s="116"/>
      <c r="O125" s="582"/>
      <c r="P125" s="116"/>
      <c r="Q125" s="116"/>
      <c r="R125" s="116"/>
      <c r="S125" s="116"/>
      <c r="T125" s="116"/>
      <c r="U125" s="116"/>
      <c r="V125" s="116"/>
      <c r="W125" s="116"/>
      <c r="X125" s="116"/>
    </row>
    <row r="126">
      <c r="A126" s="116"/>
      <c r="B126" s="116"/>
      <c r="C126" s="287"/>
      <c r="D126" s="238"/>
      <c r="E126" s="238"/>
      <c r="F126" s="116"/>
      <c r="G126" s="129"/>
      <c r="H126" s="149"/>
      <c r="I126" s="116"/>
      <c r="J126" s="116"/>
      <c r="K126" s="116"/>
      <c r="L126" s="582"/>
      <c r="M126" s="116"/>
      <c r="N126" s="116"/>
      <c r="O126" s="582"/>
      <c r="P126" s="116"/>
      <c r="Q126" s="116"/>
      <c r="R126" s="116"/>
      <c r="S126" s="116"/>
      <c r="T126" s="116"/>
      <c r="U126" s="116"/>
      <c r="V126" s="116"/>
      <c r="W126" s="116"/>
      <c r="X126" s="116"/>
    </row>
    <row r="127">
      <c r="A127" s="116"/>
      <c r="B127" s="116"/>
      <c r="C127" s="287"/>
      <c r="D127" s="238"/>
      <c r="E127" s="238"/>
      <c r="F127" s="116"/>
      <c r="G127" s="129"/>
      <c r="H127" s="149"/>
      <c r="I127" s="116"/>
      <c r="J127" s="116"/>
      <c r="K127" s="116"/>
      <c r="L127" s="582"/>
      <c r="M127" s="116"/>
      <c r="N127" s="116"/>
      <c r="O127" s="582"/>
      <c r="P127" s="116"/>
      <c r="Q127" s="116"/>
      <c r="R127" s="116"/>
      <c r="S127" s="116"/>
      <c r="T127" s="116"/>
      <c r="U127" s="116"/>
      <c r="V127" s="116"/>
      <c r="W127" s="116"/>
      <c r="X127" s="116"/>
    </row>
    <row r="128">
      <c r="A128" s="116"/>
      <c r="B128" s="116"/>
      <c r="C128" s="287"/>
      <c r="D128" s="238"/>
      <c r="E128" s="238"/>
      <c r="F128" s="116"/>
      <c r="G128" s="129"/>
      <c r="H128" s="149"/>
      <c r="I128" s="116"/>
      <c r="J128" s="116"/>
      <c r="K128" s="116"/>
      <c r="L128" s="582"/>
      <c r="M128" s="116"/>
      <c r="N128" s="116"/>
      <c r="O128" s="582"/>
      <c r="P128" s="116"/>
      <c r="Q128" s="116"/>
      <c r="R128" s="116"/>
      <c r="S128" s="116"/>
      <c r="T128" s="116"/>
      <c r="U128" s="116"/>
      <c r="V128" s="116"/>
      <c r="W128" s="116"/>
      <c r="X128" s="116"/>
    </row>
    <row r="129">
      <c r="A129" s="116"/>
      <c r="B129" s="116"/>
      <c r="C129" s="287"/>
      <c r="D129" s="238"/>
      <c r="E129" s="238"/>
      <c r="F129" s="116"/>
      <c r="G129" s="129"/>
      <c r="H129" s="149"/>
      <c r="I129" s="116"/>
      <c r="J129" s="116"/>
      <c r="K129" s="116"/>
      <c r="L129" s="582"/>
      <c r="M129" s="116"/>
      <c r="N129" s="116"/>
      <c r="O129" s="582"/>
      <c r="P129" s="116"/>
      <c r="Q129" s="116"/>
      <c r="R129" s="116"/>
      <c r="S129" s="116"/>
      <c r="T129" s="116"/>
      <c r="U129" s="116"/>
      <c r="V129" s="116"/>
      <c r="W129" s="116"/>
      <c r="X129" s="116"/>
    </row>
    <row r="130">
      <c r="A130" s="116"/>
      <c r="B130" s="116"/>
      <c r="C130" s="287"/>
      <c r="D130" s="238"/>
      <c r="E130" s="238"/>
      <c r="F130" s="116"/>
      <c r="G130" s="129"/>
      <c r="H130" s="149"/>
      <c r="I130" s="116"/>
      <c r="J130" s="116"/>
      <c r="K130" s="116"/>
      <c r="L130" s="582"/>
      <c r="M130" s="116"/>
      <c r="N130" s="116"/>
      <c r="O130" s="582"/>
      <c r="P130" s="116"/>
      <c r="Q130" s="116"/>
      <c r="R130" s="116"/>
      <c r="S130" s="116"/>
      <c r="T130" s="116"/>
      <c r="U130" s="116"/>
      <c r="V130" s="116"/>
      <c r="W130" s="116"/>
      <c r="X130" s="116"/>
    </row>
    <row r="131">
      <c r="A131" s="116"/>
      <c r="B131" s="116"/>
      <c r="C131" s="287"/>
      <c r="D131" s="238"/>
      <c r="E131" s="238"/>
      <c r="F131" s="116"/>
      <c r="G131" s="129"/>
      <c r="H131" s="149"/>
      <c r="I131" s="116"/>
      <c r="J131" s="116"/>
      <c r="K131" s="116"/>
      <c r="L131" s="582"/>
      <c r="M131" s="116"/>
      <c r="N131" s="116"/>
      <c r="O131" s="582"/>
      <c r="P131" s="116"/>
      <c r="Q131" s="116"/>
      <c r="R131" s="116"/>
      <c r="S131" s="116"/>
      <c r="T131" s="116"/>
      <c r="U131" s="116"/>
      <c r="V131" s="116"/>
      <c r="W131" s="116"/>
      <c r="X131" s="116"/>
    </row>
    <row r="132">
      <c r="A132" s="116"/>
      <c r="B132" s="116"/>
      <c r="C132" s="287"/>
      <c r="D132" s="238"/>
      <c r="E132" s="238"/>
      <c r="F132" s="116"/>
      <c r="G132" s="129"/>
      <c r="H132" s="149"/>
      <c r="I132" s="116"/>
      <c r="J132" s="116"/>
      <c r="K132" s="116"/>
      <c r="L132" s="582"/>
      <c r="M132" s="116"/>
      <c r="N132" s="116"/>
      <c r="O132" s="582"/>
      <c r="P132" s="116"/>
      <c r="Q132" s="116"/>
      <c r="R132" s="116"/>
      <c r="S132" s="116"/>
      <c r="T132" s="116"/>
      <c r="U132" s="116"/>
      <c r="V132" s="116"/>
      <c r="W132" s="116"/>
      <c r="X132" s="116"/>
    </row>
    <row r="133">
      <c r="A133" s="116"/>
      <c r="B133" s="116"/>
      <c r="C133" s="287"/>
      <c r="D133" s="238"/>
      <c r="E133" s="238"/>
      <c r="F133" s="116"/>
      <c r="G133" s="129"/>
      <c r="H133" s="149"/>
      <c r="I133" s="116"/>
      <c r="J133" s="116"/>
      <c r="K133" s="116"/>
      <c r="L133" s="582"/>
      <c r="M133" s="116"/>
      <c r="N133" s="116"/>
      <c r="O133" s="582"/>
      <c r="P133" s="116"/>
      <c r="Q133" s="116"/>
      <c r="R133" s="116"/>
      <c r="S133" s="116"/>
      <c r="T133" s="116"/>
      <c r="U133" s="116"/>
      <c r="V133" s="116"/>
      <c r="W133" s="116"/>
      <c r="X133" s="116"/>
    </row>
    <row r="134">
      <c r="A134" s="116"/>
      <c r="B134" s="116"/>
      <c r="C134" s="287"/>
      <c r="D134" s="238"/>
      <c r="E134" s="238"/>
      <c r="F134" s="116"/>
      <c r="G134" s="129"/>
      <c r="H134" s="149"/>
      <c r="I134" s="116"/>
      <c r="J134" s="116"/>
      <c r="K134" s="116"/>
      <c r="L134" s="582"/>
      <c r="M134" s="116"/>
      <c r="N134" s="116"/>
      <c r="O134" s="582"/>
      <c r="P134" s="116"/>
      <c r="Q134" s="116"/>
      <c r="R134" s="116"/>
      <c r="S134" s="116"/>
      <c r="T134" s="116"/>
      <c r="U134" s="116"/>
      <c r="V134" s="116"/>
      <c r="W134" s="116"/>
      <c r="X134" s="116"/>
    </row>
    <row r="135">
      <c r="A135" s="116"/>
      <c r="B135" s="116"/>
      <c r="C135" s="287"/>
      <c r="D135" s="238"/>
      <c r="E135" s="238"/>
      <c r="F135" s="116"/>
      <c r="G135" s="129"/>
      <c r="H135" s="149"/>
      <c r="I135" s="116"/>
      <c r="J135" s="116"/>
      <c r="K135" s="116"/>
      <c r="L135" s="582"/>
      <c r="M135" s="116"/>
      <c r="N135" s="116"/>
      <c r="O135" s="582"/>
      <c r="P135" s="116"/>
      <c r="Q135" s="116"/>
      <c r="R135" s="116"/>
      <c r="S135" s="116"/>
      <c r="T135" s="116"/>
      <c r="U135" s="116"/>
      <c r="V135" s="116"/>
      <c r="W135" s="116"/>
      <c r="X135" s="116"/>
    </row>
    <row r="136">
      <c r="A136" s="116"/>
      <c r="B136" s="116"/>
      <c r="C136" s="287"/>
      <c r="D136" s="238"/>
      <c r="E136" s="238"/>
      <c r="F136" s="116"/>
      <c r="G136" s="129"/>
      <c r="H136" s="149"/>
      <c r="I136" s="116"/>
      <c r="J136" s="116"/>
      <c r="K136" s="116"/>
      <c r="L136" s="582"/>
      <c r="M136" s="116"/>
      <c r="N136" s="116"/>
      <c r="O136" s="582"/>
      <c r="P136" s="116"/>
      <c r="Q136" s="116"/>
      <c r="R136" s="116"/>
      <c r="S136" s="116"/>
      <c r="T136" s="116"/>
      <c r="U136" s="116"/>
      <c r="V136" s="116"/>
      <c r="W136" s="116"/>
      <c r="X136" s="116"/>
    </row>
    <row r="137">
      <c r="A137" s="116"/>
      <c r="B137" s="116"/>
      <c r="C137" s="287"/>
      <c r="D137" s="238"/>
      <c r="E137" s="238"/>
      <c r="F137" s="116"/>
      <c r="G137" s="129"/>
      <c r="H137" s="149"/>
      <c r="I137" s="116"/>
      <c r="J137" s="116"/>
      <c r="K137" s="116"/>
      <c r="L137" s="582"/>
      <c r="M137" s="116"/>
      <c r="N137" s="116"/>
      <c r="O137" s="582"/>
      <c r="P137" s="116"/>
      <c r="Q137" s="116"/>
      <c r="R137" s="116"/>
      <c r="S137" s="116"/>
      <c r="T137" s="116"/>
      <c r="U137" s="116"/>
      <c r="V137" s="116"/>
      <c r="W137" s="116"/>
      <c r="X137" s="116"/>
    </row>
    <row r="138">
      <c r="A138" s="116"/>
      <c r="B138" s="116"/>
      <c r="C138" s="287"/>
      <c r="D138" s="238"/>
      <c r="E138" s="238"/>
      <c r="F138" s="116"/>
      <c r="G138" s="129"/>
      <c r="H138" s="149"/>
      <c r="I138" s="116"/>
      <c r="J138" s="116"/>
      <c r="K138" s="116"/>
      <c r="L138" s="582"/>
      <c r="M138" s="116"/>
      <c r="N138" s="116"/>
      <c r="O138" s="582"/>
      <c r="P138" s="116"/>
      <c r="Q138" s="116"/>
      <c r="R138" s="116"/>
      <c r="S138" s="116"/>
      <c r="T138" s="116"/>
      <c r="U138" s="116"/>
      <c r="V138" s="116"/>
      <c r="W138" s="116"/>
      <c r="X138" s="116"/>
    </row>
    <row r="139">
      <c r="A139" s="116"/>
      <c r="B139" s="116"/>
      <c r="C139" s="287"/>
      <c r="D139" s="238"/>
      <c r="E139" s="238"/>
      <c r="F139" s="116"/>
      <c r="G139" s="129"/>
      <c r="H139" s="149"/>
      <c r="I139" s="116"/>
      <c r="J139" s="116"/>
      <c r="K139" s="116"/>
      <c r="L139" s="582"/>
      <c r="M139" s="116"/>
      <c r="N139" s="116"/>
      <c r="O139" s="582"/>
      <c r="P139" s="116"/>
      <c r="Q139" s="116"/>
      <c r="R139" s="116"/>
      <c r="S139" s="116"/>
      <c r="T139" s="116"/>
      <c r="U139" s="116"/>
      <c r="V139" s="116"/>
      <c r="W139" s="116"/>
      <c r="X139" s="116"/>
    </row>
    <row r="140">
      <c r="A140" s="116"/>
      <c r="B140" s="116"/>
      <c r="C140" s="287"/>
      <c r="D140" s="238"/>
      <c r="E140" s="238"/>
      <c r="F140" s="116"/>
      <c r="G140" s="129"/>
      <c r="H140" s="149"/>
      <c r="I140" s="116"/>
      <c r="J140" s="116"/>
      <c r="K140" s="116"/>
      <c r="L140" s="582"/>
      <c r="M140" s="116"/>
      <c r="N140" s="116"/>
      <c r="O140" s="582"/>
      <c r="P140" s="116"/>
      <c r="Q140" s="116"/>
      <c r="R140" s="116"/>
      <c r="S140" s="116"/>
      <c r="T140" s="116"/>
      <c r="U140" s="116"/>
      <c r="V140" s="116"/>
      <c r="W140" s="116"/>
      <c r="X140" s="116"/>
    </row>
    <row r="141">
      <c r="A141" s="116"/>
      <c r="B141" s="116"/>
      <c r="C141" s="287"/>
      <c r="D141" s="238"/>
      <c r="E141" s="238"/>
      <c r="F141" s="116"/>
      <c r="G141" s="129"/>
      <c r="H141" s="149"/>
      <c r="I141" s="116"/>
      <c r="J141" s="116"/>
      <c r="K141" s="116"/>
      <c r="L141" s="582"/>
      <c r="M141" s="116"/>
      <c r="N141" s="116"/>
      <c r="O141" s="582"/>
      <c r="P141" s="116"/>
      <c r="Q141" s="116"/>
      <c r="R141" s="116"/>
      <c r="S141" s="116"/>
      <c r="T141" s="116"/>
      <c r="U141" s="116"/>
      <c r="V141" s="116"/>
      <c r="W141" s="116"/>
      <c r="X141" s="116"/>
    </row>
    <row r="142">
      <c r="A142" s="116"/>
      <c r="B142" s="116"/>
      <c r="C142" s="287"/>
      <c r="D142" s="238"/>
      <c r="E142" s="238"/>
      <c r="F142" s="116"/>
      <c r="G142" s="129"/>
      <c r="H142" s="149"/>
      <c r="I142" s="116"/>
      <c r="J142" s="116"/>
      <c r="K142" s="116"/>
      <c r="L142" s="582"/>
      <c r="M142" s="116"/>
      <c r="N142" s="116"/>
      <c r="O142" s="582"/>
      <c r="P142" s="116"/>
      <c r="Q142" s="116"/>
      <c r="R142" s="116"/>
      <c r="S142" s="116"/>
      <c r="T142" s="116"/>
      <c r="U142" s="116"/>
      <c r="V142" s="116"/>
      <c r="W142" s="116"/>
      <c r="X142" s="116"/>
    </row>
    <row r="143">
      <c r="A143" s="116"/>
      <c r="B143" s="116"/>
      <c r="C143" s="287"/>
      <c r="D143" s="238"/>
      <c r="E143" s="238"/>
      <c r="F143" s="116"/>
      <c r="G143" s="129"/>
      <c r="H143" s="149"/>
      <c r="I143" s="116"/>
      <c r="J143" s="116"/>
      <c r="K143" s="116"/>
      <c r="L143" s="582"/>
      <c r="M143" s="116"/>
      <c r="N143" s="116"/>
      <c r="O143" s="582"/>
      <c r="P143" s="116"/>
      <c r="Q143" s="116"/>
      <c r="R143" s="116"/>
      <c r="S143" s="116"/>
      <c r="T143" s="116"/>
      <c r="U143" s="116"/>
      <c r="V143" s="116"/>
      <c r="W143" s="116"/>
      <c r="X143" s="116"/>
    </row>
    <row r="144">
      <c r="A144" s="116"/>
      <c r="B144" s="116"/>
      <c r="C144" s="287"/>
      <c r="D144" s="238"/>
      <c r="E144" s="238"/>
      <c r="F144" s="116"/>
      <c r="G144" s="129"/>
      <c r="H144" s="149"/>
      <c r="I144" s="116"/>
      <c r="J144" s="116"/>
      <c r="K144" s="116"/>
      <c r="L144" s="582"/>
      <c r="M144" s="116"/>
      <c r="N144" s="116"/>
      <c r="O144" s="582"/>
      <c r="P144" s="116"/>
      <c r="Q144" s="116"/>
      <c r="R144" s="116"/>
      <c r="S144" s="116"/>
      <c r="T144" s="116"/>
      <c r="U144" s="116"/>
      <c r="V144" s="116"/>
      <c r="W144" s="116"/>
      <c r="X144" s="116"/>
    </row>
    <row r="145">
      <c r="A145" s="116"/>
      <c r="B145" s="116"/>
      <c r="C145" s="287"/>
      <c r="D145" s="238"/>
      <c r="E145" s="238"/>
      <c r="F145" s="116"/>
      <c r="G145" s="129"/>
      <c r="H145" s="149"/>
      <c r="I145" s="116"/>
      <c r="J145" s="116"/>
      <c r="K145" s="116"/>
      <c r="L145" s="582"/>
      <c r="M145" s="116"/>
      <c r="N145" s="116"/>
      <c r="O145" s="582"/>
      <c r="P145" s="116"/>
      <c r="Q145" s="116"/>
      <c r="R145" s="116"/>
      <c r="S145" s="116"/>
      <c r="T145" s="116"/>
      <c r="U145" s="116"/>
      <c r="V145" s="116"/>
      <c r="W145" s="116"/>
      <c r="X145" s="116"/>
    </row>
    <row r="146">
      <c r="A146" s="116"/>
      <c r="B146" s="116"/>
      <c r="C146" s="287"/>
      <c r="D146" s="238"/>
      <c r="E146" s="238"/>
      <c r="F146" s="116"/>
      <c r="G146" s="129"/>
      <c r="H146" s="149"/>
      <c r="I146" s="116"/>
      <c r="J146" s="116"/>
      <c r="K146" s="116"/>
      <c r="L146" s="582"/>
      <c r="M146" s="116"/>
      <c r="N146" s="116"/>
      <c r="O146" s="582"/>
      <c r="P146" s="116"/>
      <c r="Q146" s="116"/>
      <c r="R146" s="116"/>
      <c r="S146" s="116"/>
      <c r="T146" s="116"/>
      <c r="U146" s="116"/>
      <c r="V146" s="116"/>
      <c r="W146" s="116"/>
      <c r="X146" s="116"/>
    </row>
    <row r="147">
      <c r="A147" s="116"/>
      <c r="B147" s="116"/>
      <c r="C147" s="287"/>
      <c r="D147" s="238"/>
      <c r="E147" s="238"/>
      <c r="F147" s="116"/>
      <c r="G147" s="129"/>
      <c r="H147" s="149"/>
      <c r="I147" s="116"/>
      <c r="J147" s="116"/>
      <c r="K147" s="116"/>
      <c r="L147" s="582"/>
      <c r="M147" s="116"/>
      <c r="N147" s="116"/>
      <c r="O147" s="582"/>
      <c r="P147" s="116"/>
      <c r="Q147" s="116"/>
      <c r="R147" s="116"/>
      <c r="S147" s="116"/>
      <c r="T147" s="116"/>
      <c r="U147" s="116"/>
      <c r="V147" s="116"/>
      <c r="W147" s="116"/>
      <c r="X147" s="116"/>
    </row>
    <row r="148">
      <c r="A148" s="116"/>
      <c r="B148" s="116"/>
      <c r="C148" s="287"/>
      <c r="D148" s="238"/>
      <c r="E148" s="238"/>
      <c r="F148" s="116"/>
      <c r="G148" s="129"/>
      <c r="H148" s="149"/>
      <c r="I148" s="116"/>
      <c r="J148" s="116"/>
      <c r="K148" s="116"/>
      <c r="L148" s="582"/>
      <c r="M148" s="116"/>
      <c r="N148" s="116"/>
      <c r="O148" s="582"/>
      <c r="P148" s="116"/>
      <c r="Q148" s="116"/>
      <c r="R148" s="116"/>
      <c r="S148" s="116"/>
      <c r="T148" s="116"/>
      <c r="U148" s="116"/>
      <c r="V148" s="116"/>
      <c r="W148" s="116"/>
      <c r="X148" s="116"/>
    </row>
    <row r="149">
      <c r="A149" s="116"/>
      <c r="B149" s="116"/>
      <c r="C149" s="287"/>
      <c r="D149" s="238"/>
      <c r="E149" s="238"/>
      <c r="F149" s="116"/>
      <c r="G149" s="129"/>
      <c r="H149" s="149"/>
      <c r="I149" s="116"/>
      <c r="J149" s="116"/>
      <c r="K149" s="116"/>
      <c r="L149" s="582"/>
      <c r="M149" s="116"/>
      <c r="N149" s="116"/>
      <c r="O149" s="582"/>
      <c r="P149" s="116"/>
      <c r="Q149" s="116"/>
      <c r="R149" s="116"/>
      <c r="S149" s="116"/>
      <c r="T149" s="116"/>
      <c r="U149" s="116"/>
      <c r="V149" s="116"/>
      <c r="W149" s="116"/>
      <c r="X149" s="116"/>
    </row>
    <row r="150">
      <c r="A150" s="116"/>
      <c r="B150" s="116"/>
      <c r="C150" s="287"/>
      <c r="D150" s="238"/>
      <c r="E150" s="238"/>
      <c r="F150" s="116"/>
      <c r="G150" s="129"/>
      <c r="H150" s="149"/>
      <c r="I150" s="116"/>
      <c r="J150" s="116"/>
      <c r="K150" s="116"/>
      <c r="L150" s="582"/>
      <c r="M150" s="116"/>
      <c r="N150" s="116"/>
      <c r="O150" s="582"/>
      <c r="P150" s="116"/>
      <c r="Q150" s="116"/>
      <c r="R150" s="116"/>
      <c r="S150" s="116"/>
      <c r="T150" s="116"/>
      <c r="U150" s="116"/>
      <c r="V150" s="116"/>
      <c r="W150" s="116"/>
      <c r="X150" s="116"/>
    </row>
    <row r="151">
      <c r="A151" s="116"/>
      <c r="B151" s="116"/>
      <c r="C151" s="287"/>
      <c r="D151" s="238"/>
      <c r="E151" s="238"/>
      <c r="F151" s="116"/>
      <c r="G151" s="129"/>
      <c r="H151" s="149"/>
      <c r="I151" s="116"/>
      <c r="J151" s="116"/>
      <c r="K151" s="116"/>
      <c r="L151" s="582"/>
      <c r="M151" s="116"/>
      <c r="N151" s="116"/>
      <c r="O151" s="582"/>
      <c r="P151" s="116"/>
      <c r="Q151" s="116"/>
      <c r="R151" s="116"/>
      <c r="S151" s="116"/>
      <c r="T151" s="116"/>
      <c r="U151" s="116"/>
      <c r="V151" s="116"/>
      <c r="W151" s="116"/>
      <c r="X151" s="116"/>
    </row>
    <row r="152">
      <c r="A152" s="116"/>
      <c r="B152" s="116"/>
      <c r="C152" s="287"/>
      <c r="D152" s="238"/>
      <c r="E152" s="238"/>
      <c r="F152" s="116"/>
      <c r="G152" s="129"/>
      <c r="H152" s="149"/>
      <c r="I152" s="116"/>
      <c r="J152" s="116"/>
      <c r="K152" s="116"/>
      <c r="L152" s="582"/>
      <c r="M152" s="116"/>
      <c r="N152" s="116"/>
      <c r="O152" s="582"/>
      <c r="P152" s="116"/>
      <c r="Q152" s="116"/>
      <c r="R152" s="116"/>
      <c r="S152" s="116"/>
      <c r="T152" s="116"/>
      <c r="U152" s="116"/>
      <c r="V152" s="116"/>
      <c r="W152" s="116"/>
      <c r="X152" s="116"/>
    </row>
    <row r="153">
      <c r="A153" s="116"/>
      <c r="B153" s="116"/>
      <c r="C153" s="287"/>
      <c r="D153" s="238"/>
      <c r="E153" s="238"/>
      <c r="F153" s="116"/>
      <c r="G153" s="129"/>
      <c r="H153" s="149"/>
      <c r="I153" s="116"/>
      <c r="J153" s="116"/>
      <c r="K153" s="116"/>
      <c r="L153" s="582"/>
      <c r="M153" s="116"/>
      <c r="N153" s="116"/>
      <c r="O153" s="582"/>
      <c r="P153" s="116"/>
      <c r="Q153" s="116"/>
      <c r="R153" s="116"/>
      <c r="S153" s="116"/>
      <c r="T153" s="116"/>
      <c r="U153" s="116"/>
      <c r="V153" s="116"/>
      <c r="W153" s="116"/>
      <c r="X153" s="116"/>
    </row>
    <row r="154">
      <c r="A154" s="116"/>
      <c r="B154" s="116"/>
      <c r="C154" s="287"/>
      <c r="D154" s="238"/>
      <c r="E154" s="238"/>
      <c r="F154" s="116"/>
      <c r="G154" s="129"/>
      <c r="H154" s="149"/>
      <c r="I154" s="116"/>
      <c r="J154" s="116"/>
      <c r="K154" s="116"/>
      <c r="L154" s="582"/>
      <c r="M154" s="116"/>
      <c r="N154" s="116"/>
      <c r="O154" s="582"/>
      <c r="P154" s="116"/>
      <c r="Q154" s="116"/>
      <c r="R154" s="116"/>
      <c r="S154" s="116"/>
      <c r="T154" s="116"/>
      <c r="U154" s="116"/>
      <c r="V154" s="116"/>
      <c r="W154" s="116"/>
      <c r="X154" s="116"/>
    </row>
    <row r="155">
      <c r="A155" s="116"/>
      <c r="B155" s="116"/>
      <c r="C155" s="287"/>
      <c r="D155" s="238"/>
      <c r="E155" s="238"/>
      <c r="F155" s="116"/>
      <c r="G155" s="129"/>
      <c r="H155" s="149"/>
      <c r="I155" s="116"/>
      <c r="J155" s="116"/>
      <c r="K155" s="116"/>
      <c r="L155" s="582"/>
      <c r="M155" s="116"/>
      <c r="N155" s="116"/>
      <c r="O155" s="582"/>
      <c r="P155" s="116"/>
      <c r="Q155" s="116"/>
      <c r="R155" s="116"/>
      <c r="S155" s="116"/>
      <c r="T155" s="116"/>
      <c r="U155" s="116"/>
      <c r="V155" s="116"/>
      <c r="W155" s="116"/>
      <c r="X155" s="116"/>
    </row>
    <row r="156">
      <c r="A156" s="116"/>
      <c r="B156" s="116"/>
      <c r="C156" s="287"/>
      <c r="D156" s="238"/>
      <c r="E156" s="238"/>
      <c r="F156" s="116"/>
      <c r="G156" s="129"/>
      <c r="H156" s="149"/>
      <c r="I156" s="116"/>
      <c r="J156" s="116"/>
      <c r="K156" s="116"/>
      <c r="L156" s="582"/>
      <c r="M156" s="116"/>
      <c r="N156" s="116"/>
      <c r="O156" s="582"/>
      <c r="P156" s="116"/>
      <c r="Q156" s="116"/>
      <c r="R156" s="116"/>
      <c r="S156" s="116"/>
      <c r="T156" s="116"/>
      <c r="U156" s="116"/>
      <c r="V156" s="116"/>
      <c r="W156" s="116"/>
      <c r="X156" s="116"/>
    </row>
    <row r="157">
      <c r="A157" s="116"/>
      <c r="B157" s="116"/>
      <c r="C157" s="287"/>
      <c r="D157" s="238"/>
      <c r="E157" s="238"/>
      <c r="F157" s="116"/>
      <c r="G157" s="129"/>
      <c r="H157" s="149"/>
      <c r="I157" s="116"/>
      <c r="J157" s="116"/>
      <c r="K157" s="116"/>
      <c r="L157" s="582"/>
      <c r="M157" s="116"/>
      <c r="N157" s="116"/>
      <c r="O157" s="582"/>
      <c r="P157" s="116"/>
      <c r="Q157" s="116"/>
      <c r="R157" s="116"/>
      <c r="S157" s="116"/>
      <c r="T157" s="116"/>
      <c r="U157" s="116"/>
      <c r="V157" s="116"/>
      <c r="W157" s="116"/>
      <c r="X157" s="116"/>
    </row>
    <row r="158">
      <c r="A158" s="116"/>
      <c r="B158" s="116"/>
      <c r="C158" s="287"/>
      <c r="D158" s="238"/>
      <c r="E158" s="238"/>
      <c r="F158" s="116"/>
      <c r="G158" s="129"/>
      <c r="H158" s="149"/>
      <c r="I158" s="116"/>
      <c r="J158" s="116"/>
      <c r="K158" s="116"/>
      <c r="L158" s="582"/>
      <c r="M158" s="116"/>
      <c r="N158" s="116"/>
      <c r="O158" s="582"/>
      <c r="P158" s="116"/>
      <c r="Q158" s="116"/>
      <c r="R158" s="116"/>
      <c r="S158" s="116"/>
      <c r="T158" s="116"/>
      <c r="U158" s="116"/>
      <c r="V158" s="116"/>
      <c r="W158" s="116"/>
      <c r="X158" s="116"/>
    </row>
    <row r="159">
      <c r="A159" s="116"/>
      <c r="B159" s="116"/>
      <c r="C159" s="287"/>
      <c r="D159" s="238"/>
      <c r="E159" s="238"/>
      <c r="F159" s="116"/>
      <c r="G159" s="129"/>
      <c r="H159" s="149"/>
      <c r="I159" s="116"/>
      <c r="J159" s="116"/>
      <c r="K159" s="116"/>
      <c r="L159" s="582"/>
      <c r="M159" s="116"/>
      <c r="N159" s="116"/>
      <c r="O159" s="582"/>
      <c r="P159" s="116"/>
      <c r="Q159" s="116"/>
      <c r="R159" s="116"/>
      <c r="S159" s="116"/>
      <c r="T159" s="116"/>
      <c r="U159" s="116"/>
      <c r="V159" s="116"/>
      <c r="W159" s="116"/>
      <c r="X159" s="116"/>
    </row>
    <row r="160">
      <c r="A160" s="116"/>
      <c r="B160" s="116"/>
      <c r="C160" s="287"/>
      <c r="D160" s="238"/>
      <c r="E160" s="238"/>
      <c r="F160" s="116"/>
      <c r="G160" s="129"/>
      <c r="H160" s="149"/>
      <c r="I160" s="116"/>
      <c r="J160" s="116"/>
      <c r="K160" s="116"/>
      <c r="L160" s="582"/>
      <c r="M160" s="116"/>
      <c r="N160" s="116"/>
      <c r="O160" s="582"/>
      <c r="P160" s="116"/>
      <c r="Q160" s="116"/>
      <c r="R160" s="116"/>
      <c r="S160" s="116"/>
      <c r="T160" s="116"/>
      <c r="U160" s="116"/>
      <c r="V160" s="116"/>
      <c r="W160" s="116"/>
      <c r="X160" s="116"/>
    </row>
    <row r="161">
      <c r="A161" s="116"/>
      <c r="B161" s="116"/>
      <c r="C161" s="287"/>
      <c r="D161" s="238"/>
      <c r="E161" s="238"/>
      <c r="F161" s="116"/>
      <c r="G161" s="129"/>
      <c r="H161" s="149"/>
      <c r="I161" s="116"/>
      <c r="J161" s="116"/>
      <c r="K161" s="116"/>
      <c r="L161" s="582"/>
      <c r="M161" s="116"/>
      <c r="N161" s="116"/>
      <c r="O161" s="582"/>
      <c r="P161" s="116"/>
      <c r="Q161" s="116"/>
      <c r="R161" s="116"/>
      <c r="S161" s="116"/>
      <c r="T161" s="116"/>
      <c r="U161" s="116"/>
      <c r="V161" s="116"/>
      <c r="W161" s="116"/>
      <c r="X161" s="116"/>
    </row>
    <row r="162">
      <c r="A162" s="116"/>
      <c r="B162" s="116"/>
      <c r="C162" s="287"/>
      <c r="D162" s="238"/>
      <c r="E162" s="238"/>
      <c r="F162" s="116"/>
      <c r="G162" s="129"/>
      <c r="H162" s="149"/>
      <c r="I162" s="116"/>
      <c r="J162" s="116"/>
      <c r="K162" s="116"/>
      <c r="L162" s="582"/>
      <c r="M162" s="116"/>
      <c r="N162" s="116"/>
      <c r="O162" s="582"/>
      <c r="P162" s="116"/>
      <c r="Q162" s="116"/>
      <c r="R162" s="116"/>
      <c r="S162" s="116"/>
      <c r="T162" s="116"/>
      <c r="U162" s="116"/>
      <c r="V162" s="116"/>
      <c r="W162" s="116"/>
      <c r="X162" s="116"/>
    </row>
    <row r="163">
      <c r="A163" s="116"/>
      <c r="B163" s="116"/>
      <c r="C163" s="287"/>
      <c r="D163" s="238"/>
      <c r="E163" s="238"/>
      <c r="F163" s="116"/>
      <c r="G163" s="129"/>
      <c r="H163" s="149"/>
      <c r="I163" s="116"/>
      <c r="J163" s="116"/>
      <c r="K163" s="116"/>
      <c r="L163" s="582"/>
      <c r="M163" s="116"/>
      <c r="N163" s="116"/>
      <c r="O163" s="582"/>
      <c r="P163" s="116"/>
      <c r="Q163" s="116"/>
      <c r="R163" s="116"/>
      <c r="S163" s="116"/>
      <c r="T163" s="116"/>
      <c r="U163" s="116"/>
      <c r="V163" s="116"/>
      <c r="W163" s="116"/>
      <c r="X163" s="116"/>
    </row>
    <row r="164">
      <c r="A164" s="116"/>
      <c r="B164" s="116"/>
      <c r="C164" s="287"/>
      <c r="D164" s="238"/>
      <c r="E164" s="238"/>
      <c r="F164" s="116"/>
      <c r="G164" s="129"/>
      <c r="H164" s="149"/>
      <c r="I164" s="116"/>
      <c r="J164" s="116"/>
      <c r="K164" s="116"/>
      <c r="L164" s="582"/>
      <c r="M164" s="116"/>
      <c r="N164" s="116"/>
      <c r="O164" s="582"/>
      <c r="P164" s="116"/>
      <c r="Q164" s="116"/>
      <c r="R164" s="116"/>
      <c r="S164" s="116"/>
      <c r="T164" s="116"/>
      <c r="U164" s="116"/>
      <c r="V164" s="116"/>
      <c r="W164" s="116"/>
      <c r="X164" s="116"/>
    </row>
    <row r="165">
      <c r="A165" s="116"/>
      <c r="B165" s="116"/>
      <c r="C165" s="287"/>
      <c r="D165" s="238"/>
      <c r="E165" s="238"/>
      <c r="F165" s="116"/>
      <c r="G165" s="129"/>
      <c r="H165" s="149"/>
      <c r="I165" s="116"/>
      <c r="J165" s="116"/>
      <c r="K165" s="116"/>
      <c r="L165" s="582"/>
      <c r="M165" s="116"/>
      <c r="N165" s="116"/>
      <c r="O165" s="582"/>
      <c r="P165" s="116"/>
      <c r="Q165" s="116"/>
      <c r="R165" s="116"/>
      <c r="S165" s="116"/>
      <c r="T165" s="116"/>
      <c r="U165" s="116"/>
      <c r="V165" s="116"/>
      <c r="W165" s="116"/>
      <c r="X165" s="116"/>
    </row>
    <row r="166" ht="15.75" customHeight="1">
      <c r="A166" s="116"/>
      <c r="B166" s="116"/>
      <c r="C166" s="287"/>
      <c r="D166" s="238"/>
      <c r="E166" s="238"/>
      <c r="F166" s="116"/>
      <c r="G166" s="129"/>
      <c r="H166" s="149"/>
      <c r="I166" s="116"/>
      <c r="J166" s="116"/>
      <c r="K166" s="116"/>
      <c r="L166" s="582"/>
      <c r="M166" s="116"/>
      <c r="N166" s="116"/>
      <c r="O166" s="582"/>
      <c r="P166" s="116"/>
      <c r="Q166" s="116"/>
      <c r="R166" s="116"/>
      <c r="S166" s="116"/>
      <c r="T166" s="116"/>
      <c r="U166" s="116"/>
      <c r="V166" s="116"/>
      <c r="W166" s="116"/>
      <c r="X166" s="116"/>
    </row>
    <row r="167" ht="15.75" customHeight="1">
      <c r="A167" s="116"/>
      <c r="B167" s="116"/>
      <c r="C167" s="287"/>
      <c r="D167" s="238"/>
      <c r="E167" s="238"/>
      <c r="F167" s="116"/>
      <c r="G167" s="129"/>
      <c r="H167" s="149"/>
      <c r="I167" s="116"/>
      <c r="J167" s="116"/>
      <c r="K167" s="116"/>
      <c r="L167" s="582"/>
      <c r="M167" s="116"/>
      <c r="N167" s="116"/>
      <c r="O167" s="582"/>
      <c r="P167" s="116"/>
      <c r="Q167" s="116"/>
      <c r="R167" s="116"/>
      <c r="S167" s="116"/>
      <c r="T167" s="116"/>
      <c r="U167" s="116"/>
      <c r="V167" s="116"/>
      <c r="W167" s="116"/>
      <c r="X167" s="116"/>
    </row>
    <row r="168" ht="15.75" customHeight="1">
      <c r="A168" s="116"/>
      <c r="B168" s="116"/>
      <c r="C168" s="287"/>
      <c r="D168" s="238"/>
      <c r="E168" s="238"/>
      <c r="F168" s="116"/>
      <c r="G168" s="129"/>
      <c r="H168" s="149"/>
      <c r="I168" s="116"/>
      <c r="J168" s="116"/>
      <c r="K168" s="116"/>
      <c r="L168" s="582"/>
      <c r="M168" s="116"/>
      <c r="N168" s="116"/>
      <c r="O168" s="582"/>
      <c r="P168" s="116"/>
      <c r="Q168" s="116"/>
      <c r="R168" s="116"/>
      <c r="S168" s="116"/>
      <c r="T168" s="116"/>
      <c r="U168" s="116"/>
      <c r="V168" s="116"/>
      <c r="W168" s="116"/>
      <c r="X168" s="116"/>
    </row>
    <row r="169" ht="15.75" customHeight="1">
      <c r="A169" s="116"/>
      <c r="B169" s="116"/>
      <c r="C169" s="287"/>
      <c r="D169" s="238"/>
      <c r="E169" s="238"/>
      <c r="F169" s="116"/>
      <c r="G169" s="129"/>
      <c r="H169" s="149"/>
      <c r="I169" s="116"/>
      <c r="J169" s="116"/>
      <c r="K169" s="116"/>
      <c r="L169" s="582"/>
      <c r="M169" s="116"/>
      <c r="N169" s="116"/>
      <c r="O169" s="582"/>
      <c r="P169" s="116"/>
      <c r="Q169" s="116"/>
      <c r="R169" s="116"/>
      <c r="S169" s="116"/>
      <c r="T169" s="116"/>
      <c r="U169" s="116"/>
      <c r="V169" s="116"/>
      <c r="W169" s="116"/>
      <c r="X169" s="116"/>
    </row>
    <row r="170" ht="15.75" customHeight="1">
      <c r="A170" s="116"/>
      <c r="B170" s="116"/>
      <c r="C170" s="287"/>
      <c r="D170" s="238"/>
      <c r="E170" s="238"/>
      <c r="F170" s="116"/>
      <c r="G170" s="129"/>
      <c r="H170" s="149"/>
      <c r="I170" s="116"/>
      <c r="J170" s="116"/>
      <c r="K170" s="116"/>
      <c r="L170" s="582"/>
      <c r="M170" s="116"/>
      <c r="N170" s="116"/>
      <c r="O170" s="582"/>
      <c r="P170" s="116"/>
      <c r="Q170" s="116"/>
      <c r="R170" s="116"/>
      <c r="S170" s="116"/>
      <c r="T170" s="116"/>
      <c r="U170" s="116"/>
      <c r="V170" s="116"/>
      <c r="W170" s="116"/>
      <c r="X170" s="116"/>
    </row>
    <row r="171" ht="15.75" customHeight="1">
      <c r="A171" s="116"/>
      <c r="B171" s="116"/>
      <c r="C171" s="287"/>
      <c r="D171" s="238"/>
      <c r="E171" s="238"/>
      <c r="F171" s="116"/>
      <c r="G171" s="129"/>
      <c r="H171" s="149"/>
      <c r="I171" s="116"/>
      <c r="J171" s="116"/>
      <c r="K171" s="116"/>
      <c r="L171" s="582"/>
      <c r="M171" s="116"/>
      <c r="N171" s="116"/>
      <c r="O171" s="582"/>
      <c r="P171" s="116"/>
      <c r="Q171" s="116"/>
      <c r="R171" s="116"/>
      <c r="S171" s="116"/>
      <c r="T171" s="116"/>
      <c r="U171" s="116"/>
      <c r="V171" s="116"/>
      <c r="W171" s="116"/>
      <c r="X171" s="116"/>
    </row>
    <row r="172" ht="15.75" customHeight="1">
      <c r="A172" s="116"/>
      <c r="B172" s="116"/>
      <c r="C172" s="287"/>
      <c r="D172" s="238"/>
      <c r="E172" s="238"/>
      <c r="F172" s="116"/>
      <c r="G172" s="129"/>
      <c r="H172" s="149"/>
      <c r="I172" s="116"/>
      <c r="J172" s="116"/>
      <c r="K172" s="116"/>
      <c r="L172" s="582"/>
      <c r="M172" s="116"/>
      <c r="N172" s="116"/>
      <c r="O172" s="582"/>
      <c r="P172" s="116"/>
      <c r="Q172" s="116"/>
      <c r="R172" s="116"/>
      <c r="S172" s="116"/>
      <c r="T172" s="116"/>
      <c r="U172" s="116"/>
      <c r="V172" s="116"/>
      <c r="W172" s="116"/>
      <c r="X172" s="116"/>
    </row>
  </sheetData>
  <dataValidations count="24" disablePrompts="0">
    <dataValidation sqref="G10 G21:G172"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21:H172" type="list" allowBlank="1" errorStyle="stop" imeMode="noControl" operator="between" showDropDown="0" showErrorMessage="0" showInputMessage="0">
      <formula1>'Списки'!$E$2:$E$1002</formula1>
    </dataValidation>
    <dataValidation sqref="K10:K172" type="list" allowBlank="1" errorStyle="stop" imeMode="noControl" operator="between" showDropDown="0" showErrorMessage="0" showInputMessage="0">
      <formula1>'Списки'!$A$2:$A$1002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90046-0077-4BAB-89BE-006A00C800C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D500BE-0050-4F74-81D7-005600A100CC}">
            <xm:f>1</xm:f>
            <x14:dxf>
              <font>
                <color indexed="65"/>
              </font>
              <fill>
                <patternFill patternType="solid">
                  <fgColor rgb="FF434343"/>
                  <bgColor rgb="FF434343"/>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2" operator="equal" id="{002900EB-0078-4EF6-A756-00E8001E0057}">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620095-0097-4A9C-B3E4-00F6005300C7}">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430064-00E8-4B77-98AF-00A20000005F}">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6200D3-00C7-480A-8B7A-000900BA008A}">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A0004-0082-4833-91D9-009700BB00E5}">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000D4-0008-4C91-A503-007200FA00D6}">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E900C2-005F-4D5F-B29B-00FB00760008}">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770085-00BA-4C92-9B30-00E700CB0019}">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7500A3-0056-419F-A81D-0052001D0075}">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2500D2-00BC-431D-A3E9-00E700150050}">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45007A-0067-4B2C-9FA6-00A400CD0032}">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90003C-00EE-461B-AAA3-006800610032}">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360020-00DC-47E5-B752-0039008F000B}">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F60034-00E9-42C3-98FF-0017000700F1}">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720027-0002-4A40-ACA4-008700D900B6}">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89000F-0074-487E-A8E4-003700900063}">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6001E-0053-4A24-B427-003300480003}">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D60014-0059-4A1F-8474-00250036005B}">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100E5-00E0-499E-BBA3-00B8009C003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930077-0090-4890-A7EA-0080001C0070}">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590013-009A-44FE-B1CB-007C00AA00D8}">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C400C6-008C-4391-AED2-0077003800D0}">
            <xm:f>0.5</xm:f>
            <x14:dxf>
              <font>
                <color indexed="65"/>
              </font>
              <fill>
                <patternFill patternType="solid">
                  <fgColor rgb="FF999999"/>
                  <bgColor rgb="FF999999"/>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1" operator="equal" id="{00CE00C7-001B-4B5E-A896-0036007E0028}">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B0005C-0033-45D8-BF94-00BC00480038}">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30035-00C0-4072-BB64-00AD00D800D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60004E-00F9-4338-B5E7-003300AC00F8}">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D800A4-00EE-46A0-8C4B-002600840077}">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7200BE-00FC-4894-92BB-00A000610036}">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25008A-0083-472C-96D4-004E006C00D4}">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2D00C9-00FD-41B6-ACC8-00AF00BD0030}">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1300F9-00A8-45DD-A54A-000300EF0081}">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6B0010-00E0-4C96-839A-0021009A0009}">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12009D-003C-47E2-B6EE-00B2005E004C}">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CB00DC-0043-4049-9617-007A004C00F9}">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910024-00E6-4B88-A856-00EC00E00033}">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710081-003E-4225-9359-002E00450080}">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680091-0087-4E6F-93E4-00EA0033009D}">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8200E8-00F4-424F-BD5F-0017000B00D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3B00ED-00B6-45BB-8C89-009200D500D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F70093-00D3-4C5A-B125-0051001B00FC}">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D800DE-0007-4304-8A17-0076007D0006}">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E00E3-00DE-49EA-B564-00F600F60012}">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2800A9-0007-412C-AA0D-001A007600B3}">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D40073-00DD-41CE-9423-004A00FB0022}">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030037-0029-4FF0-96D1-004A00E9005A}">
            <xm:f>0.2</xm:f>
            <x14:dxf>
              <font/>
              <fill>
                <patternFill patternType="solid">
                  <fgColor rgb="FFCCCCCC"/>
                  <bgColor rgb="FFCCCCCC"/>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0" operator="equal" id="{00BF00C7-0048-4A0B-984F-0064002D001F}">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0A0013-00D7-48E8-856F-002D00E100BE}">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940074-00FA-473A-A1FC-0087005D00D2}">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0700D7-0029-48E8-928B-00F200BF00E4}">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420021-00D7-4584-8FC2-0010003C0056}">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F700AA-003F-4925-9B7E-002C004E00B8}">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0006A-000C-432C-8A76-00970031009C}">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DD00BA-00BC-4686-8F4B-00E4005D00CB}">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5900BE-0060-43A1-B6F3-003F00CA00F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C600CB-00A3-452A-97FE-00F900EA00AE}">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3A0011-0007-466F-A329-009D006300D5}">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A900C8-00A7-46B1-AC31-00ED00F50064}">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5006B-00E3-4467-BCF9-002500070071}">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DC00BE-00B5-4D07-ADBC-00E9006400CE}">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C700C1-00EE-4963-829A-00DD005B001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C6003F-007A-4D55-9271-00B200AE00E4}">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1600FE-0043-4E48-9BD5-00D800640081}">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B4008B-00CC-4D9C-AC01-000E00E700A7}">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3B0052-00FC-4C57-8AC9-003B00680028}">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0100C5-000F-487F-845C-00D0000500A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8700D2-00E7-44E0-AC79-00E9009D0074}">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ontainsText" priority="9" operator="containsText" text="ПД" id="{00D40020-00C1-4BAC-823B-003600E000CF}">
            <xm:f>NOT(ISERROR(SEARCH(("ПД"),(K3))))</xm:f>
            <x14:dxf>
              <font/>
              <fill>
                <patternFill patternType="solid">
                  <fgColor rgb="FFF9CB9C"/>
                  <bgColor rgb="FFF9CB9C"/>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8" operator="containsText" text="отменено" id="{000200BB-00B2-4558-B1B5-005F005B0029}">
            <xm:f>NOT(ISERROR(SEARCH(("отменено"),(K3))))</xm:f>
            <x14:dxf>
              <font/>
              <fill>
                <patternFill patternType="solid">
                  <fgColor rgb="FFD9EAD3"/>
                  <bgColor rgb="FFD9EAD3"/>
                </patternFill>
              </fill>
              <border>
                <left style="none"/>
                <right style="none"/>
                <top style="none"/>
                <bottom style="none"/>
                <diagonal style="none"/>
              </border>
            </x14:dxf>
          </x14:cfRule>
          <xm:sqref>K3 K5:K172</xm:sqref>
        </x14:conditionalFormatting>
        <x14:conditionalFormatting xmlns:xm="http://schemas.microsoft.com/office/excel/2006/main">
          <x14:cfRule type="cellIs" priority="7" operator="equal" id="{000F0037-00C7-4E9B-8E06-0002008C00B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7" operator="equal" id="{00D700CD-009D-4208-8986-00CB0021006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ED00FE-0063-4DC4-9E79-00430003007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C70019-0029-4310-9746-006E005E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470060-0035-4DE2-B87D-00FD001B00B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470036-005A-46C9-B648-008D002C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9A000E-006F-45DC-85D9-00710079005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5B00A4-00CA-4CA6-8FB7-00B1007C00C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2D000F-000D-4CD7-B50C-00AC00A200E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530049-00C1-40F6-BEEE-008B009C003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F700B1-0082-4E2A-846A-007400BA003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110000-0079-4F2C-9920-00D5006200F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F3001F-00E7-48BA-92CF-00D800AD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A700CC-003F-436C-9D90-00F500AB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C2001B-006E-49C3-8066-00BD004000F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85000D-0067-4E69-A965-006700F000D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5100C1-0097-42CD-AA60-007700E6001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EF0055-0097-46F6-86CF-00CA00B7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52005C-002E-4181-9C99-0013001300D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3F000C-005C-4A2B-A762-004E00C3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5D0060-00CF-4D1B-9FB1-000E0084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99006C-0061-4FC2-90EE-000B002B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CB0047-0090-43AD-B518-0034007F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3400BE-005F-4FF2-85F0-00520096005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6" operator="equal" id="{0022005B-00A4-4F9C-A2AD-004300CC00E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3B002A-000B-40C7-BD67-009F0066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430002-0078-4BEF-B16D-0031005E008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960034-0080-45B3-BCFA-00C20054000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EB000B-00EF-491C-AE96-00940078004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3F0059-00A6-4CB5-B96E-007C00AA005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110037-0078-4602-99BA-0076008A000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C60017-0046-4179-82E1-001100F900C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F100C5-00BB-499B-B82B-00AF00AB00B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C005A-0067-47E7-9ED0-000E0041006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160005-0017-4A49-9A9B-00E000D100F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1A0050-00AE-405C-BF2F-00970016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2000E5-00B9-41BB-9C96-00F40000005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D00CE-0096-4D5B-A0FD-003B00F400F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D700C7-0046-4EC6-BA34-004100AF006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6500D3-00B1-480C-814D-0061005E005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7C008D-003F-4681-A124-005A00C800B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C500DC-002C-4C5E-981F-005E00C8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BF0079-003D-4A63-8D75-0076001D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3D000C-004C-408B-AC40-007800DA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90011-0036-41A6-861E-00A90066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770023-0044-4D9C-A45C-0068006F00F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5" operator="equal" id="{00710084-0092-4AD6-BD47-00190099006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5C0035-0024-4948-93C9-001800FC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14000A-0003-4615-8F6F-00F200DE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190086-0094-4AB7-A8E6-00710073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9F0074-0061-4C32-9DDF-00DD00A0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3C0003-00CC-4FB1-AED5-0097008C005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6B00D3-0077-4CF8-AC0F-006D00F500A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0700BB-0001-48D9-A42F-007A004500E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580072-007F-49FA-ADD1-000A009800A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8000F8-0001-4ED5-9F88-00FE0009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C7005A-0013-42DD-BB1A-003F006500F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770038-0024-4CD6-9F08-006900D5005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CD000F-00BD-4AC2-90C6-004A0043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05001C-0082-480F-A692-008A000D00C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C6008C-004F-4C6E-AFC2-00F4005B00E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D70071-0030-431A-AF8D-00F800F6002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3F0003-009D-4478-91B3-008E00BB007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F700BF-00F7-470F-BE2A-00DB008D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270087-0049-4903-9DFF-00BC00B4005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30031-0092-40B0-89D3-0021007F003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080005-005C-4B5D-BB41-005900BF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900F0-0081-48D7-8A8D-00C200E000E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34005F-0072-49F5-B1F9-00EA00AC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4" operator="equal" id="{006000C5-00BF-4012-BA44-008E008000F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6300E3-002B-447A-8542-0026001E007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5C000B-004B-4627-A6EC-005B00A5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590022-00F4-4568-9D71-009500F6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ED00E7-00C0-416F-A512-00FB00B0007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4300BB-00AC-4338-BD5E-00C9000D00D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5A00D5-0031-4262-80BB-00250016005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D400E8-0069-475F-BAB7-0047006A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810076-0043-42A3-983F-005B00E3001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3D00CC-0094-44EB-B55C-00D9003F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4A0067-008C-4D23-8C51-00B600F2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310029-00C1-4D18-8A0C-00D900AE00F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1800CA-0030-46C8-9715-00BA008500A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E30098-006E-4938-A92F-00A100A3006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D100CD-0057-40DA-8CED-00F0004E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0C004F-0050-4A67-9421-002600A6000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A800B5-001F-4D39-BA6A-00550009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2500DD-009A-40C5-BBAD-0002005700C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2A0094-0075-4E24-A439-00A800CD00E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E0008F-0096-490B-B276-004700BB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C50080-0032-4D03-876A-007D00E4009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060073-009D-4E1D-9222-00C00083008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3" operator="equal" id="{00AB00B9-005E-4990-8B92-00CA001B006B}">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370004-00BD-4B97-80C6-002E0001001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3D0069-0090-49B4-B3AC-000F008100A1}">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320037-00FF-46C7-BA40-008C00290013}">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790057-007B-4C5F-9204-00C10001001B}">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E3004A-00A2-4042-A049-009D0085007C}">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D0015-00F0-48EA-A5F5-0087005A0023}">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BB0013-0064-40A0-A246-002D00A1001A}">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CB003E-00BE-4B4F-9C62-006700D4006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A10068-0029-437D-9E10-00DF00DB004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F9006A-008D-4CDF-8E56-007800EF008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62008A-00ED-46FC-89FA-00DA0098002E}">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200DD-0065-43AF-9042-002700F100C2}">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69005F-00DF-4AE5-A4CD-007700BC0040}">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9300A7-0041-4D65-9F64-00D600D700CE}">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310037-00ED-4B6F-9C25-0062008200D9}">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040080-0020-4AC3-A0A8-0043005E00DE}">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A6002A-0021-4CD7-A7C0-00C200F800DC}">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1B00F1-00FB-4242-90D1-0054000100F8}">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1F001E-0028-4140-892B-00F00053007D}">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5D004E-002D-4C81-8946-00AD00610086}">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2900A3-0049-4531-97E6-001F00100025}">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ontainsText" priority="2" operator="containsText" text="повторно" id="{007000A7-0078-46F2-85E8-008700F7004A}">
            <xm:f>NOT(ISERROR(SEARCH(("повторно"),(K3))))</xm:f>
            <x14:dxf>
              <font/>
              <fill>
                <patternFill patternType="solid">
                  <fgColor rgb="FFEA9999"/>
                  <bgColor rgb="FFEA9999"/>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1" operator="containsText" text="снято" id="{0046002B-007B-48C0-B475-005D009800CB}">
            <xm:f>NOT(ISERROR(SEARCH(("снято"),(K3))))</xm:f>
            <x14:dxf>
              <font/>
              <fill>
                <patternFill patternType="solid">
                  <fgColor rgb="FF93C47D"/>
                  <bgColor rgb="FF93C47D"/>
                </patternFill>
              </fill>
              <border>
                <left style="none"/>
                <right style="none"/>
                <top style="none"/>
                <bottom style="none"/>
                <diagonal style="none"/>
              </border>
            </x14:dxf>
          </x14:cfRule>
          <xm:sqref>K3 K5:K172</xm:sqref>
        </x14:conditionalFormatting>
      </x14:conditionalFormattings>
    </ext>
  </extLst>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551" width="8.8515625"/>
    <col customWidth="1" min="2" max="2" style="551" width="18.629999999999999"/>
    <col min="3" max="3" style="780" width="12.630000000000001"/>
    <col customWidth="1" min="4" max="4" style="551" width="53.380000000000003"/>
    <col customWidth="1" min="5" max="5" style="551" width="55.7109375"/>
    <col collapsed="1" customWidth="1" min="6" max="6" style="775" width="21.379999999999999"/>
    <col customWidth="1" hidden="1" min="7" max="8" outlineLevel="1" style="551" width="14.130000000000001"/>
    <col customWidth="1" min="9" max="9" style="551" width="14.7109375"/>
    <col min="10" max="11" style="551" width="12.630000000000001"/>
    <col customWidth="1" min="12" max="12" style="552" width="31.879999999999999"/>
    <col min="13" max="13" style="551" width="12.630000000000001"/>
    <col customWidth="1" min="14" max="14" style="551" width="25"/>
    <col customWidth="1" min="15" max="15" style="552" width="39.130000000000003"/>
    <col customWidth="1" min="16" max="16" style="551" width="16.379999999999999"/>
    <col customWidth="1" min="17" max="17" style="551" width="26.879999999999999"/>
    <col customWidth="1" min="18" max="18" style="551" width="22"/>
    <col customWidth="1" min="19" max="19" style="551" width="14.380000000000001"/>
    <col customWidth="1" min="20" max="20" style="551" width="26.879999999999999"/>
    <col customWidth="1" min="21" max="24" style="551" width="25.629999999999999"/>
    <col min="25" max="16384" style="551" width="12.630000000000001"/>
  </cols>
  <sheetData>
    <row r="1" ht="84" collapsed="1">
      <c r="A1" s="553" t="s">
        <v>250</v>
      </c>
      <c r="B1" s="759" t="s">
        <v>251</v>
      </c>
      <c r="C1" s="760" t="s">
        <v>252</v>
      </c>
      <c r="D1" s="759" t="s">
        <v>253</v>
      </c>
      <c r="E1" s="759" t="s">
        <v>254</v>
      </c>
      <c r="F1" s="759" t="s">
        <v>255</v>
      </c>
      <c r="G1" s="761" t="s">
        <v>256</v>
      </c>
      <c r="H1" s="761" t="s">
        <v>257</v>
      </c>
      <c r="I1" s="761" t="s">
        <v>4</v>
      </c>
      <c r="J1" s="759" t="s">
        <v>258</v>
      </c>
      <c r="K1" s="759" t="s">
        <v>259</v>
      </c>
      <c r="L1" s="762" t="s">
        <v>260</v>
      </c>
      <c r="M1" s="121" t="s">
        <v>261</v>
      </c>
      <c r="N1" s="121" t="s">
        <v>262</v>
      </c>
      <c r="O1" s="762"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270" t="s">
        <v>264</v>
      </c>
      <c r="D2" s="126" t="s">
        <v>53</v>
      </c>
      <c r="E2" s="127"/>
      <c r="F2" s="124"/>
      <c r="G2" s="129"/>
      <c r="H2" s="130" t="s">
        <v>265</v>
      </c>
      <c r="I2" s="130" t="s">
        <v>12</v>
      </c>
      <c r="J2" s="130" t="s">
        <v>13</v>
      </c>
      <c r="K2" s="130" t="s">
        <v>15</v>
      </c>
      <c r="L2" s="559" t="s">
        <v>14</v>
      </c>
      <c r="M2" s="130" t="s">
        <v>16</v>
      </c>
      <c r="N2" s="130" t="s">
        <v>17</v>
      </c>
      <c r="O2" s="559" t="s">
        <v>18</v>
      </c>
      <c r="P2" s="130" t="s">
        <v>20</v>
      </c>
      <c r="Q2" s="130" t="s">
        <v>22</v>
      </c>
      <c r="R2" s="130" t="s">
        <v>23</v>
      </c>
      <c r="S2" s="130" t="s">
        <v>24</v>
      </c>
      <c r="T2" s="130" t="s">
        <v>26</v>
      </c>
      <c r="U2" s="130" t="s">
        <v>27</v>
      </c>
      <c r="V2" s="130" t="s">
        <v>28</v>
      </c>
      <c r="W2" s="130" t="s">
        <v>29</v>
      </c>
      <c r="X2" s="130" t="s">
        <v>31</v>
      </c>
    </row>
    <row r="3" ht="31.5" hidden="1" outlineLevel="1">
      <c r="A3" s="1"/>
      <c r="B3" s="18" t="s">
        <v>266</v>
      </c>
      <c r="C3" s="273" t="s">
        <v>267</v>
      </c>
      <c r="D3" s="18" t="s">
        <v>34</v>
      </c>
      <c r="E3" s="18"/>
      <c r="F3" s="18"/>
      <c r="G3" s="129"/>
      <c r="H3" s="520">
        <f>COUNTIF($H10:$H172,"1 - Несоответствие продуктовым требованиям ПИК-Стандарт")</f>
        <v>4</v>
      </c>
      <c r="I3" s="520">
        <f>COUNTIF($H10:$H172,"2 - Несоответствие Бренд-листам ПИК")</f>
        <v>0</v>
      </c>
      <c r="J3" s="520">
        <f>COUNTIF($H10:$H172,"3 - Несоответствие Каталогу отделки")</f>
        <v>0</v>
      </c>
      <c r="K3" s="520">
        <f>COUNTIF($H10:$H172,"5 - Ошибка в применении СТМ")</f>
        <v>0</v>
      </c>
      <c r="L3" s="561">
        <f>COUNTIF($H10:$H172,"4 - Несоответствие Каталогу оборудования")</f>
        <v>0</v>
      </c>
      <c r="M3" s="520">
        <f>COUNTIF($H10:$H172,"6 - Ошибка в применении сборных ЛМ")</f>
        <v>0</v>
      </c>
      <c r="N3" s="520">
        <f>COUNTIF($H10:$H172,"7 - Ошибка в применении шкаф-пакетов")</f>
        <v>0</v>
      </c>
      <c r="O3" s="561">
        <f>COUNTIF($H10:$H172,"8 - Ошибка в применении шахт-пакетов")</f>
        <v>0</v>
      </c>
      <c r="P3" s="520">
        <f>COUNTIF($H10:$H172,"9 - Несоответствие типологическим требованиям ПИК-Стандарт")</f>
        <v>0</v>
      </c>
      <c r="Q3" s="520">
        <f>COUNTIF($H10:$H172,"10 - Несоответствие НТД РФ")</f>
        <v>0</v>
      </c>
      <c r="R3" s="520">
        <f>COUNTIF($H10:$H172,"11 - Несоответствие ИРД (кроме ТУ, СТУ), АПР, ПД")</f>
        <v>0</v>
      </c>
      <c r="S3" s="520">
        <f>COUNTIF($H10:$H172,"12 - Несоответствие требованиям ТУ, СТУ")</f>
        <v>0</v>
      </c>
      <c r="T3" s="520">
        <f>COUNTIF($H10:$H172,"13 - Ошибка в технических решениях")</f>
        <v>0</v>
      </c>
      <c r="U3" s="520">
        <f>COUNTIF($H10:$H172,"14 - Неувязка м/у собой комплектов РД")</f>
        <v>3</v>
      </c>
      <c r="V3" s="520">
        <f>COUNTIF($H10:$H172,"15 - Недостаточность информации влияющей на СМР")</f>
        <v>5</v>
      </c>
      <c r="W3" s="520">
        <f>COUNTIF($H10:$H172,"16 - Нерациональное решение")</f>
        <v>0</v>
      </c>
      <c r="X3" s="520">
        <f>COUNTIF($H10:$H172,"17 - Оформление")</f>
        <v>0</v>
      </c>
    </row>
    <row r="4" ht="25.5" hidden="1" outlineLevel="1">
      <c r="A4" s="125" t="s">
        <v>264</v>
      </c>
      <c r="B4" s="133">
        <v>12</v>
      </c>
      <c r="C4" s="276">
        <v>10</v>
      </c>
      <c r="D4" s="134">
        <f>C4/B4</f>
        <v>0.83333333333333337</v>
      </c>
      <c r="E4" s="134"/>
      <c r="G4" s="129"/>
      <c r="H4" s="126" t="s">
        <v>53</v>
      </c>
      <c r="I4" s="126" t="s">
        <v>53</v>
      </c>
      <c r="J4" s="126" t="s">
        <v>53</v>
      </c>
      <c r="K4" s="126" t="s">
        <v>53</v>
      </c>
      <c r="L4" s="562" t="s">
        <v>53</v>
      </c>
      <c r="M4" s="126" t="s">
        <v>53</v>
      </c>
      <c r="N4" s="126" t="s">
        <v>53</v>
      </c>
      <c r="O4" s="562" t="s">
        <v>53</v>
      </c>
      <c r="P4" s="126" t="s">
        <v>53</v>
      </c>
      <c r="Q4" s="126" t="s">
        <v>53</v>
      </c>
      <c r="R4" s="126" t="s">
        <v>53</v>
      </c>
      <c r="S4" s="126" t="s">
        <v>53</v>
      </c>
      <c r="T4" s="126" t="s">
        <v>53</v>
      </c>
      <c r="U4" s="126" t="s">
        <v>53</v>
      </c>
      <c r="V4" s="126" t="s">
        <v>53</v>
      </c>
      <c r="W4" s="126" t="s">
        <v>53</v>
      </c>
      <c r="X4" s="126" t="s">
        <v>53</v>
      </c>
    </row>
    <row r="5" hidden="1" outlineLevel="1">
      <c r="D5" s="238"/>
      <c r="E5" s="238"/>
      <c r="G5" s="126" t="s">
        <v>53</v>
      </c>
      <c r="H5" s="521"/>
      <c r="I5" s="116"/>
      <c r="J5" s="240"/>
      <c r="K5" s="116"/>
      <c r="L5" s="564"/>
      <c r="M5" s="240"/>
      <c r="N5" s="116"/>
      <c r="O5" s="564"/>
      <c r="P5" s="240"/>
      <c r="Q5" s="116"/>
      <c r="R5" s="240"/>
      <c r="S5" s="240"/>
      <c r="T5" s="116"/>
      <c r="U5" s="116"/>
      <c r="V5" s="116"/>
      <c r="W5" s="116"/>
      <c r="X5" s="116"/>
    </row>
    <row r="6" ht="21" hidden="1" outlineLevel="1">
      <c r="A6" s="18">
        <v>0.20000000000000001</v>
      </c>
      <c r="B6" s="18">
        <v>0.5</v>
      </c>
      <c r="C6" s="273">
        <v>1</v>
      </c>
      <c r="D6" s="18" t="s">
        <v>38</v>
      </c>
      <c r="E6" s="18"/>
      <c r="F6" s="18" t="s">
        <v>268</v>
      </c>
      <c r="G6" s="139">
        <f>COUNTIFS(G10:G139,"0,2")</f>
        <v>0</v>
      </c>
      <c r="H6" s="521"/>
      <c r="I6" s="116"/>
      <c r="J6" s="240"/>
      <c r="K6" s="116"/>
      <c r="L6" s="564"/>
      <c r="M6" s="240"/>
      <c r="N6" s="116"/>
      <c r="O6" s="564"/>
      <c r="P6" s="240"/>
      <c r="Q6" s="116"/>
      <c r="R6" s="240"/>
      <c r="S6" s="240"/>
      <c r="T6" s="116"/>
      <c r="U6" s="116"/>
      <c r="V6" s="116"/>
      <c r="W6" s="116"/>
      <c r="X6" s="116"/>
    </row>
    <row r="7" ht="21" hidden="1" outlineLevel="1">
      <c r="A7" s="140">
        <f>G6*0.2/B4</f>
        <v>0</v>
      </c>
      <c r="B7" s="140">
        <f>G7*0.5/B4</f>
        <v>0</v>
      </c>
      <c r="C7" s="276">
        <f>G8*1/B4</f>
        <v>0.58333333333333337</v>
      </c>
      <c r="D7" s="141">
        <f>(G6*A6+G7*B6+G8*C6)/SUM(G6:G8)</f>
        <v>1</v>
      </c>
      <c r="E7" s="142"/>
      <c r="F7" s="143" t="s">
        <v>269</v>
      </c>
      <c r="G7" s="139">
        <f>COUNTIFS(G10:G139,"0,5")</f>
        <v>0</v>
      </c>
      <c r="H7" s="521"/>
      <c r="I7" s="242"/>
      <c r="J7" s="242"/>
      <c r="K7" s="242"/>
      <c r="L7" s="566"/>
      <c r="M7" s="242"/>
      <c r="N7" s="242"/>
      <c r="O7" s="566"/>
      <c r="P7" s="242"/>
      <c r="Q7" s="242"/>
      <c r="R7" s="242"/>
      <c r="S7" s="242"/>
      <c r="T7" s="242"/>
      <c r="U7" s="242"/>
      <c r="V7" s="242"/>
      <c r="W7" s="242"/>
      <c r="X7" s="242"/>
    </row>
    <row r="8" ht="21" hidden="1" outlineLevel="1">
      <c r="A8" s="126" t="s">
        <v>53</v>
      </c>
      <c r="B8" s="126" t="s">
        <v>53</v>
      </c>
      <c r="C8" s="283" t="s">
        <v>53</v>
      </c>
      <c r="D8" s="126" t="s">
        <v>53</v>
      </c>
      <c r="E8" s="126"/>
      <c r="F8" s="18" t="s">
        <v>270</v>
      </c>
      <c r="G8" s="139">
        <f>COUNTIFS(G10:G139,"1")</f>
        <v>7</v>
      </c>
      <c r="H8" s="521"/>
      <c r="I8" s="116"/>
      <c r="J8" s="240"/>
      <c r="K8" s="116"/>
      <c r="L8" s="564"/>
      <c r="M8" s="240"/>
      <c r="N8" s="116"/>
      <c r="O8" s="564"/>
      <c r="P8" s="240"/>
      <c r="Q8" s="116"/>
      <c r="R8" s="240"/>
      <c r="S8" s="240"/>
      <c r="T8" s="116"/>
      <c r="U8" s="116"/>
      <c r="V8" s="116"/>
      <c r="W8" s="116"/>
      <c r="X8" s="116"/>
    </row>
    <row r="9">
      <c r="A9" s="145"/>
      <c r="B9" s="145"/>
      <c r="C9" s="284"/>
      <c r="D9" s="145"/>
      <c r="E9" s="145"/>
      <c r="F9" s="145"/>
      <c r="G9" s="145"/>
      <c r="H9" s="145"/>
      <c r="I9" s="243"/>
      <c r="J9" s="244"/>
      <c r="K9" s="243"/>
      <c r="L9" s="568"/>
      <c r="M9" s="244"/>
      <c r="N9" s="243"/>
      <c r="O9" s="568"/>
      <c r="P9" s="244"/>
      <c r="Q9" s="243"/>
      <c r="R9" s="244"/>
      <c r="S9" s="244"/>
      <c r="T9" s="243"/>
      <c r="U9" s="243"/>
      <c r="V9" s="243"/>
      <c r="W9" s="243"/>
      <c r="X9" s="243"/>
    </row>
    <row r="10" ht="31.5">
      <c r="A10" s="448">
        <v>1</v>
      </c>
      <c r="B10" s="452" t="s">
        <v>2750</v>
      </c>
      <c r="C10" s="695" t="s">
        <v>1162</v>
      </c>
      <c r="D10" s="449" t="s">
        <v>2730</v>
      </c>
      <c r="E10" s="449"/>
      <c r="F10" s="448"/>
      <c r="G10" s="451">
        <v>1</v>
      </c>
      <c r="H10" s="452" t="s">
        <v>27</v>
      </c>
      <c r="I10" s="448" t="s">
        <v>74</v>
      </c>
      <c r="J10" s="453">
        <v>45419</v>
      </c>
      <c r="K10" s="448" t="s">
        <v>275</v>
      </c>
      <c r="L10" s="570"/>
      <c r="M10" s="453">
        <v>45447</v>
      </c>
      <c r="N10" s="448"/>
      <c r="O10" s="570"/>
      <c r="P10" s="240"/>
      <c r="Q10" s="116"/>
      <c r="R10" s="240"/>
      <c r="S10" s="240"/>
      <c r="T10" s="116"/>
      <c r="U10" s="116"/>
      <c r="V10" s="116"/>
      <c r="W10" s="116"/>
      <c r="X10" s="116"/>
    </row>
    <row r="11" ht="116.25" customHeight="1">
      <c r="A11" s="448">
        <f t="shared" ref="A11:A20" si="26">A10+1</f>
        <v>2</v>
      </c>
      <c r="B11" s="452" t="s">
        <v>2750</v>
      </c>
      <c r="C11" s="695" t="s">
        <v>427</v>
      </c>
      <c r="D11" s="449" t="s">
        <v>2732</v>
      </c>
      <c r="E11" s="449"/>
      <c r="F11" s="448" t="s">
        <v>2711</v>
      </c>
      <c r="G11" s="451">
        <v>1</v>
      </c>
      <c r="H11" s="452" t="s">
        <v>27</v>
      </c>
      <c r="I11" s="448" t="s">
        <v>74</v>
      </c>
      <c r="J11" s="453">
        <v>45419</v>
      </c>
      <c r="K11" s="448" t="s">
        <v>281</v>
      </c>
      <c r="L11" s="569"/>
      <c r="M11" s="453">
        <v>45447</v>
      </c>
      <c r="N11" s="448" t="s">
        <v>2733</v>
      </c>
      <c r="O11" s="569" t="s">
        <v>2734</v>
      </c>
      <c r="P11" s="116"/>
      <c r="Q11" s="116"/>
      <c r="R11" s="116"/>
      <c r="S11" s="116"/>
      <c r="T11" s="116"/>
      <c r="U11" s="116"/>
      <c r="V11" s="116"/>
      <c r="W11" s="116"/>
      <c r="X11" s="116"/>
    </row>
    <row r="12" s="775" customFormat="1" ht="63" customHeight="1">
      <c r="A12" s="448">
        <f t="shared" si="26"/>
        <v>3</v>
      </c>
      <c r="B12" s="452" t="s">
        <v>2750</v>
      </c>
      <c r="C12" s="448">
        <v>2</v>
      </c>
      <c r="D12" s="449" t="s">
        <v>2735</v>
      </c>
      <c r="E12" s="448"/>
      <c r="F12" s="104" t="s">
        <v>2736</v>
      </c>
      <c r="G12" s="451">
        <v>1</v>
      </c>
      <c r="H12" s="452" t="s">
        <v>265</v>
      </c>
      <c r="I12" s="448" t="s">
        <v>74</v>
      </c>
      <c r="J12" s="453">
        <v>45419</v>
      </c>
      <c r="K12" s="448" t="s">
        <v>275</v>
      </c>
      <c r="L12" s="569"/>
      <c r="M12" s="453">
        <v>45447</v>
      </c>
      <c r="N12" s="448"/>
      <c r="O12" s="569"/>
      <c r="P12" s="116"/>
      <c r="Q12" s="116"/>
      <c r="R12" s="116"/>
      <c r="S12" s="116"/>
      <c r="T12" s="116"/>
      <c r="U12" s="116"/>
      <c r="V12" s="116"/>
      <c r="W12" s="116"/>
      <c r="X12" s="116"/>
    </row>
    <row r="13" ht="112.5" customHeight="1">
      <c r="A13" s="448">
        <f t="shared" si="26"/>
        <v>4</v>
      </c>
      <c r="B13" s="452" t="s">
        <v>2750</v>
      </c>
      <c r="C13" s="695" t="s">
        <v>427</v>
      </c>
      <c r="D13" s="449" t="s">
        <v>2737</v>
      </c>
      <c r="E13" s="449"/>
      <c r="F13" s="104" t="s">
        <v>2736</v>
      </c>
      <c r="G13" s="451">
        <v>1</v>
      </c>
      <c r="H13" s="452" t="s">
        <v>265</v>
      </c>
      <c r="I13" s="448" t="s">
        <v>74</v>
      </c>
      <c r="J13" s="453">
        <v>45419</v>
      </c>
      <c r="K13" s="448" t="s">
        <v>275</v>
      </c>
      <c r="L13" s="569"/>
      <c r="M13" s="453">
        <v>45447</v>
      </c>
      <c r="N13" s="448"/>
      <c r="O13" s="569"/>
      <c r="P13" s="116"/>
      <c r="Q13" s="116"/>
      <c r="R13" s="116"/>
      <c r="S13" s="116"/>
      <c r="T13" s="116"/>
      <c r="U13" s="116"/>
      <c r="V13" s="116"/>
      <c r="W13" s="116"/>
      <c r="X13" s="116"/>
    </row>
    <row r="14" ht="117.75" customHeight="1">
      <c r="A14" s="448">
        <f t="shared" si="26"/>
        <v>5</v>
      </c>
      <c r="B14" s="452" t="s">
        <v>2750</v>
      </c>
      <c r="C14" s="695" t="s">
        <v>2738</v>
      </c>
      <c r="D14" s="449" t="s">
        <v>2739</v>
      </c>
      <c r="E14" s="449"/>
      <c r="F14" s="448" t="s">
        <v>2711</v>
      </c>
      <c r="G14" s="451">
        <v>1</v>
      </c>
      <c r="H14" s="452" t="s">
        <v>27</v>
      </c>
      <c r="I14" s="448" t="s">
        <v>74</v>
      </c>
      <c r="J14" s="453">
        <v>45419</v>
      </c>
      <c r="K14" s="448" t="s">
        <v>275</v>
      </c>
      <c r="L14" s="569"/>
      <c r="M14" s="453">
        <v>45447</v>
      </c>
      <c r="N14" s="448"/>
      <c r="O14" s="569"/>
      <c r="P14" s="116"/>
      <c r="Q14" s="116"/>
      <c r="R14" s="116"/>
      <c r="S14" s="116"/>
      <c r="T14" s="116"/>
      <c r="U14" s="116"/>
      <c r="V14" s="116"/>
      <c r="W14" s="116"/>
      <c r="X14" s="116"/>
    </row>
    <row r="15" ht="63.75">
      <c r="A15" s="448">
        <f t="shared" si="26"/>
        <v>6</v>
      </c>
      <c r="B15" s="452" t="s">
        <v>2750</v>
      </c>
      <c r="C15" s="695" t="s">
        <v>2325</v>
      </c>
      <c r="D15" s="449" t="s">
        <v>2740</v>
      </c>
      <c r="E15" s="449"/>
      <c r="F15" s="448" t="s">
        <v>2741</v>
      </c>
      <c r="G15" s="451">
        <v>0.5</v>
      </c>
      <c r="H15" s="452" t="s">
        <v>28</v>
      </c>
      <c r="I15" s="448" t="s">
        <v>74</v>
      </c>
      <c r="J15" s="453">
        <v>45419</v>
      </c>
      <c r="K15" s="448" t="s">
        <v>275</v>
      </c>
      <c r="L15" s="569"/>
      <c r="M15" s="453">
        <v>45447</v>
      </c>
      <c r="N15" s="448"/>
      <c r="O15" s="569"/>
      <c r="P15" s="116"/>
      <c r="Q15" s="116"/>
      <c r="R15" s="116"/>
      <c r="S15" s="116"/>
      <c r="T15" s="116"/>
      <c r="U15" s="116"/>
      <c r="V15" s="116"/>
      <c r="W15" s="116"/>
      <c r="X15" s="116"/>
    </row>
    <row r="16" ht="52.5">
      <c r="A16" s="448">
        <f t="shared" si="26"/>
        <v>7</v>
      </c>
      <c r="B16" s="452" t="s">
        <v>2750</v>
      </c>
      <c r="C16" s="695" t="s">
        <v>442</v>
      </c>
      <c r="D16" s="449" t="s">
        <v>2742</v>
      </c>
      <c r="E16" s="449"/>
      <c r="F16" s="104" t="s">
        <v>2736</v>
      </c>
      <c r="G16" s="451">
        <v>1</v>
      </c>
      <c r="H16" s="452" t="s">
        <v>265</v>
      </c>
      <c r="I16" s="448" t="s">
        <v>74</v>
      </c>
      <c r="J16" s="453">
        <v>45419</v>
      </c>
      <c r="K16" s="448" t="s">
        <v>275</v>
      </c>
      <c r="L16" s="569"/>
      <c r="M16" s="453">
        <v>45447</v>
      </c>
      <c r="N16" s="448"/>
      <c r="O16" s="569"/>
      <c r="P16" s="116"/>
      <c r="Q16" s="116"/>
      <c r="R16" s="116"/>
      <c r="S16" s="116"/>
      <c r="T16" s="116"/>
      <c r="U16" s="116"/>
      <c r="V16" s="116"/>
      <c r="W16" s="116"/>
      <c r="X16" s="116"/>
    </row>
    <row r="17" ht="63.75">
      <c r="A17" s="448">
        <f t="shared" si="26"/>
        <v>8</v>
      </c>
      <c r="B17" s="452" t="s">
        <v>2750</v>
      </c>
      <c r="C17" s="695" t="s">
        <v>2242</v>
      </c>
      <c r="D17" s="449" t="s">
        <v>2751</v>
      </c>
      <c r="E17" s="449"/>
      <c r="F17" s="104" t="s">
        <v>2745</v>
      </c>
      <c r="G17" s="451">
        <v>0.5</v>
      </c>
      <c r="H17" s="452" t="s">
        <v>28</v>
      </c>
      <c r="I17" s="448" t="s">
        <v>74</v>
      </c>
      <c r="J17" s="453">
        <v>45419</v>
      </c>
      <c r="K17" s="448" t="s">
        <v>275</v>
      </c>
      <c r="L17" s="569"/>
      <c r="M17" s="453">
        <v>45447</v>
      </c>
      <c r="N17" s="448" t="s">
        <v>2752</v>
      </c>
      <c r="O17" s="569"/>
      <c r="P17" s="116"/>
      <c r="Q17" s="116"/>
      <c r="R17" s="116"/>
      <c r="S17" s="116"/>
      <c r="T17" s="116"/>
      <c r="U17" s="116"/>
      <c r="V17" s="116"/>
      <c r="W17" s="116"/>
      <c r="X17" s="116"/>
    </row>
    <row r="18" ht="63.75">
      <c r="A18" s="448">
        <f t="shared" si="26"/>
        <v>9</v>
      </c>
      <c r="B18" s="452" t="s">
        <v>2750</v>
      </c>
      <c r="C18" s="695" t="s">
        <v>2410</v>
      </c>
      <c r="D18" s="449" t="s">
        <v>2753</v>
      </c>
      <c r="E18" s="449"/>
      <c r="F18" s="104"/>
      <c r="G18" s="451">
        <v>0.5</v>
      </c>
      <c r="H18" s="452" t="s">
        <v>28</v>
      </c>
      <c r="I18" s="448" t="s">
        <v>74</v>
      </c>
      <c r="J18" s="453">
        <v>45419</v>
      </c>
      <c r="K18" s="448" t="s">
        <v>275</v>
      </c>
      <c r="L18" s="569"/>
      <c r="M18" s="453">
        <v>45447</v>
      </c>
      <c r="N18" s="448"/>
      <c r="O18" s="569"/>
      <c r="P18" s="116"/>
      <c r="Q18" s="116"/>
      <c r="R18" s="116"/>
      <c r="S18" s="116"/>
      <c r="T18" s="116"/>
      <c r="U18" s="116"/>
      <c r="V18" s="116"/>
      <c r="W18" s="116"/>
      <c r="X18" s="116"/>
    </row>
    <row r="19" ht="65.25" customHeight="1">
      <c r="A19" s="448">
        <f t="shared" si="26"/>
        <v>10</v>
      </c>
      <c r="B19" s="452" t="s">
        <v>2750</v>
      </c>
      <c r="C19" s="695" t="s">
        <v>479</v>
      </c>
      <c r="D19" s="449" t="s">
        <v>2747</v>
      </c>
      <c r="E19" s="449"/>
      <c r="F19" s="448"/>
      <c r="G19" s="451">
        <v>0.5</v>
      </c>
      <c r="H19" s="452" t="s">
        <v>28</v>
      </c>
      <c r="I19" s="448" t="s">
        <v>74</v>
      </c>
      <c r="J19" s="453">
        <v>45419</v>
      </c>
      <c r="K19" s="448" t="s">
        <v>275</v>
      </c>
      <c r="L19" s="569"/>
      <c r="M19" s="453">
        <v>45447</v>
      </c>
      <c r="N19" s="448"/>
      <c r="O19" s="569"/>
      <c r="P19" s="116"/>
      <c r="Q19" s="116"/>
      <c r="R19" s="116"/>
      <c r="S19" s="116"/>
      <c r="T19" s="116"/>
      <c r="U19" s="116"/>
      <c r="V19" s="116"/>
      <c r="W19" s="116"/>
      <c r="X19" s="116"/>
    </row>
    <row r="20" ht="89.25">
      <c r="A20" s="448">
        <f t="shared" si="26"/>
        <v>11</v>
      </c>
      <c r="B20" s="452" t="s">
        <v>2750</v>
      </c>
      <c r="C20" s="695" t="s">
        <v>422</v>
      </c>
      <c r="D20" s="449" t="s">
        <v>2754</v>
      </c>
      <c r="E20" s="449"/>
      <c r="F20" s="448"/>
      <c r="G20" s="451">
        <v>0.5</v>
      </c>
      <c r="H20" s="452" t="s">
        <v>28</v>
      </c>
      <c r="I20" s="448" t="s">
        <v>74</v>
      </c>
      <c r="J20" s="453">
        <v>45419</v>
      </c>
      <c r="K20" s="448" t="s">
        <v>275</v>
      </c>
      <c r="L20" s="569"/>
      <c r="M20" s="453">
        <v>45447</v>
      </c>
      <c r="N20" s="448"/>
      <c r="O20" s="569"/>
      <c r="P20" s="116"/>
      <c r="Q20" s="116"/>
      <c r="R20" s="116"/>
      <c r="S20" s="116"/>
      <c r="T20" s="116"/>
      <c r="U20" s="116"/>
      <c r="V20" s="116"/>
      <c r="W20" s="116"/>
      <c r="X20" s="116"/>
    </row>
    <row r="21" ht="209.25" customHeight="1">
      <c r="A21" s="448">
        <v>12</v>
      </c>
      <c r="B21" s="452" t="s">
        <v>2755</v>
      </c>
      <c r="C21" s="695" t="s">
        <v>2242</v>
      </c>
      <c r="D21" s="449" t="s">
        <v>2756</v>
      </c>
      <c r="E21" s="449"/>
      <c r="F21" s="448" t="s">
        <v>2757</v>
      </c>
      <c r="G21" s="451">
        <v>1</v>
      </c>
      <c r="H21" s="452" t="s">
        <v>265</v>
      </c>
      <c r="I21" s="448" t="s">
        <v>74</v>
      </c>
      <c r="J21" s="453">
        <v>45447</v>
      </c>
      <c r="K21" s="448" t="s">
        <v>2631</v>
      </c>
      <c r="L21" s="569" t="s">
        <v>2758</v>
      </c>
      <c r="M21" s="448"/>
      <c r="N21" s="448"/>
      <c r="O21" s="569"/>
      <c r="P21" s="116"/>
      <c r="Q21" s="116"/>
      <c r="R21" s="116"/>
      <c r="S21" s="116"/>
      <c r="T21" s="116"/>
      <c r="U21" s="116"/>
      <c r="V21" s="116"/>
      <c r="W21" s="116"/>
      <c r="X21" s="116"/>
    </row>
    <row r="22" ht="52.5">
      <c r="A22" s="448"/>
      <c r="B22" s="448"/>
      <c r="C22" s="695"/>
      <c r="D22" s="449"/>
      <c r="E22" s="449"/>
      <c r="F22" s="448"/>
      <c r="G22" s="451"/>
      <c r="H22" s="452"/>
      <c r="I22" s="448"/>
      <c r="J22" s="448"/>
      <c r="K22" s="448"/>
      <c r="L22" s="569"/>
      <c r="M22" s="448"/>
      <c r="N22" s="448"/>
      <c r="O22" s="569"/>
      <c r="P22" s="116"/>
      <c r="Q22" s="116"/>
      <c r="R22" s="116"/>
      <c r="S22" s="116"/>
      <c r="T22" s="116"/>
      <c r="U22" s="116"/>
      <c r="V22" s="116"/>
      <c r="W22" s="116"/>
      <c r="X22" s="116"/>
    </row>
    <row r="23" ht="31.5">
      <c r="A23" s="448"/>
      <c r="B23" s="448"/>
      <c r="C23" s="695"/>
      <c r="D23" s="449"/>
      <c r="E23" s="449"/>
      <c r="F23" s="448"/>
      <c r="G23" s="451"/>
      <c r="H23" s="452"/>
      <c r="I23" s="448"/>
      <c r="J23" s="448"/>
      <c r="K23" s="448"/>
      <c r="L23" s="569"/>
      <c r="M23" s="448"/>
      <c r="N23" s="448"/>
      <c r="O23" s="569"/>
      <c r="P23" s="116"/>
      <c r="Q23" s="116"/>
      <c r="R23" s="116"/>
      <c r="S23" s="116"/>
      <c r="T23" s="116"/>
      <c r="U23" s="116"/>
      <c r="V23" s="116"/>
      <c r="W23" s="116"/>
      <c r="X23" s="116"/>
    </row>
    <row r="24">
      <c r="A24" s="116"/>
      <c r="B24" s="116"/>
      <c r="C24" s="287"/>
      <c r="D24" s="238"/>
      <c r="E24" s="238"/>
      <c r="F24" s="116"/>
      <c r="G24" s="129"/>
      <c r="H24" s="149"/>
      <c r="I24" s="116"/>
      <c r="J24" s="116"/>
      <c r="K24" s="116"/>
      <c r="L24" s="582"/>
      <c r="M24" s="116"/>
      <c r="N24" s="116"/>
      <c r="O24" s="582"/>
      <c r="P24" s="116"/>
      <c r="Q24" s="116"/>
      <c r="R24" s="116"/>
      <c r="S24" s="116"/>
      <c r="T24" s="116"/>
      <c r="U24" s="116"/>
      <c r="V24" s="116"/>
      <c r="W24" s="116"/>
      <c r="X24" s="116"/>
    </row>
    <row r="25">
      <c r="A25" s="116"/>
      <c r="B25" s="116"/>
      <c r="C25" s="287"/>
      <c r="D25" s="238"/>
      <c r="E25" s="238"/>
      <c r="F25" s="116"/>
      <c r="G25" s="129"/>
      <c r="H25" s="149"/>
      <c r="I25" s="116"/>
      <c r="J25" s="116"/>
      <c r="K25" s="116"/>
      <c r="L25" s="582"/>
      <c r="M25" s="116"/>
      <c r="N25" s="116"/>
      <c r="O25" s="582"/>
      <c r="P25" s="116"/>
      <c r="Q25" s="116"/>
      <c r="R25" s="116"/>
      <c r="S25" s="116"/>
      <c r="T25" s="116"/>
      <c r="U25" s="116"/>
      <c r="V25" s="116"/>
      <c r="W25" s="116"/>
      <c r="X25" s="116"/>
    </row>
    <row r="26">
      <c r="A26" s="116"/>
      <c r="B26" s="116"/>
      <c r="C26" s="287"/>
      <c r="D26" s="238"/>
      <c r="E26" s="238"/>
      <c r="F26" s="116"/>
      <c r="G26" s="129"/>
      <c r="H26" s="149"/>
      <c r="I26" s="116"/>
      <c r="J26" s="116"/>
      <c r="K26" s="116"/>
      <c r="L26" s="582"/>
      <c r="M26" s="116"/>
      <c r="N26" s="116"/>
      <c r="O26" s="582"/>
      <c r="P26" s="116"/>
      <c r="Q26" s="116"/>
      <c r="R26" s="116"/>
      <c r="S26" s="116"/>
      <c r="T26" s="116"/>
      <c r="U26" s="116"/>
      <c r="V26" s="116"/>
      <c r="W26" s="116"/>
      <c r="X26" s="116"/>
    </row>
    <row r="27">
      <c r="A27" s="116"/>
      <c r="B27" s="116"/>
      <c r="C27" s="287"/>
      <c r="D27" s="238"/>
      <c r="E27" s="238"/>
      <c r="F27" s="116"/>
      <c r="G27" s="129"/>
      <c r="H27" s="149"/>
      <c r="I27" s="116"/>
      <c r="J27" s="116"/>
      <c r="K27" s="116"/>
      <c r="L27" s="582"/>
      <c r="M27" s="116"/>
      <c r="N27" s="116"/>
      <c r="O27" s="582"/>
      <c r="P27" s="116"/>
      <c r="Q27" s="116"/>
      <c r="R27" s="116"/>
      <c r="S27" s="116"/>
      <c r="T27" s="116"/>
      <c r="U27" s="116"/>
      <c r="V27" s="116"/>
      <c r="W27" s="116"/>
      <c r="X27" s="116"/>
    </row>
    <row r="28">
      <c r="A28" s="116"/>
      <c r="B28" s="116"/>
      <c r="C28" s="287"/>
      <c r="D28" s="238"/>
      <c r="E28" s="238"/>
      <c r="F28" s="116"/>
      <c r="G28" s="129"/>
      <c r="H28" s="149"/>
      <c r="I28" s="116"/>
      <c r="J28" s="116"/>
      <c r="K28" s="116"/>
      <c r="L28" s="582"/>
      <c r="M28" s="116"/>
      <c r="N28" s="116"/>
      <c r="O28" s="582"/>
      <c r="P28" s="116"/>
      <c r="Q28" s="116"/>
      <c r="R28" s="116"/>
      <c r="S28" s="116"/>
      <c r="T28" s="116"/>
      <c r="U28" s="116"/>
      <c r="V28" s="116"/>
      <c r="W28" s="116"/>
      <c r="X28" s="116"/>
    </row>
    <row r="29">
      <c r="A29" s="116"/>
      <c r="B29" s="116"/>
      <c r="C29" s="287"/>
      <c r="D29" s="238"/>
      <c r="E29" s="238"/>
      <c r="F29" s="116"/>
      <c r="G29" s="129"/>
      <c r="H29" s="149"/>
      <c r="I29" s="116"/>
      <c r="J29" s="116"/>
      <c r="K29" s="116"/>
      <c r="L29" s="582"/>
      <c r="M29" s="150"/>
      <c r="N29" s="116"/>
      <c r="O29" s="582"/>
      <c r="P29" s="116"/>
      <c r="Q29" s="116"/>
      <c r="R29" s="116"/>
      <c r="S29" s="116"/>
      <c r="T29" s="116"/>
      <c r="U29" s="116"/>
      <c r="V29" s="116"/>
      <c r="W29" s="116"/>
      <c r="X29" s="116"/>
    </row>
    <row r="30">
      <c r="A30" s="116"/>
      <c r="B30" s="116"/>
      <c r="C30" s="287"/>
      <c r="D30" s="238"/>
      <c r="E30" s="238"/>
      <c r="F30" s="116"/>
      <c r="G30" s="129"/>
      <c r="H30" s="149"/>
      <c r="I30" s="116"/>
      <c r="J30" s="116"/>
      <c r="K30" s="116"/>
      <c r="L30" s="582"/>
      <c r="M30" s="116"/>
      <c r="N30" s="116"/>
      <c r="O30" s="582"/>
      <c r="P30" s="116"/>
      <c r="Q30" s="116"/>
      <c r="R30" s="116"/>
      <c r="S30" s="116"/>
      <c r="T30" s="116"/>
      <c r="U30" s="116"/>
      <c r="V30" s="116"/>
      <c r="W30" s="116"/>
      <c r="X30" s="116"/>
    </row>
    <row r="31">
      <c r="A31" s="116"/>
      <c r="B31" s="116"/>
      <c r="C31" s="287"/>
      <c r="D31" s="238"/>
      <c r="E31" s="238"/>
      <c r="F31" s="116"/>
      <c r="G31" s="129"/>
      <c r="H31" s="149"/>
      <c r="I31" s="116"/>
      <c r="J31" s="116"/>
      <c r="K31" s="116"/>
      <c r="L31" s="582"/>
      <c r="M31" s="116"/>
      <c r="N31" s="116"/>
      <c r="O31" s="582"/>
      <c r="P31" s="116"/>
      <c r="Q31" s="116"/>
      <c r="R31" s="116"/>
      <c r="S31" s="116"/>
      <c r="T31" s="116"/>
      <c r="U31" s="116"/>
      <c r="V31" s="116"/>
      <c r="W31" s="116"/>
      <c r="X31" s="116"/>
    </row>
    <row r="32">
      <c r="A32" s="116"/>
      <c r="B32" s="116"/>
      <c r="C32" s="287"/>
      <c r="D32" s="238"/>
      <c r="E32" s="238"/>
      <c r="F32" s="116"/>
      <c r="G32" s="129"/>
      <c r="H32" s="149"/>
      <c r="I32" s="116"/>
      <c r="J32" s="116"/>
      <c r="K32" s="116"/>
      <c r="L32" s="582"/>
      <c r="M32" s="116"/>
      <c r="N32" s="116"/>
      <c r="O32" s="582"/>
      <c r="P32" s="116"/>
      <c r="Q32" s="116"/>
      <c r="R32" s="116"/>
      <c r="S32" s="116"/>
      <c r="T32" s="116"/>
      <c r="U32" s="116"/>
      <c r="V32" s="116"/>
      <c r="W32" s="116"/>
      <c r="X32" s="116"/>
    </row>
    <row r="33">
      <c r="A33" s="116"/>
      <c r="B33" s="116"/>
      <c r="C33" s="287"/>
      <c r="D33" s="238"/>
      <c r="E33" s="238"/>
      <c r="F33" s="116"/>
      <c r="G33" s="129"/>
      <c r="H33" s="149"/>
      <c r="I33" s="116"/>
      <c r="J33" s="116"/>
      <c r="K33" s="116"/>
      <c r="L33" s="582"/>
      <c r="M33" s="116"/>
      <c r="N33" s="116"/>
      <c r="O33" s="582"/>
      <c r="P33" s="116"/>
      <c r="Q33" s="116"/>
      <c r="R33" s="116"/>
      <c r="S33" s="116"/>
      <c r="T33" s="116"/>
      <c r="U33" s="116"/>
      <c r="V33" s="116"/>
      <c r="W33" s="116"/>
      <c r="X33" s="116"/>
    </row>
    <row r="34">
      <c r="A34" s="116"/>
      <c r="B34" s="116"/>
      <c r="C34" s="287"/>
      <c r="D34" s="238"/>
      <c r="E34" s="238"/>
      <c r="F34" s="116"/>
      <c r="G34" s="129"/>
      <c r="H34" s="149"/>
      <c r="I34" s="116"/>
      <c r="J34" s="116"/>
      <c r="K34" s="116"/>
      <c r="L34" s="582"/>
      <c r="M34" s="116"/>
      <c r="N34" s="116"/>
      <c r="O34" s="582"/>
      <c r="P34" s="116"/>
      <c r="Q34" s="116"/>
      <c r="R34" s="116"/>
      <c r="S34" s="116"/>
      <c r="T34" s="116"/>
      <c r="U34" s="116"/>
      <c r="V34" s="116"/>
      <c r="W34" s="116"/>
      <c r="X34" s="116"/>
    </row>
    <row r="35">
      <c r="A35" s="116"/>
      <c r="B35" s="116"/>
      <c r="C35" s="287"/>
      <c r="D35" s="238"/>
      <c r="E35" s="238"/>
      <c r="F35" s="116"/>
      <c r="G35" s="129"/>
      <c r="H35" s="149"/>
      <c r="I35" s="116"/>
      <c r="J35" s="116"/>
      <c r="K35" s="116"/>
      <c r="L35" s="582"/>
      <c r="M35" s="116"/>
      <c r="N35" s="116"/>
      <c r="O35" s="582"/>
      <c r="P35" s="116"/>
      <c r="Q35" s="116"/>
      <c r="R35" s="116"/>
      <c r="S35" s="116"/>
      <c r="T35" s="116"/>
      <c r="U35" s="116"/>
      <c r="V35" s="116"/>
      <c r="W35" s="116"/>
      <c r="X35" s="116"/>
    </row>
    <row r="36">
      <c r="A36" s="116"/>
      <c r="B36" s="116"/>
      <c r="C36" s="287"/>
      <c r="D36" s="238"/>
      <c r="E36" s="238"/>
      <c r="F36" s="116"/>
      <c r="G36" s="129"/>
      <c r="H36" s="149"/>
      <c r="I36" s="116"/>
      <c r="J36" s="116"/>
      <c r="K36" s="116"/>
      <c r="L36" s="582"/>
      <c r="M36" s="116"/>
      <c r="N36" s="116"/>
      <c r="O36" s="582"/>
      <c r="P36" s="116"/>
      <c r="Q36" s="116"/>
      <c r="R36" s="116"/>
      <c r="S36" s="116"/>
      <c r="T36" s="116"/>
      <c r="U36" s="116"/>
      <c r="V36" s="116"/>
      <c r="W36" s="116"/>
      <c r="X36" s="116"/>
    </row>
    <row r="37">
      <c r="A37" s="116"/>
      <c r="B37" s="116"/>
      <c r="C37" s="287"/>
      <c r="D37" s="238"/>
      <c r="E37" s="238"/>
      <c r="F37" s="116"/>
      <c r="G37" s="129"/>
      <c r="H37" s="149"/>
      <c r="I37" s="116"/>
      <c r="J37" s="116"/>
      <c r="K37" s="116"/>
      <c r="L37" s="582"/>
      <c r="M37" s="116"/>
      <c r="N37" s="116"/>
      <c r="O37" s="582"/>
      <c r="P37" s="116"/>
      <c r="Q37" s="116"/>
      <c r="R37" s="116"/>
      <c r="S37" s="116"/>
      <c r="T37" s="116"/>
      <c r="U37" s="116"/>
      <c r="V37" s="116"/>
      <c r="W37" s="116"/>
      <c r="X37" s="116"/>
    </row>
    <row r="38">
      <c r="A38" s="116"/>
      <c r="B38" s="116"/>
      <c r="C38" s="287"/>
      <c r="D38" s="238"/>
      <c r="E38" s="238"/>
      <c r="F38" s="116"/>
      <c r="G38" s="129"/>
      <c r="H38" s="149"/>
      <c r="I38" s="116"/>
      <c r="J38" s="116"/>
      <c r="K38" s="116"/>
      <c r="L38" s="582"/>
      <c r="M38" s="116"/>
      <c r="N38" s="116"/>
      <c r="O38" s="582"/>
      <c r="P38" s="116"/>
      <c r="Q38" s="116"/>
      <c r="R38" s="116"/>
      <c r="S38" s="116"/>
      <c r="T38" s="116"/>
      <c r="U38" s="116"/>
      <c r="V38" s="116"/>
      <c r="W38" s="116"/>
      <c r="X38" s="116"/>
    </row>
    <row r="39">
      <c r="A39" s="116"/>
      <c r="B39" s="116"/>
      <c r="C39" s="287"/>
      <c r="D39" s="238"/>
      <c r="E39" s="238"/>
      <c r="F39" s="116"/>
      <c r="G39" s="129"/>
      <c r="H39" s="149"/>
      <c r="I39" s="116"/>
      <c r="J39" s="116"/>
      <c r="K39" s="116"/>
      <c r="L39" s="582"/>
      <c r="M39" s="116"/>
      <c r="N39" s="116"/>
      <c r="O39" s="582"/>
      <c r="P39" s="116"/>
      <c r="Q39" s="116"/>
      <c r="R39" s="116"/>
      <c r="S39" s="116"/>
      <c r="T39" s="116"/>
      <c r="U39" s="116"/>
      <c r="V39" s="116"/>
      <c r="W39" s="116"/>
      <c r="X39" s="116"/>
    </row>
    <row r="40">
      <c r="A40" s="116"/>
      <c r="B40" s="116"/>
      <c r="C40" s="287"/>
      <c r="D40" s="238"/>
      <c r="E40" s="238"/>
      <c r="F40" s="116"/>
      <c r="G40" s="129"/>
      <c r="H40" s="149"/>
      <c r="I40" s="116"/>
      <c r="J40" s="116"/>
      <c r="K40" s="116"/>
      <c r="L40" s="582"/>
      <c r="M40" s="116"/>
      <c r="N40" s="116"/>
      <c r="O40" s="582"/>
      <c r="P40" s="116"/>
      <c r="Q40" s="116"/>
      <c r="R40" s="116"/>
      <c r="S40" s="116"/>
      <c r="T40" s="116"/>
      <c r="U40" s="116"/>
      <c r="V40" s="116"/>
      <c r="W40" s="116"/>
      <c r="X40" s="116"/>
    </row>
    <row r="41">
      <c r="A41" s="116"/>
      <c r="B41" s="116"/>
      <c r="C41" s="287"/>
      <c r="D41" s="238"/>
      <c r="E41" s="238"/>
      <c r="F41" s="116"/>
      <c r="G41" s="129"/>
      <c r="H41" s="149"/>
      <c r="I41" s="116"/>
      <c r="J41" s="116"/>
      <c r="K41" s="116"/>
      <c r="L41" s="582"/>
      <c r="M41" s="116"/>
      <c r="N41" s="116"/>
      <c r="O41" s="582"/>
      <c r="P41" s="116"/>
      <c r="Q41" s="116"/>
      <c r="R41" s="116"/>
      <c r="S41" s="116"/>
      <c r="T41" s="116"/>
      <c r="U41" s="116"/>
      <c r="V41" s="116"/>
      <c r="W41" s="116"/>
      <c r="X41" s="116"/>
    </row>
    <row r="42">
      <c r="A42" s="116"/>
      <c r="B42" s="116"/>
      <c r="C42" s="287"/>
      <c r="D42" s="238"/>
      <c r="E42" s="238"/>
      <c r="F42" s="116"/>
      <c r="G42" s="129"/>
      <c r="H42" s="149"/>
      <c r="I42" s="116"/>
      <c r="J42" s="116"/>
      <c r="K42" s="116"/>
      <c r="L42" s="582"/>
      <c r="M42" s="116"/>
      <c r="N42" s="116"/>
      <c r="O42" s="582"/>
      <c r="P42" s="116"/>
      <c r="Q42" s="116"/>
      <c r="R42" s="116"/>
      <c r="S42" s="116"/>
      <c r="T42" s="116"/>
      <c r="U42" s="116"/>
      <c r="V42" s="116"/>
      <c r="W42" s="116"/>
      <c r="X42" s="116"/>
    </row>
    <row r="43">
      <c r="A43" s="116"/>
      <c r="B43" s="116"/>
      <c r="C43" s="287"/>
      <c r="D43" s="238"/>
      <c r="E43" s="238"/>
      <c r="F43" s="116"/>
      <c r="G43" s="129"/>
      <c r="H43" s="149"/>
      <c r="I43" s="116"/>
      <c r="J43" s="116"/>
      <c r="K43" s="116"/>
      <c r="L43" s="582"/>
      <c r="M43" s="116"/>
      <c r="N43" s="116"/>
      <c r="O43" s="582"/>
      <c r="P43" s="116"/>
      <c r="Q43" s="116"/>
      <c r="R43" s="116"/>
      <c r="S43" s="116"/>
      <c r="T43" s="116"/>
      <c r="U43" s="116"/>
      <c r="V43" s="116"/>
      <c r="W43" s="116"/>
      <c r="X43" s="116"/>
    </row>
    <row r="44">
      <c r="A44" s="116"/>
      <c r="B44" s="116"/>
      <c r="C44" s="287"/>
      <c r="D44" s="238"/>
      <c r="E44" s="238"/>
      <c r="F44" s="116"/>
      <c r="G44" s="129"/>
      <c r="H44" s="149"/>
      <c r="I44" s="116"/>
      <c r="J44" s="116"/>
      <c r="K44" s="116"/>
      <c r="L44" s="582"/>
      <c r="M44" s="116"/>
      <c r="N44" s="116"/>
      <c r="O44" s="582"/>
      <c r="P44" s="116"/>
      <c r="Q44" s="116"/>
      <c r="R44" s="116"/>
      <c r="S44" s="116"/>
      <c r="T44" s="116"/>
      <c r="U44" s="116"/>
      <c r="V44" s="116"/>
      <c r="W44" s="116"/>
      <c r="X44" s="116"/>
    </row>
    <row r="45">
      <c r="A45" s="116"/>
      <c r="B45" s="116"/>
      <c r="C45" s="287"/>
      <c r="D45" s="238"/>
      <c r="E45" s="238"/>
      <c r="F45" s="116"/>
      <c r="G45" s="129"/>
      <c r="H45" s="149"/>
      <c r="I45" s="116"/>
      <c r="J45" s="116"/>
      <c r="K45" s="116"/>
      <c r="L45" s="582"/>
      <c r="M45" s="116"/>
      <c r="N45" s="116"/>
      <c r="O45" s="582"/>
      <c r="P45" s="116"/>
      <c r="Q45" s="116"/>
      <c r="R45" s="116"/>
      <c r="S45" s="116"/>
      <c r="T45" s="116"/>
      <c r="U45" s="116"/>
      <c r="V45" s="116"/>
      <c r="W45" s="116"/>
      <c r="X45" s="116"/>
    </row>
    <row r="46">
      <c r="A46" s="116"/>
      <c r="B46" s="116"/>
      <c r="C46" s="287"/>
      <c r="D46" s="238"/>
      <c r="E46" s="238"/>
      <c r="F46" s="116"/>
      <c r="G46" s="129"/>
      <c r="H46" s="149"/>
      <c r="I46" s="116"/>
      <c r="J46" s="116"/>
      <c r="K46" s="116"/>
      <c r="L46" s="582"/>
      <c r="M46" s="116"/>
      <c r="N46" s="116"/>
      <c r="O46" s="582"/>
      <c r="P46" s="116"/>
      <c r="Q46" s="116"/>
      <c r="R46" s="116"/>
      <c r="S46" s="116"/>
      <c r="T46" s="116"/>
      <c r="U46" s="116"/>
      <c r="V46" s="116"/>
      <c r="W46" s="116"/>
      <c r="X46" s="116"/>
    </row>
    <row r="47">
      <c r="A47" s="116"/>
      <c r="B47" s="116"/>
      <c r="C47" s="287"/>
      <c r="D47" s="238"/>
      <c r="E47" s="238"/>
      <c r="F47" s="116"/>
      <c r="G47" s="129"/>
      <c r="H47" s="149"/>
      <c r="I47" s="116"/>
      <c r="J47" s="116"/>
      <c r="K47" s="116"/>
      <c r="L47" s="582"/>
      <c r="M47" s="116"/>
      <c r="N47" s="116"/>
      <c r="O47" s="582"/>
      <c r="P47" s="116"/>
      <c r="Q47" s="116"/>
      <c r="R47" s="116"/>
      <c r="S47" s="116"/>
      <c r="T47" s="116"/>
      <c r="U47" s="116"/>
      <c r="V47" s="116"/>
      <c r="W47" s="116"/>
      <c r="X47" s="116"/>
    </row>
    <row r="48">
      <c r="A48" s="116"/>
      <c r="B48" s="116"/>
      <c r="C48" s="287"/>
      <c r="D48" s="238"/>
      <c r="E48" s="238"/>
      <c r="F48" s="116"/>
      <c r="G48" s="129"/>
      <c r="H48" s="149"/>
      <c r="I48" s="116"/>
      <c r="J48" s="116"/>
      <c r="K48" s="116"/>
      <c r="L48" s="582"/>
      <c r="M48" s="116"/>
      <c r="N48" s="116"/>
      <c r="O48" s="582"/>
      <c r="P48" s="116"/>
      <c r="Q48" s="116"/>
      <c r="R48" s="116"/>
      <c r="S48" s="116"/>
      <c r="T48" s="116"/>
      <c r="U48" s="116"/>
      <c r="V48" s="116"/>
      <c r="W48" s="116"/>
      <c r="X48" s="116"/>
    </row>
    <row r="49">
      <c r="A49" s="116"/>
      <c r="B49" s="116"/>
      <c r="C49" s="287"/>
      <c r="D49" s="238"/>
      <c r="E49" s="238"/>
      <c r="F49" s="116"/>
      <c r="G49" s="129"/>
      <c r="H49" s="149"/>
      <c r="I49" s="116"/>
      <c r="J49" s="116"/>
      <c r="K49" s="116"/>
      <c r="L49" s="582"/>
      <c r="M49" s="116"/>
      <c r="N49" s="116"/>
      <c r="O49" s="582"/>
      <c r="P49" s="116"/>
      <c r="Q49" s="116"/>
      <c r="R49" s="116"/>
      <c r="S49" s="116"/>
      <c r="T49" s="116"/>
      <c r="U49" s="116"/>
      <c r="V49" s="116"/>
      <c r="W49" s="116"/>
      <c r="X49" s="116"/>
    </row>
    <row r="50">
      <c r="A50" s="116"/>
      <c r="B50" s="116"/>
      <c r="C50" s="287"/>
      <c r="D50" s="238"/>
      <c r="E50" s="238"/>
      <c r="F50" s="116"/>
      <c r="G50" s="129"/>
      <c r="H50" s="149"/>
      <c r="I50" s="116"/>
      <c r="J50" s="116"/>
      <c r="K50" s="116"/>
      <c r="L50" s="582"/>
      <c r="M50" s="116"/>
      <c r="N50" s="116"/>
      <c r="O50" s="582"/>
      <c r="P50" s="116"/>
      <c r="Q50" s="116"/>
      <c r="R50" s="116"/>
      <c r="S50" s="116"/>
      <c r="T50" s="116"/>
      <c r="U50" s="116"/>
      <c r="V50" s="116"/>
      <c r="W50" s="116"/>
      <c r="X50" s="116"/>
    </row>
    <row r="51">
      <c r="A51" s="116"/>
      <c r="B51" s="116"/>
      <c r="C51" s="287"/>
      <c r="D51" s="238"/>
      <c r="E51" s="238"/>
      <c r="F51" s="116"/>
      <c r="G51" s="129"/>
      <c r="H51" s="149"/>
      <c r="I51" s="116"/>
      <c r="J51" s="116"/>
      <c r="K51" s="116"/>
      <c r="L51" s="582"/>
      <c r="M51" s="116"/>
      <c r="N51" s="116"/>
      <c r="O51" s="582"/>
      <c r="P51" s="116"/>
      <c r="Q51" s="116"/>
      <c r="R51" s="116"/>
      <c r="S51" s="116"/>
      <c r="T51" s="116"/>
      <c r="U51" s="116"/>
      <c r="V51" s="116"/>
      <c r="W51" s="116"/>
      <c r="X51" s="116"/>
    </row>
    <row r="52">
      <c r="A52" s="116"/>
      <c r="B52" s="116"/>
      <c r="C52" s="287"/>
      <c r="D52" s="238"/>
      <c r="E52" s="238"/>
      <c r="F52" s="116"/>
      <c r="G52" s="129"/>
      <c r="H52" s="149"/>
      <c r="I52" s="116"/>
      <c r="J52" s="116"/>
      <c r="K52" s="116"/>
      <c r="L52" s="582"/>
      <c r="M52" s="116"/>
      <c r="N52" s="116"/>
      <c r="O52" s="582"/>
      <c r="P52" s="116"/>
      <c r="Q52" s="116"/>
      <c r="R52" s="116"/>
      <c r="S52" s="116"/>
      <c r="T52" s="116"/>
      <c r="U52" s="116"/>
      <c r="V52" s="116"/>
      <c r="W52" s="116"/>
      <c r="X52" s="116"/>
    </row>
    <row r="53">
      <c r="A53" s="116"/>
      <c r="B53" s="116"/>
      <c r="C53" s="287"/>
      <c r="D53" s="238"/>
      <c r="E53" s="238"/>
      <c r="F53" s="116"/>
      <c r="G53" s="129"/>
      <c r="H53" s="149"/>
      <c r="I53" s="116"/>
      <c r="J53" s="116"/>
      <c r="K53" s="116"/>
      <c r="L53" s="582"/>
      <c r="M53" s="116"/>
      <c r="N53" s="116"/>
      <c r="O53" s="582"/>
      <c r="P53" s="116"/>
      <c r="Q53" s="116"/>
      <c r="R53" s="116"/>
      <c r="S53" s="116"/>
      <c r="T53" s="116"/>
      <c r="U53" s="116"/>
      <c r="V53" s="116"/>
      <c r="W53" s="116"/>
      <c r="X53" s="116"/>
    </row>
    <row r="54">
      <c r="A54" s="116"/>
      <c r="B54" s="116"/>
      <c r="C54" s="287"/>
      <c r="D54" s="238"/>
      <c r="E54" s="238"/>
      <c r="F54" s="116"/>
      <c r="G54" s="129"/>
      <c r="H54" s="149"/>
      <c r="I54" s="116"/>
      <c r="J54" s="116"/>
      <c r="K54" s="116"/>
      <c r="L54" s="582"/>
      <c r="M54" s="116"/>
      <c r="N54" s="116"/>
      <c r="O54" s="582"/>
      <c r="P54" s="116"/>
      <c r="Q54" s="116"/>
      <c r="R54" s="116"/>
      <c r="S54" s="116"/>
      <c r="T54" s="116"/>
      <c r="U54" s="116"/>
      <c r="V54" s="116"/>
      <c r="W54" s="116"/>
      <c r="X54" s="116"/>
    </row>
    <row r="55">
      <c r="A55" s="116"/>
      <c r="B55" s="116"/>
      <c r="C55" s="287"/>
      <c r="D55" s="238"/>
      <c r="E55" s="238"/>
      <c r="F55" s="116"/>
      <c r="G55" s="129"/>
      <c r="H55" s="149"/>
      <c r="I55" s="116"/>
      <c r="J55" s="116"/>
      <c r="K55" s="116"/>
      <c r="L55" s="582"/>
      <c r="M55" s="116"/>
      <c r="N55" s="116"/>
      <c r="O55" s="582"/>
      <c r="P55" s="116"/>
      <c r="Q55" s="116"/>
      <c r="R55" s="116"/>
      <c r="S55" s="116"/>
      <c r="T55" s="116"/>
      <c r="U55" s="116"/>
      <c r="V55" s="116"/>
      <c r="W55" s="116"/>
      <c r="X55" s="116"/>
    </row>
    <row r="56">
      <c r="A56" s="116"/>
      <c r="B56" s="116"/>
      <c r="C56" s="287"/>
      <c r="D56" s="238"/>
      <c r="E56" s="238"/>
      <c r="F56" s="116"/>
      <c r="G56" s="129"/>
      <c r="H56" s="149"/>
      <c r="I56" s="116"/>
      <c r="J56" s="116"/>
      <c r="K56" s="116"/>
      <c r="L56" s="582"/>
      <c r="M56" s="116"/>
      <c r="N56" s="116"/>
      <c r="O56" s="582"/>
      <c r="P56" s="116"/>
      <c r="Q56" s="116"/>
      <c r="R56" s="116"/>
      <c r="S56" s="116"/>
      <c r="T56" s="116"/>
      <c r="U56" s="116"/>
      <c r="V56" s="116"/>
      <c r="W56" s="116"/>
      <c r="X56" s="116"/>
    </row>
    <row r="57">
      <c r="A57" s="116"/>
      <c r="B57" s="116"/>
      <c r="C57" s="287"/>
      <c r="D57" s="238"/>
      <c r="E57" s="238"/>
      <c r="F57" s="116"/>
      <c r="G57" s="129"/>
      <c r="H57" s="149"/>
      <c r="I57" s="116"/>
      <c r="J57" s="116"/>
      <c r="K57" s="116"/>
      <c r="L57" s="582"/>
      <c r="M57" s="116"/>
      <c r="N57" s="116"/>
      <c r="O57" s="582"/>
      <c r="P57" s="116"/>
      <c r="Q57" s="116"/>
      <c r="R57" s="116"/>
      <c r="S57" s="116"/>
      <c r="T57" s="116"/>
      <c r="U57" s="116"/>
      <c r="V57" s="116"/>
      <c r="W57" s="116"/>
      <c r="X57" s="116"/>
    </row>
    <row r="58">
      <c r="A58" s="116"/>
      <c r="B58" s="116"/>
      <c r="C58" s="287"/>
      <c r="D58" s="238"/>
      <c r="E58" s="238"/>
      <c r="F58" s="116"/>
      <c r="G58" s="129"/>
      <c r="H58" s="149"/>
      <c r="I58" s="116"/>
      <c r="J58" s="116"/>
      <c r="K58" s="116"/>
      <c r="L58" s="582"/>
      <c r="M58" s="116"/>
      <c r="N58" s="116"/>
      <c r="O58" s="582"/>
      <c r="P58" s="116"/>
      <c r="Q58" s="116"/>
      <c r="R58" s="116"/>
      <c r="S58" s="116"/>
      <c r="T58" s="116"/>
      <c r="U58" s="116"/>
      <c r="V58" s="116"/>
      <c r="W58" s="116"/>
      <c r="X58" s="116"/>
    </row>
    <row r="59">
      <c r="A59" s="116"/>
      <c r="B59" s="116"/>
      <c r="C59" s="287"/>
      <c r="D59" s="238"/>
      <c r="E59" s="238"/>
      <c r="F59" s="116"/>
      <c r="G59" s="129"/>
      <c r="H59" s="149"/>
      <c r="I59" s="116"/>
      <c r="J59" s="116"/>
      <c r="K59" s="116"/>
      <c r="L59" s="582"/>
      <c r="M59" s="116"/>
      <c r="N59" s="116"/>
      <c r="O59" s="582"/>
      <c r="P59" s="116"/>
      <c r="Q59" s="116"/>
      <c r="R59" s="116"/>
      <c r="S59" s="116"/>
      <c r="T59" s="116"/>
      <c r="U59" s="116"/>
      <c r="V59" s="116"/>
      <c r="W59" s="116"/>
      <c r="X59" s="116"/>
    </row>
    <row r="60">
      <c r="A60" s="116"/>
      <c r="B60" s="116"/>
      <c r="C60" s="287"/>
      <c r="D60" s="238"/>
      <c r="E60" s="238"/>
      <c r="F60" s="116"/>
      <c r="G60" s="129"/>
      <c r="H60" s="149"/>
      <c r="I60" s="116"/>
      <c r="J60" s="116"/>
      <c r="K60" s="116"/>
      <c r="L60" s="582"/>
      <c r="M60" s="116"/>
      <c r="N60" s="116"/>
      <c r="O60" s="582"/>
      <c r="P60" s="116"/>
      <c r="Q60" s="116"/>
      <c r="R60" s="116"/>
      <c r="S60" s="116"/>
      <c r="T60" s="116"/>
      <c r="U60" s="116"/>
      <c r="V60" s="116"/>
      <c r="W60" s="116"/>
      <c r="X60" s="116"/>
    </row>
    <row r="61">
      <c r="A61" s="116"/>
      <c r="B61" s="116"/>
      <c r="C61" s="287"/>
      <c r="D61" s="238"/>
      <c r="E61" s="238"/>
      <c r="F61" s="116"/>
      <c r="G61" s="129"/>
      <c r="H61" s="149"/>
      <c r="I61" s="116"/>
      <c r="J61" s="116"/>
      <c r="K61" s="116"/>
      <c r="L61" s="582"/>
      <c r="M61" s="116"/>
      <c r="N61" s="116"/>
      <c r="O61" s="582"/>
      <c r="P61" s="116"/>
      <c r="Q61" s="116"/>
      <c r="R61" s="116"/>
      <c r="S61" s="116"/>
      <c r="T61" s="116"/>
      <c r="U61" s="116"/>
      <c r="V61" s="116"/>
      <c r="W61" s="116"/>
      <c r="X61" s="116"/>
    </row>
    <row r="62">
      <c r="A62" s="116"/>
      <c r="B62" s="116"/>
      <c r="C62" s="287"/>
      <c r="D62" s="238"/>
      <c r="E62" s="238"/>
      <c r="F62" s="116"/>
      <c r="G62" s="129"/>
      <c r="H62" s="149"/>
      <c r="I62" s="116"/>
      <c r="J62" s="116"/>
      <c r="K62" s="116"/>
      <c r="L62" s="582"/>
      <c r="M62" s="116"/>
      <c r="N62" s="116"/>
      <c r="O62" s="582"/>
      <c r="P62" s="116"/>
      <c r="Q62" s="116"/>
      <c r="R62" s="116"/>
      <c r="S62" s="116"/>
      <c r="T62" s="116"/>
      <c r="U62" s="116"/>
      <c r="V62" s="116"/>
      <c r="W62" s="116"/>
      <c r="X62" s="116"/>
    </row>
    <row r="63">
      <c r="A63" s="116"/>
      <c r="B63" s="116"/>
      <c r="C63" s="287"/>
      <c r="D63" s="238"/>
      <c r="E63" s="238"/>
      <c r="F63" s="116"/>
      <c r="G63" s="129"/>
      <c r="H63" s="149"/>
      <c r="I63" s="116"/>
      <c r="J63" s="116"/>
      <c r="K63" s="116"/>
      <c r="L63" s="582"/>
      <c r="M63" s="116"/>
      <c r="N63" s="116"/>
      <c r="O63" s="582"/>
      <c r="P63" s="116"/>
      <c r="Q63" s="116"/>
      <c r="R63" s="116"/>
      <c r="S63" s="116"/>
      <c r="T63" s="116"/>
      <c r="U63" s="116"/>
      <c r="V63" s="116"/>
      <c r="W63" s="116"/>
      <c r="X63" s="116"/>
    </row>
    <row r="64">
      <c r="A64" s="116"/>
      <c r="B64" s="116"/>
      <c r="C64" s="287"/>
      <c r="D64" s="238"/>
      <c r="E64" s="238"/>
      <c r="F64" s="116"/>
      <c r="G64" s="129"/>
      <c r="H64" s="149"/>
      <c r="I64" s="116"/>
      <c r="J64" s="116"/>
      <c r="K64" s="116"/>
      <c r="L64" s="582"/>
      <c r="M64" s="116"/>
      <c r="N64" s="116"/>
      <c r="O64" s="582"/>
      <c r="P64" s="116"/>
      <c r="Q64" s="116"/>
      <c r="R64" s="116"/>
      <c r="S64" s="116"/>
      <c r="T64" s="116"/>
      <c r="U64" s="116"/>
      <c r="V64" s="116"/>
      <c r="W64" s="116"/>
      <c r="X64" s="116"/>
    </row>
    <row r="65">
      <c r="A65" s="116"/>
      <c r="B65" s="116"/>
      <c r="C65" s="287"/>
      <c r="D65" s="238"/>
      <c r="E65" s="238"/>
      <c r="F65" s="116"/>
      <c r="G65" s="129"/>
      <c r="H65" s="149"/>
      <c r="I65" s="116"/>
      <c r="J65" s="116"/>
      <c r="K65" s="116"/>
      <c r="L65" s="582"/>
      <c r="M65" s="116"/>
      <c r="N65" s="116"/>
      <c r="O65" s="582"/>
      <c r="P65" s="116"/>
      <c r="Q65" s="116"/>
      <c r="R65" s="116"/>
      <c r="S65" s="116"/>
      <c r="T65" s="116"/>
      <c r="U65" s="116"/>
      <c r="V65" s="116"/>
      <c r="W65" s="116"/>
      <c r="X65" s="116"/>
    </row>
    <row r="66">
      <c r="A66" s="116"/>
      <c r="B66" s="116"/>
      <c r="C66" s="287"/>
      <c r="D66" s="238"/>
      <c r="E66" s="238"/>
      <c r="F66" s="116"/>
      <c r="G66" s="129"/>
      <c r="H66" s="149"/>
      <c r="I66" s="116"/>
      <c r="J66" s="116"/>
      <c r="K66" s="116"/>
      <c r="L66" s="582"/>
      <c r="M66" s="116"/>
      <c r="N66" s="116"/>
      <c r="O66" s="582"/>
      <c r="P66" s="116"/>
      <c r="Q66" s="116"/>
      <c r="R66" s="116"/>
      <c r="S66" s="116"/>
      <c r="T66" s="116"/>
      <c r="U66" s="116"/>
      <c r="V66" s="116"/>
      <c r="W66" s="116"/>
      <c r="X66" s="116"/>
    </row>
    <row r="67">
      <c r="A67" s="116"/>
      <c r="B67" s="116"/>
      <c r="C67" s="287"/>
      <c r="D67" s="238"/>
      <c r="E67" s="238"/>
      <c r="F67" s="116"/>
      <c r="G67" s="129"/>
      <c r="H67" s="149"/>
      <c r="I67" s="116"/>
      <c r="J67" s="116"/>
      <c r="K67" s="116"/>
      <c r="L67" s="582"/>
      <c r="M67" s="116"/>
      <c r="N67" s="116"/>
      <c r="O67" s="582"/>
      <c r="P67" s="116"/>
      <c r="Q67" s="116"/>
      <c r="R67" s="116"/>
      <c r="S67" s="116"/>
      <c r="T67" s="116"/>
      <c r="U67" s="116"/>
      <c r="V67" s="116"/>
      <c r="W67" s="116"/>
      <c r="X67" s="116"/>
    </row>
    <row r="68">
      <c r="A68" s="116"/>
      <c r="B68" s="116"/>
      <c r="C68" s="287"/>
      <c r="D68" s="238"/>
      <c r="E68" s="238"/>
      <c r="F68" s="116"/>
      <c r="G68" s="129"/>
      <c r="H68" s="149"/>
      <c r="I68" s="116"/>
      <c r="J68" s="116"/>
      <c r="K68" s="116"/>
      <c r="L68" s="582"/>
      <c r="M68" s="116"/>
      <c r="N68" s="116"/>
      <c r="O68" s="582"/>
      <c r="P68" s="116"/>
      <c r="Q68" s="116"/>
      <c r="R68" s="116"/>
      <c r="S68" s="116"/>
      <c r="T68" s="116"/>
      <c r="U68" s="116"/>
      <c r="V68" s="116"/>
      <c r="W68" s="116"/>
      <c r="X68" s="116"/>
    </row>
    <row r="69">
      <c r="A69" s="116"/>
      <c r="B69" s="116"/>
      <c r="C69" s="287"/>
      <c r="D69" s="238"/>
      <c r="E69" s="238"/>
      <c r="F69" s="116"/>
      <c r="G69" s="129"/>
      <c r="H69" s="149"/>
      <c r="I69" s="116"/>
      <c r="J69" s="116"/>
      <c r="K69" s="116"/>
      <c r="L69" s="582"/>
      <c r="M69" s="116"/>
      <c r="N69" s="116"/>
      <c r="O69" s="582"/>
      <c r="P69" s="116"/>
      <c r="Q69" s="116"/>
      <c r="R69" s="116"/>
      <c r="S69" s="116"/>
      <c r="T69" s="116"/>
      <c r="U69" s="116"/>
      <c r="V69" s="116"/>
      <c r="W69" s="116"/>
      <c r="X69" s="116"/>
    </row>
    <row r="70">
      <c r="A70" s="116"/>
      <c r="B70" s="116"/>
      <c r="C70" s="287"/>
      <c r="D70" s="238"/>
      <c r="E70" s="238"/>
      <c r="F70" s="116"/>
      <c r="G70" s="129"/>
      <c r="H70" s="149"/>
      <c r="I70" s="116"/>
      <c r="J70" s="116"/>
      <c r="K70" s="116"/>
      <c r="L70" s="582"/>
      <c r="M70" s="116"/>
      <c r="N70" s="116"/>
      <c r="O70" s="582"/>
      <c r="P70" s="116"/>
      <c r="Q70" s="116"/>
      <c r="R70" s="116"/>
      <c r="S70" s="116"/>
      <c r="T70" s="116"/>
      <c r="U70" s="116"/>
      <c r="V70" s="116"/>
      <c r="W70" s="116"/>
      <c r="X70" s="116"/>
    </row>
    <row r="71">
      <c r="A71" s="116"/>
      <c r="B71" s="116"/>
      <c r="C71" s="287"/>
      <c r="D71" s="238"/>
      <c r="E71" s="238"/>
      <c r="F71" s="116"/>
      <c r="G71" s="129"/>
      <c r="H71" s="149"/>
      <c r="I71" s="116"/>
      <c r="J71" s="116"/>
      <c r="K71" s="116"/>
      <c r="L71" s="582"/>
      <c r="M71" s="116"/>
      <c r="N71" s="116"/>
      <c r="O71" s="582"/>
      <c r="P71" s="116"/>
      <c r="Q71" s="116"/>
      <c r="R71" s="116"/>
      <c r="S71" s="116"/>
      <c r="T71" s="116"/>
      <c r="U71" s="116"/>
      <c r="V71" s="116"/>
      <c r="W71" s="116"/>
      <c r="X71" s="116"/>
    </row>
    <row r="72">
      <c r="A72" s="116"/>
      <c r="B72" s="116"/>
      <c r="C72" s="287"/>
      <c r="D72" s="238"/>
      <c r="E72" s="238"/>
      <c r="F72" s="116"/>
      <c r="G72" s="129"/>
      <c r="H72" s="149"/>
      <c r="I72" s="116"/>
      <c r="J72" s="116"/>
      <c r="K72" s="116"/>
      <c r="L72" s="582"/>
      <c r="M72" s="116"/>
      <c r="N72" s="116"/>
      <c r="O72" s="582"/>
      <c r="P72" s="116"/>
      <c r="Q72" s="116"/>
      <c r="R72" s="116"/>
      <c r="S72" s="116"/>
      <c r="T72" s="116"/>
      <c r="U72" s="116"/>
      <c r="V72" s="116"/>
      <c r="W72" s="116"/>
      <c r="X72" s="116"/>
    </row>
    <row r="73">
      <c r="A73" s="116"/>
      <c r="B73" s="116"/>
      <c r="C73" s="287"/>
      <c r="D73" s="238"/>
      <c r="E73" s="238"/>
      <c r="F73" s="116"/>
      <c r="G73" s="129"/>
      <c r="H73" s="149"/>
      <c r="I73" s="116"/>
      <c r="J73" s="116"/>
      <c r="K73" s="116"/>
      <c r="L73" s="582"/>
      <c r="M73" s="116"/>
      <c r="N73" s="116"/>
      <c r="O73" s="582"/>
      <c r="P73" s="116"/>
      <c r="Q73" s="116"/>
      <c r="R73" s="116"/>
      <c r="S73" s="116"/>
      <c r="T73" s="116"/>
      <c r="U73" s="116"/>
      <c r="V73" s="116"/>
      <c r="W73" s="116"/>
      <c r="X73" s="116"/>
    </row>
    <row r="74">
      <c r="A74" s="116"/>
      <c r="B74" s="116"/>
      <c r="C74" s="287"/>
      <c r="D74" s="238"/>
      <c r="E74" s="238"/>
      <c r="F74" s="116"/>
      <c r="G74" s="129"/>
      <c r="H74" s="149"/>
      <c r="I74" s="116"/>
      <c r="J74" s="116"/>
      <c r="K74" s="116"/>
      <c r="L74" s="582"/>
      <c r="M74" s="116"/>
      <c r="N74" s="116"/>
      <c r="O74" s="582"/>
      <c r="P74" s="116"/>
      <c r="Q74" s="116"/>
      <c r="R74" s="116"/>
      <c r="S74" s="116"/>
      <c r="T74" s="116"/>
      <c r="U74" s="116"/>
      <c r="V74" s="116"/>
      <c r="W74" s="116"/>
      <c r="X74" s="116"/>
    </row>
    <row r="75">
      <c r="A75" s="116"/>
      <c r="B75" s="116"/>
      <c r="C75" s="287"/>
      <c r="D75" s="238"/>
      <c r="E75" s="238"/>
      <c r="F75" s="116"/>
      <c r="G75" s="129"/>
      <c r="H75" s="149"/>
      <c r="I75" s="116"/>
      <c r="J75" s="116"/>
      <c r="K75" s="116"/>
      <c r="L75" s="582"/>
      <c r="M75" s="116"/>
      <c r="N75" s="116"/>
      <c r="O75" s="582"/>
      <c r="P75" s="116"/>
      <c r="Q75" s="116"/>
      <c r="R75" s="116"/>
      <c r="S75" s="116"/>
      <c r="T75" s="116"/>
      <c r="U75" s="116"/>
      <c r="V75" s="116"/>
      <c r="W75" s="116"/>
      <c r="X75" s="116"/>
    </row>
    <row r="76">
      <c r="A76" s="116"/>
      <c r="B76" s="116"/>
      <c r="C76" s="287"/>
      <c r="D76" s="238"/>
      <c r="E76" s="238"/>
      <c r="F76" s="116"/>
      <c r="G76" s="129"/>
      <c r="H76" s="149"/>
      <c r="I76" s="116"/>
      <c r="J76" s="116"/>
      <c r="K76" s="116"/>
      <c r="L76" s="582"/>
      <c r="M76" s="116"/>
      <c r="N76" s="116"/>
      <c r="O76" s="582"/>
      <c r="P76" s="116"/>
      <c r="Q76" s="116"/>
      <c r="R76" s="116"/>
      <c r="S76" s="116"/>
      <c r="T76" s="116"/>
      <c r="U76" s="116"/>
      <c r="V76" s="116"/>
      <c r="W76" s="116"/>
      <c r="X76" s="116"/>
    </row>
    <row r="77">
      <c r="A77" s="116"/>
      <c r="B77" s="116"/>
      <c r="C77" s="287"/>
      <c r="D77" s="238"/>
      <c r="E77" s="238"/>
      <c r="F77" s="116"/>
      <c r="G77" s="129"/>
      <c r="H77" s="149"/>
      <c r="I77" s="116"/>
      <c r="J77" s="116"/>
      <c r="K77" s="116"/>
      <c r="L77" s="582"/>
      <c r="M77" s="116"/>
      <c r="N77" s="116"/>
      <c r="O77" s="582"/>
      <c r="P77" s="116"/>
      <c r="Q77" s="116"/>
      <c r="R77" s="116"/>
      <c r="S77" s="116"/>
      <c r="T77" s="116"/>
      <c r="U77" s="116"/>
      <c r="V77" s="116"/>
      <c r="W77" s="116"/>
      <c r="X77" s="116"/>
    </row>
    <row r="78">
      <c r="A78" s="116"/>
      <c r="B78" s="116"/>
      <c r="C78" s="287"/>
      <c r="D78" s="238"/>
      <c r="E78" s="238"/>
      <c r="F78" s="116"/>
      <c r="G78" s="129"/>
      <c r="H78" s="149"/>
      <c r="I78" s="116"/>
      <c r="J78" s="116"/>
      <c r="K78" s="116"/>
      <c r="L78" s="582"/>
      <c r="M78" s="116"/>
      <c r="N78" s="116"/>
      <c r="O78" s="582"/>
      <c r="P78" s="116"/>
      <c r="Q78" s="116"/>
      <c r="R78" s="116"/>
      <c r="S78" s="116"/>
      <c r="T78" s="116"/>
      <c r="U78" s="116"/>
      <c r="V78" s="116"/>
      <c r="W78" s="116"/>
      <c r="X78" s="116"/>
    </row>
    <row r="79">
      <c r="A79" s="116"/>
      <c r="B79" s="116"/>
      <c r="C79" s="287"/>
      <c r="D79" s="238"/>
      <c r="E79" s="238"/>
      <c r="F79" s="116"/>
      <c r="G79" s="129"/>
      <c r="H79" s="149"/>
      <c r="I79" s="116"/>
      <c r="J79" s="116"/>
      <c r="K79" s="116"/>
      <c r="L79" s="582"/>
      <c r="M79" s="116"/>
      <c r="N79" s="116"/>
      <c r="O79" s="582"/>
      <c r="P79" s="116"/>
      <c r="Q79" s="116"/>
      <c r="R79" s="116"/>
      <c r="S79" s="116"/>
      <c r="T79" s="116"/>
      <c r="U79" s="116"/>
      <c r="V79" s="116"/>
      <c r="W79" s="116"/>
      <c r="X79" s="116"/>
    </row>
    <row r="80">
      <c r="A80" s="116"/>
      <c r="B80" s="116"/>
      <c r="C80" s="287"/>
      <c r="D80" s="238"/>
      <c r="E80" s="238"/>
      <c r="F80" s="116"/>
      <c r="G80" s="129"/>
      <c r="H80" s="149"/>
      <c r="I80" s="116"/>
      <c r="J80" s="116"/>
      <c r="K80" s="116"/>
      <c r="L80" s="582"/>
      <c r="M80" s="116"/>
      <c r="N80" s="116"/>
      <c r="O80" s="582"/>
      <c r="P80" s="116"/>
      <c r="Q80" s="116"/>
      <c r="R80" s="116"/>
      <c r="S80" s="116"/>
      <c r="T80" s="116"/>
      <c r="U80" s="116"/>
      <c r="V80" s="116"/>
      <c r="W80" s="116"/>
      <c r="X80" s="116"/>
    </row>
    <row r="81">
      <c r="A81" s="116"/>
      <c r="B81" s="116"/>
      <c r="C81" s="287"/>
      <c r="D81" s="238"/>
      <c r="E81" s="238"/>
      <c r="F81" s="116"/>
      <c r="G81" s="129"/>
      <c r="H81" s="149"/>
      <c r="I81" s="116"/>
      <c r="J81" s="116"/>
      <c r="K81" s="116"/>
      <c r="L81" s="582"/>
      <c r="M81" s="116"/>
      <c r="N81" s="116"/>
      <c r="O81" s="582"/>
      <c r="P81" s="116"/>
      <c r="Q81" s="116"/>
      <c r="R81" s="116"/>
      <c r="S81" s="116"/>
      <c r="T81" s="116"/>
      <c r="U81" s="116"/>
      <c r="V81" s="116"/>
      <c r="W81" s="116"/>
      <c r="X81" s="116"/>
    </row>
    <row r="82">
      <c r="A82" s="116"/>
      <c r="B82" s="116"/>
      <c r="C82" s="287"/>
      <c r="D82" s="238"/>
      <c r="E82" s="238"/>
      <c r="F82" s="116"/>
      <c r="G82" s="129"/>
      <c r="H82" s="149"/>
      <c r="I82" s="116"/>
      <c r="J82" s="116"/>
      <c r="K82" s="116"/>
      <c r="L82" s="582"/>
      <c r="M82" s="116"/>
      <c r="N82" s="116"/>
      <c r="O82" s="582"/>
      <c r="P82" s="116"/>
      <c r="Q82" s="116"/>
      <c r="R82" s="116"/>
      <c r="S82" s="116"/>
      <c r="T82" s="116"/>
      <c r="U82" s="116"/>
      <c r="V82" s="116"/>
      <c r="W82" s="116"/>
      <c r="X82" s="116"/>
    </row>
    <row r="83">
      <c r="A83" s="116"/>
      <c r="B83" s="116"/>
      <c r="C83" s="287"/>
      <c r="D83" s="238"/>
      <c r="E83" s="238"/>
      <c r="F83" s="116"/>
      <c r="G83" s="129"/>
      <c r="H83" s="149"/>
      <c r="I83" s="116"/>
      <c r="J83" s="116"/>
      <c r="K83" s="116"/>
      <c r="L83" s="582"/>
      <c r="M83" s="116"/>
      <c r="N83" s="116"/>
      <c r="O83" s="582"/>
      <c r="P83" s="116"/>
      <c r="Q83" s="116"/>
      <c r="R83" s="116"/>
      <c r="S83" s="116"/>
      <c r="T83" s="116"/>
      <c r="U83" s="116"/>
      <c r="V83" s="116"/>
      <c r="W83" s="116"/>
      <c r="X83" s="116"/>
    </row>
    <row r="84">
      <c r="A84" s="116"/>
      <c r="B84" s="116"/>
      <c r="C84" s="287"/>
      <c r="D84" s="238"/>
      <c r="E84" s="238"/>
      <c r="F84" s="116"/>
      <c r="G84" s="129"/>
      <c r="H84" s="149"/>
      <c r="I84" s="116"/>
      <c r="J84" s="116"/>
      <c r="K84" s="116"/>
      <c r="L84" s="582"/>
      <c r="M84" s="116"/>
      <c r="N84" s="116"/>
      <c r="O84" s="582"/>
      <c r="P84" s="116"/>
      <c r="Q84" s="116"/>
      <c r="R84" s="116"/>
      <c r="S84" s="116"/>
      <c r="T84" s="116"/>
      <c r="U84" s="116"/>
      <c r="V84" s="116"/>
      <c r="W84" s="116"/>
      <c r="X84" s="116"/>
    </row>
    <row r="85">
      <c r="A85" s="116"/>
      <c r="B85" s="116"/>
      <c r="C85" s="287"/>
      <c r="D85" s="238"/>
      <c r="E85" s="238"/>
      <c r="F85" s="116"/>
      <c r="G85" s="129"/>
      <c r="H85" s="149"/>
      <c r="I85" s="116"/>
      <c r="J85" s="116"/>
      <c r="K85" s="116"/>
      <c r="L85" s="582"/>
      <c r="M85" s="116"/>
      <c r="N85" s="116"/>
      <c r="O85" s="582"/>
      <c r="P85" s="116"/>
      <c r="Q85" s="116"/>
      <c r="R85" s="116"/>
      <c r="S85" s="116"/>
      <c r="T85" s="116"/>
      <c r="U85" s="116"/>
      <c r="V85" s="116"/>
      <c r="W85" s="116"/>
      <c r="X85" s="116"/>
    </row>
    <row r="86">
      <c r="A86" s="116"/>
      <c r="B86" s="116"/>
      <c r="C86" s="287"/>
      <c r="D86" s="238"/>
      <c r="E86" s="238"/>
      <c r="F86" s="116"/>
      <c r="G86" s="129"/>
      <c r="H86" s="149"/>
      <c r="I86" s="116"/>
      <c r="J86" s="116"/>
      <c r="K86" s="116"/>
      <c r="L86" s="582"/>
      <c r="M86" s="116"/>
      <c r="N86" s="116"/>
      <c r="O86" s="582"/>
      <c r="P86" s="116"/>
      <c r="Q86" s="116"/>
      <c r="R86" s="116"/>
      <c r="S86" s="116"/>
      <c r="T86" s="116"/>
      <c r="U86" s="116"/>
      <c r="V86" s="116"/>
      <c r="W86" s="116"/>
      <c r="X86" s="116"/>
    </row>
    <row r="87">
      <c r="A87" s="116"/>
      <c r="B87" s="116"/>
      <c r="C87" s="287"/>
      <c r="D87" s="238"/>
      <c r="E87" s="238"/>
      <c r="F87" s="116"/>
      <c r="G87" s="129"/>
      <c r="H87" s="149"/>
      <c r="I87" s="116"/>
      <c r="J87" s="116"/>
      <c r="K87" s="116"/>
      <c r="L87" s="582"/>
      <c r="M87" s="116"/>
      <c r="N87" s="116"/>
      <c r="O87" s="582"/>
      <c r="P87" s="116"/>
      <c r="Q87" s="116"/>
      <c r="R87" s="116"/>
      <c r="S87" s="116"/>
      <c r="T87" s="116"/>
      <c r="U87" s="116"/>
      <c r="V87" s="116"/>
      <c r="W87" s="116"/>
      <c r="X87" s="116"/>
    </row>
    <row r="88">
      <c r="A88" s="116"/>
      <c r="B88" s="116"/>
      <c r="C88" s="287"/>
      <c r="D88" s="238"/>
      <c r="E88" s="238"/>
      <c r="F88" s="116"/>
      <c r="G88" s="129"/>
      <c r="H88" s="149"/>
      <c r="I88" s="116"/>
      <c r="J88" s="116"/>
      <c r="K88" s="116"/>
      <c r="L88" s="582"/>
      <c r="M88" s="116"/>
      <c r="N88" s="116"/>
      <c r="O88" s="582"/>
      <c r="P88" s="116"/>
      <c r="Q88" s="116"/>
      <c r="R88" s="116"/>
      <c r="S88" s="116"/>
      <c r="T88" s="116"/>
      <c r="U88" s="116"/>
      <c r="V88" s="116"/>
      <c r="W88" s="116"/>
      <c r="X88" s="116"/>
    </row>
    <row r="89">
      <c r="A89" s="116"/>
      <c r="B89" s="116"/>
      <c r="C89" s="287"/>
      <c r="D89" s="238"/>
      <c r="E89" s="238"/>
      <c r="F89" s="116"/>
      <c r="G89" s="129"/>
      <c r="H89" s="149"/>
      <c r="I89" s="116"/>
      <c r="J89" s="116"/>
      <c r="K89" s="116"/>
      <c r="L89" s="582"/>
      <c r="M89" s="116"/>
      <c r="N89" s="116"/>
      <c r="O89" s="582"/>
      <c r="P89" s="116"/>
      <c r="Q89" s="116"/>
      <c r="R89" s="116"/>
      <c r="S89" s="116"/>
      <c r="T89" s="116"/>
      <c r="U89" s="116"/>
      <c r="V89" s="116"/>
      <c r="W89" s="116"/>
      <c r="X89" s="116"/>
    </row>
    <row r="90">
      <c r="A90" s="116"/>
      <c r="B90" s="116"/>
      <c r="C90" s="287"/>
      <c r="D90" s="238"/>
      <c r="E90" s="238"/>
      <c r="F90" s="116"/>
      <c r="G90" s="129"/>
      <c r="H90" s="149"/>
      <c r="I90" s="116"/>
      <c r="J90" s="116"/>
      <c r="K90" s="116"/>
      <c r="L90" s="582"/>
      <c r="M90" s="116"/>
      <c r="N90" s="116"/>
      <c r="O90" s="582"/>
      <c r="P90" s="116"/>
      <c r="Q90" s="116"/>
      <c r="R90" s="116"/>
      <c r="S90" s="116"/>
      <c r="T90" s="116"/>
      <c r="U90" s="116"/>
      <c r="V90" s="116"/>
      <c r="W90" s="116"/>
      <c r="X90" s="116"/>
    </row>
    <row r="91">
      <c r="A91" s="116"/>
      <c r="B91" s="116"/>
      <c r="C91" s="287"/>
      <c r="D91" s="238"/>
      <c r="E91" s="238"/>
      <c r="F91" s="116"/>
      <c r="G91" s="129"/>
      <c r="H91" s="149"/>
      <c r="I91" s="116"/>
      <c r="J91" s="116"/>
      <c r="K91" s="116"/>
      <c r="L91" s="582"/>
      <c r="M91" s="116"/>
      <c r="N91" s="116"/>
      <c r="O91" s="582"/>
      <c r="P91" s="116"/>
      <c r="Q91" s="116"/>
      <c r="R91" s="116"/>
      <c r="S91" s="116"/>
      <c r="T91" s="116"/>
      <c r="U91" s="116"/>
      <c r="V91" s="116"/>
      <c r="W91" s="116"/>
      <c r="X91" s="116"/>
    </row>
    <row r="92">
      <c r="A92" s="116"/>
      <c r="B92" s="116"/>
      <c r="C92" s="287"/>
      <c r="D92" s="238"/>
      <c r="E92" s="238"/>
      <c r="F92" s="116"/>
      <c r="G92" s="129"/>
      <c r="H92" s="149"/>
      <c r="I92" s="116"/>
      <c r="J92" s="116"/>
      <c r="K92" s="116"/>
      <c r="L92" s="582"/>
      <c r="M92" s="116"/>
      <c r="N92" s="116"/>
      <c r="O92" s="582"/>
      <c r="P92" s="116"/>
      <c r="Q92" s="116"/>
      <c r="R92" s="116"/>
      <c r="S92" s="116"/>
      <c r="T92" s="116"/>
      <c r="U92" s="116"/>
      <c r="V92" s="116"/>
      <c r="W92" s="116"/>
      <c r="X92" s="116"/>
    </row>
    <row r="93">
      <c r="A93" s="116"/>
      <c r="B93" s="116"/>
      <c r="C93" s="287"/>
      <c r="D93" s="238"/>
      <c r="E93" s="238"/>
      <c r="F93" s="116"/>
      <c r="G93" s="129"/>
      <c r="H93" s="149"/>
      <c r="I93" s="116"/>
      <c r="J93" s="116"/>
      <c r="K93" s="116"/>
      <c r="L93" s="582"/>
      <c r="M93" s="116"/>
      <c r="N93" s="116"/>
      <c r="O93" s="582"/>
      <c r="P93" s="116"/>
      <c r="Q93" s="116"/>
      <c r="R93" s="116"/>
      <c r="S93" s="116"/>
      <c r="T93" s="116"/>
      <c r="U93" s="116"/>
      <c r="V93" s="116"/>
      <c r="W93" s="116"/>
      <c r="X93" s="116"/>
    </row>
    <row r="94">
      <c r="A94" s="116"/>
      <c r="B94" s="116"/>
      <c r="C94" s="287"/>
      <c r="D94" s="238"/>
      <c r="E94" s="238"/>
      <c r="F94" s="116"/>
      <c r="G94" s="129"/>
      <c r="H94" s="149"/>
      <c r="I94" s="116"/>
      <c r="J94" s="116"/>
      <c r="K94" s="116"/>
      <c r="L94" s="582"/>
      <c r="M94" s="116"/>
      <c r="N94" s="116"/>
      <c r="O94" s="582"/>
      <c r="P94" s="116"/>
      <c r="Q94" s="116"/>
      <c r="R94" s="116"/>
      <c r="S94" s="116"/>
      <c r="T94" s="116"/>
      <c r="U94" s="116"/>
      <c r="V94" s="116"/>
      <c r="W94" s="116"/>
      <c r="X94" s="116"/>
    </row>
    <row r="95">
      <c r="A95" s="116"/>
      <c r="B95" s="116"/>
      <c r="C95" s="287"/>
      <c r="D95" s="238"/>
      <c r="E95" s="238"/>
      <c r="F95" s="116"/>
      <c r="G95" s="129"/>
      <c r="H95" s="149"/>
      <c r="I95" s="116"/>
      <c r="J95" s="116"/>
      <c r="K95" s="116"/>
      <c r="L95" s="582"/>
      <c r="M95" s="116"/>
      <c r="N95" s="116"/>
      <c r="O95" s="582"/>
      <c r="P95" s="116"/>
      <c r="Q95" s="116"/>
      <c r="R95" s="116"/>
      <c r="S95" s="116"/>
      <c r="T95" s="116"/>
      <c r="U95" s="116"/>
      <c r="V95" s="116"/>
      <c r="W95" s="116"/>
      <c r="X95" s="116"/>
    </row>
    <row r="96">
      <c r="A96" s="116"/>
      <c r="B96" s="116"/>
      <c r="C96" s="287"/>
      <c r="D96" s="238"/>
      <c r="E96" s="238"/>
      <c r="F96" s="116"/>
      <c r="G96" s="129"/>
      <c r="H96" s="149"/>
      <c r="I96" s="116"/>
      <c r="J96" s="116"/>
      <c r="K96" s="116"/>
      <c r="L96" s="582"/>
      <c r="M96" s="116"/>
      <c r="N96" s="116"/>
      <c r="O96" s="582"/>
      <c r="P96" s="116"/>
      <c r="Q96" s="116"/>
      <c r="R96" s="116"/>
      <c r="S96" s="116"/>
      <c r="T96" s="116"/>
      <c r="U96" s="116"/>
      <c r="V96" s="116"/>
      <c r="W96" s="116"/>
      <c r="X96" s="116"/>
    </row>
    <row r="97">
      <c r="A97" s="116"/>
      <c r="B97" s="116"/>
      <c r="C97" s="287"/>
      <c r="D97" s="238"/>
      <c r="E97" s="238"/>
      <c r="F97" s="116"/>
      <c r="G97" s="129"/>
      <c r="H97" s="149"/>
      <c r="I97" s="116"/>
      <c r="J97" s="116"/>
      <c r="K97" s="116"/>
      <c r="L97" s="582"/>
      <c r="M97" s="116"/>
      <c r="N97" s="116"/>
      <c r="O97" s="582"/>
      <c r="P97" s="116"/>
      <c r="Q97" s="116"/>
      <c r="R97" s="116"/>
      <c r="S97" s="116"/>
      <c r="T97" s="116"/>
      <c r="U97" s="116"/>
      <c r="V97" s="116"/>
      <c r="W97" s="116"/>
      <c r="X97" s="116"/>
    </row>
    <row r="98">
      <c r="A98" s="116"/>
      <c r="B98" s="116"/>
      <c r="C98" s="287"/>
      <c r="D98" s="238"/>
      <c r="E98" s="238"/>
      <c r="F98" s="116"/>
      <c r="G98" s="129"/>
      <c r="H98" s="149"/>
      <c r="I98" s="116"/>
      <c r="J98" s="116"/>
      <c r="K98" s="116"/>
      <c r="L98" s="582"/>
      <c r="M98" s="116"/>
      <c r="N98" s="116"/>
      <c r="O98" s="582"/>
      <c r="P98" s="116"/>
      <c r="Q98" s="116"/>
      <c r="R98" s="116"/>
      <c r="S98" s="116"/>
      <c r="T98" s="116"/>
      <c r="U98" s="116"/>
      <c r="V98" s="116"/>
      <c r="W98" s="116"/>
      <c r="X98" s="116"/>
    </row>
    <row r="99">
      <c r="A99" s="116"/>
      <c r="B99" s="116"/>
      <c r="C99" s="287"/>
      <c r="D99" s="238"/>
      <c r="E99" s="238"/>
      <c r="F99" s="116"/>
      <c r="G99" s="129"/>
      <c r="H99" s="149"/>
      <c r="I99" s="116"/>
      <c r="J99" s="116"/>
      <c r="K99" s="116"/>
      <c r="L99" s="582"/>
      <c r="M99" s="116"/>
      <c r="N99" s="116"/>
      <c r="O99" s="582"/>
      <c r="P99" s="116"/>
      <c r="Q99" s="116"/>
      <c r="R99" s="116"/>
      <c r="S99" s="116"/>
      <c r="T99" s="116"/>
      <c r="U99" s="116"/>
      <c r="V99" s="116"/>
      <c r="W99" s="116"/>
      <c r="X99" s="116"/>
    </row>
    <row r="100">
      <c r="A100" s="116"/>
      <c r="B100" s="116"/>
      <c r="C100" s="287"/>
      <c r="D100" s="238"/>
      <c r="E100" s="238"/>
      <c r="F100" s="116"/>
      <c r="G100" s="129"/>
      <c r="H100" s="149"/>
      <c r="I100" s="116"/>
      <c r="J100" s="116"/>
      <c r="K100" s="116"/>
      <c r="L100" s="582"/>
      <c r="M100" s="116"/>
      <c r="N100" s="116"/>
      <c r="O100" s="582"/>
      <c r="P100" s="116"/>
      <c r="Q100" s="116"/>
      <c r="R100" s="116"/>
      <c r="S100" s="116"/>
      <c r="T100" s="116"/>
      <c r="U100" s="116"/>
      <c r="V100" s="116"/>
      <c r="W100" s="116"/>
      <c r="X100" s="116"/>
    </row>
    <row r="101">
      <c r="A101" s="116"/>
      <c r="B101" s="116"/>
      <c r="C101" s="287"/>
      <c r="D101" s="238"/>
      <c r="E101" s="238"/>
      <c r="F101" s="116"/>
      <c r="G101" s="129"/>
      <c r="H101" s="149"/>
      <c r="I101" s="116"/>
      <c r="J101" s="116"/>
      <c r="K101" s="116"/>
      <c r="L101" s="582"/>
      <c r="M101" s="116"/>
      <c r="N101" s="116"/>
      <c r="O101" s="582"/>
      <c r="P101" s="116"/>
      <c r="Q101" s="116"/>
      <c r="R101" s="116"/>
      <c r="S101" s="116"/>
      <c r="T101" s="116"/>
      <c r="U101" s="116"/>
      <c r="V101" s="116"/>
      <c r="W101" s="116"/>
      <c r="X101" s="116"/>
    </row>
    <row r="102">
      <c r="A102" s="116"/>
      <c r="B102" s="116"/>
      <c r="C102" s="287"/>
      <c r="D102" s="238"/>
      <c r="E102" s="238"/>
      <c r="F102" s="116"/>
      <c r="G102" s="129"/>
      <c r="H102" s="149"/>
      <c r="I102" s="116"/>
      <c r="J102" s="116"/>
      <c r="K102" s="116"/>
      <c r="L102" s="582"/>
      <c r="M102" s="116"/>
      <c r="N102" s="116"/>
      <c r="O102" s="582"/>
      <c r="P102" s="116"/>
      <c r="Q102" s="116"/>
      <c r="R102" s="116"/>
      <c r="S102" s="116"/>
      <c r="T102" s="116"/>
      <c r="U102" s="116"/>
      <c r="V102" s="116"/>
      <c r="W102" s="116"/>
      <c r="X102" s="116"/>
    </row>
    <row r="103">
      <c r="A103" s="116"/>
      <c r="B103" s="116"/>
      <c r="C103" s="287"/>
      <c r="D103" s="238"/>
      <c r="E103" s="238"/>
      <c r="F103" s="116"/>
      <c r="G103" s="129"/>
      <c r="H103" s="149"/>
      <c r="I103" s="116"/>
      <c r="J103" s="116"/>
      <c r="K103" s="116"/>
      <c r="L103" s="582"/>
      <c r="M103" s="116"/>
      <c r="N103" s="116"/>
      <c r="O103" s="582"/>
      <c r="P103" s="116"/>
      <c r="Q103" s="116"/>
      <c r="R103" s="116"/>
      <c r="S103" s="116"/>
      <c r="T103" s="116"/>
      <c r="U103" s="116"/>
      <c r="V103" s="116"/>
      <c r="W103" s="116"/>
      <c r="X103" s="116"/>
    </row>
    <row r="104">
      <c r="A104" s="116"/>
      <c r="B104" s="116"/>
      <c r="C104" s="287"/>
      <c r="D104" s="238"/>
      <c r="E104" s="238"/>
      <c r="F104" s="116"/>
      <c r="G104" s="129"/>
      <c r="H104" s="149"/>
      <c r="I104" s="116"/>
      <c r="J104" s="116"/>
      <c r="K104" s="116"/>
      <c r="L104" s="582"/>
      <c r="M104" s="116"/>
      <c r="N104" s="116"/>
      <c r="O104" s="582"/>
      <c r="P104" s="116"/>
      <c r="Q104" s="116"/>
      <c r="R104" s="116"/>
      <c r="S104" s="116"/>
      <c r="T104" s="116"/>
      <c r="U104" s="116"/>
      <c r="V104" s="116"/>
      <c r="W104" s="116"/>
      <c r="X104" s="116"/>
    </row>
    <row r="105">
      <c r="A105" s="116"/>
      <c r="B105" s="116"/>
      <c r="C105" s="287"/>
      <c r="D105" s="238"/>
      <c r="E105" s="238"/>
      <c r="F105" s="116"/>
      <c r="G105" s="129"/>
      <c r="H105" s="149"/>
      <c r="I105" s="116"/>
      <c r="J105" s="116"/>
      <c r="K105" s="116"/>
      <c r="L105" s="582"/>
      <c r="M105" s="116"/>
      <c r="N105" s="116"/>
      <c r="O105" s="582"/>
      <c r="P105" s="116"/>
      <c r="Q105" s="116"/>
      <c r="R105" s="116"/>
      <c r="S105" s="116"/>
      <c r="T105" s="116"/>
      <c r="U105" s="116"/>
      <c r="V105" s="116"/>
      <c r="W105" s="116"/>
      <c r="X105" s="116"/>
    </row>
    <row r="106">
      <c r="A106" s="116"/>
      <c r="B106" s="116"/>
      <c r="C106" s="287"/>
      <c r="D106" s="238"/>
      <c r="E106" s="238"/>
      <c r="F106" s="116"/>
      <c r="G106" s="129"/>
      <c r="H106" s="149"/>
      <c r="I106" s="116"/>
      <c r="J106" s="116"/>
      <c r="K106" s="116"/>
      <c r="L106" s="582"/>
      <c r="M106" s="116"/>
      <c r="N106" s="116"/>
      <c r="O106" s="582"/>
      <c r="P106" s="116"/>
      <c r="Q106" s="116"/>
      <c r="R106" s="116"/>
      <c r="S106" s="116"/>
      <c r="T106" s="116"/>
      <c r="U106" s="116"/>
      <c r="V106" s="116"/>
      <c r="W106" s="116"/>
      <c r="X106" s="116"/>
    </row>
    <row r="107">
      <c r="A107" s="116"/>
      <c r="B107" s="116"/>
      <c r="C107" s="287"/>
      <c r="D107" s="238"/>
      <c r="E107" s="238"/>
      <c r="F107" s="116"/>
      <c r="G107" s="129"/>
      <c r="H107" s="149"/>
      <c r="I107" s="116"/>
      <c r="J107" s="116"/>
      <c r="K107" s="116"/>
      <c r="L107" s="582"/>
      <c r="M107" s="116"/>
      <c r="N107" s="116"/>
      <c r="O107" s="582"/>
      <c r="P107" s="116"/>
      <c r="Q107" s="116"/>
      <c r="R107" s="116"/>
      <c r="S107" s="116"/>
      <c r="T107" s="116"/>
      <c r="U107" s="116"/>
      <c r="V107" s="116"/>
      <c r="W107" s="116"/>
      <c r="X107" s="116"/>
    </row>
    <row r="108">
      <c r="A108" s="116"/>
      <c r="B108" s="116"/>
      <c r="C108" s="287"/>
      <c r="D108" s="238"/>
      <c r="E108" s="238"/>
      <c r="F108" s="116"/>
      <c r="G108" s="129"/>
      <c r="H108" s="149"/>
      <c r="I108" s="116"/>
      <c r="J108" s="116"/>
      <c r="K108" s="116"/>
      <c r="L108" s="582"/>
      <c r="M108" s="116"/>
      <c r="N108" s="116"/>
      <c r="O108" s="582"/>
      <c r="P108" s="116"/>
      <c r="Q108" s="116"/>
      <c r="R108" s="116"/>
      <c r="S108" s="116"/>
      <c r="T108" s="116"/>
      <c r="U108" s="116"/>
      <c r="V108" s="116"/>
      <c r="W108" s="116"/>
      <c r="X108" s="116"/>
    </row>
    <row r="109">
      <c r="A109" s="116"/>
      <c r="B109" s="116"/>
      <c r="C109" s="287"/>
      <c r="D109" s="238"/>
      <c r="E109" s="238"/>
      <c r="F109" s="116"/>
      <c r="G109" s="129"/>
      <c r="H109" s="149"/>
      <c r="I109" s="116"/>
      <c r="J109" s="116"/>
      <c r="K109" s="116"/>
      <c r="L109" s="582"/>
      <c r="M109" s="116"/>
      <c r="N109" s="116"/>
      <c r="O109" s="582"/>
      <c r="P109" s="116"/>
      <c r="Q109" s="116"/>
      <c r="R109" s="116"/>
      <c r="S109" s="116"/>
      <c r="T109" s="116"/>
      <c r="U109" s="116"/>
      <c r="V109" s="116"/>
      <c r="W109" s="116"/>
      <c r="X109" s="116"/>
    </row>
    <row r="110">
      <c r="A110" s="116"/>
      <c r="B110" s="116"/>
      <c r="C110" s="287"/>
      <c r="D110" s="238"/>
      <c r="E110" s="238"/>
      <c r="F110" s="116"/>
      <c r="G110" s="129"/>
      <c r="H110" s="149"/>
      <c r="I110" s="116"/>
      <c r="J110" s="116"/>
      <c r="K110" s="116"/>
      <c r="L110" s="582"/>
      <c r="M110" s="116"/>
      <c r="N110" s="116"/>
      <c r="O110" s="582"/>
      <c r="P110" s="116"/>
      <c r="Q110" s="116"/>
      <c r="R110" s="116"/>
      <c r="S110" s="116"/>
      <c r="T110" s="116"/>
      <c r="U110" s="116"/>
      <c r="V110" s="116"/>
      <c r="W110" s="116"/>
      <c r="X110" s="116"/>
    </row>
    <row r="111">
      <c r="A111" s="116"/>
      <c r="B111" s="116"/>
      <c r="C111" s="287"/>
      <c r="D111" s="238"/>
      <c r="E111" s="238"/>
      <c r="F111" s="116"/>
      <c r="G111" s="129"/>
      <c r="H111" s="149"/>
      <c r="I111" s="116"/>
      <c r="J111" s="116"/>
      <c r="K111" s="116"/>
      <c r="L111" s="582"/>
      <c r="M111" s="116"/>
      <c r="N111" s="116"/>
      <c r="O111" s="582"/>
      <c r="P111" s="116"/>
      <c r="Q111" s="116"/>
      <c r="R111" s="116"/>
      <c r="S111" s="116"/>
      <c r="T111" s="116"/>
      <c r="U111" s="116"/>
      <c r="V111" s="116"/>
      <c r="W111" s="116"/>
      <c r="X111" s="116"/>
    </row>
    <row r="112">
      <c r="A112" s="116"/>
      <c r="B112" s="116"/>
      <c r="C112" s="287"/>
      <c r="D112" s="238"/>
      <c r="E112" s="238"/>
      <c r="F112" s="116"/>
      <c r="G112" s="129"/>
      <c r="H112" s="149"/>
      <c r="I112" s="116"/>
      <c r="J112" s="116"/>
      <c r="K112" s="116"/>
      <c r="L112" s="582"/>
      <c r="M112" s="116"/>
      <c r="N112" s="116"/>
      <c r="O112" s="582"/>
      <c r="P112" s="116"/>
      <c r="Q112" s="116"/>
      <c r="R112" s="116"/>
      <c r="S112" s="116"/>
      <c r="T112" s="116"/>
      <c r="U112" s="116"/>
      <c r="V112" s="116"/>
      <c r="W112" s="116"/>
      <c r="X112" s="116"/>
    </row>
    <row r="113">
      <c r="A113" s="116"/>
      <c r="B113" s="116"/>
      <c r="C113" s="287"/>
      <c r="D113" s="238"/>
      <c r="E113" s="238"/>
      <c r="F113" s="116"/>
      <c r="G113" s="129"/>
      <c r="H113" s="149"/>
      <c r="I113" s="116"/>
      <c r="J113" s="116"/>
      <c r="K113" s="116"/>
      <c r="L113" s="582"/>
      <c r="M113" s="116"/>
      <c r="N113" s="116"/>
      <c r="O113" s="582"/>
      <c r="P113" s="116"/>
      <c r="Q113" s="116"/>
      <c r="R113" s="116"/>
      <c r="S113" s="116"/>
      <c r="T113" s="116"/>
      <c r="U113" s="116"/>
      <c r="V113" s="116"/>
      <c r="W113" s="116"/>
      <c r="X113" s="116"/>
    </row>
    <row r="114">
      <c r="A114" s="116"/>
      <c r="B114" s="116"/>
      <c r="C114" s="287"/>
      <c r="D114" s="238"/>
      <c r="E114" s="238"/>
      <c r="F114" s="116"/>
      <c r="G114" s="129"/>
      <c r="H114" s="149"/>
      <c r="I114" s="116"/>
      <c r="J114" s="116"/>
      <c r="K114" s="116"/>
      <c r="L114" s="582"/>
      <c r="M114" s="116"/>
      <c r="N114" s="116"/>
      <c r="O114" s="582"/>
      <c r="P114" s="116"/>
      <c r="Q114" s="116"/>
      <c r="R114" s="116"/>
      <c r="S114" s="116"/>
      <c r="T114" s="116"/>
      <c r="U114" s="116"/>
      <c r="V114" s="116"/>
      <c r="W114" s="116"/>
      <c r="X114" s="116"/>
    </row>
    <row r="115">
      <c r="A115" s="116"/>
      <c r="B115" s="116"/>
      <c r="C115" s="287"/>
      <c r="D115" s="238"/>
      <c r="E115" s="238"/>
      <c r="F115" s="116"/>
      <c r="G115" s="129"/>
      <c r="H115" s="149"/>
      <c r="I115" s="116"/>
      <c r="J115" s="116"/>
      <c r="K115" s="116"/>
      <c r="L115" s="582"/>
      <c r="M115" s="116"/>
      <c r="N115" s="116"/>
      <c r="O115" s="582"/>
      <c r="P115" s="116"/>
      <c r="Q115" s="116"/>
      <c r="R115" s="116"/>
      <c r="S115" s="116"/>
      <c r="T115" s="116"/>
      <c r="U115" s="116"/>
      <c r="V115" s="116"/>
      <c r="W115" s="116"/>
      <c r="X115" s="116"/>
    </row>
    <row r="116">
      <c r="A116" s="116"/>
      <c r="B116" s="116"/>
      <c r="C116" s="287"/>
      <c r="D116" s="238"/>
      <c r="E116" s="238"/>
      <c r="F116" s="116"/>
      <c r="G116" s="129"/>
      <c r="H116" s="149"/>
      <c r="I116" s="116"/>
      <c r="J116" s="116"/>
      <c r="K116" s="116"/>
      <c r="L116" s="582"/>
      <c r="M116" s="116"/>
      <c r="N116" s="116"/>
      <c r="O116" s="582"/>
      <c r="P116" s="116"/>
      <c r="Q116" s="116"/>
      <c r="R116" s="116"/>
      <c r="S116" s="116"/>
      <c r="T116" s="116"/>
      <c r="U116" s="116"/>
      <c r="V116" s="116"/>
      <c r="W116" s="116"/>
      <c r="X116" s="116"/>
    </row>
    <row r="117">
      <c r="A117" s="116"/>
      <c r="B117" s="116"/>
      <c r="C117" s="287"/>
      <c r="D117" s="238"/>
      <c r="E117" s="238"/>
      <c r="F117" s="116"/>
      <c r="G117" s="129"/>
      <c r="H117" s="149"/>
      <c r="I117" s="116"/>
      <c r="J117" s="116"/>
      <c r="K117" s="116"/>
      <c r="L117" s="582"/>
      <c r="M117" s="116"/>
      <c r="N117" s="116"/>
      <c r="O117" s="582"/>
      <c r="P117" s="116"/>
      <c r="Q117" s="116"/>
      <c r="R117" s="116"/>
      <c r="S117" s="116"/>
      <c r="T117" s="116"/>
      <c r="U117" s="116"/>
      <c r="V117" s="116"/>
      <c r="W117" s="116"/>
      <c r="X117" s="116"/>
    </row>
    <row r="118">
      <c r="A118" s="116"/>
      <c r="B118" s="116"/>
      <c r="C118" s="287"/>
      <c r="D118" s="238"/>
      <c r="E118" s="238"/>
      <c r="F118" s="116"/>
      <c r="G118" s="129"/>
      <c r="H118" s="149"/>
      <c r="I118" s="116"/>
      <c r="J118" s="116"/>
      <c r="K118" s="116"/>
      <c r="L118" s="582"/>
      <c r="M118" s="116"/>
      <c r="N118" s="116"/>
      <c r="O118" s="582"/>
      <c r="P118" s="116"/>
      <c r="Q118" s="116"/>
      <c r="R118" s="116"/>
      <c r="S118" s="116"/>
      <c r="T118" s="116"/>
      <c r="U118" s="116"/>
      <c r="V118" s="116"/>
      <c r="W118" s="116"/>
      <c r="X118" s="116"/>
    </row>
    <row r="119">
      <c r="A119" s="116"/>
      <c r="B119" s="116"/>
      <c r="C119" s="287"/>
      <c r="D119" s="238"/>
      <c r="E119" s="238"/>
      <c r="F119" s="116"/>
      <c r="G119" s="129"/>
      <c r="H119" s="149"/>
      <c r="I119" s="116"/>
      <c r="J119" s="116"/>
      <c r="K119" s="116"/>
      <c r="L119" s="582"/>
      <c r="M119" s="116"/>
      <c r="N119" s="116"/>
      <c r="O119" s="582"/>
      <c r="P119" s="116"/>
      <c r="Q119" s="116"/>
      <c r="R119" s="116"/>
      <c r="S119" s="116"/>
      <c r="T119" s="116"/>
      <c r="U119" s="116"/>
      <c r="V119" s="116"/>
      <c r="W119" s="116"/>
      <c r="X119" s="116"/>
    </row>
    <row r="120">
      <c r="A120" s="116"/>
      <c r="B120" s="116"/>
      <c r="C120" s="287"/>
      <c r="D120" s="238"/>
      <c r="E120" s="238"/>
      <c r="F120" s="116"/>
      <c r="G120" s="129"/>
      <c r="H120" s="149"/>
      <c r="I120" s="116"/>
      <c r="J120" s="116"/>
      <c r="K120" s="116"/>
      <c r="L120" s="582"/>
      <c r="M120" s="116"/>
      <c r="N120" s="116"/>
      <c r="O120" s="582"/>
      <c r="P120" s="116"/>
      <c r="Q120" s="116"/>
      <c r="R120" s="116"/>
      <c r="S120" s="116"/>
      <c r="T120" s="116"/>
      <c r="U120" s="116"/>
      <c r="V120" s="116"/>
      <c r="W120" s="116"/>
      <c r="X120" s="116"/>
    </row>
    <row r="121">
      <c r="A121" s="116"/>
      <c r="B121" s="116"/>
      <c r="C121" s="287"/>
      <c r="D121" s="238"/>
      <c r="E121" s="238"/>
      <c r="F121" s="116"/>
      <c r="G121" s="129"/>
      <c r="H121" s="149"/>
      <c r="I121" s="116"/>
      <c r="J121" s="116"/>
      <c r="K121" s="116"/>
      <c r="L121" s="582"/>
      <c r="M121" s="116"/>
      <c r="N121" s="116"/>
      <c r="O121" s="582"/>
      <c r="P121" s="116"/>
      <c r="Q121" s="116"/>
      <c r="R121" s="116"/>
      <c r="S121" s="116"/>
      <c r="T121" s="116"/>
      <c r="U121" s="116"/>
      <c r="V121" s="116"/>
      <c r="W121" s="116"/>
      <c r="X121" s="116"/>
    </row>
    <row r="122">
      <c r="A122" s="116"/>
      <c r="B122" s="116"/>
      <c r="C122" s="287"/>
      <c r="D122" s="238"/>
      <c r="E122" s="238"/>
      <c r="F122" s="116"/>
      <c r="G122" s="129"/>
      <c r="H122" s="149"/>
      <c r="I122" s="116"/>
      <c r="J122" s="116"/>
      <c r="K122" s="116"/>
      <c r="L122" s="582"/>
      <c r="M122" s="116"/>
      <c r="N122" s="116"/>
      <c r="O122" s="582"/>
      <c r="P122" s="116"/>
      <c r="Q122" s="116"/>
      <c r="R122" s="116"/>
      <c r="S122" s="116"/>
      <c r="T122" s="116"/>
      <c r="U122" s="116"/>
      <c r="V122" s="116"/>
      <c r="W122" s="116"/>
      <c r="X122" s="116"/>
    </row>
    <row r="123">
      <c r="A123" s="116"/>
      <c r="B123" s="116"/>
      <c r="C123" s="287"/>
      <c r="D123" s="238"/>
      <c r="E123" s="238"/>
      <c r="F123" s="116"/>
      <c r="G123" s="129"/>
      <c r="H123" s="149"/>
      <c r="I123" s="116"/>
      <c r="J123" s="116"/>
      <c r="K123" s="116"/>
      <c r="L123" s="582"/>
      <c r="M123" s="116"/>
      <c r="N123" s="116"/>
      <c r="O123" s="582"/>
      <c r="P123" s="116"/>
      <c r="Q123" s="116"/>
      <c r="R123" s="116"/>
      <c r="S123" s="116"/>
      <c r="T123" s="116"/>
      <c r="U123" s="116"/>
      <c r="V123" s="116"/>
      <c r="W123" s="116"/>
      <c r="X123" s="116"/>
    </row>
    <row r="124">
      <c r="A124" s="116"/>
      <c r="B124" s="116"/>
      <c r="C124" s="287"/>
      <c r="D124" s="238"/>
      <c r="E124" s="238"/>
      <c r="F124" s="116"/>
      <c r="G124" s="129"/>
      <c r="H124" s="149"/>
      <c r="I124" s="116"/>
      <c r="J124" s="116"/>
      <c r="K124" s="116"/>
      <c r="L124" s="582"/>
      <c r="M124" s="116"/>
      <c r="N124" s="116"/>
      <c r="O124" s="582"/>
      <c r="P124" s="116"/>
      <c r="Q124" s="116"/>
      <c r="R124" s="116"/>
      <c r="S124" s="116"/>
      <c r="T124" s="116"/>
      <c r="U124" s="116"/>
      <c r="V124" s="116"/>
      <c r="W124" s="116"/>
      <c r="X124" s="116"/>
    </row>
    <row r="125">
      <c r="A125" s="116"/>
      <c r="B125" s="116"/>
      <c r="C125" s="287"/>
      <c r="D125" s="238"/>
      <c r="E125" s="238"/>
      <c r="F125" s="116"/>
      <c r="G125" s="129"/>
      <c r="H125" s="149"/>
      <c r="I125" s="116"/>
      <c r="J125" s="116"/>
      <c r="K125" s="116"/>
      <c r="L125" s="582"/>
      <c r="M125" s="116"/>
      <c r="N125" s="116"/>
      <c r="O125" s="582"/>
      <c r="P125" s="116"/>
      <c r="Q125" s="116"/>
      <c r="R125" s="116"/>
      <c r="S125" s="116"/>
      <c r="T125" s="116"/>
      <c r="U125" s="116"/>
      <c r="V125" s="116"/>
      <c r="W125" s="116"/>
      <c r="X125" s="116"/>
    </row>
    <row r="126">
      <c r="A126" s="116"/>
      <c r="B126" s="116"/>
      <c r="C126" s="287"/>
      <c r="D126" s="238"/>
      <c r="E126" s="238"/>
      <c r="F126" s="116"/>
      <c r="G126" s="129"/>
      <c r="H126" s="149"/>
      <c r="I126" s="116"/>
      <c r="J126" s="116"/>
      <c r="K126" s="116"/>
      <c r="L126" s="582"/>
      <c r="M126" s="116"/>
      <c r="N126" s="116"/>
      <c r="O126" s="582"/>
      <c r="P126" s="116"/>
      <c r="Q126" s="116"/>
      <c r="R126" s="116"/>
      <c r="S126" s="116"/>
      <c r="T126" s="116"/>
      <c r="U126" s="116"/>
      <c r="V126" s="116"/>
      <c r="W126" s="116"/>
      <c r="X126" s="116"/>
    </row>
    <row r="127">
      <c r="A127" s="116"/>
      <c r="B127" s="116"/>
      <c r="C127" s="287"/>
      <c r="D127" s="238"/>
      <c r="E127" s="238"/>
      <c r="F127" s="116"/>
      <c r="G127" s="129"/>
      <c r="H127" s="149"/>
      <c r="I127" s="116"/>
      <c r="J127" s="116"/>
      <c r="K127" s="116"/>
      <c r="L127" s="582"/>
      <c r="M127" s="116"/>
      <c r="N127" s="116"/>
      <c r="O127" s="582"/>
      <c r="P127" s="116"/>
      <c r="Q127" s="116"/>
      <c r="R127" s="116"/>
      <c r="S127" s="116"/>
      <c r="T127" s="116"/>
      <c r="U127" s="116"/>
      <c r="V127" s="116"/>
      <c r="W127" s="116"/>
      <c r="X127" s="116"/>
    </row>
    <row r="128">
      <c r="A128" s="116"/>
      <c r="B128" s="116"/>
      <c r="C128" s="287"/>
      <c r="D128" s="238"/>
      <c r="E128" s="238"/>
      <c r="F128" s="116"/>
      <c r="G128" s="129"/>
      <c r="H128" s="149"/>
      <c r="I128" s="116"/>
      <c r="J128" s="116"/>
      <c r="K128" s="116"/>
      <c r="L128" s="582"/>
      <c r="M128" s="116"/>
      <c r="N128" s="116"/>
      <c r="O128" s="582"/>
      <c r="P128" s="116"/>
      <c r="Q128" s="116"/>
      <c r="R128" s="116"/>
      <c r="S128" s="116"/>
      <c r="T128" s="116"/>
      <c r="U128" s="116"/>
      <c r="V128" s="116"/>
      <c r="W128" s="116"/>
      <c r="X128" s="116"/>
    </row>
    <row r="129">
      <c r="A129" s="116"/>
      <c r="B129" s="116"/>
      <c r="C129" s="287"/>
      <c r="D129" s="238"/>
      <c r="E129" s="238"/>
      <c r="F129" s="116"/>
      <c r="G129" s="129"/>
      <c r="H129" s="149"/>
      <c r="I129" s="116"/>
      <c r="J129" s="116"/>
      <c r="K129" s="116"/>
      <c r="L129" s="582"/>
      <c r="M129" s="116"/>
      <c r="N129" s="116"/>
      <c r="O129" s="582"/>
      <c r="P129" s="116"/>
      <c r="Q129" s="116"/>
      <c r="R129" s="116"/>
      <c r="S129" s="116"/>
      <c r="T129" s="116"/>
      <c r="U129" s="116"/>
      <c r="V129" s="116"/>
      <c r="W129" s="116"/>
      <c r="X129" s="116"/>
    </row>
    <row r="130">
      <c r="A130" s="116"/>
      <c r="B130" s="116"/>
      <c r="C130" s="287"/>
      <c r="D130" s="238"/>
      <c r="E130" s="238"/>
      <c r="F130" s="116"/>
      <c r="G130" s="129"/>
      <c r="H130" s="149"/>
      <c r="I130" s="116"/>
      <c r="J130" s="116"/>
      <c r="K130" s="116"/>
      <c r="L130" s="582"/>
      <c r="M130" s="116"/>
      <c r="N130" s="116"/>
      <c r="O130" s="582"/>
      <c r="P130" s="116"/>
      <c r="Q130" s="116"/>
      <c r="R130" s="116"/>
      <c r="S130" s="116"/>
      <c r="T130" s="116"/>
      <c r="U130" s="116"/>
      <c r="V130" s="116"/>
      <c r="W130" s="116"/>
      <c r="X130" s="116"/>
    </row>
    <row r="131">
      <c r="A131" s="116"/>
      <c r="B131" s="116"/>
      <c r="C131" s="287"/>
      <c r="D131" s="238"/>
      <c r="E131" s="238"/>
      <c r="F131" s="116"/>
      <c r="G131" s="129"/>
      <c r="H131" s="149"/>
      <c r="I131" s="116"/>
      <c r="J131" s="116"/>
      <c r="K131" s="116"/>
      <c r="L131" s="582"/>
      <c r="M131" s="116"/>
      <c r="N131" s="116"/>
      <c r="O131" s="582"/>
      <c r="P131" s="116"/>
      <c r="Q131" s="116"/>
      <c r="R131" s="116"/>
      <c r="S131" s="116"/>
      <c r="T131" s="116"/>
      <c r="U131" s="116"/>
      <c r="V131" s="116"/>
      <c r="W131" s="116"/>
      <c r="X131" s="116"/>
    </row>
    <row r="132">
      <c r="A132" s="116"/>
      <c r="B132" s="116"/>
      <c r="C132" s="287"/>
      <c r="D132" s="238"/>
      <c r="E132" s="238"/>
      <c r="F132" s="116"/>
      <c r="G132" s="129"/>
      <c r="H132" s="149"/>
      <c r="I132" s="116"/>
      <c r="J132" s="116"/>
      <c r="K132" s="116"/>
      <c r="L132" s="582"/>
      <c r="M132" s="116"/>
      <c r="N132" s="116"/>
      <c r="O132" s="582"/>
      <c r="P132" s="116"/>
      <c r="Q132" s="116"/>
      <c r="R132" s="116"/>
      <c r="S132" s="116"/>
      <c r="T132" s="116"/>
      <c r="U132" s="116"/>
      <c r="V132" s="116"/>
      <c r="W132" s="116"/>
      <c r="X132" s="116"/>
    </row>
    <row r="133">
      <c r="A133" s="116"/>
      <c r="B133" s="116"/>
      <c r="C133" s="287"/>
      <c r="D133" s="238"/>
      <c r="E133" s="238"/>
      <c r="F133" s="116"/>
      <c r="G133" s="129"/>
      <c r="H133" s="149"/>
      <c r="I133" s="116"/>
      <c r="J133" s="116"/>
      <c r="K133" s="116"/>
      <c r="L133" s="582"/>
      <c r="M133" s="116"/>
      <c r="N133" s="116"/>
      <c r="O133" s="582"/>
      <c r="P133" s="116"/>
      <c r="Q133" s="116"/>
      <c r="R133" s="116"/>
      <c r="S133" s="116"/>
      <c r="T133" s="116"/>
      <c r="U133" s="116"/>
      <c r="V133" s="116"/>
      <c r="W133" s="116"/>
      <c r="X133" s="116"/>
    </row>
    <row r="134">
      <c r="A134" s="116"/>
      <c r="B134" s="116"/>
      <c r="C134" s="287"/>
      <c r="D134" s="238"/>
      <c r="E134" s="238"/>
      <c r="F134" s="116"/>
      <c r="G134" s="129"/>
      <c r="H134" s="149"/>
      <c r="I134" s="116"/>
      <c r="J134" s="116"/>
      <c r="K134" s="116"/>
      <c r="L134" s="582"/>
      <c r="M134" s="116"/>
      <c r="N134" s="116"/>
      <c r="O134" s="582"/>
      <c r="P134" s="116"/>
      <c r="Q134" s="116"/>
      <c r="R134" s="116"/>
      <c r="S134" s="116"/>
      <c r="T134" s="116"/>
      <c r="U134" s="116"/>
      <c r="V134" s="116"/>
      <c r="W134" s="116"/>
      <c r="X134" s="116"/>
    </row>
    <row r="135">
      <c r="A135" s="116"/>
      <c r="B135" s="116"/>
      <c r="C135" s="287"/>
      <c r="D135" s="238"/>
      <c r="E135" s="238"/>
      <c r="F135" s="116"/>
      <c r="G135" s="129"/>
      <c r="H135" s="149"/>
      <c r="I135" s="116"/>
      <c r="J135" s="116"/>
      <c r="K135" s="116"/>
      <c r="L135" s="582"/>
      <c r="M135" s="116"/>
      <c r="N135" s="116"/>
      <c r="O135" s="582"/>
      <c r="P135" s="116"/>
      <c r="Q135" s="116"/>
      <c r="R135" s="116"/>
      <c r="S135" s="116"/>
      <c r="T135" s="116"/>
      <c r="U135" s="116"/>
      <c r="V135" s="116"/>
      <c r="W135" s="116"/>
      <c r="X135" s="116"/>
    </row>
    <row r="136">
      <c r="A136" s="116"/>
      <c r="B136" s="116"/>
      <c r="C136" s="287"/>
      <c r="D136" s="238"/>
      <c r="E136" s="238"/>
      <c r="F136" s="116"/>
      <c r="G136" s="129"/>
      <c r="H136" s="149"/>
      <c r="I136" s="116"/>
      <c r="J136" s="116"/>
      <c r="K136" s="116"/>
      <c r="L136" s="582"/>
      <c r="M136" s="116"/>
      <c r="N136" s="116"/>
      <c r="O136" s="582"/>
      <c r="P136" s="116"/>
      <c r="Q136" s="116"/>
      <c r="R136" s="116"/>
      <c r="S136" s="116"/>
      <c r="T136" s="116"/>
      <c r="U136" s="116"/>
      <c r="V136" s="116"/>
      <c r="W136" s="116"/>
      <c r="X136" s="116"/>
    </row>
    <row r="137">
      <c r="A137" s="116"/>
      <c r="B137" s="116"/>
      <c r="C137" s="287"/>
      <c r="D137" s="238"/>
      <c r="E137" s="238"/>
      <c r="F137" s="116"/>
      <c r="G137" s="129"/>
      <c r="H137" s="149"/>
      <c r="I137" s="116"/>
      <c r="J137" s="116"/>
      <c r="K137" s="116"/>
      <c r="L137" s="582"/>
      <c r="M137" s="116"/>
      <c r="N137" s="116"/>
      <c r="O137" s="582"/>
      <c r="P137" s="116"/>
      <c r="Q137" s="116"/>
      <c r="R137" s="116"/>
      <c r="S137" s="116"/>
      <c r="T137" s="116"/>
      <c r="U137" s="116"/>
      <c r="V137" s="116"/>
      <c r="W137" s="116"/>
      <c r="X137" s="116"/>
    </row>
    <row r="138">
      <c r="A138" s="116"/>
      <c r="B138" s="116"/>
      <c r="C138" s="287"/>
      <c r="D138" s="238"/>
      <c r="E138" s="238"/>
      <c r="F138" s="116"/>
      <c r="G138" s="129"/>
      <c r="H138" s="149"/>
      <c r="I138" s="116"/>
      <c r="J138" s="116"/>
      <c r="K138" s="116"/>
      <c r="L138" s="582"/>
      <c r="M138" s="116"/>
      <c r="N138" s="116"/>
      <c r="O138" s="582"/>
      <c r="P138" s="116"/>
      <c r="Q138" s="116"/>
      <c r="R138" s="116"/>
      <c r="S138" s="116"/>
      <c r="T138" s="116"/>
      <c r="U138" s="116"/>
      <c r="V138" s="116"/>
      <c r="W138" s="116"/>
      <c r="X138" s="116"/>
    </row>
    <row r="139">
      <c r="A139" s="116"/>
      <c r="B139" s="116"/>
      <c r="C139" s="287"/>
      <c r="D139" s="238"/>
      <c r="E139" s="238"/>
      <c r="F139" s="116"/>
      <c r="G139" s="129"/>
      <c r="H139" s="149"/>
      <c r="I139" s="116"/>
      <c r="J139" s="116"/>
      <c r="K139" s="116"/>
      <c r="L139" s="582"/>
      <c r="M139" s="116"/>
      <c r="N139" s="116"/>
      <c r="O139" s="582"/>
      <c r="P139" s="116"/>
      <c r="Q139" s="116"/>
      <c r="R139" s="116"/>
      <c r="S139" s="116"/>
      <c r="T139" s="116"/>
      <c r="U139" s="116"/>
      <c r="V139" s="116"/>
      <c r="W139" s="116"/>
      <c r="X139" s="116"/>
    </row>
    <row r="140">
      <c r="A140" s="116"/>
      <c r="B140" s="116"/>
      <c r="C140" s="287"/>
      <c r="D140" s="238"/>
      <c r="E140" s="238"/>
      <c r="F140" s="116"/>
      <c r="G140" s="129"/>
      <c r="H140" s="149"/>
      <c r="I140" s="116"/>
      <c r="J140" s="116"/>
      <c r="K140" s="116"/>
      <c r="L140" s="582"/>
      <c r="M140" s="116"/>
      <c r="N140" s="116"/>
      <c r="O140" s="582"/>
      <c r="P140" s="116"/>
      <c r="Q140" s="116"/>
      <c r="R140" s="116"/>
      <c r="S140" s="116"/>
      <c r="T140" s="116"/>
      <c r="U140" s="116"/>
      <c r="V140" s="116"/>
      <c r="W140" s="116"/>
      <c r="X140" s="116"/>
    </row>
    <row r="141">
      <c r="A141" s="116"/>
      <c r="B141" s="116"/>
      <c r="C141" s="287"/>
      <c r="D141" s="238"/>
      <c r="E141" s="238"/>
      <c r="F141" s="116"/>
      <c r="G141" s="129"/>
      <c r="H141" s="149"/>
      <c r="I141" s="116"/>
      <c r="J141" s="116"/>
      <c r="K141" s="116"/>
      <c r="L141" s="582"/>
      <c r="M141" s="116"/>
      <c r="N141" s="116"/>
      <c r="O141" s="582"/>
      <c r="P141" s="116"/>
      <c r="Q141" s="116"/>
      <c r="R141" s="116"/>
      <c r="S141" s="116"/>
      <c r="T141" s="116"/>
      <c r="U141" s="116"/>
      <c r="V141" s="116"/>
      <c r="W141" s="116"/>
      <c r="X141" s="116"/>
    </row>
    <row r="142">
      <c r="A142" s="116"/>
      <c r="B142" s="116"/>
      <c r="C142" s="287"/>
      <c r="D142" s="238"/>
      <c r="E142" s="238"/>
      <c r="F142" s="116"/>
      <c r="G142" s="129"/>
      <c r="H142" s="149"/>
      <c r="I142" s="116"/>
      <c r="J142" s="116"/>
      <c r="K142" s="116"/>
      <c r="L142" s="582"/>
      <c r="M142" s="116"/>
      <c r="N142" s="116"/>
      <c r="O142" s="582"/>
      <c r="P142" s="116"/>
      <c r="Q142" s="116"/>
      <c r="R142" s="116"/>
      <c r="S142" s="116"/>
      <c r="T142" s="116"/>
      <c r="U142" s="116"/>
      <c r="V142" s="116"/>
      <c r="W142" s="116"/>
      <c r="X142" s="116"/>
    </row>
    <row r="143">
      <c r="A143" s="116"/>
      <c r="B143" s="116"/>
      <c r="C143" s="287"/>
      <c r="D143" s="238"/>
      <c r="E143" s="238"/>
      <c r="F143" s="116"/>
      <c r="G143" s="129"/>
      <c r="H143" s="149"/>
      <c r="I143" s="116"/>
      <c r="J143" s="116"/>
      <c r="K143" s="116"/>
      <c r="L143" s="582"/>
      <c r="M143" s="116"/>
      <c r="N143" s="116"/>
      <c r="O143" s="582"/>
      <c r="P143" s="116"/>
      <c r="Q143" s="116"/>
      <c r="R143" s="116"/>
      <c r="S143" s="116"/>
      <c r="T143" s="116"/>
      <c r="U143" s="116"/>
      <c r="V143" s="116"/>
      <c r="W143" s="116"/>
      <c r="X143" s="116"/>
    </row>
    <row r="144">
      <c r="A144" s="116"/>
      <c r="B144" s="116"/>
      <c r="C144" s="287"/>
      <c r="D144" s="238"/>
      <c r="E144" s="238"/>
      <c r="F144" s="116"/>
      <c r="G144" s="129"/>
      <c r="H144" s="149"/>
      <c r="I144" s="116"/>
      <c r="J144" s="116"/>
      <c r="K144" s="116"/>
      <c r="L144" s="582"/>
      <c r="M144" s="116"/>
      <c r="N144" s="116"/>
      <c r="O144" s="582"/>
      <c r="P144" s="116"/>
      <c r="Q144" s="116"/>
      <c r="R144" s="116"/>
      <c r="S144" s="116"/>
      <c r="T144" s="116"/>
      <c r="U144" s="116"/>
      <c r="V144" s="116"/>
      <c r="W144" s="116"/>
      <c r="X144" s="116"/>
    </row>
    <row r="145">
      <c r="A145" s="116"/>
      <c r="B145" s="116"/>
      <c r="C145" s="287"/>
      <c r="D145" s="238"/>
      <c r="E145" s="238"/>
      <c r="F145" s="116"/>
      <c r="G145" s="129"/>
      <c r="H145" s="149"/>
      <c r="I145" s="116"/>
      <c r="J145" s="116"/>
      <c r="K145" s="116"/>
      <c r="L145" s="582"/>
      <c r="M145" s="116"/>
      <c r="N145" s="116"/>
      <c r="O145" s="582"/>
      <c r="P145" s="116"/>
      <c r="Q145" s="116"/>
      <c r="R145" s="116"/>
      <c r="S145" s="116"/>
      <c r="T145" s="116"/>
      <c r="U145" s="116"/>
      <c r="V145" s="116"/>
      <c r="W145" s="116"/>
      <c r="X145" s="116"/>
    </row>
    <row r="146">
      <c r="A146" s="116"/>
      <c r="B146" s="116"/>
      <c r="C146" s="287"/>
      <c r="D146" s="238"/>
      <c r="E146" s="238"/>
      <c r="F146" s="116"/>
      <c r="G146" s="129"/>
      <c r="H146" s="149"/>
      <c r="I146" s="116"/>
      <c r="J146" s="116"/>
      <c r="K146" s="116"/>
      <c r="L146" s="582"/>
      <c r="M146" s="116"/>
      <c r="N146" s="116"/>
      <c r="O146" s="582"/>
      <c r="P146" s="116"/>
      <c r="Q146" s="116"/>
      <c r="R146" s="116"/>
      <c r="S146" s="116"/>
      <c r="T146" s="116"/>
      <c r="U146" s="116"/>
      <c r="V146" s="116"/>
      <c r="W146" s="116"/>
      <c r="X146" s="116"/>
    </row>
    <row r="147">
      <c r="A147" s="116"/>
      <c r="B147" s="116"/>
      <c r="C147" s="287"/>
      <c r="D147" s="238"/>
      <c r="E147" s="238"/>
      <c r="F147" s="116"/>
      <c r="G147" s="129"/>
      <c r="H147" s="149"/>
      <c r="I147" s="116"/>
      <c r="J147" s="116"/>
      <c r="K147" s="116"/>
      <c r="L147" s="582"/>
      <c r="M147" s="116"/>
      <c r="N147" s="116"/>
      <c r="O147" s="582"/>
      <c r="P147" s="116"/>
      <c r="Q147" s="116"/>
      <c r="R147" s="116"/>
      <c r="S147" s="116"/>
      <c r="T147" s="116"/>
      <c r="U147" s="116"/>
      <c r="V147" s="116"/>
      <c r="W147" s="116"/>
      <c r="X147" s="116"/>
    </row>
    <row r="148">
      <c r="A148" s="116"/>
      <c r="B148" s="116"/>
      <c r="C148" s="287"/>
      <c r="D148" s="238"/>
      <c r="E148" s="238"/>
      <c r="F148" s="116"/>
      <c r="G148" s="129"/>
      <c r="H148" s="149"/>
      <c r="I148" s="116"/>
      <c r="J148" s="116"/>
      <c r="K148" s="116"/>
      <c r="L148" s="582"/>
      <c r="M148" s="116"/>
      <c r="N148" s="116"/>
      <c r="O148" s="582"/>
      <c r="P148" s="116"/>
      <c r="Q148" s="116"/>
      <c r="R148" s="116"/>
      <c r="S148" s="116"/>
      <c r="T148" s="116"/>
      <c r="U148" s="116"/>
      <c r="V148" s="116"/>
      <c r="W148" s="116"/>
      <c r="X148" s="116"/>
    </row>
    <row r="149">
      <c r="A149" s="116"/>
      <c r="B149" s="116"/>
      <c r="C149" s="287"/>
      <c r="D149" s="238"/>
      <c r="E149" s="238"/>
      <c r="F149" s="116"/>
      <c r="G149" s="129"/>
      <c r="H149" s="149"/>
      <c r="I149" s="116"/>
      <c r="J149" s="116"/>
      <c r="K149" s="116"/>
      <c r="L149" s="582"/>
      <c r="M149" s="116"/>
      <c r="N149" s="116"/>
      <c r="O149" s="582"/>
      <c r="P149" s="116"/>
      <c r="Q149" s="116"/>
      <c r="R149" s="116"/>
      <c r="S149" s="116"/>
      <c r="T149" s="116"/>
      <c r="U149" s="116"/>
      <c r="V149" s="116"/>
      <c r="W149" s="116"/>
      <c r="X149" s="116"/>
    </row>
    <row r="150">
      <c r="A150" s="116"/>
      <c r="B150" s="116"/>
      <c r="C150" s="287"/>
      <c r="D150" s="238"/>
      <c r="E150" s="238"/>
      <c r="F150" s="116"/>
      <c r="G150" s="129"/>
      <c r="H150" s="149"/>
      <c r="I150" s="116"/>
      <c r="J150" s="116"/>
      <c r="K150" s="116"/>
      <c r="L150" s="582"/>
      <c r="M150" s="116"/>
      <c r="N150" s="116"/>
      <c r="O150" s="582"/>
      <c r="P150" s="116"/>
      <c r="Q150" s="116"/>
      <c r="R150" s="116"/>
      <c r="S150" s="116"/>
      <c r="T150" s="116"/>
      <c r="U150" s="116"/>
      <c r="V150" s="116"/>
      <c r="W150" s="116"/>
      <c r="X150" s="116"/>
    </row>
    <row r="151">
      <c r="A151" s="116"/>
      <c r="B151" s="116"/>
      <c r="C151" s="287"/>
      <c r="D151" s="238"/>
      <c r="E151" s="238"/>
      <c r="F151" s="116"/>
      <c r="G151" s="129"/>
      <c r="H151" s="149"/>
      <c r="I151" s="116"/>
      <c r="J151" s="116"/>
      <c r="K151" s="116"/>
      <c r="L151" s="582"/>
      <c r="M151" s="116"/>
      <c r="N151" s="116"/>
      <c r="O151" s="582"/>
      <c r="P151" s="116"/>
      <c r="Q151" s="116"/>
      <c r="R151" s="116"/>
      <c r="S151" s="116"/>
      <c r="T151" s="116"/>
      <c r="U151" s="116"/>
      <c r="V151" s="116"/>
      <c r="W151" s="116"/>
      <c r="X151" s="116"/>
    </row>
    <row r="152">
      <c r="A152" s="116"/>
      <c r="B152" s="116"/>
      <c r="C152" s="287"/>
      <c r="D152" s="238"/>
      <c r="E152" s="238"/>
      <c r="F152" s="116"/>
      <c r="G152" s="129"/>
      <c r="H152" s="149"/>
      <c r="I152" s="116"/>
      <c r="J152" s="116"/>
      <c r="K152" s="116"/>
      <c r="L152" s="582"/>
      <c r="M152" s="116"/>
      <c r="N152" s="116"/>
      <c r="O152" s="582"/>
      <c r="P152" s="116"/>
      <c r="Q152" s="116"/>
      <c r="R152" s="116"/>
      <c r="S152" s="116"/>
      <c r="T152" s="116"/>
      <c r="U152" s="116"/>
      <c r="V152" s="116"/>
      <c r="W152" s="116"/>
      <c r="X152" s="116"/>
    </row>
    <row r="153">
      <c r="A153" s="116"/>
      <c r="B153" s="116"/>
      <c r="C153" s="287"/>
      <c r="D153" s="238"/>
      <c r="E153" s="238"/>
      <c r="F153" s="116"/>
      <c r="G153" s="129"/>
      <c r="H153" s="149"/>
      <c r="I153" s="116"/>
      <c r="J153" s="116"/>
      <c r="K153" s="116"/>
      <c r="L153" s="582"/>
      <c r="M153" s="116"/>
      <c r="N153" s="116"/>
      <c r="O153" s="582"/>
      <c r="P153" s="116"/>
      <c r="Q153" s="116"/>
      <c r="R153" s="116"/>
      <c r="S153" s="116"/>
      <c r="T153" s="116"/>
      <c r="U153" s="116"/>
      <c r="V153" s="116"/>
      <c r="W153" s="116"/>
      <c r="X153" s="116"/>
    </row>
    <row r="154">
      <c r="A154" s="116"/>
      <c r="B154" s="116"/>
      <c r="C154" s="287"/>
      <c r="D154" s="238"/>
      <c r="E154" s="238"/>
      <c r="F154" s="116"/>
      <c r="G154" s="129"/>
      <c r="H154" s="149"/>
      <c r="I154" s="116"/>
      <c r="J154" s="116"/>
      <c r="K154" s="116"/>
      <c r="L154" s="582"/>
      <c r="M154" s="116"/>
      <c r="N154" s="116"/>
      <c r="O154" s="582"/>
      <c r="P154" s="116"/>
      <c r="Q154" s="116"/>
      <c r="R154" s="116"/>
      <c r="S154" s="116"/>
      <c r="T154" s="116"/>
      <c r="U154" s="116"/>
      <c r="V154" s="116"/>
      <c r="W154" s="116"/>
      <c r="X154" s="116"/>
    </row>
    <row r="155">
      <c r="A155" s="116"/>
      <c r="B155" s="116"/>
      <c r="C155" s="287"/>
      <c r="D155" s="238"/>
      <c r="E155" s="238"/>
      <c r="F155" s="116"/>
      <c r="G155" s="129"/>
      <c r="H155" s="149"/>
      <c r="I155" s="116"/>
      <c r="J155" s="116"/>
      <c r="K155" s="116"/>
      <c r="L155" s="582"/>
      <c r="M155" s="116"/>
      <c r="N155" s="116"/>
      <c r="O155" s="582"/>
      <c r="P155" s="116"/>
      <c r="Q155" s="116"/>
      <c r="R155" s="116"/>
      <c r="S155" s="116"/>
      <c r="T155" s="116"/>
      <c r="U155" s="116"/>
      <c r="V155" s="116"/>
      <c r="W155" s="116"/>
      <c r="X155" s="116"/>
    </row>
    <row r="156">
      <c r="A156" s="116"/>
      <c r="B156" s="116"/>
      <c r="C156" s="287"/>
      <c r="D156" s="238"/>
      <c r="E156" s="238"/>
      <c r="F156" s="116"/>
      <c r="G156" s="129"/>
      <c r="H156" s="149"/>
      <c r="I156" s="116"/>
      <c r="J156" s="116"/>
      <c r="K156" s="116"/>
      <c r="L156" s="582"/>
      <c r="M156" s="116"/>
      <c r="N156" s="116"/>
      <c r="O156" s="582"/>
      <c r="P156" s="116"/>
      <c r="Q156" s="116"/>
      <c r="R156" s="116"/>
      <c r="S156" s="116"/>
      <c r="T156" s="116"/>
      <c r="U156" s="116"/>
      <c r="V156" s="116"/>
      <c r="W156" s="116"/>
      <c r="X156" s="116"/>
    </row>
    <row r="157">
      <c r="A157" s="116"/>
      <c r="B157" s="116"/>
      <c r="C157" s="287"/>
      <c r="D157" s="238"/>
      <c r="E157" s="238"/>
      <c r="F157" s="116"/>
      <c r="G157" s="129"/>
      <c r="H157" s="149"/>
      <c r="I157" s="116"/>
      <c r="J157" s="116"/>
      <c r="K157" s="116"/>
      <c r="L157" s="582"/>
      <c r="M157" s="116"/>
      <c r="N157" s="116"/>
      <c r="O157" s="582"/>
      <c r="P157" s="116"/>
      <c r="Q157" s="116"/>
      <c r="R157" s="116"/>
      <c r="S157" s="116"/>
      <c r="T157" s="116"/>
      <c r="U157" s="116"/>
      <c r="V157" s="116"/>
      <c r="W157" s="116"/>
      <c r="X157" s="116"/>
    </row>
    <row r="158">
      <c r="A158" s="116"/>
      <c r="B158" s="116"/>
      <c r="C158" s="287"/>
      <c r="D158" s="238"/>
      <c r="E158" s="238"/>
      <c r="F158" s="116"/>
      <c r="G158" s="129"/>
      <c r="H158" s="149"/>
      <c r="I158" s="116"/>
      <c r="J158" s="116"/>
      <c r="K158" s="116"/>
      <c r="L158" s="582"/>
      <c r="M158" s="116"/>
      <c r="N158" s="116"/>
      <c r="O158" s="582"/>
      <c r="P158" s="116"/>
      <c r="Q158" s="116"/>
      <c r="R158" s="116"/>
      <c r="S158" s="116"/>
      <c r="T158" s="116"/>
      <c r="U158" s="116"/>
      <c r="V158" s="116"/>
      <c r="W158" s="116"/>
      <c r="X158" s="116"/>
    </row>
    <row r="159">
      <c r="A159" s="116"/>
      <c r="B159" s="116"/>
      <c r="C159" s="287"/>
      <c r="D159" s="238"/>
      <c r="E159" s="238"/>
      <c r="F159" s="116"/>
      <c r="G159" s="129"/>
      <c r="H159" s="149"/>
      <c r="I159" s="116"/>
      <c r="J159" s="116"/>
      <c r="K159" s="116"/>
      <c r="L159" s="582"/>
      <c r="M159" s="116"/>
      <c r="N159" s="116"/>
      <c r="O159" s="582"/>
      <c r="P159" s="116"/>
      <c r="Q159" s="116"/>
      <c r="R159" s="116"/>
      <c r="S159" s="116"/>
      <c r="T159" s="116"/>
      <c r="U159" s="116"/>
      <c r="V159" s="116"/>
      <c r="W159" s="116"/>
      <c r="X159" s="116"/>
    </row>
    <row r="160">
      <c r="A160" s="116"/>
      <c r="B160" s="116"/>
      <c r="C160" s="287"/>
      <c r="D160" s="238"/>
      <c r="E160" s="238"/>
      <c r="F160" s="116"/>
      <c r="G160" s="129"/>
      <c r="H160" s="149"/>
      <c r="I160" s="116"/>
      <c r="J160" s="116"/>
      <c r="K160" s="116"/>
      <c r="L160" s="582"/>
      <c r="M160" s="116"/>
      <c r="N160" s="116"/>
      <c r="O160" s="582"/>
      <c r="P160" s="116"/>
      <c r="Q160" s="116"/>
      <c r="R160" s="116"/>
      <c r="S160" s="116"/>
      <c r="T160" s="116"/>
      <c r="U160" s="116"/>
      <c r="V160" s="116"/>
      <c r="W160" s="116"/>
      <c r="X160" s="116"/>
    </row>
    <row r="161">
      <c r="A161" s="116"/>
      <c r="B161" s="116"/>
      <c r="C161" s="287"/>
      <c r="D161" s="238"/>
      <c r="E161" s="238"/>
      <c r="F161" s="116"/>
      <c r="G161" s="129"/>
      <c r="H161" s="149"/>
      <c r="I161" s="116"/>
      <c r="J161" s="116"/>
      <c r="K161" s="116"/>
      <c r="L161" s="582"/>
      <c r="M161" s="116"/>
      <c r="N161" s="116"/>
      <c r="O161" s="582"/>
      <c r="P161" s="116"/>
      <c r="Q161" s="116"/>
      <c r="R161" s="116"/>
      <c r="S161" s="116"/>
      <c r="T161" s="116"/>
      <c r="U161" s="116"/>
      <c r="V161" s="116"/>
      <c r="W161" s="116"/>
      <c r="X161" s="116"/>
    </row>
    <row r="162">
      <c r="A162" s="116"/>
      <c r="B162" s="116"/>
      <c r="C162" s="287"/>
      <c r="D162" s="238"/>
      <c r="E162" s="238"/>
      <c r="F162" s="116"/>
      <c r="G162" s="129"/>
      <c r="H162" s="149"/>
      <c r="I162" s="116"/>
      <c r="J162" s="116"/>
      <c r="K162" s="116"/>
      <c r="L162" s="582"/>
      <c r="M162" s="116"/>
      <c r="N162" s="116"/>
      <c r="O162" s="582"/>
      <c r="P162" s="116"/>
      <c r="Q162" s="116"/>
      <c r="R162" s="116"/>
      <c r="S162" s="116"/>
      <c r="T162" s="116"/>
      <c r="U162" s="116"/>
      <c r="V162" s="116"/>
      <c r="W162" s="116"/>
      <c r="X162" s="116"/>
    </row>
    <row r="163">
      <c r="A163" s="116"/>
      <c r="B163" s="116"/>
      <c r="C163" s="287"/>
      <c r="D163" s="238"/>
      <c r="E163" s="238"/>
      <c r="F163" s="116"/>
      <c r="G163" s="129"/>
      <c r="H163" s="149"/>
      <c r="I163" s="116"/>
      <c r="J163" s="116"/>
      <c r="K163" s="116"/>
      <c r="L163" s="582"/>
      <c r="M163" s="116"/>
      <c r="N163" s="116"/>
      <c r="O163" s="582"/>
      <c r="P163" s="116"/>
      <c r="Q163" s="116"/>
      <c r="R163" s="116"/>
      <c r="S163" s="116"/>
      <c r="T163" s="116"/>
      <c r="U163" s="116"/>
      <c r="V163" s="116"/>
      <c r="W163" s="116"/>
      <c r="X163" s="116"/>
    </row>
    <row r="164">
      <c r="A164" s="116"/>
      <c r="B164" s="116"/>
      <c r="C164" s="287"/>
      <c r="D164" s="238"/>
      <c r="E164" s="238"/>
      <c r="F164" s="116"/>
      <c r="G164" s="129"/>
      <c r="H164" s="149"/>
      <c r="I164" s="116"/>
      <c r="J164" s="116"/>
      <c r="K164" s="116"/>
      <c r="L164" s="582"/>
      <c r="M164" s="116"/>
      <c r="N164" s="116"/>
      <c r="O164" s="582"/>
      <c r="P164" s="116"/>
      <c r="Q164" s="116"/>
      <c r="R164" s="116"/>
      <c r="S164" s="116"/>
      <c r="T164" s="116"/>
      <c r="U164" s="116"/>
      <c r="V164" s="116"/>
      <c r="W164" s="116"/>
      <c r="X164" s="116"/>
    </row>
    <row r="165" ht="15.75" customHeight="1">
      <c r="A165" s="116"/>
      <c r="B165" s="116"/>
      <c r="C165" s="287"/>
      <c r="D165" s="238"/>
      <c r="E165" s="238"/>
      <c r="F165" s="116"/>
      <c r="G165" s="129"/>
      <c r="H165" s="149"/>
      <c r="I165" s="116"/>
      <c r="J165" s="116"/>
      <c r="K165" s="116"/>
      <c r="L165" s="582"/>
      <c r="M165" s="116"/>
      <c r="N165" s="116"/>
      <c r="O165" s="582"/>
      <c r="P165" s="116"/>
      <c r="Q165" s="116"/>
      <c r="R165" s="116"/>
      <c r="S165" s="116"/>
      <c r="T165" s="116"/>
      <c r="U165" s="116"/>
      <c r="V165" s="116"/>
      <c r="W165" s="116"/>
      <c r="X165" s="116"/>
    </row>
    <row r="166" ht="15.75" customHeight="1">
      <c r="A166" s="116"/>
      <c r="B166" s="116"/>
      <c r="C166" s="287"/>
      <c r="D166" s="238"/>
      <c r="E166" s="238"/>
      <c r="F166" s="116"/>
      <c r="G166" s="129"/>
      <c r="H166" s="149"/>
      <c r="I166" s="116"/>
      <c r="J166" s="116"/>
      <c r="K166" s="116"/>
      <c r="L166" s="582"/>
      <c r="M166" s="116"/>
      <c r="N166" s="116"/>
      <c r="O166" s="582"/>
      <c r="P166" s="116"/>
      <c r="Q166" s="116"/>
      <c r="R166" s="116"/>
      <c r="S166" s="116"/>
      <c r="T166" s="116"/>
      <c r="U166" s="116"/>
      <c r="V166" s="116"/>
      <c r="W166" s="116"/>
      <c r="X166" s="116"/>
    </row>
    <row r="167" ht="15.75" customHeight="1">
      <c r="A167" s="116"/>
      <c r="B167" s="116"/>
      <c r="C167" s="287"/>
      <c r="D167" s="238"/>
      <c r="E167" s="238"/>
      <c r="F167" s="116"/>
      <c r="G167" s="129"/>
      <c r="H167" s="149"/>
      <c r="I167" s="116"/>
      <c r="J167" s="116"/>
      <c r="K167" s="116"/>
      <c r="L167" s="582"/>
      <c r="M167" s="116"/>
      <c r="N167" s="116"/>
      <c r="O167" s="582"/>
      <c r="P167" s="116"/>
      <c r="Q167" s="116"/>
      <c r="R167" s="116"/>
      <c r="S167" s="116"/>
      <c r="T167" s="116"/>
      <c r="U167" s="116"/>
      <c r="V167" s="116"/>
      <c r="W167" s="116"/>
      <c r="X167" s="116"/>
    </row>
    <row r="168" ht="15.75" customHeight="1">
      <c r="A168" s="116"/>
      <c r="B168" s="116"/>
      <c r="C168" s="287"/>
      <c r="D168" s="238"/>
      <c r="E168" s="238"/>
      <c r="F168" s="116"/>
      <c r="G168" s="129"/>
      <c r="H168" s="149"/>
      <c r="I168" s="116"/>
      <c r="J168" s="116"/>
      <c r="K168" s="116"/>
      <c r="L168" s="582"/>
      <c r="M168" s="116"/>
      <c r="N168" s="116"/>
      <c r="O168" s="582"/>
      <c r="P168" s="116"/>
      <c r="Q168" s="116"/>
      <c r="R168" s="116"/>
      <c r="S168" s="116"/>
      <c r="T168" s="116"/>
      <c r="U168" s="116"/>
      <c r="V168" s="116"/>
      <c r="W168" s="116"/>
      <c r="X168" s="116"/>
    </row>
    <row r="169" ht="15.75" customHeight="1">
      <c r="A169" s="116"/>
      <c r="B169" s="116"/>
      <c r="C169" s="287"/>
      <c r="D169" s="238"/>
      <c r="E169" s="238"/>
      <c r="F169" s="116"/>
      <c r="G169" s="129"/>
      <c r="H169" s="149"/>
      <c r="I169" s="116"/>
      <c r="J169" s="116"/>
      <c r="K169" s="116"/>
      <c r="L169" s="582"/>
      <c r="M169" s="116"/>
      <c r="N169" s="116"/>
      <c r="O169" s="582"/>
      <c r="P169" s="116"/>
      <c r="Q169" s="116"/>
      <c r="R169" s="116"/>
      <c r="S169" s="116"/>
      <c r="T169" s="116"/>
      <c r="U169" s="116"/>
      <c r="V169" s="116"/>
      <c r="W169" s="116"/>
      <c r="X169" s="116"/>
    </row>
    <row r="170" ht="15.75" customHeight="1">
      <c r="A170" s="116"/>
      <c r="B170" s="116"/>
      <c r="C170" s="287"/>
      <c r="D170" s="238"/>
      <c r="E170" s="238"/>
      <c r="F170" s="116"/>
      <c r="G170" s="129"/>
      <c r="H170" s="149"/>
      <c r="I170" s="116"/>
      <c r="J170" s="116"/>
      <c r="K170" s="116"/>
      <c r="L170" s="582"/>
      <c r="M170" s="116"/>
      <c r="N170" s="116"/>
      <c r="O170" s="582"/>
      <c r="P170" s="116"/>
      <c r="Q170" s="116"/>
      <c r="R170" s="116"/>
      <c r="S170" s="116"/>
      <c r="T170" s="116"/>
      <c r="U170" s="116"/>
      <c r="V170" s="116"/>
      <c r="W170" s="116"/>
      <c r="X170" s="116"/>
    </row>
    <row r="171" ht="15.75" customHeight="1">
      <c r="A171" s="116"/>
      <c r="B171" s="116"/>
      <c r="C171" s="287"/>
      <c r="D171" s="238"/>
      <c r="E171" s="238"/>
      <c r="F171" s="116"/>
      <c r="G171" s="129"/>
      <c r="H171" s="149"/>
      <c r="I171" s="116"/>
      <c r="J171" s="116"/>
      <c r="K171" s="116"/>
      <c r="L171" s="582"/>
      <c r="M171" s="116"/>
      <c r="N171" s="116"/>
      <c r="O171" s="582"/>
      <c r="P171" s="116"/>
      <c r="Q171" s="116"/>
      <c r="R171" s="116"/>
      <c r="S171" s="116"/>
      <c r="T171" s="116"/>
      <c r="U171" s="116"/>
      <c r="V171" s="116"/>
      <c r="W171" s="116"/>
      <c r="X171" s="116"/>
    </row>
    <row r="172" ht="15.75" customHeight="1">
      <c r="A172" s="116"/>
      <c r="B172" s="116"/>
      <c r="C172" s="287"/>
      <c r="D172" s="238"/>
      <c r="E172" s="238"/>
      <c r="F172" s="116"/>
      <c r="G172" s="129"/>
      <c r="H172" s="149"/>
      <c r="I172" s="116"/>
      <c r="J172" s="116"/>
      <c r="K172" s="116"/>
      <c r="L172" s="582"/>
      <c r="M172" s="116"/>
      <c r="N172" s="116"/>
      <c r="O172" s="582"/>
      <c r="P172" s="116"/>
      <c r="Q172" s="116"/>
      <c r="R172" s="116"/>
      <c r="S172" s="116"/>
      <c r="T172" s="116"/>
      <c r="U172" s="116"/>
      <c r="V172" s="116"/>
      <c r="W172" s="116"/>
      <c r="X172" s="116"/>
    </row>
  </sheetData>
  <dataValidations count="28" disablePrompts="0">
    <dataValidation sqref="G22:G172"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22:H172" type="list" allowBlank="1" errorStyle="stop" imeMode="noControl" operator="between" showDropDown="0" showErrorMessage="0" showInputMessage="0">
      <formula1>'Списки'!$E$2:$E$1002</formula1>
    </dataValidation>
    <dataValidation sqref="K10:K172"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2B00BC-00DE-4F05-9901-009000D800DD}">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F0049-00CB-4724-A745-002800DB00EE}">
            <xm:f>1</xm:f>
            <x14:dxf>
              <font>
                <color indexed="65"/>
              </font>
              <fill>
                <patternFill patternType="solid">
                  <fgColor rgb="FF434343"/>
                  <bgColor rgb="FF434343"/>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2" operator="equal" id="{00130024-00A3-4148-8D08-00FB00D000C2}">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DA0041-004A-4EFD-9BAE-001F0081003B}">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9F0053-00F4-4BB0-B2EA-003800D20022}">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080063-0007-4D46-95DF-00BE007B00CF}">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3C0033-00E1-4401-8E70-00BC005E00D7}">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BF0039-0079-429D-839B-00370052006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36009A-003A-4066-9DA1-00E70072004B}">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380003-008D-4460-9268-002A005900B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030029-008A-48A1-AD18-005700C000EB}">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250039-009C-47DA-A67C-0063006100DD}">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100AB-00BB-455B-992B-00200021000E}">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4D00AC-0010-4162-AFC3-000C00D50014}">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6B0074-0064-408E-8A60-003A000400D0}">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8200C4-001F-4474-96D5-00E500D700C5}">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B300AC-00A2-4A9F-96FD-00F700E40040}">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990027-00D4-4EC9-B9A4-002800B90077}">
            <xm:f>1</xm:f>
            <x14:dxf>
              <font>
                <color indexed="65"/>
              </font>
              <fill>
                <patternFill patternType="solid">
                  <fgColor rgb="FF434343"/>
                  <bgColor rgb="FF434343"/>
                </patternFill>
              </fill>
              <border>
                <left style="none"/>
                <right style="none"/>
                <top style="none"/>
                <bottom style="none"/>
                <diagonal style="none"/>
              </border>
            </x14:dxf>
          </x14:cfRule>
          <xm:sqref>F12</xm:sqref>
        </x14:conditionalFormatting>
        <x14:conditionalFormatting xmlns:xm="http://schemas.microsoft.com/office/excel/2006/main">
          <x14:cfRule type="cellIs" priority="12" operator="equal" id="{008A00D2-007E-46C5-8415-000A006100D8}">
            <xm:f>1</xm:f>
            <x14:dxf>
              <font>
                <color indexed="65"/>
              </font>
              <fill>
                <patternFill patternType="solid">
                  <fgColor rgb="FF434343"/>
                  <bgColor rgb="FF434343"/>
                </patternFill>
              </fill>
              <border>
                <left style="none"/>
                <right style="none"/>
                <top style="none"/>
                <bottom style="none"/>
                <diagonal style="none"/>
              </border>
            </x14:dxf>
          </x14:cfRule>
          <xm:sqref>F12</xm:sqref>
        </x14:conditionalFormatting>
        <x14:conditionalFormatting xmlns:xm="http://schemas.microsoft.com/office/excel/2006/main">
          <x14:cfRule type="cellIs" priority="12" operator="equal" id="{0017004C-00ED-48D7-B6CA-002900B80056}">
            <xm:f>1</xm:f>
            <x14:dxf>
              <font>
                <color indexed="65"/>
              </font>
              <fill>
                <patternFill patternType="solid">
                  <fgColor rgb="FF434343"/>
                  <bgColor rgb="FF434343"/>
                </patternFill>
              </fill>
              <border>
                <left style="none"/>
                <right style="none"/>
                <top style="none"/>
                <bottom style="none"/>
                <diagonal style="none"/>
              </border>
            </x14:dxf>
          </x14:cfRule>
          <xm:sqref>F12</xm:sqref>
        </x14:conditionalFormatting>
        <x14:conditionalFormatting xmlns:xm="http://schemas.microsoft.com/office/excel/2006/main">
          <x14:cfRule type="cellIs" priority="12" operator="equal" id="{005E0025-005F-45E6-8EB0-00B2004400D2}">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FA007A-005E-4E21-A693-0037004D0018}">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580010-0033-4E02-8F75-0061008400C0}">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F900D9-006F-4527-895A-0022003900EB}">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0300F7-008F-4DEB-95A3-006A008C00B3}">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4D00F8-005E-4E8D-8CED-00E4002F00DC}">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78003D-00E3-468C-B845-00D3005900E2}">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81003C-0014-4ACE-8A3F-003A005F001C}">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13008E-0012-4736-B243-001B00A700A0}">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2001C-0009-4AD0-9C7C-001100720041}">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EF0066-00D3-4ED2-B082-009600EF006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550083-006F-41B5-991B-003200A10033}">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F2005F-006E-48B0-9FB6-00E0009E0016}">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DB0062-00DD-4479-9ECC-00C1007000E0}">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F008E-0030-45CC-A311-00CA00F800CD}">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4600DB-0083-4330-ABF7-000000C100D1}">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0900C4-00F2-4429-AD6B-009200BB0021}">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2F00B7-001B-4662-8691-00B900850062}">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8300DF-005D-43B2-9CA8-00CF00810014}">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840094-00E5-4063-84CE-000A00DF001E}">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7B00D4-001A-4719-A4E4-0056002700A1}">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BD0031-000F-45A9-8F6C-0057008D009F}">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7C00C6-007C-4B5E-A244-009D00000090}">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560043-005F-49B5-A743-00CB00D0005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53001B-00F5-41B4-997F-002100990086}">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200E8-0087-4E81-AD80-005500720082}">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5D0062-001A-4201-8930-005400850087}">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1300F6-005E-4B8C-857C-001B002D00EA}">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8F00FF-00CD-400C-9A13-00B2001700F8}">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6300D3-00A3-41DC-84A8-00BA00550040}">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2D0087-00AB-4A42-9169-004900280028}">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F90077-00C3-4A01-8462-00CD00A200D8}">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370076-00A4-4DF7-B3E2-00A5002A00DB}">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FC0039-00CC-4CD4-ADE7-00F9003100F9}">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050064-00AD-4D2D-8434-0026008200F4}">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F004A-00E1-40F4-A050-006900310050}">
            <xm:f>0.5</xm:f>
            <x14:dxf>
              <font>
                <color indexed="65"/>
              </font>
              <fill>
                <patternFill patternType="solid">
                  <fgColor rgb="FF999999"/>
                  <bgColor rgb="FF999999"/>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1" operator="equal" id="{008D003A-002D-4093-A301-00B700EF000B}">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F4002F-009B-41FF-93AA-00620033005E}">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53004F-008F-4D03-8AE2-002B0055001D}">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A50084-00EE-4D9A-AD69-00A400B900C0}">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C700FD-00E1-4568-B332-00A7003B00DD}">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190008-0028-47FB-A57B-00F900600014}">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8200D4-00B3-41C2-BE0E-00630033007E}">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300AB-00BA-4D66-B914-00360078006C}">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80025-00B1-4D34-8AF8-00B3005200F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C50025-0064-4F47-870E-005C001E0011}">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A800DB-001A-453C-B920-004600890097}">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C2003B-0059-45CC-A7F3-00AE00120092}">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00028-0045-469F-B6FB-002000EE00AB}">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80006F-00E2-45E9-964F-00BD00840063}">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61004F-00B5-47CF-9DDD-00DA00B5006B}">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020056-0094-4556-BD5F-005900FD00C7}">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1E00D3-0009-43BB-9FD4-00E100760083}">
            <xm:f>0.5</xm:f>
            <x14:dxf>
              <font>
                <color indexed="65"/>
              </font>
              <fill>
                <patternFill patternType="solid">
                  <fgColor rgb="FF999999"/>
                  <bgColor rgb="FF999999"/>
                </patternFill>
              </fill>
              <border>
                <left style="none"/>
                <right style="none"/>
                <top style="none"/>
                <bottom style="none"/>
                <diagonal style="none"/>
              </border>
            </x14:dxf>
          </x14:cfRule>
          <xm:sqref>F12</xm:sqref>
        </x14:conditionalFormatting>
        <x14:conditionalFormatting xmlns:xm="http://schemas.microsoft.com/office/excel/2006/main">
          <x14:cfRule type="cellIs" priority="11" operator="equal" id="{00DE00F7-0038-4E72-BED8-00C90090008E}">
            <xm:f>0.5</xm:f>
            <x14:dxf>
              <font>
                <color indexed="65"/>
              </font>
              <fill>
                <patternFill patternType="solid">
                  <fgColor rgb="FF999999"/>
                  <bgColor rgb="FF999999"/>
                </patternFill>
              </fill>
              <border>
                <left style="none"/>
                <right style="none"/>
                <top style="none"/>
                <bottom style="none"/>
                <diagonal style="none"/>
              </border>
            </x14:dxf>
          </x14:cfRule>
          <xm:sqref>F12</xm:sqref>
        </x14:conditionalFormatting>
        <x14:conditionalFormatting xmlns:xm="http://schemas.microsoft.com/office/excel/2006/main">
          <x14:cfRule type="cellIs" priority="11" operator="equal" id="{004E001F-00D5-4A87-8BF5-008500D100EE}">
            <xm:f>0.5</xm:f>
            <x14:dxf>
              <font>
                <color indexed="65"/>
              </font>
              <fill>
                <patternFill patternType="solid">
                  <fgColor rgb="FF999999"/>
                  <bgColor rgb="FF999999"/>
                </patternFill>
              </fill>
              <border>
                <left style="none"/>
                <right style="none"/>
                <top style="none"/>
                <bottom style="none"/>
                <diagonal style="none"/>
              </border>
            </x14:dxf>
          </x14:cfRule>
          <xm:sqref>F12</xm:sqref>
        </x14:conditionalFormatting>
        <x14:conditionalFormatting xmlns:xm="http://schemas.microsoft.com/office/excel/2006/main">
          <x14:cfRule type="cellIs" priority="11" operator="equal" id="{0090002B-0038-480D-841F-00E2007800D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A40088-0085-4616-8B55-00B2000C00AE}">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770066-0012-4A89-A7A7-001B00510015}">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9300B9-0054-41C0-BD61-003500EB00E4}">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830069-00E7-47D4-9E3B-00BC009C00CC}">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B700AD-0074-40A1-97C8-00EC001C00F3}">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BF00C6-00A5-4DDB-9965-003F00C800C5}">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1C00E4-00E3-4D4F-8E2C-002A00FB0090}">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7A00D7-005F-4687-872F-00F500A0007F}">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FD00D3-0031-4A38-AA86-008400C3007B}">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480094-0013-4AB7-AA66-004C001200FA}">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21007A-007D-4EA1-B214-009900BE000E}">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49001E-004C-44CE-8FFD-0075006F001D}">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CE0045-0039-45D4-A106-006600A2000F}">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3004B-0037-4BA4-B7F0-00A30091004C}">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7E00B7-008B-4561-B0B8-001100E400F5}">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880012-0041-4F78-98EE-0022002C00FA}">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FE0085-0014-4FB2-9F65-00CF007800E3}">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5400FD-004D-475F-9009-0001002800A6}">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940011-00A2-4B99-8F49-00EB000E0031}">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5800CF-006F-4675-BAC1-005D003400CF}">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590098-0095-49B3-A045-0010009F00E8}">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180072-00A1-4AE6-AA0B-00A4009900BE}">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CE00DD-00BC-4DFF-97EF-00AB005D00B0}">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9200BE-00E5-44AA-B5B4-0016003A00F0}">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210091-00C4-4C63-995E-002C00CE008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87005C-00B1-45D7-B427-003F0035005D}">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B400DC-00AE-46C3-9440-00D00007000E}">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5C0024-00D7-46D7-B37A-001900F200E8}">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72002A-0025-4314-9F62-0094005000A5}">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2800B9-0012-411A-A0E2-00B60069005B}">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200090-0012-4437-A8BB-003600890019}">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270037-00D7-4D81-81EC-00B200AA0004}">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4C00AE-005A-4BF1-B22A-003000CB0027}">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8F0007-0037-4676-AD46-007E006400C4}">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530018-00FC-4E4F-98D9-006B003D00C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9004E-0066-4EA1-886A-002E00CA00A6}">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9D006E-00B3-47D9-AC42-0005007E0031}">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E4001C-0082-4A23-AD58-007B00EC0017}">
            <xm:f>0.2</xm:f>
            <x14:dxf>
              <font/>
              <fill>
                <patternFill patternType="solid">
                  <fgColor rgb="FFCCCCCC"/>
                  <bgColor rgb="FFCCCCCC"/>
                </patternFill>
              </fill>
              <border>
                <left style="none"/>
                <right style="none"/>
                <top style="none"/>
                <bottom style="none"/>
                <diagonal style="none"/>
              </border>
            </x14:dxf>
          </x14:cfRule>
          <xm:sqref>G10:G172</xm:sqref>
        </x14:conditionalFormatting>
        <x14:conditionalFormatting xmlns:xm="http://schemas.microsoft.com/office/excel/2006/main">
          <x14:cfRule type="cellIs" priority="10" operator="equal" id="{00290061-00F4-4E83-9773-00DC008700BF}">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270029-009F-4CF6-A153-0051009000BE}">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F80094-00B8-4EE1-B767-004A002E001E}">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5100AC-00A1-4B92-8303-0085000F00A5}">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3B00D5-00C1-497C-94FE-006000880028}">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E4006F-00C4-49C6-BC67-009B00260051}">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1600CB-006F-4771-A6F7-00DB00B900F2}">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190062-008B-45F1-9D73-00DF0050007E}">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D500CB-009B-4783-A890-00C500C20014}">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C006B-008B-462A-99AD-001C006600C1}">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3400CC-00BA-4FB5-BAF4-00EF00460044}">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4B0015-00A6-4C37-B16F-004400AB000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3700C1-00A7-4075-9C67-00DB00DA0068}">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AD0054-002A-4969-A524-00BE00DD000D}">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09005A-0030-44FE-84FF-006300440070}">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AD005D-0019-4C45-B869-0004009E00DB}">
            <xm:f>0.2</xm:f>
            <x14:dxf>
              <font/>
              <fill>
                <patternFill patternType="solid">
                  <fgColor rgb="FFCCCCCC"/>
                  <bgColor rgb="FFCCCCCC"/>
                </patternFill>
              </fill>
              <border>
                <left style="none"/>
                <right style="none"/>
                <top style="none"/>
                <bottom style="none"/>
                <diagonal style="none"/>
              </border>
            </x14:dxf>
          </x14:cfRule>
          <xm:sqref>F12</xm:sqref>
        </x14:conditionalFormatting>
        <x14:conditionalFormatting xmlns:xm="http://schemas.microsoft.com/office/excel/2006/main">
          <x14:cfRule type="cellIs" priority="10" operator="equal" id="{00ED00A0-005A-49E0-9F6B-0099003900F4}">
            <xm:f>0.2</xm:f>
            <x14:dxf>
              <font/>
              <fill>
                <patternFill patternType="solid">
                  <fgColor rgb="FFCCCCCC"/>
                  <bgColor rgb="FFCCCCCC"/>
                </patternFill>
              </fill>
              <border>
                <left style="none"/>
                <right style="none"/>
                <top style="none"/>
                <bottom style="none"/>
                <diagonal style="none"/>
              </border>
            </x14:dxf>
          </x14:cfRule>
          <xm:sqref>F12</xm:sqref>
        </x14:conditionalFormatting>
        <x14:conditionalFormatting xmlns:xm="http://schemas.microsoft.com/office/excel/2006/main">
          <x14:cfRule type="cellIs" priority="10" operator="equal" id="{00F9004E-007A-4C89-B3E9-0025005F0038}">
            <xm:f>0.2</xm:f>
            <x14:dxf>
              <font/>
              <fill>
                <patternFill patternType="solid">
                  <fgColor rgb="FFCCCCCC"/>
                  <bgColor rgb="FFCCCCCC"/>
                </patternFill>
              </fill>
              <border>
                <left style="none"/>
                <right style="none"/>
                <top style="none"/>
                <bottom style="none"/>
                <diagonal style="none"/>
              </border>
            </x14:dxf>
          </x14:cfRule>
          <xm:sqref>F12</xm:sqref>
        </x14:conditionalFormatting>
        <x14:conditionalFormatting xmlns:xm="http://schemas.microsoft.com/office/excel/2006/main">
          <x14:cfRule type="cellIs" priority="10" operator="equal" id="{00BD00C5-0079-48E2-AA50-001F00B200BE}">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D7000A-002D-4EE3-B7A7-00D000CA0018}">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360034-00E1-4EFE-B20C-004100A40066}">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9100C3-0026-49D3-A8E4-00D700590040}">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740077-0013-4B5C-9730-004E00E200D8}">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DB0098-00DB-4A75-984D-00D1004700DD}">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FB00B4-0056-47BB-89D8-002200D9007F}">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8A0014-0088-42B2-8F71-00C5008C00AF}">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53003A-00BB-4976-B371-00440062006A}">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660053-00AD-40E7-A52F-0014000B0003}">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7B003D-0099-43CB-80A2-00E400750086}">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F40061-0012-438A-A798-00FE00020025}">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63003E-00F5-4660-9B2B-00BB00A50075}">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86004E-002F-4400-B515-00DB00530001}">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F100EB-0005-4DCC-9623-00C8003300A4}">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700085-0029-4AFB-9343-00C800E90007}">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370092-009A-4436-9257-005B004000CE}">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410073-006D-479C-8111-001F006D00ED}">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47005D-009C-4440-954B-00B1003B00A0}">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1C00F1-005E-404E-A8DA-00D800250085}">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D3000B-00DD-48E6-B2B1-004B004C009E}">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380028-0034-4998-8506-00C0002A004A}">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FA00F7-0002-4F75-B74F-00A500D9006F}">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CC0093-006B-432E-AB94-007A00D0002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050072-00AC-40BB-B177-00A100DE00B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D600A7-0014-4866-9AB9-00EC003200D7}">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77005C-007D-404F-B73D-0086004C00ED}">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FA0048-0080-4A42-A69E-00ED00D7004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6C001F-000B-4695-BDE5-009900E9005E}">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0D007A-0083-4820-891F-00DB000B003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CB0095-00CC-417D-A713-0070000000CF}">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6200E0-008E-4603-9BCA-0046008300A3}">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C20079-009A-4E84-937D-007B00790077}">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A700D3-00E0-4AD8-9B49-0066005500A6}">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B30028-005B-4810-85BA-00C6004300E0}">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ontainsText" priority="9" operator="containsText" text="ПД" id="{00750044-007A-48FD-B62E-0099006F00DE}">
            <xm:f>NOT(ISERROR(SEARCH(("ПД"),(K3))))</xm:f>
            <x14:dxf>
              <font/>
              <fill>
                <patternFill patternType="solid">
                  <fgColor rgb="FFF9CB9C"/>
                  <bgColor rgb="FFF9CB9C"/>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8" operator="containsText" text="отменено" id="{0000003A-00FB-425A-8908-008200BF00F3}">
            <xm:f>NOT(ISERROR(SEARCH(("отменено"),(K3))))</xm:f>
            <x14:dxf>
              <font/>
              <fill>
                <patternFill patternType="solid">
                  <fgColor rgb="FFD9EAD3"/>
                  <bgColor rgb="FFD9EAD3"/>
                </patternFill>
              </fill>
              <border>
                <left style="none"/>
                <right style="none"/>
                <top style="none"/>
                <bottom style="none"/>
                <diagonal style="none"/>
              </border>
            </x14:dxf>
          </x14:cfRule>
          <xm:sqref>K3 K5:K172</xm:sqref>
        </x14:conditionalFormatting>
        <x14:conditionalFormatting xmlns:xm="http://schemas.microsoft.com/office/excel/2006/main">
          <x14:cfRule type="cellIs" priority="7" operator="equal" id="{006000D0-0099-4380-8222-00C600A0005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7" operator="equal" id="{00D000A0-00E6-4CF1-A7AB-00BD009600D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A700C7-00F6-4EB4-B964-00B2003A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95000F-0059-4D45-A77B-001F004900B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4C00D9-008E-426F-AEB3-00BE00D500F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D200E5-00D9-417D-A78E-00390097002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43006F-00EC-408D-9913-00240097001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E10010-0062-49E8-90A6-0052008E003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8000F2-0034-4D5C-9A79-005B00CE003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18001A-007B-4905-8510-0095002B00C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6000E3-004F-402B-8448-00E0003F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CF00A7-00EB-4997-AE69-00DB003500D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020095-0068-4336-94C3-00750002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800B1-0065-4DA5-A6CD-004A002A009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D002F-003B-4DE0-A196-00580091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AE00D7-002A-4DF5-A6D5-0083000A007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480064-0058-48B4-B465-00C3004C002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B800E0-0091-4E14-9D82-00E000AF008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G12</xm:sqref>
        </x14:conditionalFormatting>
        <x14:conditionalFormatting xmlns:xm="http://schemas.microsoft.com/office/excel/2006/main">
          <x14:cfRule type="cellIs" priority="7" operator="equal" id="{00E400C0-00B6-4073-AC31-00870038002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G12</xm:sqref>
        </x14:conditionalFormatting>
        <x14:conditionalFormatting xmlns:xm="http://schemas.microsoft.com/office/excel/2006/main">
          <x14:cfRule type="cellIs" priority="7" operator="equal" id="{00990065-00C3-496D-9702-00EC0043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G12</xm:sqref>
        </x14:conditionalFormatting>
        <x14:conditionalFormatting xmlns:xm="http://schemas.microsoft.com/office/excel/2006/main">
          <x14:cfRule type="cellIs" priority="7" operator="equal" id="{0004000C-0060-4C81-8DD0-00FB0028000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A000DB-000D-407E-A606-002C00EC000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D9009D-0063-4A18-A4AB-00A30062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5B00AC-00F5-484C-82F1-0090008900A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1600A2-002B-4D07-BFCF-001F00A7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210036-0014-45DC-89EF-003900CF001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E20068-0077-423C-BA2B-00DA00D9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0B00A8-00A1-4BED-BCAE-00F500F8000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0B0067-004C-43F3-B4FF-00A900C7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2B0018-00D7-4BB5-9D12-00A100A0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6B00D0-0023-4E6A-83E6-00BA00F300B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B00014-005F-4E67-AF42-00B700C5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240025-0067-4209-84EF-000000BD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4E00E8-0034-4F9D-AF8A-001B00C6000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E100FC-000C-49C6-853E-003C00A3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3A00E8-00FE-4F13-91D7-00EA00B400D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5800EA-0079-4F50-9DCF-005400E900B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60002B-00FE-4E39-9A1F-00150005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450048-00EE-4373-B9DF-00F2006700A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ED00F0-0066-4031-93BF-007D003300A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FE00F8-009D-44BE-862B-00B30045004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AC003C-0006-480B-A0D7-00DB000D00A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BF0026-005C-481D-A946-0013002E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5900AE-0066-400A-A6BC-007500A4008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A00067-00F0-45FE-ACD9-00F8006100A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B700B6-00B9-4249-96C8-007C004200F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B400C4-00BF-4D25-A26B-009800C900E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4A00C6-0023-449F-9D35-00750039006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D0022-001B-4FAF-8D4B-00B400BE008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3F005E-006C-4358-AD53-00B6009F005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180010-0008-4DB5-9528-004400F6003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2C002B-004B-41A8-B561-00850085004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590066-00D0-48FB-A02B-00AE00DF000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BF0007-005E-4289-8E83-0000001C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940022-002A-4953-8693-001A004B005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FD0083-00A1-45F3-81E4-007500A800A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7100D4-001C-4A02-832A-00B60031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870081-0040-4132-AA2E-003900D4003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750072-00B3-49C6-80B8-0091009B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6" operator="equal" id="{0009004C-0050-4489-911C-00CD00E8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5800F5-0059-461F-9D1A-00850003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F900E7-009B-476E-9760-001A002E002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870072-004A-462C-9B6A-00D70078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1200C4-0023-4790-9824-00D6003F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1009E-008B-46A3-8D47-00960049002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8B0022-0019-4B54-820D-003100B800B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750045-00FA-4843-B762-008800F9009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6400DC-00F5-443E-90A5-0030001B003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700B2-0048-40FD-8086-00AA0072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8E00DF-0002-44FD-8E4E-00E000E4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C00B4-0091-4F62-9325-004C006700F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18004F-0042-43DA-9F78-006600E500A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420069-00AC-4C41-8558-00FA00F900B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46001C-0076-4B4B-B8B5-00960049009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A500DB-003A-42F9-8754-00850068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G12</xm:sqref>
        </x14:conditionalFormatting>
        <x14:conditionalFormatting xmlns:xm="http://schemas.microsoft.com/office/excel/2006/main">
          <x14:cfRule type="cellIs" priority="6" operator="equal" id="{00370011-00E0-4083-B2AA-00900041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G12</xm:sqref>
        </x14:conditionalFormatting>
        <x14:conditionalFormatting xmlns:xm="http://schemas.microsoft.com/office/excel/2006/main">
          <x14:cfRule type="cellIs" priority="6" operator="equal" id="{0048005D-0052-47B8-BD96-00E9000B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G12</xm:sqref>
        </x14:conditionalFormatting>
        <x14:conditionalFormatting xmlns:xm="http://schemas.microsoft.com/office/excel/2006/main">
          <x14:cfRule type="cellIs" priority="6" operator="equal" id="{0047002C-00F2-4669-96F4-00D600F3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0B00F8-0062-44EC-8085-008600B2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2005E-0015-4A69-AE02-0004008900A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340021-00BA-4D99-94ED-005D0047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43005E-0047-4BE9-9DB4-001A00F700A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EA00F0-008F-4647-A828-009600E5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2A00C3-0070-4F09-99D6-001100F4001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890085-0025-48DB-98FE-0003002100B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E00049-00FF-4CE7-B679-00A100A0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870016-00B5-426F-B5B1-00C500E000E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4F00DD-00CB-4D97-A928-0008002700A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220051-0025-4D05-A173-00A000E000E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6008C-0071-48F2-9582-002800F200C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AF0047-0018-4D06-94E7-00020051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070026-003F-4B1B-8E91-0062004F003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B10047-0021-4FEB-AA6B-00CF00C6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3200DC-00EA-48E0-BA2A-005D006F001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3500F1-003A-41F6-AD14-00F200DE003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200AC-0032-4192-9881-000C0053008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B00095-001E-479C-A062-00D7007B00F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18009F-0091-4EDC-A165-00B500F2008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55009B-004B-47CC-B701-005A0092006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D200E3-00A6-44DA-A2C4-00FA00A7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65006E-004B-4FD8-9043-00B600BA002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240032-0072-4AB5-B909-00D30023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770026-0025-41D8-8FAC-008A008C000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E70079-008C-44C6-A335-00A8002000C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B90084-0013-4F7B-89DD-00A5002F004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CE0010-0006-42CA-9A10-00D30057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8C00E1-00C5-48BF-A56D-009F009A009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5C0092-00AB-4916-993E-0032008A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82000F-0000-4C4B-A4ED-007B0038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7B00F0-007F-48E8-9946-006E00E2005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390065-00C7-4454-94ED-00E5008F001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1E00C3-0076-4143-8122-00E40097005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96007C-0083-4A3F-9173-0074003F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5" operator="equal" id="{008300C9-00A8-496A-8BF1-00B800EB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C600C4-00C1-4D75-AFC5-005C00AE003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CD00BA-00F1-431E-92AC-002D00A8005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160005-0043-46B1-AB53-00C7002E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9C001C-002D-4F65-9531-006400BD002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30018-00EB-493A-94A4-0027007800D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66007F-00E9-4936-ABB9-002F0045009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B800DE-00DB-4089-A528-00D50046001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C009A-006C-4F70-BF3F-00500043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4100B2-00B6-4AAD-85D8-009E00C200E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10098-0072-4FCA-A33E-00F300E1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100F9-0087-4549-B9FC-00A9006E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9B0087-007A-4EB6-AA39-00DF004A00C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D7002A-006C-4BDB-9F75-00BA0025003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4700F8-00A1-448F-BA4A-0009001D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F3003A-0082-4629-8CC5-008900A1000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CF001E-00B6-4693-A115-002E001900C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G12</xm:sqref>
        </x14:conditionalFormatting>
        <x14:conditionalFormatting xmlns:xm="http://schemas.microsoft.com/office/excel/2006/main">
          <x14:cfRule type="cellIs" priority="5" operator="equal" id="{0093008E-00E3-4C45-B120-00B900D900D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G12</xm:sqref>
        </x14:conditionalFormatting>
        <x14:conditionalFormatting xmlns:xm="http://schemas.microsoft.com/office/excel/2006/main">
          <x14:cfRule type="cellIs" priority="5" operator="equal" id="{004800D8-00A3-4D38-B326-00AA0097000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G12</xm:sqref>
        </x14:conditionalFormatting>
        <x14:conditionalFormatting xmlns:xm="http://schemas.microsoft.com/office/excel/2006/main">
          <x14:cfRule type="cellIs" priority="5" operator="equal" id="{00B00061-00DA-40E3-9A42-00A00061004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210057-0051-4045-B2D2-0033008F00F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F40003-0066-41F3-9142-00D80010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95007D-005D-4850-9560-008500AD00F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EC0051-0063-45F8-B875-0002001E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000059-00CB-42D6-A07D-0074008400F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9400C3-0073-4097-8A13-0070003100D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630006-0047-4FA5-8DC2-00CA0048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5F004A-0056-426C-AC86-00040009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6400B1-00F1-4689-A5C3-009800BE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B6004F-00F6-4995-9D55-00330021002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C60046-002E-4C60-AA09-00270019003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7B0003-006E-45A0-B5BA-0024004A003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AF001B-00DC-428C-81E2-002B009B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820049-00B9-4844-8200-006A004E00F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D500F8-00AB-4A9E-8E57-0065007000D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B80011-007C-4C8B-8D7C-0079001C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170053-0089-4119-8607-006E003C001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48009D-00F3-4576-9AB3-00AA00BD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A300D7-0073-4BAD-97F2-007A0002006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E300D2-004A-4BCC-B3B8-00390050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A200B6-00DA-40CA-A07F-00870041008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B70055-005B-4A53-BD50-00BD0060009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D200AE-0090-4442-BBB1-00B900CF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B70091-00BF-4331-9973-00EC00E700E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89006C-000D-4BF2-8FD9-00570018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E20078-00EB-4E85-B13B-0096002A006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A300CF-009B-44C2-85F1-00ED0031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7A006B-00E1-457A-A9C8-005000BB008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3D0074-00B1-44CF-BEB2-004500C2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B00043-0077-4AF5-A158-00FF000A00D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4E000E-007C-47CC-A016-00AD003000A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39002C-006D-4640-AD41-0002005E003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FE003C-0099-4F23-8FD5-00250071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5B0049-00A2-4CB2-9E30-005F003B00A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AA00ED-00D4-4572-8651-00C600F600D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8B00AC-0088-4F5C-B04E-005C00EF003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0F001B-00C5-486B-A7F9-008900D100F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EF000E-00F2-401C-B03F-00A8007A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4" operator="equal" id="{00DC0005-007A-4DA9-B976-008D00D5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E30050-00FC-41E9-B929-004F0061006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A00047-001C-4A9F-85BE-000000DA00C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CA00A2-0061-4DE2-AD11-005300F0009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1300BC-002A-42AA-B9E0-0025002F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D50058-0029-4708-990B-00D9000C008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0B0043-0055-4675-964B-000E0059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2E00F2-0060-4DF7-A922-00BE0096004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CD004D-00CA-4D42-BAC1-000E0017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5300B4-009B-4950-8768-0042002600D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5D0074-0039-4E17-B5F6-00F600C200F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2300F5-0076-4693-BC44-0084003300C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4009D-00AB-40CD-9609-005D0003008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6F0075-0036-4B7B-8027-008200E000D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74006D-004C-4EA5-A25E-00D8006B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F60036-0030-4F68-B01F-003B00F1007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G12</xm:sqref>
        </x14:conditionalFormatting>
        <x14:conditionalFormatting xmlns:xm="http://schemas.microsoft.com/office/excel/2006/main">
          <x14:cfRule type="cellIs" priority="4" operator="equal" id="{001000A5-0063-403F-9299-00C60094003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G12</xm:sqref>
        </x14:conditionalFormatting>
        <x14:conditionalFormatting xmlns:xm="http://schemas.microsoft.com/office/excel/2006/main">
          <x14:cfRule type="cellIs" priority="4" operator="equal" id="{0056002D-00A7-4A5E-A9E3-00320027004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G12</xm:sqref>
        </x14:conditionalFormatting>
        <x14:conditionalFormatting xmlns:xm="http://schemas.microsoft.com/office/excel/2006/main">
          <x14:cfRule type="cellIs" priority="4" operator="equal" id="{00D1002C-00D3-4752-8142-00660005001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CB0023-001B-4198-8049-00E4006700C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9000FE-0071-4A4C-87C3-00CC00E900A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EA004D-007C-40D7-B8B3-004E0030009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4C00A5-00CD-4587-BE99-00A100B4008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530098-009C-49A4-980C-00790089003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6F0062-0040-4CD6-9FDD-00410065008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AE0032-00B4-4D2C-88F8-006600B0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D6003C-0026-4EA1-99B4-008100D3006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D700A8-003B-4D52-83C2-00A300B500B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9A00E6-000B-4B29-8B5C-00A900E9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690096-0014-4301-AE99-00E2004D00B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EE005E-0094-433E-8E62-0058001800E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DD0073-00EB-473D-9B85-00430001004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E40098-003B-4328-BECE-0054001D00D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7500F2-0063-438E-A615-00CD007A008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2900A8-005C-4BDF-9604-00FE004A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AB0078-0038-49D6-9EBB-00C500EB005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900062-0041-4708-9CF5-00A900CD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0E00BE-000B-4F93-8943-0019002F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77005D-0071-4719-A33E-00C800BC005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B000DE-008A-455B-A23D-00120022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8300EF-0091-4CC8-AD6A-002E0087005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690062-008A-4C13-9EED-00CC0008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F800D7-00FB-479B-9114-009D002A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CB0029-0009-4373-BA32-002B00E9001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A900DB-001A-42E8-86AB-002A0057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78009F-005E-4131-B59C-00FC00A7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55001C-00AF-4237-BAF2-00D8003C008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E000D7-00F6-4D50-A894-00CD0047009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3E00DF-0013-4B1B-B13D-00380001004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C30064-0013-463A-8793-007400DC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8500DC-0004-48EC-B785-00E8003D004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EE007D-0068-43A0-9B98-009100A9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8300C3-0004-47C9-B6A0-002400B5006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9900DE-00D4-484A-81AC-006F003700E0}">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H5:H172 A9:G9</xm:sqref>
        </x14:conditionalFormatting>
        <x14:conditionalFormatting xmlns:xm="http://schemas.microsoft.com/office/excel/2006/main">
          <x14:cfRule type="cellIs" priority="3" operator="equal" id="{00160082-00FC-40CA-9C03-002000C60011}">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E50034-0030-407B-B2F9-00B3001300A6}">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3C0032-002D-445C-82EC-006A005800E5}">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860047-0035-4075-AD30-005700A10064}">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0A00DC-0006-4E64-B81C-0084006800FB}">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A4007A-0084-4DBF-8004-0050008F001A}">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750076-0085-4511-88B2-005300E400DD}">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D0022-006B-4B02-AEDF-002300CD0026}">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C70042-009E-4BAD-9B33-00C200A600D3}">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40091-00D7-4F17-B6F7-005C0092002D}">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F0042-00A3-4469-97A7-002D00E400BB}">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A4006F-004E-42D1-A3C7-002B00660070}">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FE0068-001D-4CD0-8A00-00DB003200F4}">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5700BB-007B-429C-953D-00EA00C500B0}">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FC0058-0067-4E8C-A66D-002400E8005F}">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C60042-00DE-4DD1-8518-006F008300CD}">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EB00DF-00D0-463B-91A9-0067001D0010}">
            <xm:f>"1 - Ошибка проектировщика"</xm:f>
            <x14:dxf>
              <font/>
              <fill>
                <patternFill patternType="solid">
                  <fgColor rgb="FFFFF2CC"/>
                  <bgColor rgb="FFFFF2CC"/>
                </patternFill>
              </fill>
              <border>
                <left style="none"/>
                <right style="none"/>
                <top style="none"/>
                <bottom style="none"/>
                <diagonal style="none"/>
              </border>
            </x14:dxf>
          </x14:cfRule>
          <xm:sqref>G12</xm:sqref>
        </x14:conditionalFormatting>
        <x14:conditionalFormatting xmlns:xm="http://schemas.microsoft.com/office/excel/2006/main">
          <x14:cfRule type="cellIs" priority="3" operator="equal" id="{00A40088-006D-4345-ADF0-00B200C90095}">
            <xm:f>"1 - Ошибка проектировщика"</xm:f>
            <x14:dxf>
              <font/>
              <fill>
                <patternFill patternType="solid">
                  <fgColor rgb="FFFFF2CC"/>
                  <bgColor rgb="FFFFF2CC"/>
                </patternFill>
              </fill>
              <border>
                <left style="none"/>
                <right style="none"/>
                <top style="none"/>
                <bottom style="none"/>
                <diagonal style="none"/>
              </border>
            </x14:dxf>
          </x14:cfRule>
          <xm:sqref>G12</xm:sqref>
        </x14:conditionalFormatting>
        <x14:conditionalFormatting xmlns:xm="http://schemas.microsoft.com/office/excel/2006/main">
          <x14:cfRule type="cellIs" priority="3" operator="equal" id="{00E100DE-00C5-4F14-93A7-006D00AD0055}">
            <xm:f>"1 - Ошибка проектировщика"</xm:f>
            <x14:dxf>
              <font/>
              <fill>
                <patternFill patternType="solid">
                  <fgColor rgb="FFFFF2CC"/>
                  <bgColor rgb="FFFFF2CC"/>
                </patternFill>
              </fill>
              <border>
                <left style="none"/>
                <right style="none"/>
                <top style="none"/>
                <bottom style="none"/>
                <diagonal style="none"/>
              </border>
            </x14:dxf>
          </x14:cfRule>
          <xm:sqref>G12</xm:sqref>
        </x14:conditionalFormatting>
        <x14:conditionalFormatting xmlns:xm="http://schemas.microsoft.com/office/excel/2006/main">
          <x14:cfRule type="cellIs" priority="3" operator="equal" id="{003C00E0-00C1-4F2B-A451-007F004D0048}">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AC0004-00FC-4017-BCA2-001D004700DE}">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7900AF-0066-4923-B253-00DD00B600C5}">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290008-0038-4DE1-844C-005A001C0013}">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2600ED-0023-4448-8B86-004300870085}">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CB002F-0044-4B06-9CD8-0040000A006B}">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850097-0085-4B72-8768-00D6000C00FB}">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B000AB-00B4-482A-903F-00AC00F200A1}">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7D00AA-004E-4D12-809E-006100EF003B}">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290029-002F-4E2E-B3F0-000000EA0058}">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250033-00DF-4B84-8791-004800FF003B}">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D000AC-0053-4494-84AE-00A700E000D1}">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B300D2-00FD-405B-95F7-0053000D0042}">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3C003F-003A-4201-851B-001100D200E7}">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3800E4-001E-4B67-9978-00EA0087003A}">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200062-00E0-41DE-A37C-0034008B00FE}">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9B00FB-0047-48B3-87D6-007500B600ED}">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810056-00F0-4B47-A0A5-00B1000C001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D0017-0023-445F-A472-003F00410078}">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1A00AE-0052-442C-88CD-00EF004C00AF}">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830056-005E-4C6A-83A9-006200230008}">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700032-00F3-48F8-A4F5-009D0007006A}">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4400F0-0066-4295-BF24-004F00720034}">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3A00F9-0080-4732-B9B6-00D200E000B2}">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240090-004C-40B9-8F14-00F5005B00A3}">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5500BB-0008-4F20-9D84-00D5002D0053}">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230054-00D9-4671-A275-00E8000A007A}">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490025-00FB-42A6-8271-0002002600B9}">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BA0034-00E6-4D66-9793-0056001A0057}">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C0088-00C1-4F12-BB48-0005000A0013}">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030060-00EF-4A4A-97BE-009B007100CB}">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B50004-0013-415E-99EA-00EE0062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53004E-00FA-4440-BE7F-00C5005A002D}">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E000A2-000F-4514-A69B-008700530004}">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4200CD-007C-4F2D-9AF9-001C003D0080}">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FC00F2-0002-4FCE-A707-00FE00BB00DF}">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B500F1-00DE-4EB1-9DF7-009000B7005D}">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080026-006D-4D87-BA3A-00CB00780031}">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ontainsText" priority="2" operator="containsText" text="повторно" id="{009E001A-00A0-46BF-9955-00D2004200AB}">
            <xm:f>NOT(ISERROR(SEARCH(("повторно"),(K3))))</xm:f>
            <x14:dxf>
              <font/>
              <fill>
                <patternFill patternType="solid">
                  <fgColor rgb="FFEA9999"/>
                  <bgColor rgb="FFEA9999"/>
                </patternFill>
              </fill>
              <border>
                <left style="none"/>
                <right style="none"/>
                <top style="none"/>
                <bottom style="none"/>
                <diagonal style="none"/>
              </border>
            </x14:dxf>
          </x14:cfRule>
          <xm:sqref>K3 K5:K172</xm:sqref>
        </x14:conditionalFormatting>
        <x14:conditionalFormatting xmlns:xm="http://schemas.microsoft.com/office/excel/2006/main">
          <x14:cfRule type="containsText" priority="1" operator="containsText" text="снято" id="{00780026-00CD-461B-8995-00DB0018005B}">
            <xm:f>NOT(ISERROR(SEARCH(("снято"),(K3))))</xm:f>
            <x14:dxf>
              <font/>
              <fill>
                <patternFill patternType="solid">
                  <fgColor rgb="FF93C47D"/>
                  <bgColor rgb="FF93C47D"/>
                </patternFill>
              </fill>
              <border>
                <left style="none"/>
                <right style="none"/>
                <top style="none"/>
                <bottom style="none"/>
                <diagonal style="none"/>
              </border>
            </x14:dxf>
          </x14:cfRule>
          <xm:sqref>K3 K5:K172</xm:sqref>
        </x14:conditionalFormatting>
      </x14:conditionalFormattings>
    </ext>
  </extLst>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775" width="10"/>
    <col customWidth="1" min="2" max="2" style="775" width="18.629999999999999"/>
    <col min="3" max="3" style="778" width="12.630000000000001"/>
    <col customWidth="1" min="4" max="4" style="782" width="56.7109375"/>
    <col customWidth="1" min="5" max="5" style="775" width="55.28125"/>
    <col collapsed="1" customWidth="1" min="6" max="6" style="775" width="21.379999999999999"/>
    <col customWidth="1" hidden="1" min="7" max="8" outlineLevel="1" style="775" width="14.130000000000001"/>
    <col customWidth="1" min="9" max="9" style="775" width="14.421875"/>
    <col min="10" max="11" style="775" width="12.630000000000001"/>
    <col customWidth="1" min="12" max="12" style="775" width="31.879999999999999"/>
    <col customWidth="1" min="13" max="13" style="775" width="13.57421875"/>
    <col customWidth="1" min="14" max="14" style="775" width="51.8515625"/>
    <col customWidth="1" min="15" max="15" style="775" width="39.130000000000003"/>
    <col customWidth="1" hidden="1" min="16" max="16" style="775" width="16.379999999999999"/>
    <col customWidth="1" hidden="1" min="17" max="17" style="775" width="26.879999999999999"/>
    <col customWidth="1" hidden="1" min="18" max="18" style="775" width="22"/>
    <col customWidth="1" hidden="1" min="19" max="19" style="775" width="14.380000000000001"/>
    <col customWidth="1" hidden="1" min="20" max="20" style="775" width="26.879999999999999"/>
    <col customWidth="1" hidden="1" min="21" max="24" style="775" width="25.629999999999999"/>
    <col customWidth="1" hidden="1" min="25" max="25" style="775" width="0"/>
    <col min="26" max="16384" style="775" width="12.630000000000001"/>
  </cols>
  <sheetData>
    <row r="1" ht="84" collapsed="1">
      <c r="A1" s="783" t="s">
        <v>250</v>
      </c>
      <c r="B1" s="783" t="s">
        <v>251</v>
      </c>
      <c r="C1" s="784" t="s">
        <v>252</v>
      </c>
      <c r="D1" s="783" t="s">
        <v>253</v>
      </c>
      <c r="E1" s="783" t="s">
        <v>254</v>
      </c>
      <c r="F1" s="783" t="s">
        <v>255</v>
      </c>
      <c r="G1" s="785" t="s">
        <v>256</v>
      </c>
      <c r="H1" s="785" t="s">
        <v>257</v>
      </c>
      <c r="I1" s="785" t="s">
        <v>4</v>
      </c>
      <c r="J1" s="783" t="s">
        <v>258</v>
      </c>
      <c r="K1" s="783" t="s">
        <v>259</v>
      </c>
      <c r="L1" s="157"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682" t="s">
        <v>264</v>
      </c>
      <c r="D2" s="162" t="s">
        <v>53</v>
      </c>
      <c r="E2" s="163"/>
      <c r="F2" s="621"/>
      <c r="G2" s="451"/>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5" t="s">
        <v>27</v>
      </c>
      <c r="V2" s="165" t="s">
        <v>28</v>
      </c>
      <c r="W2" s="165" t="s">
        <v>29</v>
      </c>
      <c r="X2" s="165" t="s">
        <v>31</v>
      </c>
    </row>
    <row r="3" ht="31.5" hidden="1" outlineLevel="1">
      <c r="A3" s="665"/>
      <c r="B3" s="168" t="s">
        <v>266</v>
      </c>
      <c r="C3" s="683" t="s">
        <v>267</v>
      </c>
      <c r="D3" s="169" t="s">
        <v>34</v>
      </c>
      <c r="E3" s="168"/>
      <c r="F3" s="168"/>
      <c r="G3" s="451"/>
      <c r="H3" s="786">
        <f>COUNTIF($H10:$H171,"1 - Несоответствие продуктовым требованиям ПИК-Стандарт")</f>
        <v>10</v>
      </c>
      <c r="I3" s="786">
        <f>COUNTIF($H10:$H171,"2 - Несоответствие Бренд-листам ПИК")</f>
        <v>0</v>
      </c>
      <c r="J3" s="786">
        <f>COUNTIF($H10:$H171,"3 - Несоответствие Каталогу отделки")</f>
        <v>0</v>
      </c>
      <c r="K3" s="786">
        <f>COUNTIF($H10:$H171,"5 - Ошибка в применении СТМ")</f>
        <v>0</v>
      </c>
      <c r="L3" s="786">
        <f>COUNTIF($H10:$H171,"4 - Несоответствие Каталогу оборудования")</f>
        <v>0</v>
      </c>
      <c r="M3" s="786">
        <f>COUNTIF($H10:$H171,"6 - Ошибка в применении сборных ЛМ")</f>
        <v>0</v>
      </c>
      <c r="N3" s="786">
        <f>COUNTIF($H10:$H171,"7 - Ошибка в применении шкаф-пакетов")</f>
        <v>0</v>
      </c>
      <c r="O3" s="786">
        <f>COUNTIF($H10:$H171,"8 - Ошибка в применении шахт-пакетов")</f>
        <v>0</v>
      </c>
      <c r="P3" s="786">
        <f>COUNTIF($H10:$H171,"9 - Несоответствие типологическим требованиям ПИК-Стандарт")</f>
        <v>3</v>
      </c>
      <c r="Q3" s="786">
        <f>COUNTIF($H10:$H171,"10 - Несоответствие НТД РФ")</f>
        <v>0</v>
      </c>
      <c r="R3" s="786">
        <f>COUNTIF($H10:$H171,"11 - Несоответствие ИРД (кроме ТУ, СТУ), АПР, ПД")</f>
        <v>0</v>
      </c>
      <c r="S3" s="786">
        <f>COUNTIF($H10:$H171,"12 - Несоответствие требованиям ТУ, СТУ")</f>
        <v>0</v>
      </c>
      <c r="T3" s="786">
        <f>COUNTIF($H10:$H171,"13 - Ошибка в технических решениях")</f>
        <v>0</v>
      </c>
      <c r="U3" s="786">
        <f>COUNTIF($H10:$H171,"14 - Неувязка м/у собой комплектов РД")</f>
        <v>6</v>
      </c>
      <c r="V3" s="786">
        <f>COUNTIF($H10:$H171,"15 - Недостаточность информации влияющей на СМР")</f>
        <v>10</v>
      </c>
      <c r="W3" s="786">
        <f>COUNTIF($H10:$H171,"16 - Нерациональное решение")</f>
        <v>0</v>
      </c>
      <c r="X3" s="786">
        <f>COUNTIF($H10:$H171,"17 - Оформление")</f>
        <v>0</v>
      </c>
    </row>
    <row r="4" ht="25.5" hidden="1" outlineLevel="1">
      <c r="A4" s="161" t="s">
        <v>264</v>
      </c>
      <c r="B4" s="625">
        <v>39</v>
      </c>
      <c r="C4" s="685" t="s">
        <v>2759</v>
      </c>
      <c r="D4" s="626">
        <f>C4/B4</f>
        <v>0.66666666666666663</v>
      </c>
      <c r="E4" s="627"/>
      <c r="F4" s="580"/>
      <c r="G4" s="451"/>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A5" s="580"/>
      <c r="B5" s="580"/>
      <c r="C5" s="704"/>
      <c r="D5" s="449"/>
      <c r="E5" s="448"/>
      <c r="F5" s="580"/>
      <c r="G5" s="163" t="s">
        <v>53</v>
      </c>
      <c r="H5" s="787"/>
      <c r="I5" s="448"/>
      <c r="J5" s="453"/>
      <c r="K5" s="448"/>
      <c r="L5" s="453"/>
      <c r="M5" s="453"/>
      <c r="N5" s="448"/>
      <c r="O5" s="453"/>
      <c r="P5" s="453"/>
      <c r="Q5" s="448"/>
      <c r="R5" s="453"/>
      <c r="S5" s="453"/>
      <c r="T5" s="448"/>
      <c r="U5" s="448"/>
      <c r="V5" s="448"/>
      <c r="W5" s="448"/>
      <c r="X5" s="448"/>
    </row>
    <row r="6" ht="21" hidden="1" outlineLevel="1">
      <c r="A6" s="168">
        <v>0.20000000000000001</v>
      </c>
      <c r="B6" s="168">
        <v>0.5</v>
      </c>
      <c r="C6" s="683">
        <v>1</v>
      </c>
      <c r="D6" s="169" t="s">
        <v>38</v>
      </c>
      <c r="E6" s="168"/>
      <c r="F6" s="168" t="s">
        <v>268</v>
      </c>
      <c r="G6" s="633">
        <f>COUNTIFS(G10:G138,"0,2")</f>
        <v>0</v>
      </c>
      <c r="H6" s="787"/>
      <c r="I6" s="448"/>
      <c r="J6" s="453"/>
      <c r="K6" s="448"/>
      <c r="L6" s="453"/>
      <c r="M6" s="453"/>
      <c r="N6" s="448"/>
      <c r="O6" s="453"/>
      <c r="P6" s="453"/>
      <c r="Q6" s="448"/>
      <c r="R6" s="453"/>
      <c r="S6" s="453"/>
      <c r="T6" s="448"/>
      <c r="U6" s="448"/>
      <c r="V6" s="448"/>
      <c r="W6" s="448"/>
      <c r="X6" s="448"/>
    </row>
    <row r="7" ht="21" hidden="1" outlineLevel="1">
      <c r="A7" s="634">
        <f>G6*0.2/B4</f>
        <v>0</v>
      </c>
      <c r="B7" s="634">
        <f>G7*0.5/B4</f>
        <v>0</v>
      </c>
      <c r="C7" s="685">
        <f>G8*1/B4</f>
        <v>0.35897435897435898</v>
      </c>
      <c r="D7" s="635">
        <f>(G6*A6+G7*B6+G8*C6)/SUM(G6:G8)</f>
        <v>1</v>
      </c>
      <c r="E7" s="636"/>
      <c r="F7" s="192" t="s">
        <v>269</v>
      </c>
      <c r="G7" s="633">
        <f>COUNTIFS(G10:G138,"0,5")</f>
        <v>0</v>
      </c>
      <c r="H7" s="787"/>
      <c r="I7" s="672"/>
      <c r="J7" s="672"/>
      <c r="K7" s="672"/>
      <c r="L7" s="672"/>
      <c r="M7" s="672"/>
      <c r="N7" s="672"/>
      <c r="O7" s="672"/>
      <c r="P7" s="672"/>
      <c r="Q7" s="672"/>
      <c r="R7" s="672"/>
      <c r="S7" s="672"/>
      <c r="T7" s="672"/>
      <c r="U7" s="672"/>
      <c r="V7" s="672"/>
      <c r="W7" s="672"/>
      <c r="X7" s="672"/>
    </row>
    <row r="8" ht="21" hidden="1" outlineLevel="1">
      <c r="A8" s="163" t="s">
        <v>53</v>
      </c>
      <c r="B8" s="163" t="s">
        <v>53</v>
      </c>
      <c r="C8" s="691" t="s">
        <v>53</v>
      </c>
      <c r="D8" s="162" t="s">
        <v>53</v>
      </c>
      <c r="E8" s="163"/>
      <c r="F8" s="168" t="s">
        <v>270</v>
      </c>
      <c r="G8" s="633">
        <f>COUNTIFS(G10:G138,"1")</f>
        <v>14</v>
      </c>
      <c r="H8" s="787"/>
      <c r="I8" s="448"/>
      <c r="J8" s="453"/>
      <c r="K8" s="448"/>
      <c r="L8" s="453"/>
      <c r="M8" s="453"/>
      <c r="N8" s="448"/>
      <c r="O8" s="453"/>
      <c r="P8" s="453"/>
      <c r="Q8" s="448"/>
      <c r="R8" s="453"/>
      <c r="S8" s="453"/>
      <c r="T8" s="448"/>
      <c r="U8" s="448"/>
      <c r="V8" s="448"/>
      <c r="W8" s="448"/>
      <c r="X8" s="448"/>
    </row>
    <row r="9">
      <c r="A9" s="196"/>
      <c r="B9" s="196"/>
      <c r="C9" s="693"/>
      <c r="D9" s="197"/>
      <c r="E9" s="196"/>
      <c r="F9" s="196"/>
      <c r="G9" s="196"/>
      <c r="H9" s="196"/>
      <c r="I9" s="198"/>
      <c r="J9" s="199"/>
      <c r="K9" s="198"/>
      <c r="L9" s="199"/>
      <c r="M9" s="199"/>
      <c r="N9" s="198"/>
      <c r="O9" s="199"/>
      <c r="P9" s="199"/>
      <c r="Q9" s="198"/>
      <c r="R9" s="199"/>
      <c r="S9" s="199"/>
      <c r="T9" s="198"/>
      <c r="U9" s="198"/>
      <c r="V9" s="198"/>
      <c r="W9" s="198"/>
      <c r="X9" s="198"/>
    </row>
    <row r="10" ht="45" customHeight="1">
      <c r="A10" s="448">
        <v>1</v>
      </c>
      <c r="B10" s="452" t="s">
        <v>2760</v>
      </c>
      <c r="C10" s="695" t="s">
        <v>2761</v>
      </c>
      <c r="D10" s="449" t="s">
        <v>2762</v>
      </c>
      <c r="E10" s="448"/>
      <c r="F10" s="452" t="s">
        <v>2763</v>
      </c>
      <c r="G10" s="451">
        <v>1</v>
      </c>
      <c r="H10" s="452" t="s">
        <v>27</v>
      </c>
      <c r="I10" s="448" t="s">
        <v>74</v>
      </c>
      <c r="J10" s="453">
        <v>45463</v>
      </c>
      <c r="K10" s="448" t="s">
        <v>275</v>
      </c>
      <c r="L10" s="453"/>
      <c r="M10" s="453" t="s">
        <v>2764</v>
      </c>
      <c r="N10" s="448" t="s">
        <v>318</v>
      </c>
      <c r="O10" s="453"/>
      <c r="P10" s="453"/>
      <c r="Q10" s="448"/>
      <c r="R10" s="453"/>
      <c r="S10" s="453"/>
      <c r="T10" s="448"/>
      <c r="U10" s="448"/>
      <c r="V10" s="448"/>
      <c r="W10" s="448"/>
      <c r="X10" s="448"/>
    </row>
    <row r="11" ht="114" customHeight="1">
      <c r="A11" s="448">
        <f t="shared" ref="A11:A38" si="27">A10+1</f>
        <v>2</v>
      </c>
      <c r="B11" s="452" t="s">
        <v>2760</v>
      </c>
      <c r="C11" s="695" t="s">
        <v>2765</v>
      </c>
      <c r="D11" s="449" t="s">
        <v>2766</v>
      </c>
      <c r="E11" s="448"/>
      <c r="F11" s="452" t="s">
        <v>2767</v>
      </c>
      <c r="G11" s="451">
        <v>1</v>
      </c>
      <c r="H11" s="452" t="s">
        <v>265</v>
      </c>
      <c r="I11" s="448" t="s">
        <v>74</v>
      </c>
      <c r="J11" s="453">
        <v>45463</v>
      </c>
      <c r="K11" s="448" t="s">
        <v>275</v>
      </c>
      <c r="L11" s="788" t="s">
        <v>2768</v>
      </c>
      <c r="M11" s="453" t="s">
        <v>2764</v>
      </c>
      <c r="N11" s="448" t="s">
        <v>318</v>
      </c>
      <c r="O11" s="448"/>
      <c r="P11" s="448"/>
      <c r="Q11" s="448"/>
      <c r="R11" s="448"/>
      <c r="S11" s="448"/>
      <c r="T11" s="448"/>
      <c r="U11" s="448"/>
      <c r="V11" s="448"/>
      <c r="W11" s="448"/>
      <c r="X11" s="448"/>
    </row>
    <row r="12" ht="109.5" customHeight="1">
      <c r="A12" s="448">
        <f t="shared" si="27"/>
        <v>3</v>
      </c>
      <c r="B12" s="452" t="s">
        <v>2760</v>
      </c>
      <c r="C12" s="695" t="s">
        <v>2765</v>
      </c>
      <c r="D12" s="449" t="s">
        <v>2769</v>
      </c>
      <c r="E12" s="448"/>
      <c r="F12" s="452" t="s">
        <v>2767</v>
      </c>
      <c r="G12" s="451">
        <v>1</v>
      </c>
      <c r="H12" s="452" t="s">
        <v>265</v>
      </c>
      <c r="I12" s="448" t="s">
        <v>74</v>
      </c>
      <c r="J12" s="453">
        <v>45463</v>
      </c>
      <c r="K12" s="448" t="s">
        <v>275</v>
      </c>
      <c r="L12" s="789" t="s">
        <v>2770</v>
      </c>
      <c r="M12" s="453" t="s">
        <v>2764</v>
      </c>
      <c r="N12" s="448" t="s">
        <v>2307</v>
      </c>
      <c r="O12" s="448"/>
      <c r="P12" s="448"/>
      <c r="Q12" s="448"/>
      <c r="R12" s="448"/>
      <c r="S12" s="448"/>
      <c r="T12" s="448"/>
      <c r="U12" s="448"/>
      <c r="V12" s="448"/>
      <c r="W12" s="448"/>
      <c r="X12" s="448"/>
    </row>
    <row r="13" ht="81" customHeight="1">
      <c r="A13" s="448">
        <f t="shared" si="27"/>
        <v>4</v>
      </c>
      <c r="B13" s="452" t="s">
        <v>2760</v>
      </c>
      <c r="C13" s="695" t="s">
        <v>2771</v>
      </c>
      <c r="D13" s="449" t="s">
        <v>2772</v>
      </c>
      <c r="E13" s="448"/>
      <c r="F13" s="448"/>
      <c r="G13" s="451">
        <v>1</v>
      </c>
      <c r="H13" s="452" t="s">
        <v>265</v>
      </c>
      <c r="I13" s="448" t="s">
        <v>74</v>
      </c>
      <c r="J13" s="453">
        <v>45463</v>
      </c>
      <c r="K13" s="448" t="s">
        <v>275</v>
      </c>
      <c r="L13" s="788" t="s">
        <v>2768</v>
      </c>
      <c r="M13" s="453" t="s">
        <v>2764</v>
      </c>
      <c r="N13" s="448" t="s">
        <v>318</v>
      </c>
      <c r="O13" s="448" t="s">
        <v>318</v>
      </c>
      <c r="P13" s="448"/>
      <c r="Q13" s="448"/>
      <c r="R13" s="448"/>
      <c r="S13" s="448"/>
      <c r="T13" s="448"/>
      <c r="U13" s="448"/>
      <c r="V13" s="448"/>
      <c r="W13" s="448"/>
      <c r="X13" s="448"/>
    </row>
    <row r="14" ht="114" customHeight="1">
      <c r="A14" s="448">
        <f t="shared" si="27"/>
        <v>5</v>
      </c>
      <c r="B14" s="452" t="s">
        <v>2760</v>
      </c>
      <c r="C14" s="695" t="s">
        <v>2771</v>
      </c>
      <c r="D14" s="449" t="s">
        <v>2773</v>
      </c>
      <c r="E14" s="448"/>
      <c r="F14" s="452" t="s">
        <v>2767</v>
      </c>
      <c r="G14" s="451">
        <v>1</v>
      </c>
      <c r="H14" s="452" t="s">
        <v>265</v>
      </c>
      <c r="I14" s="448" t="s">
        <v>74</v>
      </c>
      <c r="J14" s="453">
        <v>45463</v>
      </c>
      <c r="K14" s="448" t="s">
        <v>275</v>
      </c>
      <c r="L14" s="789" t="s">
        <v>2768</v>
      </c>
      <c r="M14" s="453" t="s">
        <v>2764</v>
      </c>
      <c r="N14" s="448" t="s">
        <v>318</v>
      </c>
      <c r="O14" s="448"/>
      <c r="P14" s="448"/>
      <c r="Q14" s="448"/>
      <c r="R14" s="448"/>
      <c r="S14" s="448"/>
      <c r="T14" s="448"/>
      <c r="U14" s="448"/>
      <c r="V14" s="448"/>
      <c r="W14" s="448"/>
      <c r="X14" s="448"/>
    </row>
    <row r="15" ht="92.25" customHeight="1">
      <c r="A15" s="448">
        <f t="shared" si="27"/>
        <v>6</v>
      </c>
      <c r="B15" s="452" t="s">
        <v>2760</v>
      </c>
      <c r="C15" s="695" t="s">
        <v>2771</v>
      </c>
      <c r="D15" s="449" t="s">
        <v>2774</v>
      </c>
      <c r="E15" s="448"/>
      <c r="F15" s="448"/>
      <c r="G15" s="451">
        <v>0.5</v>
      </c>
      <c r="H15" s="452" t="s">
        <v>20</v>
      </c>
      <c r="I15" s="448" t="s">
        <v>74</v>
      </c>
      <c r="J15" s="453">
        <v>45463</v>
      </c>
      <c r="K15" s="448" t="s">
        <v>275</v>
      </c>
      <c r="L15" s="788" t="s">
        <v>2775</v>
      </c>
      <c r="M15" s="453" t="s">
        <v>2764</v>
      </c>
      <c r="N15" s="448" t="s">
        <v>318</v>
      </c>
      <c r="O15" s="448"/>
      <c r="P15" s="448"/>
      <c r="Q15" s="448"/>
      <c r="R15" s="448"/>
      <c r="S15" s="448"/>
      <c r="T15" s="448"/>
      <c r="U15" s="448"/>
      <c r="V15" s="448"/>
      <c r="W15" s="448"/>
      <c r="X15" s="448"/>
    </row>
    <row r="16" ht="55.5" customHeight="1">
      <c r="A16" s="448">
        <f t="shared" si="27"/>
        <v>7</v>
      </c>
      <c r="B16" s="452" t="s">
        <v>2760</v>
      </c>
      <c r="C16" s="695" t="s">
        <v>2771</v>
      </c>
      <c r="D16" s="449" t="s">
        <v>2776</v>
      </c>
      <c r="E16" s="448"/>
      <c r="F16" s="448"/>
      <c r="G16" s="451">
        <v>1</v>
      </c>
      <c r="H16" s="452" t="s">
        <v>265</v>
      </c>
      <c r="I16" s="448" t="s">
        <v>74</v>
      </c>
      <c r="J16" s="453">
        <v>45463</v>
      </c>
      <c r="K16" s="448" t="s">
        <v>275</v>
      </c>
      <c r="L16" s="789" t="s">
        <v>2777</v>
      </c>
      <c r="M16" s="453" t="s">
        <v>2764</v>
      </c>
      <c r="N16" s="448" t="s">
        <v>318</v>
      </c>
      <c r="O16" s="448"/>
      <c r="P16" s="448"/>
      <c r="Q16" s="448"/>
      <c r="R16" s="448"/>
      <c r="S16" s="448"/>
      <c r="T16" s="448"/>
      <c r="U16" s="448"/>
      <c r="V16" s="448"/>
      <c r="W16" s="448"/>
      <c r="X16" s="448"/>
    </row>
    <row r="17" ht="81.75" customHeight="1">
      <c r="A17" s="448">
        <f t="shared" si="27"/>
        <v>8</v>
      </c>
      <c r="B17" s="452" t="s">
        <v>2760</v>
      </c>
      <c r="C17" s="695" t="s">
        <v>2778</v>
      </c>
      <c r="D17" s="449" t="s">
        <v>2779</v>
      </c>
      <c r="E17" s="448"/>
      <c r="F17" s="448"/>
      <c r="G17" s="451">
        <v>0.5</v>
      </c>
      <c r="H17" s="452" t="s">
        <v>28</v>
      </c>
      <c r="I17" s="448" t="s">
        <v>74</v>
      </c>
      <c r="J17" s="453">
        <v>45463</v>
      </c>
      <c r="K17" s="448" t="s">
        <v>275</v>
      </c>
      <c r="L17" s="788" t="s">
        <v>2780</v>
      </c>
      <c r="M17" s="453" t="s">
        <v>2764</v>
      </c>
      <c r="N17" s="448" t="s">
        <v>318</v>
      </c>
      <c r="O17" s="448"/>
      <c r="P17" s="448"/>
      <c r="Q17" s="448"/>
      <c r="R17" s="448"/>
      <c r="S17" s="448"/>
      <c r="T17" s="448"/>
      <c r="U17" s="448"/>
      <c r="V17" s="448"/>
      <c r="W17" s="448"/>
      <c r="X17" s="448"/>
    </row>
    <row r="18" ht="133.5" customHeight="1">
      <c r="A18" s="448">
        <f t="shared" si="27"/>
        <v>9</v>
      </c>
      <c r="B18" s="452" t="s">
        <v>2760</v>
      </c>
      <c r="C18" s="695" t="s">
        <v>2771</v>
      </c>
      <c r="D18" s="471" t="s">
        <v>2781</v>
      </c>
      <c r="E18" s="448"/>
      <c r="F18" s="448"/>
      <c r="G18" s="451"/>
      <c r="H18" s="452"/>
      <c r="I18" s="448" t="s">
        <v>74</v>
      </c>
      <c r="J18" s="453">
        <v>45463</v>
      </c>
      <c r="K18" s="448" t="s">
        <v>279</v>
      </c>
      <c r="L18" s="789" t="s">
        <v>2782</v>
      </c>
      <c r="M18" s="448"/>
      <c r="N18" s="448"/>
      <c r="O18" s="448"/>
      <c r="P18" s="448"/>
      <c r="Q18" s="448"/>
      <c r="R18" s="448"/>
      <c r="S18" s="448"/>
      <c r="T18" s="448"/>
      <c r="U18" s="448"/>
      <c r="V18" s="448"/>
      <c r="W18" s="448"/>
      <c r="X18" s="448"/>
    </row>
    <row r="19" ht="103.5" customHeight="1">
      <c r="A19" s="448">
        <f t="shared" si="27"/>
        <v>10</v>
      </c>
      <c r="B19" s="452" t="s">
        <v>2760</v>
      </c>
      <c r="C19" s="695" t="s">
        <v>2783</v>
      </c>
      <c r="D19" s="449" t="s">
        <v>2784</v>
      </c>
      <c r="E19" s="448"/>
      <c r="F19" s="448"/>
      <c r="G19" s="451">
        <v>0.5</v>
      </c>
      <c r="H19" s="452" t="s">
        <v>28</v>
      </c>
      <c r="I19" s="448" t="s">
        <v>74</v>
      </c>
      <c r="J19" s="453">
        <v>45463</v>
      </c>
      <c r="K19" s="448" t="s">
        <v>275</v>
      </c>
      <c r="L19" s="788" t="s">
        <v>2785</v>
      </c>
      <c r="M19" s="453" t="s">
        <v>2764</v>
      </c>
      <c r="N19" s="448" t="s">
        <v>318</v>
      </c>
      <c r="O19" s="448"/>
      <c r="P19" s="448"/>
      <c r="Q19" s="448"/>
      <c r="R19" s="448"/>
      <c r="S19" s="448"/>
      <c r="T19" s="448"/>
      <c r="U19" s="448"/>
      <c r="V19" s="448"/>
      <c r="W19" s="448"/>
      <c r="X19" s="448"/>
    </row>
    <row r="20" ht="102.75" customHeight="1">
      <c r="A20" s="448">
        <f t="shared" si="27"/>
        <v>11</v>
      </c>
      <c r="B20" s="452" t="s">
        <v>2760</v>
      </c>
      <c r="C20" s="695" t="s">
        <v>2786</v>
      </c>
      <c r="D20" s="449" t="s">
        <v>2787</v>
      </c>
      <c r="E20" s="448"/>
      <c r="F20" s="448"/>
      <c r="G20" s="451">
        <v>0.5</v>
      </c>
      <c r="H20" s="452" t="s">
        <v>20</v>
      </c>
      <c r="I20" s="448" t="s">
        <v>74</v>
      </c>
      <c r="J20" s="453">
        <v>45463</v>
      </c>
      <c r="K20" s="448" t="s">
        <v>275</v>
      </c>
      <c r="L20" s="789" t="s">
        <v>2788</v>
      </c>
      <c r="M20" s="453" t="s">
        <v>2764</v>
      </c>
      <c r="N20" s="448" t="s">
        <v>318</v>
      </c>
      <c r="O20" s="448"/>
      <c r="P20" s="448"/>
      <c r="Q20" s="448"/>
      <c r="R20" s="448"/>
      <c r="S20" s="448"/>
      <c r="T20" s="448"/>
      <c r="U20" s="448"/>
      <c r="V20" s="448"/>
      <c r="W20" s="448"/>
      <c r="X20" s="448"/>
    </row>
    <row r="21" ht="111" customHeight="1">
      <c r="A21" s="448">
        <f t="shared" si="27"/>
        <v>12</v>
      </c>
      <c r="B21" s="452" t="s">
        <v>2760</v>
      </c>
      <c r="C21" s="695" t="s">
        <v>2789</v>
      </c>
      <c r="D21" s="790" t="s">
        <v>2790</v>
      </c>
      <c r="E21" s="448"/>
      <c r="F21" s="448"/>
      <c r="G21" s="451"/>
      <c r="H21" s="452"/>
      <c r="I21" s="448" t="s">
        <v>74</v>
      </c>
      <c r="J21" s="453">
        <v>45463</v>
      </c>
      <c r="K21" s="448" t="s">
        <v>279</v>
      </c>
      <c r="L21" s="788" t="s">
        <v>2791</v>
      </c>
      <c r="M21" s="448"/>
      <c r="N21" s="448"/>
      <c r="O21" s="448"/>
      <c r="P21" s="448"/>
      <c r="Q21" s="448"/>
      <c r="R21" s="448"/>
      <c r="S21" s="448"/>
      <c r="T21" s="448"/>
      <c r="U21" s="448"/>
      <c r="V21" s="448"/>
      <c r="W21" s="448"/>
      <c r="X21" s="448"/>
    </row>
    <row r="22" ht="66.75" customHeight="1">
      <c r="A22" s="448">
        <f t="shared" si="27"/>
        <v>13</v>
      </c>
      <c r="B22" s="452" t="s">
        <v>2760</v>
      </c>
      <c r="C22" s="695" t="s">
        <v>2792</v>
      </c>
      <c r="D22" s="449" t="s">
        <v>2793</v>
      </c>
      <c r="E22" s="448"/>
      <c r="F22" s="104" t="s">
        <v>2794</v>
      </c>
      <c r="G22" s="451">
        <v>0.5</v>
      </c>
      <c r="H22" s="452" t="s">
        <v>28</v>
      </c>
      <c r="I22" s="448" t="s">
        <v>74</v>
      </c>
      <c r="J22" s="453">
        <v>45463</v>
      </c>
      <c r="K22" s="448" t="s">
        <v>275</v>
      </c>
      <c r="L22" s="789" t="s">
        <v>43</v>
      </c>
      <c r="M22" s="453" t="s">
        <v>2764</v>
      </c>
      <c r="N22" s="448" t="s">
        <v>318</v>
      </c>
      <c r="O22" s="448"/>
      <c r="P22" s="448"/>
      <c r="Q22" s="448"/>
      <c r="R22" s="448"/>
      <c r="S22" s="448"/>
      <c r="T22" s="448"/>
      <c r="U22" s="448"/>
      <c r="V22" s="448"/>
      <c r="W22" s="448"/>
      <c r="X22" s="448"/>
    </row>
    <row r="23" ht="155.25" customHeight="1">
      <c r="A23" s="448">
        <f t="shared" si="27"/>
        <v>14</v>
      </c>
      <c r="B23" s="452" t="s">
        <v>2760</v>
      </c>
      <c r="C23" s="695" t="s">
        <v>2795</v>
      </c>
      <c r="D23" s="678" t="s">
        <v>2796</v>
      </c>
      <c r="E23" s="448"/>
      <c r="F23" s="452" t="s">
        <v>1403</v>
      </c>
      <c r="G23" s="451">
        <v>1</v>
      </c>
      <c r="H23" s="452" t="s">
        <v>27</v>
      </c>
      <c r="I23" s="448" t="s">
        <v>74</v>
      </c>
      <c r="J23" s="453">
        <v>45463</v>
      </c>
      <c r="K23" s="448" t="s">
        <v>281</v>
      </c>
      <c r="L23" s="791" t="s">
        <v>2797</v>
      </c>
      <c r="M23" s="453" t="s">
        <v>2764</v>
      </c>
      <c r="N23" s="449" t="s">
        <v>2798</v>
      </c>
      <c r="O23" s="448"/>
      <c r="P23" s="452"/>
      <c r="Q23" s="448"/>
      <c r="R23" s="452"/>
      <c r="S23" s="448"/>
      <c r="T23" s="452"/>
      <c r="U23" s="448"/>
      <c r="V23" s="452"/>
      <c r="W23" s="448"/>
      <c r="X23" s="452"/>
    </row>
    <row r="24" ht="119.25" customHeight="1">
      <c r="A24" s="448">
        <f t="shared" si="27"/>
        <v>15</v>
      </c>
      <c r="B24" s="452" t="s">
        <v>2760</v>
      </c>
      <c r="C24" s="695" t="s">
        <v>2792</v>
      </c>
      <c r="D24" s="449" t="s">
        <v>2799</v>
      </c>
      <c r="E24" s="448"/>
      <c r="F24" s="452" t="s">
        <v>1403</v>
      </c>
      <c r="G24" s="451">
        <v>1</v>
      </c>
      <c r="H24" s="452" t="s">
        <v>265</v>
      </c>
      <c r="I24" s="448" t="s">
        <v>74</v>
      </c>
      <c r="J24" s="453">
        <v>45463</v>
      </c>
      <c r="K24" s="448" t="s">
        <v>275</v>
      </c>
      <c r="L24" s="789" t="s">
        <v>2800</v>
      </c>
      <c r="M24" s="453" t="s">
        <v>2764</v>
      </c>
      <c r="N24" s="448" t="s">
        <v>2313</v>
      </c>
      <c r="O24" s="448"/>
      <c r="P24" s="448"/>
      <c r="Q24" s="448"/>
      <c r="R24" s="448"/>
      <c r="S24" s="448"/>
      <c r="T24" s="448"/>
      <c r="U24" s="448"/>
      <c r="V24" s="448"/>
      <c r="W24" s="448"/>
      <c r="X24" s="448"/>
    </row>
    <row r="25" ht="134.25" customHeight="1">
      <c r="A25" s="448">
        <f t="shared" si="27"/>
        <v>16</v>
      </c>
      <c r="B25" s="452" t="s">
        <v>2760</v>
      </c>
      <c r="C25" s="695" t="s">
        <v>2792</v>
      </c>
      <c r="D25" s="792" t="s">
        <v>2801</v>
      </c>
      <c r="E25" s="448"/>
      <c r="F25" s="448" t="s">
        <v>2802</v>
      </c>
      <c r="G25" s="451">
        <v>0.5</v>
      </c>
      <c r="H25" s="452" t="s">
        <v>28</v>
      </c>
      <c r="I25" s="448" t="s">
        <v>74</v>
      </c>
      <c r="J25" s="453">
        <v>45463</v>
      </c>
      <c r="K25" s="448" t="s">
        <v>281</v>
      </c>
      <c r="L25" s="788" t="s">
        <v>2803</v>
      </c>
      <c r="M25" s="453" t="s">
        <v>2764</v>
      </c>
      <c r="N25" s="104" t="s">
        <v>2804</v>
      </c>
      <c r="O25" s="448"/>
      <c r="P25" s="448"/>
      <c r="Q25" s="448"/>
      <c r="R25" s="448"/>
      <c r="S25" s="448"/>
      <c r="T25" s="448"/>
      <c r="U25" s="448"/>
      <c r="V25" s="448"/>
      <c r="W25" s="448"/>
      <c r="X25" s="448"/>
    </row>
    <row r="26" ht="120" customHeight="1">
      <c r="A26" s="448">
        <f t="shared" si="27"/>
        <v>17</v>
      </c>
      <c r="B26" s="452" t="s">
        <v>2760</v>
      </c>
      <c r="C26" s="695" t="s">
        <v>2805</v>
      </c>
      <c r="D26" s="449" t="s">
        <v>2806</v>
      </c>
      <c r="E26" s="448"/>
      <c r="F26" s="448"/>
      <c r="G26" s="451">
        <v>0.5</v>
      </c>
      <c r="H26" s="452" t="s">
        <v>28</v>
      </c>
      <c r="I26" s="448" t="s">
        <v>74</v>
      </c>
      <c r="J26" s="453">
        <v>45463</v>
      </c>
      <c r="K26" s="448" t="s">
        <v>275</v>
      </c>
      <c r="L26" s="789" t="s">
        <v>2321</v>
      </c>
      <c r="M26" s="453" t="s">
        <v>2764</v>
      </c>
      <c r="N26" s="448" t="s">
        <v>318</v>
      </c>
      <c r="O26" s="448"/>
      <c r="P26" s="448"/>
      <c r="Q26" s="448"/>
      <c r="R26" s="448"/>
      <c r="S26" s="448"/>
      <c r="T26" s="448"/>
      <c r="U26" s="448"/>
      <c r="V26" s="448"/>
      <c r="W26" s="448"/>
      <c r="X26" s="448"/>
    </row>
    <row r="27" ht="54" customHeight="1">
      <c r="A27" s="448">
        <f t="shared" si="27"/>
        <v>18</v>
      </c>
      <c r="B27" s="452" t="s">
        <v>2760</v>
      </c>
      <c r="C27" s="695" t="s">
        <v>2807</v>
      </c>
      <c r="D27" s="678" t="s">
        <v>2808</v>
      </c>
      <c r="E27" s="448"/>
      <c r="F27" s="448" t="s">
        <v>2711</v>
      </c>
      <c r="G27" s="451">
        <v>1</v>
      </c>
      <c r="H27" s="452" t="s">
        <v>27</v>
      </c>
      <c r="I27" s="448" t="s">
        <v>74</v>
      </c>
      <c r="J27" s="453">
        <v>45463</v>
      </c>
      <c r="K27" s="448" t="s">
        <v>275</v>
      </c>
      <c r="L27" s="788" t="s">
        <v>43</v>
      </c>
      <c r="M27" s="453" t="s">
        <v>2764</v>
      </c>
      <c r="N27" s="448" t="s">
        <v>318</v>
      </c>
      <c r="O27" s="448"/>
      <c r="P27" s="448"/>
      <c r="Q27" s="448"/>
      <c r="R27" s="448"/>
      <c r="S27" s="448"/>
      <c r="T27" s="448"/>
      <c r="U27" s="448"/>
      <c r="V27" s="448"/>
      <c r="W27" s="448"/>
      <c r="X27" s="448"/>
    </row>
    <row r="28" ht="82.5" customHeight="1">
      <c r="A28" s="448">
        <f t="shared" si="27"/>
        <v>19</v>
      </c>
      <c r="B28" s="452" t="s">
        <v>2760</v>
      </c>
      <c r="C28" s="695" t="s">
        <v>2809</v>
      </c>
      <c r="D28" s="449" t="s">
        <v>2810</v>
      </c>
      <c r="E28" s="448"/>
      <c r="F28" s="452" t="s">
        <v>2811</v>
      </c>
      <c r="G28" s="451">
        <v>1</v>
      </c>
      <c r="H28" s="452" t="s">
        <v>265</v>
      </c>
      <c r="I28" s="448" t="s">
        <v>74</v>
      </c>
      <c r="J28" s="453">
        <v>45463</v>
      </c>
      <c r="K28" s="448" t="s">
        <v>275</v>
      </c>
      <c r="L28" s="789" t="s">
        <v>2770</v>
      </c>
      <c r="M28" s="453" t="s">
        <v>2764</v>
      </c>
      <c r="N28" s="448" t="s">
        <v>2307</v>
      </c>
      <c r="O28" s="448"/>
      <c r="P28" s="448"/>
      <c r="Q28" s="448"/>
      <c r="R28" s="448"/>
      <c r="S28" s="448"/>
      <c r="T28" s="448"/>
      <c r="U28" s="448"/>
      <c r="V28" s="448"/>
      <c r="W28" s="448"/>
      <c r="X28" s="448"/>
    </row>
    <row r="29" ht="122.25" customHeight="1">
      <c r="A29" s="448">
        <f t="shared" si="27"/>
        <v>20</v>
      </c>
      <c r="B29" s="452" t="s">
        <v>2760</v>
      </c>
      <c r="C29" s="695" t="s">
        <v>2809</v>
      </c>
      <c r="D29" s="449" t="s">
        <v>2812</v>
      </c>
      <c r="E29" s="448"/>
      <c r="F29" s="452" t="s">
        <v>2813</v>
      </c>
      <c r="G29" s="451">
        <v>1</v>
      </c>
      <c r="H29" s="452" t="s">
        <v>20</v>
      </c>
      <c r="I29" s="448" t="s">
        <v>74</v>
      </c>
      <c r="J29" s="453">
        <v>45463</v>
      </c>
      <c r="K29" s="448" t="s">
        <v>275</v>
      </c>
      <c r="L29" s="788" t="s">
        <v>2770</v>
      </c>
      <c r="M29" s="453" t="s">
        <v>2764</v>
      </c>
      <c r="N29" s="448" t="s">
        <v>2307</v>
      </c>
      <c r="O29" s="448"/>
      <c r="P29" s="448"/>
      <c r="Q29" s="448"/>
      <c r="R29" s="448"/>
      <c r="S29" s="448"/>
      <c r="T29" s="448"/>
      <c r="U29" s="448"/>
      <c r="V29" s="448"/>
      <c r="W29" s="448"/>
      <c r="X29" s="448"/>
    </row>
    <row r="30" ht="53.25" customHeight="1">
      <c r="A30" s="448">
        <f t="shared" si="27"/>
        <v>21</v>
      </c>
      <c r="B30" s="452" t="s">
        <v>2760</v>
      </c>
      <c r="C30" s="695" t="s">
        <v>2809</v>
      </c>
      <c r="D30" s="449" t="s">
        <v>2814</v>
      </c>
      <c r="E30" s="448"/>
      <c r="F30" s="448"/>
      <c r="G30" s="451">
        <v>0.5</v>
      </c>
      <c r="H30" s="452" t="s">
        <v>28</v>
      </c>
      <c r="I30" s="448" t="s">
        <v>74</v>
      </c>
      <c r="J30" s="453">
        <v>45463</v>
      </c>
      <c r="K30" s="448" t="s">
        <v>275</v>
      </c>
      <c r="L30" s="789" t="s">
        <v>2780</v>
      </c>
      <c r="M30" s="453" t="s">
        <v>2764</v>
      </c>
      <c r="N30" s="448" t="s">
        <v>318</v>
      </c>
      <c r="O30" s="448"/>
      <c r="P30" s="448"/>
      <c r="Q30" s="448"/>
      <c r="R30" s="448"/>
      <c r="S30" s="448"/>
      <c r="T30" s="448"/>
      <c r="U30" s="448"/>
      <c r="V30" s="448"/>
      <c r="W30" s="448"/>
      <c r="X30" s="448"/>
    </row>
    <row r="31" ht="124.5" customHeight="1">
      <c r="A31" s="448">
        <f t="shared" si="27"/>
        <v>22</v>
      </c>
      <c r="B31" s="452" t="s">
        <v>2760</v>
      </c>
      <c r="C31" s="695" t="s">
        <v>2809</v>
      </c>
      <c r="D31" s="449" t="s">
        <v>2815</v>
      </c>
      <c r="E31" s="448"/>
      <c r="F31" s="448"/>
      <c r="G31" s="451">
        <v>0.5</v>
      </c>
      <c r="H31" s="452" t="s">
        <v>28</v>
      </c>
      <c r="I31" s="448" t="s">
        <v>74</v>
      </c>
      <c r="J31" s="453">
        <v>45463</v>
      </c>
      <c r="K31" s="448" t="s">
        <v>275</v>
      </c>
      <c r="L31" s="788" t="s">
        <v>2816</v>
      </c>
      <c r="M31" s="453" t="s">
        <v>2764</v>
      </c>
      <c r="N31" s="448" t="s">
        <v>318</v>
      </c>
      <c r="O31" s="448"/>
      <c r="P31" s="448"/>
      <c r="Q31" s="448"/>
      <c r="R31" s="448"/>
      <c r="S31" s="448"/>
      <c r="T31" s="448"/>
      <c r="U31" s="448"/>
      <c r="V31" s="448"/>
      <c r="W31" s="448"/>
      <c r="X31" s="448"/>
    </row>
    <row r="32" ht="122.25" customHeight="1">
      <c r="A32" s="448">
        <f t="shared" si="27"/>
        <v>23</v>
      </c>
      <c r="B32" s="452" t="s">
        <v>2760</v>
      </c>
      <c r="C32" s="695" t="s">
        <v>2809</v>
      </c>
      <c r="D32" s="449" t="s">
        <v>2817</v>
      </c>
      <c r="E32" s="448"/>
      <c r="F32" s="448" t="s">
        <v>2711</v>
      </c>
      <c r="G32" s="451">
        <v>1</v>
      </c>
      <c r="H32" s="452" t="s">
        <v>27</v>
      </c>
      <c r="I32" s="448" t="s">
        <v>74</v>
      </c>
      <c r="J32" s="453">
        <v>45463</v>
      </c>
      <c r="K32" s="448" t="s">
        <v>275</v>
      </c>
      <c r="L32" s="789" t="s">
        <v>2818</v>
      </c>
      <c r="M32" s="453" t="s">
        <v>2764</v>
      </c>
      <c r="N32" s="448" t="s">
        <v>318</v>
      </c>
      <c r="O32" s="448"/>
      <c r="P32" s="448"/>
      <c r="Q32" s="448"/>
      <c r="R32" s="448"/>
      <c r="S32" s="448"/>
      <c r="T32" s="448"/>
      <c r="U32" s="448"/>
      <c r="V32" s="448"/>
      <c r="W32" s="448"/>
      <c r="X32" s="448"/>
    </row>
    <row r="33" ht="115.5" customHeight="1">
      <c r="A33" s="448">
        <f t="shared" si="27"/>
        <v>24</v>
      </c>
      <c r="B33" s="452" t="s">
        <v>2760</v>
      </c>
      <c r="C33" s="695" t="s">
        <v>514</v>
      </c>
      <c r="D33" s="449" t="s">
        <v>2819</v>
      </c>
      <c r="E33" s="449"/>
      <c r="F33" s="449"/>
      <c r="G33" s="451">
        <v>1</v>
      </c>
      <c r="H33" s="452" t="s">
        <v>27</v>
      </c>
      <c r="I33" s="448" t="s">
        <v>74</v>
      </c>
      <c r="J33" s="453">
        <v>45463</v>
      </c>
      <c r="K33" s="448" t="s">
        <v>275</v>
      </c>
      <c r="L33" s="788" t="s">
        <v>635</v>
      </c>
      <c r="M33" s="453" t="s">
        <v>2764</v>
      </c>
      <c r="N33" s="448" t="s">
        <v>318</v>
      </c>
      <c r="O33" s="448"/>
      <c r="P33" s="448"/>
      <c r="Q33" s="448"/>
      <c r="R33" s="448"/>
      <c r="S33" s="448"/>
      <c r="T33" s="448"/>
      <c r="U33" s="448"/>
      <c r="V33" s="448"/>
      <c r="W33" s="448"/>
      <c r="X33" s="448"/>
    </row>
    <row r="34" ht="133.5" customHeight="1">
      <c r="A34" s="448">
        <f t="shared" si="27"/>
        <v>25</v>
      </c>
      <c r="B34" s="452" t="s">
        <v>2760</v>
      </c>
      <c r="C34" s="695" t="s">
        <v>2820</v>
      </c>
      <c r="D34" s="449" t="s">
        <v>2821</v>
      </c>
      <c r="E34" s="448"/>
      <c r="F34" s="448"/>
      <c r="G34" s="451">
        <v>0.5</v>
      </c>
      <c r="H34" s="452" t="s">
        <v>28</v>
      </c>
      <c r="I34" s="448" t="s">
        <v>74</v>
      </c>
      <c r="J34" s="453">
        <v>45463</v>
      </c>
      <c r="K34" s="448" t="s">
        <v>275</v>
      </c>
      <c r="L34" s="789" t="s">
        <v>2324</v>
      </c>
      <c r="M34" s="453" t="s">
        <v>2764</v>
      </c>
      <c r="N34" s="448" t="s">
        <v>318</v>
      </c>
      <c r="O34" s="448"/>
      <c r="P34" s="448"/>
      <c r="Q34" s="448"/>
      <c r="R34" s="448"/>
      <c r="S34" s="448"/>
      <c r="T34" s="448"/>
      <c r="U34" s="448"/>
      <c r="V34" s="448"/>
      <c r="W34" s="448"/>
      <c r="X34" s="448"/>
    </row>
    <row r="35" ht="63.75">
      <c r="A35" s="448">
        <f t="shared" si="27"/>
        <v>26</v>
      </c>
      <c r="B35" s="452" t="s">
        <v>2760</v>
      </c>
      <c r="C35" s="695"/>
      <c r="D35" s="449" t="s">
        <v>2822</v>
      </c>
      <c r="E35" s="448"/>
      <c r="F35" s="448"/>
      <c r="G35" s="451">
        <v>1</v>
      </c>
      <c r="H35" s="452" t="s">
        <v>27</v>
      </c>
      <c r="I35" s="448" t="s">
        <v>74</v>
      </c>
      <c r="J35" s="453">
        <v>45463</v>
      </c>
      <c r="K35" s="589" t="s">
        <v>320</v>
      </c>
      <c r="L35" s="788" t="s">
        <v>2823</v>
      </c>
      <c r="M35" s="453" t="s">
        <v>2764</v>
      </c>
      <c r="N35" s="448" t="s">
        <v>2824</v>
      </c>
      <c r="O35" s="448"/>
      <c r="P35" s="448"/>
      <c r="Q35" s="448"/>
      <c r="R35" s="448"/>
      <c r="S35" s="448"/>
      <c r="T35" s="448"/>
      <c r="U35" s="448"/>
      <c r="V35" s="448"/>
      <c r="W35" s="448"/>
      <c r="X35" s="448"/>
    </row>
    <row r="36" ht="63.75">
      <c r="A36" s="448">
        <f t="shared" si="27"/>
        <v>27</v>
      </c>
      <c r="B36" s="452" t="s">
        <v>2760</v>
      </c>
      <c r="C36" s="695"/>
      <c r="D36" s="449" t="s">
        <v>2825</v>
      </c>
      <c r="E36" s="448"/>
      <c r="F36" s="448"/>
      <c r="G36" s="451">
        <v>0.5</v>
      </c>
      <c r="H36" s="452" t="s">
        <v>28</v>
      </c>
      <c r="I36" s="448" t="s">
        <v>74</v>
      </c>
      <c r="J36" s="453">
        <v>45463</v>
      </c>
      <c r="K36" s="589" t="s">
        <v>320</v>
      </c>
      <c r="L36" s="789" t="s">
        <v>2826</v>
      </c>
      <c r="M36" s="453" t="s">
        <v>2764</v>
      </c>
      <c r="N36" s="448"/>
      <c r="O36" s="448"/>
      <c r="P36" s="448"/>
      <c r="Q36" s="448"/>
      <c r="R36" s="448"/>
      <c r="S36" s="448"/>
      <c r="T36" s="448"/>
      <c r="U36" s="448"/>
      <c r="V36" s="448"/>
      <c r="W36" s="448"/>
      <c r="X36" s="448"/>
    </row>
    <row r="37" ht="89.25">
      <c r="A37" s="448">
        <f t="shared" si="27"/>
        <v>28</v>
      </c>
      <c r="B37" s="452" t="s">
        <v>2760</v>
      </c>
      <c r="C37" s="448"/>
      <c r="D37" s="678" t="s">
        <v>2827</v>
      </c>
      <c r="E37" s="448"/>
      <c r="F37" s="448"/>
      <c r="G37" s="451">
        <v>0.5</v>
      </c>
      <c r="H37" s="452" t="s">
        <v>28</v>
      </c>
      <c r="I37" s="448" t="s">
        <v>74</v>
      </c>
      <c r="J37" s="453">
        <v>45463</v>
      </c>
      <c r="K37" s="589" t="s">
        <v>320</v>
      </c>
      <c r="L37" s="793" t="s">
        <v>2828</v>
      </c>
      <c r="M37" s="453" t="s">
        <v>2764</v>
      </c>
      <c r="N37" s="225"/>
      <c r="O37" s="225"/>
      <c r="P37" s="580"/>
      <c r="Q37" s="580"/>
      <c r="R37" s="580"/>
      <c r="S37" s="580"/>
      <c r="T37" s="580"/>
      <c r="U37" s="580"/>
      <c r="V37" s="580"/>
      <c r="W37" s="580"/>
      <c r="X37" s="580"/>
    </row>
    <row r="38" ht="147" customHeight="1">
      <c r="A38" s="448">
        <f t="shared" si="27"/>
        <v>29</v>
      </c>
      <c r="B38" s="452" t="s">
        <v>2760</v>
      </c>
      <c r="C38" s="448">
        <v>34</v>
      </c>
      <c r="D38" s="678" t="s">
        <v>2829</v>
      </c>
      <c r="E38" s="448"/>
      <c r="F38" s="448"/>
      <c r="G38" s="451">
        <v>0.5</v>
      </c>
      <c r="H38" s="452" t="s">
        <v>265</v>
      </c>
      <c r="I38" s="448" t="s">
        <v>2830</v>
      </c>
      <c r="J38" s="453" t="s">
        <v>2831</v>
      </c>
      <c r="K38" s="448" t="s">
        <v>281</v>
      </c>
      <c r="L38" s="793"/>
      <c r="M38" s="580" t="s">
        <v>2764</v>
      </c>
      <c r="N38" s="710"/>
      <c r="O38" s="225"/>
      <c r="P38" s="580"/>
      <c r="Q38" s="580"/>
      <c r="R38" s="580"/>
      <c r="S38" s="580"/>
      <c r="T38" s="580"/>
      <c r="U38" s="580"/>
      <c r="V38" s="580"/>
      <c r="W38" s="580"/>
      <c r="X38" s="580"/>
    </row>
    <row r="39" ht="120" customHeight="1">
      <c r="A39" s="448">
        <v>30</v>
      </c>
      <c r="B39" s="452" t="s">
        <v>2760</v>
      </c>
      <c r="C39" s="695" t="s">
        <v>2832</v>
      </c>
      <c r="D39" s="678" t="s">
        <v>2833</v>
      </c>
      <c r="E39" s="448"/>
      <c r="F39" s="448"/>
      <c r="G39" s="451">
        <v>0.5</v>
      </c>
      <c r="H39" s="452" t="s">
        <v>265</v>
      </c>
      <c r="I39" s="448" t="s">
        <v>74</v>
      </c>
      <c r="J39" s="453"/>
      <c r="K39" s="448" t="s">
        <v>281</v>
      </c>
      <c r="L39" s="793"/>
      <c r="M39" s="580" t="s">
        <v>2764</v>
      </c>
      <c r="N39" s="794" t="s">
        <v>2834</v>
      </c>
      <c r="O39" s="225"/>
      <c r="P39" s="580"/>
      <c r="Q39" s="580"/>
      <c r="R39" s="580"/>
      <c r="S39" s="580"/>
      <c r="T39" s="580"/>
      <c r="U39" s="580"/>
      <c r="V39" s="580"/>
      <c r="W39" s="580"/>
      <c r="X39" s="580"/>
    </row>
    <row r="40" ht="174.75" customHeight="1">
      <c r="A40" s="448">
        <v>31</v>
      </c>
      <c r="B40" s="452" t="s">
        <v>2835</v>
      </c>
      <c r="C40" s="448">
        <v>5</v>
      </c>
      <c r="D40" s="678" t="s">
        <v>2836</v>
      </c>
      <c r="E40" s="449"/>
      <c r="F40" s="448"/>
      <c r="G40" s="451">
        <v>0.5</v>
      </c>
      <c r="H40" s="452" t="s">
        <v>265</v>
      </c>
      <c r="I40" s="448" t="s">
        <v>2830</v>
      </c>
      <c r="J40" s="453" t="s">
        <v>2837</v>
      </c>
      <c r="K40" s="664" t="s">
        <v>2327</v>
      </c>
      <c r="L40" s="793"/>
      <c r="M40" s="225"/>
      <c r="N40" s="225"/>
      <c r="O40" s="225"/>
      <c r="P40" s="580"/>
      <c r="Q40" s="580"/>
      <c r="R40" s="580"/>
      <c r="S40" s="580"/>
      <c r="T40" s="580"/>
      <c r="U40" s="580"/>
      <c r="V40" s="580"/>
      <c r="W40" s="580"/>
      <c r="X40" s="580"/>
    </row>
    <row r="41">
      <c r="A41" s="448"/>
      <c r="B41" s="448"/>
      <c r="C41" s="695"/>
      <c r="D41" s="449"/>
      <c r="E41" s="448"/>
      <c r="F41" s="448"/>
      <c r="G41" s="451"/>
      <c r="H41" s="452"/>
      <c r="I41" s="448"/>
      <c r="J41" s="448"/>
      <c r="K41" s="448"/>
      <c r="L41" s="448"/>
      <c r="M41" s="448"/>
      <c r="N41" s="448"/>
      <c r="O41" s="448"/>
      <c r="P41" s="448"/>
      <c r="Q41" s="448"/>
      <c r="R41" s="448"/>
      <c r="S41" s="448"/>
      <c r="T41" s="448"/>
      <c r="U41" s="448"/>
      <c r="V41" s="448"/>
      <c r="W41" s="448"/>
      <c r="X41" s="448"/>
    </row>
    <row r="42">
      <c r="A42" s="116"/>
      <c r="B42" s="116"/>
      <c r="C42" s="287"/>
      <c r="D42" s="238"/>
      <c r="E42" s="116"/>
      <c r="F42" s="116"/>
      <c r="G42" s="129"/>
      <c r="H42" s="149"/>
      <c r="I42" s="116"/>
      <c r="J42" s="116"/>
      <c r="K42" s="116"/>
      <c r="L42" s="116"/>
      <c r="M42" s="116"/>
      <c r="N42" s="116"/>
      <c r="O42" s="116"/>
      <c r="P42" s="116"/>
      <c r="Q42" s="116"/>
      <c r="R42" s="116"/>
      <c r="S42" s="116"/>
      <c r="T42" s="116"/>
      <c r="U42" s="116"/>
      <c r="V42" s="116"/>
      <c r="W42" s="116"/>
      <c r="X42" s="116"/>
    </row>
    <row r="43">
      <c r="A43" s="116"/>
      <c r="B43" s="116"/>
      <c r="C43" s="287"/>
      <c r="D43" s="238"/>
      <c r="E43" s="116"/>
      <c r="F43" s="116"/>
      <c r="G43" s="129"/>
      <c r="H43" s="149"/>
      <c r="I43" s="116"/>
      <c r="J43" s="116"/>
      <c r="K43" s="116"/>
      <c r="L43" s="116"/>
      <c r="M43" s="116"/>
      <c r="N43" s="116"/>
      <c r="O43" s="116"/>
      <c r="P43" s="116"/>
      <c r="Q43" s="116"/>
      <c r="R43" s="116"/>
      <c r="S43" s="116"/>
      <c r="T43" s="116"/>
      <c r="U43" s="116"/>
      <c r="V43" s="116"/>
      <c r="W43" s="116"/>
      <c r="X43" s="116"/>
    </row>
    <row r="44">
      <c r="A44" s="116"/>
      <c r="B44" s="116"/>
      <c r="C44" s="287"/>
      <c r="D44" s="238"/>
      <c r="E44" s="116"/>
      <c r="F44" s="116"/>
      <c r="G44" s="129"/>
      <c r="H44" s="149"/>
      <c r="I44" s="116"/>
      <c r="J44" s="116"/>
      <c r="K44" s="116"/>
      <c r="L44" s="116"/>
      <c r="M44" s="116"/>
      <c r="N44" s="116"/>
      <c r="O44" s="116"/>
      <c r="P44" s="116"/>
      <c r="Q44" s="116"/>
      <c r="R44" s="116"/>
      <c r="S44" s="116"/>
      <c r="T44" s="116"/>
      <c r="U44" s="116"/>
      <c r="V44" s="116"/>
      <c r="W44" s="116"/>
      <c r="X44" s="116"/>
    </row>
    <row r="45">
      <c r="A45" s="116"/>
      <c r="B45" s="116"/>
      <c r="C45" s="287"/>
      <c r="D45" s="238"/>
      <c r="E45" s="116"/>
      <c r="F45" s="116"/>
      <c r="G45" s="129"/>
      <c r="H45" s="149"/>
      <c r="I45" s="116"/>
      <c r="J45" s="116"/>
      <c r="K45" s="116"/>
      <c r="L45" s="116"/>
      <c r="M45" s="116"/>
      <c r="N45" s="116"/>
      <c r="O45" s="116"/>
      <c r="P45" s="116"/>
      <c r="Q45" s="116"/>
      <c r="R45" s="116"/>
      <c r="S45" s="116"/>
      <c r="T45" s="116"/>
      <c r="U45" s="116"/>
      <c r="V45" s="116"/>
      <c r="W45" s="116"/>
      <c r="X45" s="116"/>
    </row>
    <row r="46">
      <c r="A46" s="116"/>
      <c r="B46" s="116"/>
      <c r="C46" s="287"/>
      <c r="D46" s="238"/>
      <c r="E46" s="116"/>
      <c r="F46" s="116"/>
      <c r="G46" s="129"/>
      <c r="H46" s="149"/>
      <c r="I46" s="116"/>
      <c r="J46" s="116"/>
      <c r="K46" s="116"/>
      <c r="L46" s="116"/>
      <c r="M46" s="116"/>
      <c r="N46" s="116"/>
      <c r="O46" s="116"/>
      <c r="P46" s="116"/>
      <c r="Q46" s="116"/>
      <c r="R46" s="116"/>
      <c r="S46" s="116"/>
      <c r="T46" s="116"/>
      <c r="U46" s="116"/>
      <c r="V46" s="116"/>
      <c r="W46" s="116"/>
      <c r="X46" s="116"/>
    </row>
    <row r="47">
      <c r="A47" s="116"/>
      <c r="B47" s="116"/>
      <c r="C47" s="287"/>
      <c r="D47" s="238"/>
      <c r="E47" s="116"/>
      <c r="F47" s="116"/>
      <c r="G47" s="129"/>
      <c r="H47" s="149"/>
      <c r="I47" s="116"/>
      <c r="J47" s="116"/>
      <c r="K47" s="116"/>
      <c r="L47" s="116"/>
      <c r="M47" s="116"/>
      <c r="N47" s="116"/>
      <c r="O47" s="116"/>
      <c r="P47" s="116"/>
      <c r="Q47" s="116"/>
      <c r="R47" s="116"/>
      <c r="S47" s="116"/>
      <c r="T47" s="116"/>
      <c r="U47" s="116"/>
      <c r="V47" s="116"/>
      <c r="W47" s="116"/>
      <c r="X47" s="116"/>
    </row>
    <row r="48">
      <c r="A48" s="116"/>
      <c r="B48" s="116"/>
      <c r="C48" s="287"/>
      <c r="D48" s="238"/>
      <c r="E48" s="116"/>
      <c r="F48" s="116"/>
      <c r="G48" s="129"/>
      <c r="H48" s="149"/>
      <c r="I48" s="116"/>
      <c r="J48" s="116"/>
      <c r="K48" s="116"/>
      <c r="L48" s="116"/>
      <c r="M48" s="116"/>
      <c r="N48" s="116"/>
      <c r="O48" s="116"/>
      <c r="P48" s="116"/>
      <c r="Q48" s="116"/>
      <c r="R48" s="116"/>
      <c r="S48" s="116"/>
      <c r="T48" s="116"/>
      <c r="U48" s="116"/>
      <c r="V48" s="116"/>
      <c r="W48" s="116"/>
      <c r="X48" s="116"/>
    </row>
    <row r="49">
      <c r="A49" s="116"/>
      <c r="B49" s="116"/>
      <c r="C49" s="287"/>
      <c r="D49" s="238"/>
      <c r="E49" s="116"/>
      <c r="F49" s="116"/>
      <c r="G49" s="129"/>
      <c r="H49" s="149"/>
      <c r="I49" s="116"/>
      <c r="J49" s="116"/>
      <c r="K49" s="116"/>
      <c r="L49" s="116"/>
      <c r="M49" s="116"/>
      <c r="N49" s="116"/>
      <c r="O49" s="116"/>
      <c r="P49" s="116"/>
      <c r="Q49" s="116"/>
      <c r="R49" s="116"/>
      <c r="S49" s="116"/>
      <c r="T49" s="116"/>
      <c r="U49" s="116"/>
      <c r="V49" s="116"/>
      <c r="W49" s="116"/>
      <c r="X49" s="116"/>
    </row>
    <row r="50">
      <c r="A50" s="116"/>
      <c r="B50" s="116"/>
      <c r="C50" s="287"/>
      <c r="D50" s="238"/>
      <c r="E50" s="116"/>
      <c r="F50" s="116"/>
      <c r="G50" s="129"/>
      <c r="H50" s="149"/>
      <c r="I50" s="116"/>
      <c r="J50" s="116"/>
      <c r="K50" s="116"/>
      <c r="L50" s="116"/>
      <c r="M50" s="116"/>
      <c r="N50" s="116"/>
      <c r="O50" s="116"/>
      <c r="P50" s="116"/>
      <c r="Q50" s="116"/>
      <c r="R50" s="116"/>
      <c r="S50" s="116"/>
      <c r="T50" s="116"/>
      <c r="U50" s="116"/>
      <c r="V50" s="116"/>
      <c r="W50" s="116"/>
      <c r="X50" s="116"/>
    </row>
    <row r="51">
      <c r="A51" s="116"/>
      <c r="B51" s="116"/>
      <c r="C51" s="287"/>
      <c r="D51" s="238"/>
      <c r="E51" s="116"/>
      <c r="F51" s="116"/>
      <c r="G51" s="129"/>
      <c r="H51" s="149"/>
      <c r="I51" s="116"/>
      <c r="J51" s="116"/>
      <c r="K51" s="116"/>
      <c r="L51" s="116"/>
      <c r="M51" s="116"/>
      <c r="N51" s="116"/>
      <c r="O51" s="116"/>
      <c r="P51" s="116"/>
      <c r="Q51" s="116"/>
      <c r="R51" s="116"/>
      <c r="S51" s="116"/>
      <c r="T51" s="116"/>
      <c r="U51" s="116"/>
      <c r="V51" s="116"/>
      <c r="W51" s="116"/>
      <c r="X51" s="116"/>
    </row>
    <row r="52">
      <c r="A52" s="116"/>
      <c r="B52" s="116"/>
      <c r="C52" s="287"/>
      <c r="D52" s="238"/>
      <c r="E52" s="116"/>
      <c r="F52" s="116"/>
      <c r="G52" s="129"/>
      <c r="H52" s="149"/>
      <c r="I52" s="116"/>
      <c r="J52" s="116"/>
      <c r="K52" s="116"/>
      <c r="L52" s="116"/>
      <c r="M52" s="116"/>
      <c r="N52" s="116"/>
      <c r="O52" s="116"/>
      <c r="P52" s="116"/>
      <c r="Q52" s="116"/>
      <c r="R52" s="116"/>
      <c r="S52" s="116"/>
      <c r="T52" s="116"/>
      <c r="U52" s="116"/>
      <c r="V52" s="116"/>
      <c r="W52" s="116"/>
      <c r="X52" s="116"/>
    </row>
    <row r="53">
      <c r="A53" s="116"/>
      <c r="B53" s="116"/>
      <c r="C53" s="287"/>
      <c r="D53" s="238"/>
      <c r="E53" s="116"/>
      <c r="F53" s="116"/>
      <c r="G53" s="129"/>
      <c r="H53" s="149"/>
      <c r="I53" s="116"/>
      <c r="J53" s="116"/>
      <c r="K53" s="116"/>
      <c r="L53" s="116"/>
      <c r="M53" s="116"/>
      <c r="N53" s="116"/>
      <c r="O53" s="116"/>
      <c r="P53" s="116"/>
      <c r="Q53" s="116"/>
      <c r="R53" s="116"/>
      <c r="S53" s="116"/>
      <c r="T53" s="116"/>
      <c r="U53" s="116"/>
      <c r="V53" s="116"/>
      <c r="W53" s="116"/>
      <c r="X53" s="116"/>
    </row>
    <row r="54">
      <c r="A54" s="116"/>
      <c r="B54" s="116"/>
      <c r="C54" s="287"/>
      <c r="D54" s="238"/>
      <c r="E54" s="116"/>
      <c r="F54" s="116"/>
      <c r="G54" s="129"/>
      <c r="H54" s="149"/>
      <c r="I54" s="116"/>
      <c r="J54" s="116"/>
      <c r="K54" s="116"/>
      <c r="L54" s="116"/>
      <c r="M54" s="116"/>
      <c r="N54" s="116"/>
      <c r="O54" s="116"/>
      <c r="P54" s="116"/>
      <c r="Q54" s="116"/>
      <c r="R54" s="116"/>
      <c r="S54" s="116"/>
      <c r="T54" s="116"/>
      <c r="U54" s="116"/>
      <c r="V54" s="116"/>
      <c r="W54" s="116"/>
      <c r="X54" s="116"/>
    </row>
    <row r="55">
      <c r="A55" s="116"/>
      <c r="B55" s="116"/>
      <c r="C55" s="287"/>
      <c r="D55" s="238"/>
      <c r="E55" s="116"/>
      <c r="F55" s="116"/>
      <c r="G55" s="129"/>
      <c r="H55" s="149"/>
      <c r="I55" s="116"/>
      <c r="J55" s="116"/>
      <c r="K55" s="116"/>
      <c r="L55" s="116"/>
      <c r="M55" s="116"/>
      <c r="N55" s="116"/>
      <c r="O55" s="116"/>
      <c r="P55" s="116"/>
      <c r="Q55" s="116"/>
      <c r="R55" s="116"/>
      <c r="S55" s="116"/>
      <c r="T55" s="116"/>
      <c r="U55" s="116"/>
      <c r="V55" s="116"/>
      <c r="W55" s="116"/>
      <c r="X55" s="116"/>
    </row>
    <row r="56">
      <c r="A56" s="116"/>
      <c r="B56" s="116"/>
      <c r="C56" s="287"/>
      <c r="D56" s="238"/>
      <c r="E56" s="116"/>
      <c r="F56" s="116"/>
      <c r="G56" s="129"/>
      <c r="H56" s="149"/>
      <c r="I56" s="116"/>
      <c r="J56" s="116"/>
      <c r="K56" s="116"/>
      <c r="L56" s="116"/>
      <c r="M56" s="116"/>
      <c r="N56" s="116"/>
      <c r="O56" s="116"/>
      <c r="P56" s="116"/>
      <c r="Q56" s="116"/>
      <c r="R56" s="116"/>
      <c r="S56" s="116"/>
      <c r="T56" s="116"/>
      <c r="U56" s="116"/>
      <c r="V56" s="116"/>
      <c r="W56" s="116"/>
      <c r="X56" s="116"/>
    </row>
    <row r="57">
      <c r="A57" s="116"/>
      <c r="B57" s="116"/>
      <c r="C57" s="287"/>
      <c r="D57" s="238"/>
      <c r="E57" s="116"/>
      <c r="F57" s="116"/>
      <c r="G57" s="129"/>
      <c r="H57" s="149"/>
      <c r="I57" s="116"/>
      <c r="J57" s="116"/>
      <c r="K57" s="116"/>
      <c r="L57" s="116"/>
      <c r="M57" s="116"/>
      <c r="N57" s="116"/>
      <c r="O57" s="116"/>
      <c r="P57" s="116"/>
      <c r="Q57" s="116"/>
      <c r="R57" s="116"/>
      <c r="S57" s="116"/>
      <c r="T57" s="116"/>
      <c r="U57" s="116"/>
      <c r="V57" s="116"/>
      <c r="W57" s="116"/>
      <c r="X57" s="116"/>
    </row>
    <row r="58">
      <c r="A58" s="116"/>
      <c r="B58" s="116"/>
      <c r="C58" s="287"/>
      <c r="D58" s="238"/>
      <c r="E58" s="116"/>
      <c r="F58" s="116"/>
      <c r="G58" s="129"/>
      <c r="H58" s="149"/>
      <c r="I58" s="116"/>
      <c r="J58" s="116"/>
      <c r="K58" s="116"/>
      <c r="L58" s="116"/>
      <c r="M58" s="116"/>
      <c r="N58" s="116"/>
      <c r="O58" s="116"/>
      <c r="P58" s="116"/>
      <c r="Q58" s="116"/>
      <c r="R58" s="116"/>
      <c r="S58" s="116"/>
      <c r="T58" s="116"/>
      <c r="U58" s="116"/>
      <c r="V58" s="116"/>
      <c r="W58" s="116"/>
      <c r="X58" s="116"/>
    </row>
    <row r="59">
      <c r="A59" s="116"/>
      <c r="B59" s="116"/>
      <c r="C59" s="287"/>
      <c r="D59" s="238"/>
      <c r="E59" s="116"/>
      <c r="F59" s="116"/>
      <c r="G59" s="129"/>
      <c r="H59" s="149"/>
      <c r="I59" s="116"/>
      <c r="J59" s="116"/>
      <c r="K59" s="116"/>
      <c r="L59" s="116"/>
      <c r="M59" s="116"/>
      <c r="N59" s="116"/>
      <c r="O59" s="116"/>
      <c r="P59" s="116"/>
      <c r="Q59" s="116"/>
      <c r="R59" s="116"/>
      <c r="S59" s="116"/>
      <c r="T59" s="116"/>
      <c r="U59" s="116"/>
      <c r="V59" s="116"/>
      <c r="W59" s="116"/>
      <c r="X59" s="116"/>
    </row>
    <row r="60">
      <c r="A60" s="116"/>
      <c r="B60" s="116"/>
      <c r="C60" s="287"/>
      <c r="D60" s="238"/>
      <c r="E60" s="116"/>
      <c r="F60" s="116"/>
      <c r="G60" s="129"/>
      <c r="H60" s="149"/>
      <c r="I60" s="116"/>
      <c r="J60" s="116"/>
      <c r="K60" s="116"/>
      <c r="L60" s="116"/>
      <c r="M60" s="116"/>
      <c r="N60" s="116"/>
      <c r="O60" s="116"/>
      <c r="P60" s="116"/>
      <c r="Q60" s="116"/>
      <c r="R60" s="116"/>
      <c r="S60" s="116"/>
      <c r="T60" s="116"/>
      <c r="U60" s="116"/>
      <c r="V60" s="116"/>
      <c r="W60" s="116"/>
      <c r="X60" s="116"/>
    </row>
    <row r="61">
      <c r="A61" s="116"/>
      <c r="B61" s="116"/>
      <c r="C61" s="287"/>
      <c r="D61" s="238"/>
      <c r="E61" s="116"/>
      <c r="F61" s="116"/>
      <c r="G61" s="129"/>
      <c r="H61" s="149"/>
      <c r="I61" s="116"/>
      <c r="J61" s="116"/>
      <c r="K61" s="116"/>
      <c r="L61" s="116"/>
      <c r="M61" s="116"/>
      <c r="N61" s="116"/>
      <c r="O61" s="116"/>
      <c r="P61" s="116"/>
      <c r="Q61" s="116"/>
      <c r="R61" s="116"/>
      <c r="S61" s="116"/>
      <c r="T61" s="116"/>
      <c r="U61" s="116"/>
      <c r="V61" s="116"/>
      <c r="W61" s="116"/>
      <c r="X61" s="116"/>
    </row>
    <row r="62">
      <c r="A62" s="116"/>
      <c r="B62" s="116"/>
      <c r="C62" s="287"/>
      <c r="D62" s="238"/>
      <c r="E62" s="116"/>
      <c r="F62" s="116"/>
      <c r="G62" s="129"/>
      <c r="H62" s="149"/>
      <c r="I62" s="116"/>
      <c r="J62" s="116"/>
      <c r="K62" s="116"/>
      <c r="L62" s="116"/>
      <c r="M62" s="116"/>
      <c r="N62" s="116"/>
      <c r="O62" s="116"/>
      <c r="P62" s="116"/>
      <c r="Q62" s="116"/>
      <c r="R62" s="116"/>
      <c r="S62" s="116"/>
      <c r="T62" s="116"/>
      <c r="U62" s="116"/>
      <c r="V62" s="116"/>
      <c r="W62" s="116"/>
      <c r="X62" s="116"/>
    </row>
    <row r="63">
      <c r="A63" s="116"/>
      <c r="B63" s="116"/>
      <c r="C63" s="287"/>
      <c r="D63" s="238"/>
      <c r="E63" s="116"/>
      <c r="F63" s="116"/>
      <c r="G63" s="129"/>
      <c r="H63" s="149"/>
      <c r="I63" s="116"/>
      <c r="J63" s="116"/>
      <c r="K63" s="116"/>
      <c r="L63" s="116"/>
      <c r="M63" s="116"/>
      <c r="N63" s="116"/>
      <c r="O63" s="116"/>
      <c r="P63" s="116"/>
      <c r="Q63" s="116"/>
      <c r="R63" s="116"/>
      <c r="S63" s="116"/>
      <c r="T63" s="116"/>
      <c r="U63" s="116"/>
      <c r="V63" s="116"/>
      <c r="W63" s="116"/>
      <c r="X63" s="116"/>
    </row>
    <row r="64">
      <c r="A64" s="116"/>
      <c r="B64" s="116"/>
      <c r="C64" s="287"/>
      <c r="D64" s="238"/>
      <c r="E64" s="116"/>
      <c r="F64" s="116"/>
      <c r="G64" s="129"/>
      <c r="H64" s="149"/>
      <c r="I64" s="116"/>
      <c r="J64" s="116"/>
      <c r="K64" s="116"/>
      <c r="L64" s="116"/>
      <c r="M64" s="116"/>
      <c r="N64" s="116"/>
      <c r="O64" s="116"/>
      <c r="P64" s="116"/>
      <c r="Q64" s="116"/>
      <c r="R64" s="116"/>
      <c r="S64" s="116"/>
      <c r="T64" s="116"/>
      <c r="U64" s="116"/>
      <c r="V64" s="116"/>
      <c r="W64" s="116"/>
      <c r="X64" s="116"/>
    </row>
    <row r="65">
      <c r="A65" s="116"/>
      <c r="B65" s="116"/>
      <c r="C65" s="287"/>
      <c r="D65" s="238"/>
      <c r="E65" s="116"/>
      <c r="F65" s="116"/>
      <c r="G65" s="129"/>
      <c r="H65" s="149"/>
      <c r="I65" s="116"/>
      <c r="J65" s="116"/>
      <c r="K65" s="116"/>
      <c r="L65" s="116"/>
      <c r="M65" s="116"/>
      <c r="N65" s="116"/>
      <c r="O65" s="116"/>
      <c r="P65" s="116"/>
      <c r="Q65" s="116"/>
      <c r="R65" s="116"/>
      <c r="S65" s="116"/>
      <c r="T65" s="116"/>
      <c r="U65" s="116"/>
      <c r="V65" s="116"/>
      <c r="W65" s="116"/>
      <c r="X65" s="116"/>
    </row>
    <row r="66">
      <c r="A66" s="116"/>
      <c r="B66" s="116"/>
      <c r="C66" s="287"/>
      <c r="D66" s="238"/>
      <c r="E66" s="116"/>
      <c r="F66" s="116"/>
      <c r="G66" s="129"/>
      <c r="H66" s="149"/>
      <c r="I66" s="116"/>
      <c r="J66" s="116"/>
      <c r="K66" s="116"/>
      <c r="L66" s="116"/>
      <c r="M66" s="116"/>
      <c r="N66" s="116"/>
      <c r="O66" s="116"/>
      <c r="P66" s="116"/>
      <c r="Q66" s="116"/>
      <c r="R66" s="116"/>
      <c r="S66" s="116"/>
      <c r="T66" s="116"/>
      <c r="U66" s="116"/>
      <c r="V66" s="116"/>
      <c r="W66" s="116"/>
      <c r="X66" s="116"/>
    </row>
    <row r="67">
      <c r="A67" s="116"/>
      <c r="B67" s="116"/>
      <c r="C67" s="287"/>
      <c r="D67" s="238"/>
      <c r="E67" s="116"/>
      <c r="F67" s="116"/>
      <c r="G67" s="129"/>
      <c r="H67" s="149"/>
      <c r="I67" s="116"/>
      <c r="J67" s="116"/>
      <c r="K67" s="116"/>
      <c r="L67" s="116"/>
      <c r="M67" s="116"/>
      <c r="N67" s="116"/>
      <c r="O67" s="116"/>
      <c r="P67" s="116"/>
      <c r="Q67" s="116"/>
      <c r="R67" s="116"/>
      <c r="S67" s="116"/>
      <c r="T67" s="116"/>
      <c r="U67" s="116"/>
      <c r="V67" s="116"/>
      <c r="W67" s="116"/>
      <c r="X67" s="116"/>
    </row>
    <row r="68">
      <c r="A68" s="116"/>
      <c r="B68" s="116"/>
      <c r="C68" s="287"/>
      <c r="D68" s="238"/>
      <c r="E68" s="116"/>
      <c r="F68" s="116"/>
      <c r="G68" s="129"/>
      <c r="H68" s="149"/>
      <c r="I68" s="116"/>
      <c r="J68" s="116"/>
      <c r="K68" s="116"/>
      <c r="L68" s="116"/>
      <c r="M68" s="116"/>
      <c r="N68" s="116"/>
      <c r="O68" s="116"/>
      <c r="P68" s="116"/>
      <c r="Q68" s="116"/>
      <c r="R68" s="116"/>
      <c r="S68" s="116"/>
      <c r="T68" s="116"/>
      <c r="U68" s="116"/>
      <c r="V68" s="116"/>
      <c r="W68" s="116"/>
      <c r="X68" s="116"/>
    </row>
    <row r="69">
      <c r="A69" s="116"/>
      <c r="B69" s="116"/>
      <c r="C69" s="287"/>
      <c r="D69" s="238"/>
      <c r="E69" s="116"/>
      <c r="F69" s="116"/>
      <c r="G69" s="129"/>
      <c r="H69" s="149"/>
      <c r="I69" s="116"/>
      <c r="J69" s="116"/>
      <c r="K69" s="116"/>
      <c r="L69" s="116"/>
      <c r="M69" s="116"/>
      <c r="N69" s="116"/>
      <c r="O69" s="116"/>
      <c r="P69" s="116"/>
      <c r="Q69" s="116"/>
      <c r="R69" s="116"/>
      <c r="S69" s="116"/>
      <c r="T69" s="116"/>
      <c r="U69" s="116"/>
      <c r="V69" s="116"/>
      <c r="W69" s="116"/>
      <c r="X69" s="116"/>
    </row>
    <row r="70">
      <c r="A70" s="116"/>
      <c r="B70" s="116"/>
      <c r="C70" s="287"/>
      <c r="D70" s="238"/>
      <c r="E70" s="116"/>
      <c r="F70" s="116"/>
      <c r="G70" s="129"/>
      <c r="H70" s="149"/>
      <c r="I70" s="116"/>
      <c r="J70" s="116"/>
      <c r="K70" s="116"/>
      <c r="L70" s="116"/>
      <c r="M70" s="116"/>
      <c r="N70" s="116"/>
      <c r="O70" s="116"/>
      <c r="P70" s="116"/>
      <c r="Q70" s="116"/>
      <c r="R70" s="116"/>
      <c r="S70" s="116"/>
      <c r="T70" s="116"/>
      <c r="U70" s="116"/>
      <c r="V70" s="116"/>
      <c r="W70" s="116"/>
      <c r="X70" s="116"/>
    </row>
    <row r="71">
      <c r="A71" s="116"/>
      <c r="B71" s="116"/>
      <c r="C71" s="287"/>
      <c r="D71" s="238"/>
      <c r="E71" s="116"/>
      <c r="F71" s="116"/>
      <c r="G71" s="129"/>
      <c r="H71" s="149"/>
      <c r="I71" s="116"/>
      <c r="J71" s="116"/>
      <c r="K71" s="116"/>
      <c r="L71" s="116"/>
      <c r="M71" s="116"/>
      <c r="N71" s="116"/>
      <c r="O71" s="116"/>
      <c r="P71" s="116"/>
      <c r="Q71" s="116"/>
      <c r="R71" s="116"/>
      <c r="S71" s="116"/>
      <c r="T71" s="116"/>
      <c r="U71" s="116"/>
      <c r="V71" s="116"/>
      <c r="W71" s="116"/>
      <c r="X71" s="116"/>
    </row>
    <row r="72">
      <c r="A72" s="116"/>
      <c r="B72" s="116"/>
      <c r="C72" s="287"/>
      <c r="D72" s="238"/>
      <c r="E72" s="116"/>
      <c r="F72" s="116"/>
      <c r="G72" s="129"/>
      <c r="H72" s="149"/>
      <c r="I72" s="116"/>
      <c r="J72" s="116"/>
      <c r="K72" s="116"/>
      <c r="L72" s="116"/>
      <c r="M72" s="116"/>
      <c r="N72" s="116"/>
      <c r="O72" s="116"/>
      <c r="P72" s="116"/>
      <c r="Q72" s="116"/>
      <c r="R72" s="116"/>
      <c r="S72" s="116"/>
      <c r="T72" s="116"/>
      <c r="U72" s="116"/>
      <c r="V72" s="116"/>
      <c r="W72" s="116"/>
      <c r="X72" s="116"/>
    </row>
    <row r="73">
      <c r="A73" s="116"/>
      <c r="B73" s="116"/>
      <c r="C73" s="287"/>
      <c r="D73" s="238"/>
      <c r="E73" s="116"/>
      <c r="F73" s="116"/>
      <c r="G73" s="129"/>
      <c r="H73" s="149"/>
      <c r="I73" s="116"/>
      <c r="J73" s="116"/>
      <c r="K73" s="116"/>
      <c r="L73" s="116"/>
      <c r="M73" s="116"/>
      <c r="N73" s="116"/>
      <c r="O73" s="116"/>
      <c r="P73" s="116"/>
      <c r="Q73" s="116"/>
      <c r="R73" s="116"/>
      <c r="S73" s="116"/>
      <c r="T73" s="116"/>
      <c r="U73" s="116"/>
      <c r="V73" s="116"/>
      <c r="W73" s="116"/>
      <c r="X73" s="116"/>
    </row>
    <row r="74">
      <c r="A74" s="116"/>
      <c r="B74" s="116"/>
      <c r="C74" s="287"/>
      <c r="D74" s="238"/>
      <c r="E74" s="116"/>
      <c r="F74" s="116"/>
      <c r="G74" s="129"/>
      <c r="H74" s="149"/>
      <c r="I74" s="116"/>
      <c r="J74" s="116"/>
      <c r="K74" s="116"/>
      <c r="L74" s="116"/>
      <c r="M74" s="116"/>
      <c r="N74" s="116"/>
      <c r="O74" s="116"/>
      <c r="P74" s="116"/>
      <c r="Q74" s="116"/>
      <c r="R74" s="116"/>
      <c r="S74" s="116"/>
      <c r="T74" s="116"/>
      <c r="U74" s="116"/>
      <c r="V74" s="116"/>
      <c r="W74" s="116"/>
      <c r="X74" s="116"/>
    </row>
    <row r="75">
      <c r="A75" s="116"/>
      <c r="B75" s="116"/>
      <c r="C75" s="287"/>
      <c r="D75" s="238"/>
      <c r="E75" s="116"/>
      <c r="F75" s="116"/>
      <c r="G75" s="129"/>
      <c r="H75" s="149"/>
      <c r="I75" s="116"/>
      <c r="J75" s="116"/>
      <c r="K75" s="116"/>
      <c r="L75" s="116"/>
      <c r="M75" s="116"/>
      <c r="N75" s="116"/>
      <c r="O75" s="116"/>
      <c r="P75" s="116"/>
      <c r="Q75" s="116"/>
      <c r="R75" s="116"/>
      <c r="S75" s="116"/>
      <c r="T75" s="116"/>
      <c r="U75" s="116"/>
      <c r="V75" s="116"/>
      <c r="W75" s="116"/>
      <c r="X75" s="116"/>
    </row>
    <row r="76">
      <c r="A76" s="116"/>
      <c r="B76" s="116"/>
      <c r="C76" s="287"/>
      <c r="D76" s="238"/>
      <c r="E76" s="116"/>
      <c r="F76" s="116"/>
      <c r="G76" s="129"/>
      <c r="H76" s="149"/>
      <c r="I76" s="116"/>
      <c r="J76" s="116"/>
      <c r="K76" s="116"/>
      <c r="L76" s="116"/>
      <c r="M76" s="116"/>
      <c r="N76" s="116"/>
      <c r="O76" s="116"/>
      <c r="P76" s="116"/>
      <c r="Q76" s="116"/>
      <c r="R76" s="116"/>
      <c r="S76" s="116"/>
      <c r="T76" s="116"/>
      <c r="U76" s="116"/>
      <c r="V76" s="116"/>
      <c r="W76" s="116"/>
      <c r="X76" s="116"/>
    </row>
    <row r="77">
      <c r="A77" s="116"/>
      <c r="B77" s="116"/>
      <c r="C77" s="287"/>
      <c r="D77" s="238"/>
      <c r="E77" s="116"/>
      <c r="F77" s="116"/>
      <c r="G77" s="129"/>
      <c r="H77" s="149"/>
      <c r="I77" s="116"/>
      <c r="J77" s="116"/>
      <c r="K77" s="116"/>
      <c r="L77" s="116"/>
      <c r="M77" s="116"/>
      <c r="N77" s="116"/>
      <c r="O77" s="116"/>
      <c r="P77" s="116"/>
      <c r="Q77" s="116"/>
      <c r="R77" s="116"/>
      <c r="S77" s="116"/>
      <c r="T77" s="116"/>
      <c r="U77" s="116"/>
      <c r="V77" s="116"/>
      <c r="W77" s="116"/>
      <c r="X77" s="116"/>
    </row>
    <row r="78">
      <c r="A78" s="116"/>
      <c r="B78" s="116"/>
      <c r="C78" s="287"/>
      <c r="D78" s="238"/>
      <c r="E78" s="116"/>
      <c r="F78" s="116"/>
      <c r="G78" s="129"/>
      <c r="H78" s="149"/>
      <c r="I78" s="116"/>
      <c r="J78" s="116"/>
      <c r="K78" s="116"/>
      <c r="L78" s="116"/>
      <c r="M78" s="116"/>
      <c r="N78" s="116"/>
      <c r="O78" s="116"/>
      <c r="P78" s="116"/>
      <c r="Q78" s="116"/>
      <c r="R78" s="116"/>
      <c r="S78" s="116"/>
      <c r="T78" s="116"/>
      <c r="U78" s="116"/>
      <c r="V78" s="116"/>
      <c r="W78" s="116"/>
      <c r="X78" s="116"/>
    </row>
    <row r="79">
      <c r="A79" s="116"/>
      <c r="B79" s="116"/>
      <c r="C79" s="287"/>
      <c r="D79" s="238"/>
      <c r="E79" s="116"/>
      <c r="F79" s="116"/>
      <c r="G79" s="129"/>
      <c r="H79" s="149"/>
      <c r="I79" s="116"/>
      <c r="J79" s="116"/>
      <c r="K79" s="116"/>
      <c r="L79" s="116"/>
      <c r="M79" s="116"/>
      <c r="N79" s="116"/>
      <c r="O79" s="116"/>
      <c r="P79" s="116"/>
      <c r="Q79" s="116"/>
      <c r="R79" s="116"/>
      <c r="S79" s="116"/>
      <c r="T79" s="116"/>
      <c r="U79" s="116"/>
      <c r="V79" s="116"/>
      <c r="W79" s="116"/>
      <c r="X79" s="116"/>
    </row>
    <row r="80">
      <c r="A80" s="116"/>
      <c r="B80" s="116"/>
      <c r="C80" s="287"/>
      <c r="D80" s="238"/>
      <c r="E80" s="116"/>
      <c r="F80" s="116"/>
      <c r="G80" s="129"/>
      <c r="H80" s="149"/>
      <c r="I80" s="116"/>
      <c r="J80" s="116"/>
      <c r="K80" s="116"/>
      <c r="L80" s="116"/>
      <c r="M80" s="116"/>
      <c r="N80" s="116"/>
      <c r="O80" s="116"/>
      <c r="P80" s="116"/>
      <c r="Q80" s="116"/>
      <c r="R80" s="116"/>
      <c r="S80" s="116"/>
      <c r="T80" s="116"/>
      <c r="U80" s="116"/>
      <c r="V80" s="116"/>
      <c r="W80" s="116"/>
      <c r="X80" s="116"/>
    </row>
    <row r="81">
      <c r="A81" s="116"/>
      <c r="B81" s="116"/>
      <c r="C81" s="287"/>
      <c r="D81" s="238"/>
      <c r="E81" s="116"/>
      <c r="F81" s="116"/>
      <c r="G81" s="129"/>
      <c r="H81" s="149"/>
      <c r="I81" s="116"/>
      <c r="J81" s="116"/>
      <c r="K81" s="116"/>
      <c r="L81" s="116"/>
      <c r="M81" s="116"/>
      <c r="N81" s="116"/>
      <c r="O81" s="116"/>
      <c r="P81" s="116"/>
      <c r="Q81" s="116"/>
      <c r="R81" s="116"/>
      <c r="S81" s="116"/>
      <c r="T81" s="116"/>
      <c r="U81" s="116"/>
      <c r="V81" s="116"/>
      <c r="W81" s="116"/>
      <c r="X81" s="116"/>
    </row>
    <row r="82">
      <c r="A82" s="116"/>
      <c r="B82" s="116"/>
      <c r="C82" s="287"/>
      <c r="D82" s="238"/>
      <c r="E82" s="116"/>
      <c r="F82" s="116"/>
      <c r="G82" s="129"/>
      <c r="H82" s="149"/>
      <c r="I82" s="116"/>
      <c r="J82" s="116"/>
      <c r="K82" s="116"/>
      <c r="L82" s="116"/>
      <c r="M82" s="116"/>
      <c r="N82" s="116"/>
      <c r="O82" s="116"/>
      <c r="P82" s="116"/>
      <c r="Q82" s="116"/>
      <c r="R82" s="116"/>
      <c r="S82" s="116"/>
      <c r="T82" s="116"/>
      <c r="U82" s="116"/>
      <c r="V82" s="116"/>
      <c r="W82" s="116"/>
      <c r="X82" s="116"/>
    </row>
    <row r="83">
      <c r="A83" s="116"/>
      <c r="B83" s="116"/>
      <c r="C83" s="287"/>
      <c r="D83" s="238"/>
      <c r="E83" s="116"/>
      <c r="F83" s="116"/>
      <c r="G83" s="129"/>
      <c r="H83" s="149"/>
      <c r="I83" s="116"/>
      <c r="J83" s="116"/>
      <c r="K83" s="116"/>
      <c r="L83" s="116"/>
      <c r="M83" s="116"/>
      <c r="N83" s="116"/>
      <c r="O83" s="116"/>
      <c r="P83" s="116"/>
      <c r="Q83" s="116"/>
      <c r="R83" s="116"/>
      <c r="S83" s="116"/>
      <c r="T83" s="116"/>
      <c r="U83" s="116"/>
      <c r="V83" s="116"/>
      <c r="W83" s="116"/>
      <c r="X83" s="116"/>
    </row>
    <row r="84">
      <c r="A84" s="116"/>
      <c r="B84" s="116"/>
      <c r="C84" s="287"/>
      <c r="D84" s="238"/>
      <c r="E84" s="116"/>
      <c r="F84" s="116"/>
      <c r="G84" s="129"/>
      <c r="H84" s="149"/>
      <c r="I84" s="116"/>
      <c r="J84" s="116"/>
      <c r="K84" s="116"/>
      <c r="L84" s="116"/>
      <c r="M84" s="116"/>
      <c r="N84" s="116"/>
      <c r="O84" s="116"/>
      <c r="P84" s="116"/>
      <c r="Q84" s="116"/>
      <c r="R84" s="116"/>
      <c r="S84" s="116"/>
      <c r="T84" s="116"/>
      <c r="U84" s="116"/>
      <c r="V84" s="116"/>
      <c r="W84" s="116"/>
      <c r="X84" s="116"/>
    </row>
    <row r="85">
      <c r="A85" s="116"/>
      <c r="B85" s="116"/>
      <c r="C85" s="287"/>
      <c r="D85" s="238"/>
      <c r="E85" s="116"/>
      <c r="F85" s="116"/>
      <c r="G85" s="129"/>
      <c r="H85" s="149"/>
      <c r="I85" s="116"/>
      <c r="J85" s="116"/>
      <c r="K85" s="116"/>
      <c r="L85" s="116"/>
      <c r="M85" s="116"/>
      <c r="N85" s="116"/>
      <c r="O85" s="116"/>
      <c r="P85" s="116"/>
      <c r="Q85" s="116"/>
      <c r="R85" s="116"/>
      <c r="S85" s="116"/>
      <c r="T85" s="116"/>
      <c r="U85" s="116"/>
      <c r="V85" s="116"/>
      <c r="W85" s="116"/>
      <c r="X85" s="116"/>
    </row>
    <row r="86">
      <c r="A86" s="116"/>
      <c r="B86" s="116"/>
      <c r="C86" s="287"/>
      <c r="D86" s="238"/>
      <c r="E86" s="116"/>
      <c r="F86" s="116"/>
      <c r="G86" s="129"/>
      <c r="H86" s="149"/>
      <c r="I86" s="116"/>
      <c r="J86" s="116"/>
      <c r="K86" s="116"/>
      <c r="L86" s="116"/>
      <c r="M86" s="116"/>
      <c r="N86" s="116"/>
      <c r="O86" s="116"/>
      <c r="P86" s="116"/>
      <c r="Q86" s="116"/>
      <c r="R86" s="116"/>
      <c r="S86" s="116"/>
      <c r="T86" s="116"/>
      <c r="U86" s="116"/>
      <c r="V86" s="116"/>
      <c r="W86" s="116"/>
      <c r="X86" s="116"/>
    </row>
    <row r="87">
      <c r="A87" s="116"/>
      <c r="B87" s="116"/>
      <c r="C87" s="287"/>
      <c r="D87" s="238"/>
      <c r="E87" s="116"/>
      <c r="F87" s="116"/>
      <c r="G87" s="129"/>
      <c r="H87" s="149"/>
      <c r="I87" s="116"/>
      <c r="J87" s="116"/>
      <c r="K87" s="116"/>
      <c r="L87" s="116"/>
      <c r="M87" s="116"/>
      <c r="N87" s="116"/>
      <c r="O87" s="116"/>
      <c r="P87" s="116"/>
      <c r="Q87" s="116"/>
      <c r="R87" s="116"/>
      <c r="S87" s="116"/>
      <c r="T87" s="116"/>
      <c r="U87" s="116"/>
      <c r="V87" s="116"/>
      <c r="W87" s="116"/>
      <c r="X87" s="116"/>
    </row>
    <row r="88">
      <c r="A88" s="116"/>
      <c r="B88" s="116"/>
      <c r="C88" s="287"/>
      <c r="D88" s="238"/>
      <c r="E88" s="116"/>
      <c r="F88" s="116"/>
      <c r="G88" s="129"/>
      <c r="H88" s="149"/>
      <c r="I88" s="116"/>
      <c r="J88" s="116"/>
      <c r="K88" s="116"/>
      <c r="L88" s="116"/>
      <c r="M88" s="116"/>
      <c r="N88" s="116"/>
      <c r="O88" s="116"/>
      <c r="P88" s="116"/>
      <c r="Q88" s="116"/>
      <c r="R88" s="116"/>
      <c r="S88" s="116"/>
      <c r="T88" s="116"/>
      <c r="U88" s="116"/>
      <c r="V88" s="116"/>
      <c r="W88" s="116"/>
      <c r="X88" s="116"/>
    </row>
    <row r="89">
      <c r="A89" s="116"/>
      <c r="B89" s="116"/>
      <c r="C89" s="287"/>
      <c r="D89" s="238"/>
      <c r="E89" s="116"/>
      <c r="F89" s="116"/>
      <c r="G89" s="129"/>
      <c r="H89" s="149"/>
      <c r="I89" s="116"/>
      <c r="J89" s="116"/>
      <c r="K89" s="116"/>
      <c r="L89" s="116"/>
      <c r="M89" s="116"/>
      <c r="N89" s="116"/>
      <c r="O89" s="116"/>
      <c r="P89" s="116"/>
      <c r="Q89" s="116"/>
      <c r="R89" s="116"/>
      <c r="S89" s="116"/>
      <c r="T89" s="116"/>
      <c r="U89" s="116"/>
      <c r="V89" s="116"/>
      <c r="W89" s="116"/>
      <c r="X89" s="116"/>
    </row>
    <row r="90">
      <c r="A90" s="116"/>
      <c r="B90" s="116"/>
      <c r="C90" s="287"/>
      <c r="D90" s="238"/>
      <c r="E90" s="116"/>
      <c r="F90" s="116"/>
      <c r="G90" s="129"/>
      <c r="H90" s="149"/>
      <c r="I90" s="116"/>
      <c r="J90" s="116"/>
      <c r="K90" s="116"/>
      <c r="L90" s="116"/>
      <c r="M90" s="116"/>
      <c r="N90" s="116"/>
      <c r="O90" s="116"/>
      <c r="P90" s="116"/>
      <c r="Q90" s="116"/>
      <c r="R90" s="116"/>
      <c r="S90" s="116"/>
      <c r="T90" s="116"/>
      <c r="U90" s="116"/>
      <c r="V90" s="116"/>
      <c r="W90" s="116"/>
      <c r="X90" s="116"/>
    </row>
    <row r="91">
      <c r="A91" s="116"/>
      <c r="B91" s="116"/>
      <c r="C91" s="287"/>
      <c r="D91" s="238"/>
      <c r="E91" s="116"/>
      <c r="F91" s="116"/>
      <c r="G91" s="129"/>
      <c r="H91" s="149"/>
      <c r="I91" s="116"/>
      <c r="J91" s="116"/>
      <c r="K91" s="116"/>
      <c r="L91" s="116"/>
      <c r="M91" s="116"/>
      <c r="N91" s="116"/>
      <c r="O91" s="116"/>
      <c r="P91" s="116"/>
      <c r="Q91" s="116"/>
      <c r="R91" s="116"/>
      <c r="S91" s="116"/>
      <c r="T91" s="116"/>
      <c r="U91" s="116"/>
      <c r="V91" s="116"/>
      <c r="W91" s="116"/>
      <c r="X91" s="116"/>
    </row>
    <row r="92">
      <c r="A92" s="116"/>
      <c r="B92" s="116"/>
      <c r="C92" s="287"/>
      <c r="D92" s="238"/>
      <c r="E92" s="116"/>
      <c r="F92" s="116"/>
      <c r="G92" s="129"/>
      <c r="H92" s="149"/>
      <c r="I92" s="116"/>
      <c r="J92" s="116"/>
      <c r="K92" s="116"/>
      <c r="L92" s="116"/>
      <c r="M92" s="116"/>
      <c r="N92" s="116"/>
      <c r="O92" s="116"/>
      <c r="P92" s="116"/>
      <c r="Q92" s="116"/>
      <c r="R92" s="116"/>
      <c r="S92" s="116"/>
      <c r="T92" s="116"/>
      <c r="U92" s="116"/>
      <c r="V92" s="116"/>
      <c r="W92" s="116"/>
      <c r="X92" s="116"/>
    </row>
    <row r="93">
      <c r="A93" s="116"/>
      <c r="B93" s="116"/>
      <c r="C93" s="287"/>
      <c r="D93" s="238"/>
      <c r="E93" s="116"/>
      <c r="F93" s="116"/>
      <c r="G93" s="129"/>
      <c r="H93" s="149"/>
      <c r="I93" s="116"/>
      <c r="J93" s="116"/>
      <c r="K93" s="116"/>
      <c r="L93" s="116"/>
      <c r="M93" s="116"/>
      <c r="N93" s="116"/>
      <c r="O93" s="116"/>
      <c r="P93" s="116"/>
      <c r="Q93" s="116"/>
      <c r="R93" s="116"/>
      <c r="S93" s="116"/>
      <c r="T93" s="116"/>
      <c r="U93" s="116"/>
      <c r="V93" s="116"/>
      <c r="W93" s="116"/>
      <c r="X93" s="116"/>
    </row>
    <row r="94">
      <c r="A94" s="116"/>
      <c r="B94" s="116"/>
      <c r="C94" s="287"/>
      <c r="D94" s="238"/>
      <c r="E94" s="116"/>
      <c r="F94" s="116"/>
      <c r="G94" s="129"/>
      <c r="H94" s="149"/>
      <c r="I94" s="116"/>
      <c r="J94" s="116"/>
      <c r="K94" s="116"/>
      <c r="L94" s="116"/>
      <c r="M94" s="116"/>
      <c r="N94" s="116"/>
      <c r="O94" s="116"/>
      <c r="P94" s="116"/>
      <c r="Q94" s="116"/>
      <c r="R94" s="116"/>
      <c r="S94" s="116"/>
      <c r="T94" s="116"/>
      <c r="U94" s="116"/>
      <c r="V94" s="116"/>
      <c r="W94" s="116"/>
      <c r="X94" s="116"/>
    </row>
    <row r="95">
      <c r="A95" s="116"/>
      <c r="B95" s="116"/>
      <c r="C95" s="287"/>
      <c r="D95" s="238"/>
      <c r="E95" s="116"/>
      <c r="F95" s="116"/>
      <c r="G95" s="129"/>
      <c r="H95" s="149"/>
      <c r="I95" s="116"/>
      <c r="J95" s="116"/>
      <c r="K95" s="116"/>
      <c r="L95" s="116"/>
      <c r="M95" s="116"/>
      <c r="N95" s="116"/>
      <c r="O95" s="116"/>
      <c r="P95" s="116"/>
      <c r="Q95" s="116"/>
      <c r="R95" s="116"/>
      <c r="S95" s="116"/>
      <c r="T95" s="116"/>
      <c r="U95" s="116"/>
      <c r="V95" s="116"/>
      <c r="W95" s="116"/>
      <c r="X95" s="116"/>
    </row>
    <row r="96">
      <c r="A96" s="116"/>
      <c r="B96" s="116"/>
      <c r="C96" s="287"/>
      <c r="D96" s="238"/>
      <c r="E96" s="116"/>
      <c r="F96" s="116"/>
      <c r="G96" s="129"/>
      <c r="H96" s="149"/>
      <c r="I96" s="116"/>
      <c r="J96" s="116"/>
      <c r="K96" s="116"/>
      <c r="L96" s="116"/>
      <c r="M96" s="116"/>
      <c r="N96" s="116"/>
      <c r="O96" s="116"/>
      <c r="P96" s="116"/>
      <c r="Q96" s="116"/>
      <c r="R96" s="116"/>
      <c r="S96" s="116"/>
      <c r="T96" s="116"/>
      <c r="U96" s="116"/>
      <c r="V96" s="116"/>
      <c r="W96" s="116"/>
      <c r="X96" s="116"/>
    </row>
    <row r="97">
      <c r="A97" s="116"/>
      <c r="B97" s="116"/>
      <c r="C97" s="287"/>
      <c r="D97" s="238"/>
      <c r="E97" s="116"/>
      <c r="F97" s="116"/>
      <c r="G97" s="129"/>
      <c r="H97" s="149"/>
      <c r="I97" s="116"/>
      <c r="J97" s="116"/>
      <c r="K97" s="116"/>
      <c r="L97" s="116"/>
      <c r="M97" s="116"/>
      <c r="N97" s="116"/>
      <c r="O97" s="116"/>
      <c r="P97" s="116"/>
      <c r="Q97" s="116"/>
      <c r="R97" s="116"/>
      <c r="S97" s="116"/>
      <c r="T97" s="116"/>
      <c r="U97" s="116"/>
      <c r="V97" s="116"/>
      <c r="W97" s="116"/>
      <c r="X97" s="116"/>
    </row>
    <row r="98">
      <c r="A98" s="116"/>
      <c r="B98" s="116"/>
      <c r="C98" s="287"/>
      <c r="D98" s="238"/>
      <c r="E98" s="116"/>
      <c r="F98" s="116"/>
      <c r="G98" s="129"/>
      <c r="H98" s="149"/>
      <c r="I98" s="116"/>
      <c r="J98" s="116"/>
      <c r="K98" s="116"/>
      <c r="L98" s="116"/>
      <c r="M98" s="116"/>
      <c r="N98" s="116"/>
      <c r="O98" s="116"/>
      <c r="P98" s="116"/>
      <c r="Q98" s="116"/>
      <c r="R98" s="116"/>
      <c r="S98" s="116"/>
      <c r="T98" s="116"/>
      <c r="U98" s="116"/>
      <c r="V98" s="116"/>
      <c r="W98" s="116"/>
      <c r="X98" s="116"/>
    </row>
    <row r="99">
      <c r="A99" s="116"/>
      <c r="B99" s="116"/>
      <c r="C99" s="287"/>
      <c r="D99" s="238"/>
      <c r="E99" s="116"/>
      <c r="F99" s="116"/>
      <c r="G99" s="129"/>
      <c r="H99" s="149"/>
      <c r="I99" s="116"/>
      <c r="J99" s="116"/>
      <c r="K99" s="116"/>
      <c r="L99" s="116"/>
      <c r="M99" s="116"/>
      <c r="N99" s="116"/>
      <c r="O99" s="116"/>
      <c r="P99" s="116"/>
      <c r="Q99" s="116"/>
      <c r="R99" s="116"/>
      <c r="S99" s="116"/>
      <c r="T99" s="116"/>
      <c r="U99" s="116"/>
      <c r="V99" s="116"/>
      <c r="W99" s="116"/>
      <c r="X99" s="116"/>
    </row>
    <row r="100">
      <c r="A100" s="116"/>
      <c r="B100" s="116"/>
      <c r="C100" s="287"/>
      <c r="D100" s="238"/>
      <c r="E100" s="116"/>
      <c r="F100" s="116"/>
      <c r="G100" s="129"/>
      <c r="H100" s="149"/>
      <c r="I100" s="116"/>
      <c r="J100" s="116"/>
      <c r="K100" s="116"/>
      <c r="L100" s="116"/>
      <c r="M100" s="116"/>
      <c r="N100" s="116"/>
      <c r="O100" s="116"/>
      <c r="P100" s="116"/>
      <c r="Q100" s="116"/>
      <c r="R100" s="116"/>
      <c r="S100" s="116"/>
      <c r="T100" s="116"/>
      <c r="U100" s="116"/>
      <c r="V100" s="116"/>
      <c r="W100" s="116"/>
      <c r="X100" s="116"/>
    </row>
    <row r="101">
      <c r="A101" s="116"/>
      <c r="B101" s="116"/>
      <c r="C101" s="287"/>
      <c r="D101" s="238"/>
      <c r="E101" s="116"/>
      <c r="F101" s="116"/>
      <c r="G101" s="129"/>
      <c r="H101" s="149"/>
      <c r="I101" s="116"/>
      <c r="J101" s="116"/>
      <c r="K101" s="116"/>
      <c r="L101" s="116"/>
      <c r="M101" s="116"/>
      <c r="N101" s="116"/>
      <c r="O101" s="116"/>
      <c r="P101" s="116"/>
      <c r="Q101" s="116"/>
      <c r="R101" s="116"/>
      <c r="S101" s="116"/>
      <c r="T101" s="116"/>
      <c r="U101" s="116"/>
      <c r="V101" s="116"/>
      <c r="W101" s="116"/>
      <c r="X101" s="116"/>
    </row>
    <row r="102">
      <c r="A102" s="116"/>
      <c r="B102" s="116"/>
      <c r="C102" s="287"/>
      <c r="D102" s="238"/>
      <c r="E102" s="116"/>
      <c r="F102" s="116"/>
      <c r="G102" s="129"/>
      <c r="H102" s="149"/>
      <c r="I102" s="116"/>
      <c r="J102" s="116"/>
      <c r="K102" s="116"/>
      <c r="L102" s="116"/>
      <c r="M102" s="116"/>
      <c r="N102" s="116"/>
      <c r="O102" s="116"/>
      <c r="P102" s="116"/>
      <c r="Q102" s="116"/>
      <c r="R102" s="116"/>
      <c r="S102" s="116"/>
      <c r="T102" s="116"/>
      <c r="U102" s="116"/>
      <c r="V102" s="116"/>
      <c r="W102" s="116"/>
      <c r="X102" s="116"/>
    </row>
    <row r="103">
      <c r="A103" s="116"/>
      <c r="B103" s="116"/>
      <c r="C103" s="287"/>
      <c r="D103" s="238"/>
      <c r="E103" s="116"/>
      <c r="F103" s="116"/>
      <c r="G103" s="129"/>
      <c r="H103" s="149"/>
      <c r="I103" s="116"/>
      <c r="J103" s="116"/>
      <c r="K103" s="116"/>
      <c r="L103" s="116"/>
      <c r="M103" s="116"/>
      <c r="N103" s="116"/>
      <c r="O103" s="116"/>
      <c r="P103" s="116"/>
      <c r="Q103" s="116"/>
      <c r="R103" s="116"/>
      <c r="S103" s="116"/>
      <c r="T103" s="116"/>
      <c r="U103" s="116"/>
      <c r="V103" s="116"/>
      <c r="W103" s="116"/>
      <c r="X103" s="116"/>
    </row>
    <row r="104">
      <c r="A104" s="116"/>
      <c r="B104" s="116"/>
      <c r="C104" s="287"/>
      <c r="D104" s="238"/>
      <c r="E104" s="116"/>
      <c r="F104" s="116"/>
      <c r="G104" s="129"/>
      <c r="H104" s="149"/>
      <c r="I104" s="116"/>
      <c r="J104" s="116"/>
      <c r="K104" s="116"/>
      <c r="L104" s="116"/>
      <c r="M104" s="116"/>
      <c r="N104" s="116"/>
      <c r="O104" s="116"/>
      <c r="P104" s="116"/>
      <c r="Q104" s="116"/>
      <c r="R104" s="116"/>
      <c r="S104" s="116"/>
      <c r="T104" s="116"/>
      <c r="U104" s="116"/>
      <c r="V104" s="116"/>
      <c r="W104" s="116"/>
      <c r="X104" s="116"/>
    </row>
    <row r="105">
      <c r="A105" s="116"/>
      <c r="B105" s="116"/>
      <c r="C105" s="287"/>
      <c r="D105" s="238"/>
      <c r="E105" s="116"/>
      <c r="F105" s="116"/>
      <c r="G105" s="129"/>
      <c r="H105" s="149"/>
      <c r="I105" s="116"/>
      <c r="J105" s="116"/>
      <c r="K105" s="116"/>
      <c r="L105" s="116"/>
      <c r="M105" s="116"/>
      <c r="N105" s="116"/>
      <c r="O105" s="116"/>
      <c r="P105" s="116"/>
      <c r="Q105" s="116"/>
      <c r="R105" s="116"/>
      <c r="S105" s="116"/>
      <c r="T105" s="116"/>
      <c r="U105" s="116"/>
      <c r="V105" s="116"/>
      <c r="W105" s="116"/>
      <c r="X105" s="116"/>
    </row>
    <row r="106">
      <c r="A106" s="116"/>
      <c r="B106" s="116"/>
      <c r="C106" s="287"/>
      <c r="D106" s="238"/>
      <c r="E106" s="116"/>
      <c r="F106" s="116"/>
      <c r="G106" s="129"/>
      <c r="H106" s="149"/>
      <c r="I106" s="116"/>
      <c r="J106" s="116"/>
      <c r="K106" s="116"/>
      <c r="L106" s="116"/>
      <c r="M106" s="116"/>
      <c r="N106" s="116"/>
      <c r="O106" s="116"/>
      <c r="P106" s="116"/>
      <c r="Q106" s="116"/>
      <c r="R106" s="116"/>
      <c r="S106" s="116"/>
      <c r="T106" s="116"/>
      <c r="U106" s="116"/>
      <c r="V106" s="116"/>
      <c r="W106" s="116"/>
      <c r="X106" s="116"/>
    </row>
    <row r="107">
      <c r="A107" s="116"/>
      <c r="B107" s="116"/>
      <c r="C107" s="287"/>
      <c r="D107" s="238"/>
      <c r="E107" s="116"/>
      <c r="F107" s="116"/>
      <c r="G107" s="129"/>
      <c r="H107" s="149"/>
      <c r="I107" s="116"/>
      <c r="J107" s="116"/>
      <c r="K107" s="116"/>
      <c r="L107" s="116"/>
      <c r="M107" s="116"/>
      <c r="N107" s="116"/>
      <c r="O107" s="116"/>
      <c r="P107" s="116"/>
      <c r="Q107" s="116"/>
      <c r="R107" s="116"/>
      <c r="S107" s="116"/>
      <c r="T107" s="116"/>
      <c r="U107" s="116"/>
      <c r="V107" s="116"/>
      <c r="W107" s="116"/>
      <c r="X107" s="116"/>
    </row>
    <row r="108">
      <c r="A108" s="116"/>
      <c r="B108" s="116"/>
      <c r="C108" s="287"/>
      <c r="D108" s="238"/>
      <c r="E108" s="116"/>
      <c r="F108" s="116"/>
      <c r="G108" s="129"/>
      <c r="H108" s="149"/>
      <c r="I108" s="116"/>
      <c r="J108" s="116"/>
      <c r="K108" s="116"/>
      <c r="L108" s="116"/>
      <c r="M108" s="116"/>
      <c r="N108" s="116"/>
      <c r="O108" s="116"/>
      <c r="P108" s="116"/>
      <c r="Q108" s="116"/>
      <c r="R108" s="116"/>
      <c r="S108" s="116"/>
      <c r="T108" s="116"/>
      <c r="U108" s="116"/>
      <c r="V108" s="116"/>
      <c r="W108" s="116"/>
      <c r="X108" s="116"/>
    </row>
    <row r="109">
      <c r="A109" s="116"/>
      <c r="B109" s="116"/>
      <c r="C109" s="287"/>
      <c r="D109" s="238"/>
      <c r="E109" s="116"/>
      <c r="F109" s="116"/>
      <c r="G109" s="129"/>
      <c r="H109" s="149"/>
      <c r="I109" s="116"/>
      <c r="J109" s="116"/>
      <c r="K109" s="116"/>
      <c r="L109" s="116"/>
      <c r="M109" s="116"/>
      <c r="N109" s="116"/>
      <c r="O109" s="116"/>
      <c r="P109" s="116"/>
      <c r="Q109" s="116"/>
      <c r="R109" s="116"/>
      <c r="S109" s="116"/>
      <c r="T109" s="116"/>
      <c r="U109" s="116"/>
      <c r="V109" s="116"/>
      <c r="W109" s="116"/>
      <c r="X109" s="116"/>
    </row>
    <row r="110">
      <c r="A110" s="116"/>
      <c r="B110" s="116"/>
      <c r="C110" s="287"/>
      <c r="D110" s="238"/>
      <c r="E110" s="116"/>
      <c r="F110" s="116"/>
      <c r="G110" s="129"/>
      <c r="H110" s="149"/>
      <c r="I110" s="116"/>
      <c r="J110" s="116"/>
      <c r="K110" s="116"/>
      <c r="L110" s="116"/>
      <c r="M110" s="116"/>
      <c r="N110" s="116"/>
      <c r="O110" s="116"/>
      <c r="P110" s="116"/>
      <c r="Q110" s="116"/>
      <c r="R110" s="116"/>
      <c r="S110" s="116"/>
      <c r="T110" s="116"/>
      <c r="U110" s="116"/>
      <c r="V110" s="116"/>
      <c r="W110" s="116"/>
      <c r="X110" s="116"/>
    </row>
    <row r="111">
      <c r="A111" s="116"/>
      <c r="B111" s="116"/>
      <c r="C111" s="287"/>
      <c r="D111" s="238"/>
      <c r="E111" s="116"/>
      <c r="F111" s="116"/>
      <c r="G111" s="129"/>
      <c r="H111" s="149"/>
      <c r="I111" s="116"/>
      <c r="J111" s="116"/>
      <c r="K111" s="116"/>
      <c r="L111" s="116"/>
      <c r="M111" s="116"/>
      <c r="N111" s="116"/>
      <c r="O111" s="116"/>
      <c r="P111" s="116"/>
      <c r="Q111" s="116"/>
      <c r="R111" s="116"/>
      <c r="S111" s="116"/>
      <c r="T111" s="116"/>
      <c r="U111" s="116"/>
      <c r="V111" s="116"/>
      <c r="W111" s="116"/>
      <c r="X111" s="116"/>
    </row>
    <row r="112">
      <c r="A112" s="116"/>
      <c r="B112" s="116"/>
      <c r="C112" s="287"/>
      <c r="D112" s="238"/>
      <c r="E112" s="116"/>
      <c r="F112" s="116"/>
      <c r="G112" s="129"/>
      <c r="H112" s="149"/>
      <c r="I112" s="116"/>
      <c r="J112" s="116"/>
      <c r="K112" s="116"/>
      <c r="L112" s="116"/>
      <c r="M112" s="116"/>
      <c r="N112" s="116"/>
      <c r="O112" s="116"/>
      <c r="P112" s="116"/>
      <c r="Q112" s="116"/>
      <c r="R112" s="116"/>
      <c r="S112" s="116"/>
      <c r="T112" s="116"/>
      <c r="U112" s="116"/>
      <c r="V112" s="116"/>
      <c r="W112" s="116"/>
      <c r="X112" s="116"/>
    </row>
    <row r="113">
      <c r="A113" s="116"/>
      <c r="B113" s="116"/>
      <c r="C113" s="287"/>
      <c r="D113" s="238"/>
      <c r="E113" s="116"/>
      <c r="F113" s="116"/>
      <c r="G113" s="129"/>
      <c r="H113" s="149"/>
      <c r="I113" s="116"/>
      <c r="J113" s="116"/>
      <c r="K113" s="116"/>
      <c r="L113" s="116"/>
      <c r="M113" s="116"/>
      <c r="N113" s="116"/>
      <c r="O113" s="116"/>
      <c r="P113" s="116"/>
      <c r="Q113" s="116"/>
      <c r="R113" s="116"/>
      <c r="S113" s="116"/>
      <c r="T113" s="116"/>
      <c r="U113" s="116"/>
      <c r="V113" s="116"/>
      <c r="W113" s="116"/>
      <c r="X113" s="116"/>
    </row>
    <row r="114">
      <c r="A114" s="116"/>
      <c r="B114" s="116"/>
      <c r="C114" s="287"/>
      <c r="D114" s="238"/>
      <c r="E114" s="116"/>
      <c r="F114" s="116"/>
      <c r="G114" s="129"/>
      <c r="H114" s="149"/>
      <c r="I114" s="116"/>
      <c r="J114" s="116"/>
      <c r="K114" s="116"/>
      <c r="L114" s="116"/>
      <c r="M114" s="116"/>
      <c r="N114" s="116"/>
      <c r="O114" s="116"/>
      <c r="P114" s="116"/>
      <c r="Q114" s="116"/>
      <c r="R114" s="116"/>
      <c r="S114" s="116"/>
      <c r="T114" s="116"/>
      <c r="U114" s="116"/>
      <c r="V114" s="116"/>
      <c r="W114" s="116"/>
      <c r="X114" s="116"/>
    </row>
    <row r="115">
      <c r="A115" s="116"/>
      <c r="B115" s="116"/>
      <c r="C115" s="287"/>
      <c r="D115" s="238"/>
      <c r="E115" s="116"/>
      <c r="F115" s="116"/>
      <c r="G115" s="129"/>
      <c r="H115" s="149"/>
      <c r="I115" s="116"/>
      <c r="J115" s="116"/>
      <c r="K115" s="116"/>
      <c r="L115" s="116"/>
      <c r="M115" s="116"/>
      <c r="N115" s="116"/>
      <c r="O115" s="116"/>
      <c r="P115" s="116"/>
      <c r="Q115" s="116"/>
      <c r="R115" s="116"/>
      <c r="S115" s="116"/>
      <c r="T115" s="116"/>
      <c r="U115" s="116"/>
      <c r="V115" s="116"/>
      <c r="W115" s="116"/>
      <c r="X115" s="116"/>
    </row>
    <row r="116">
      <c r="A116" s="116"/>
      <c r="B116" s="116"/>
      <c r="C116" s="287"/>
      <c r="D116" s="238"/>
      <c r="E116" s="116"/>
      <c r="F116" s="116"/>
      <c r="G116" s="129"/>
      <c r="H116" s="149"/>
      <c r="I116" s="116"/>
      <c r="J116" s="116"/>
      <c r="K116" s="116"/>
      <c r="L116" s="116"/>
      <c r="M116" s="116"/>
      <c r="N116" s="116"/>
      <c r="O116" s="116"/>
      <c r="P116" s="116"/>
      <c r="Q116" s="116"/>
      <c r="R116" s="116"/>
      <c r="S116" s="116"/>
      <c r="T116" s="116"/>
      <c r="U116" s="116"/>
      <c r="V116" s="116"/>
      <c r="W116" s="116"/>
      <c r="X116" s="116"/>
    </row>
    <row r="117">
      <c r="A117" s="116"/>
      <c r="B117" s="116"/>
      <c r="C117" s="287"/>
      <c r="D117" s="238"/>
      <c r="E117" s="116"/>
      <c r="F117" s="116"/>
      <c r="G117" s="129"/>
      <c r="H117" s="149"/>
      <c r="I117" s="116"/>
      <c r="J117" s="116"/>
      <c r="K117" s="116"/>
      <c r="L117" s="116"/>
      <c r="M117" s="116"/>
      <c r="N117" s="116"/>
      <c r="O117" s="116"/>
      <c r="P117" s="116"/>
      <c r="Q117" s="116"/>
      <c r="R117" s="116"/>
      <c r="S117" s="116"/>
      <c r="T117" s="116"/>
      <c r="U117" s="116"/>
      <c r="V117" s="116"/>
      <c r="W117" s="116"/>
      <c r="X117" s="116"/>
    </row>
    <row r="118">
      <c r="A118" s="116"/>
      <c r="B118" s="116"/>
      <c r="C118" s="287"/>
      <c r="D118" s="238"/>
      <c r="E118" s="116"/>
      <c r="F118" s="116"/>
      <c r="G118" s="129"/>
      <c r="H118" s="149"/>
      <c r="I118" s="116"/>
      <c r="J118" s="116"/>
      <c r="K118" s="116"/>
      <c r="L118" s="116"/>
      <c r="M118" s="116"/>
      <c r="N118" s="116"/>
      <c r="O118" s="116"/>
      <c r="P118" s="116"/>
      <c r="Q118" s="116"/>
      <c r="R118" s="116"/>
      <c r="S118" s="116"/>
      <c r="T118" s="116"/>
      <c r="U118" s="116"/>
      <c r="V118" s="116"/>
      <c r="W118" s="116"/>
      <c r="X118" s="116"/>
    </row>
    <row r="119">
      <c r="A119" s="116"/>
      <c r="B119" s="116"/>
      <c r="C119" s="287"/>
      <c r="D119" s="238"/>
      <c r="E119" s="116"/>
      <c r="F119" s="116"/>
      <c r="G119" s="129"/>
      <c r="H119" s="149"/>
      <c r="I119" s="116"/>
      <c r="J119" s="116"/>
      <c r="K119" s="116"/>
      <c r="L119" s="116"/>
      <c r="M119" s="116"/>
      <c r="N119" s="116"/>
      <c r="O119" s="116"/>
      <c r="P119" s="116"/>
      <c r="Q119" s="116"/>
      <c r="R119" s="116"/>
      <c r="S119" s="116"/>
      <c r="T119" s="116"/>
      <c r="U119" s="116"/>
      <c r="V119" s="116"/>
      <c r="W119" s="116"/>
      <c r="X119" s="116"/>
    </row>
    <row r="120">
      <c r="A120" s="116"/>
      <c r="B120" s="116"/>
      <c r="C120" s="287"/>
      <c r="D120" s="238"/>
      <c r="E120" s="116"/>
      <c r="F120" s="116"/>
      <c r="G120" s="129"/>
      <c r="H120" s="149"/>
      <c r="I120" s="116"/>
      <c r="J120" s="116"/>
      <c r="K120" s="116"/>
      <c r="L120" s="116"/>
      <c r="M120" s="116"/>
      <c r="N120" s="116"/>
      <c r="O120" s="116"/>
      <c r="P120" s="116"/>
      <c r="Q120" s="116"/>
      <c r="R120" s="116"/>
      <c r="S120" s="116"/>
      <c r="T120" s="116"/>
      <c r="U120" s="116"/>
      <c r="V120" s="116"/>
      <c r="W120" s="116"/>
      <c r="X120" s="116"/>
    </row>
    <row r="121">
      <c r="A121" s="116"/>
      <c r="B121" s="116"/>
      <c r="C121" s="287"/>
      <c r="D121" s="238"/>
      <c r="E121" s="116"/>
      <c r="F121" s="116"/>
      <c r="G121" s="129"/>
      <c r="H121" s="149"/>
      <c r="I121" s="116"/>
      <c r="J121" s="116"/>
      <c r="K121" s="116"/>
      <c r="L121" s="116"/>
      <c r="M121" s="116"/>
      <c r="N121" s="116"/>
      <c r="O121" s="116"/>
      <c r="P121" s="116"/>
      <c r="Q121" s="116"/>
      <c r="R121" s="116"/>
      <c r="S121" s="116"/>
      <c r="T121" s="116"/>
      <c r="U121" s="116"/>
      <c r="V121" s="116"/>
      <c r="W121" s="116"/>
      <c r="X121" s="116"/>
    </row>
    <row r="122">
      <c r="A122" s="116"/>
      <c r="B122" s="116"/>
      <c r="C122" s="287"/>
      <c r="D122" s="238"/>
      <c r="E122" s="116"/>
      <c r="F122" s="116"/>
      <c r="G122" s="129"/>
      <c r="H122" s="149"/>
      <c r="I122" s="116"/>
      <c r="J122" s="116"/>
      <c r="K122" s="116"/>
      <c r="L122" s="116"/>
      <c r="M122" s="116"/>
      <c r="N122" s="116"/>
      <c r="O122" s="116"/>
      <c r="P122" s="116"/>
      <c r="Q122" s="116"/>
      <c r="R122" s="116"/>
      <c r="S122" s="116"/>
      <c r="T122" s="116"/>
      <c r="U122" s="116"/>
      <c r="V122" s="116"/>
      <c r="W122" s="116"/>
      <c r="X122" s="116"/>
    </row>
    <row r="123">
      <c r="A123" s="116"/>
      <c r="B123" s="116"/>
      <c r="C123" s="287"/>
      <c r="D123" s="238"/>
      <c r="E123" s="116"/>
      <c r="F123" s="116"/>
      <c r="G123" s="129"/>
      <c r="H123" s="149"/>
      <c r="I123" s="116"/>
      <c r="J123" s="116"/>
      <c r="K123" s="116"/>
      <c r="L123" s="116"/>
      <c r="M123" s="116"/>
      <c r="N123" s="116"/>
      <c r="O123" s="116"/>
      <c r="P123" s="116"/>
      <c r="Q123" s="116"/>
      <c r="R123" s="116"/>
      <c r="S123" s="116"/>
      <c r="T123" s="116"/>
      <c r="U123" s="116"/>
      <c r="V123" s="116"/>
      <c r="W123" s="116"/>
      <c r="X123" s="116"/>
    </row>
    <row r="124">
      <c r="A124" s="116"/>
      <c r="B124" s="116"/>
      <c r="C124" s="287"/>
      <c r="D124" s="238"/>
      <c r="E124" s="116"/>
      <c r="F124" s="116"/>
      <c r="G124" s="129"/>
      <c r="H124" s="149"/>
      <c r="I124" s="116"/>
      <c r="J124" s="116"/>
      <c r="K124" s="116"/>
      <c r="L124" s="116"/>
      <c r="M124" s="116"/>
      <c r="N124" s="116"/>
      <c r="O124" s="116"/>
      <c r="P124" s="116"/>
      <c r="Q124" s="116"/>
      <c r="R124" s="116"/>
      <c r="S124" s="116"/>
      <c r="T124" s="116"/>
      <c r="U124" s="116"/>
      <c r="V124" s="116"/>
      <c r="W124" s="116"/>
      <c r="X124" s="116"/>
    </row>
    <row r="125">
      <c r="A125" s="116"/>
      <c r="B125" s="116"/>
      <c r="C125" s="287"/>
      <c r="D125" s="238"/>
      <c r="E125" s="116"/>
      <c r="F125" s="116"/>
      <c r="G125" s="129"/>
      <c r="H125" s="149"/>
      <c r="I125" s="116"/>
      <c r="J125" s="116"/>
      <c r="K125" s="116"/>
      <c r="L125" s="116"/>
      <c r="M125" s="116"/>
      <c r="N125" s="116"/>
      <c r="O125" s="116"/>
      <c r="P125" s="116"/>
      <c r="Q125" s="116"/>
      <c r="R125" s="116"/>
      <c r="S125" s="116"/>
      <c r="T125" s="116"/>
      <c r="U125" s="116"/>
      <c r="V125" s="116"/>
      <c r="W125" s="116"/>
      <c r="X125" s="116"/>
    </row>
    <row r="126">
      <c r="A126" s="116"/>
      <c r="B126" s="116"/>
      <c r="C126" s="287"/>
      <c r="D126" s="238"/>
      <c r="E126" s="116"/>
      <c r="F126" s="116"/>
      <c r="G126" s="129"/>
      <c r="H126" s="149"/>
      <c r="I126" s="116"/>
      <c r="J126" s="116"/>
      <c r="K126" s="116"/>
      <c r="L126" s="116"/>
      <c r="M126" s="116"/>
      <c r="N126" s="116"/>
      <c r="O126" s="116"/>
      <c r="P126" s="116"/>
      <c r="Q126" s="116"/>
      <c r="R126" s="116"/>
      <c r="S126" s="116"/>
      <c r="T126" s="116"/>
      <c r="U126" s="116"/>
      <c r="V126" s="116"/>
      <c r="W126" s="116"/>
      <c r="X126" s="116"/>
    </row>
    <row r="127">
      <c r="A127" s="116"/>
      <c r="B127" s="116"/>
      <c r="C127" s="287"/>
      <c r="D127" s="238"/>
      <c r="E127" s="116"/>
      <c r="F127" s="116"/>
      <c r="G127" s="129"/>
      <c r="H127" s="149"/>
      <c r="I127" s="116"/>
      <c r="J127" s="116"/>
      <c r="K127" s="116"/>
      <c r="L127" s="116"/>
      <c r="M127" s="116"/>
      <c r="N127" s="116"/>
      <c r="O127" s="116"/>
      <c r="P127" s="116"/>
      <c r="Q127" s="116"/>
      <c r="R127" s="116"/>
      <c r="S127" s="116"/>
      <c r="T127" s="116"/>
      <c r="U127" s="116"/>
      <c r="V127" s="116"/>
      <c r="W127" s="116"/>
      <c r="X127" s="116"/>
    </row>
    <row r="128">
      <c r="A128" s="116"/>
      <c r="B128" s="116"/>
      <c r="C128" s="287"/>
      <c r="D128" s="238"/>
      <c r="E128" s="116"/>
      <c r="F128" s="116"/>
      <c r="G128" s="129"/>
      <c r="H128" s="149"/>
      <c r="I128" s="116"/>
      <c r="J128" s="116"/>
      <c r="K128" s="116"/>
      <c r="L128" s="116"/>
      <c r="M128" s="116"/>
      <c r="N128" s="116"/>
      <c r="O128" s="116"/>
      <c r="P128" s="116"/>
      <c r="Q128" s="116"/>
      <c r="R128" s="116"/>
      <c r="S128" s="116"/>
      <c r="T128" s="116"/>
      <c r="U128" s="116"/>
      <c r="V128" s="116"/>
      <c r="W128" s="116"/>
      <c r="X128" s="116"/>
    </row>
    <row r="129">
      <c r="A129" s="116"/>
      <c r="B129" s="116"/>
      <c r="C129" s="287"/>
      <c r="D129" s="238"/>
      <c r="E129" s="116"/>
      <c r="F129" s="116"/>
      <c r="G129" s="129"/>
      <c r="H129" s="149"/>
      <c r="I129" s="116"/>
      <c r="J129" s="116"/>
      <c r="K129" s="116"/>
      <c r="L129" s="116"/>
      <c r="M129" s="116"/>
      <c r="N129" s="116"/>
      <c r="O129" s="116"/>
      <c r="P129" s="116"/>
      <c r="Q129" s="116"/>
      <c r="R129" s="116"/>
      <c r="S129" s="116"/>
      <c r="T129" s="116"/>
      <c r="U129" s="116"/>
      <c r="V129" s="116"/>
      <c r="W129" s="116"/>
      <c r="X129" s="116"/>
    </row>
    <row r="130">
      <c r="A130" s="116"/>
      <c r="B130" s="116"/>
      <c r="C130" s="287"/>
      <c r="D130" s="238"/>
      <c r="E130" s="116"/>
      <c r="F130" s="116"/>
      <c r="G130" s="129"/>
      <c r="H130" s="149"/>
      <c r="I130" s="116"/>
      <c r="J130" s="116"/>
      <c r="K130" s="116"/>
      <c r="L130" s="116"/>
      <c r="M130" s="116"/>
      <c r="N130" s="116"/>
      <c r="O130" s="116"/>
      <c r="P130" s="116"/>
      <c r="Q130" s="116"/>
      <c r="R130" s="116"/>
      <c r="S130" s="116"/>
      <c r="T130" s="116"/>
      <c r="U130" s="116"/>
      <c r="V130" s="116"/>
      <c r="W130" s="116"/>
      <c r="X130" s="116"/>
    </row>
    <row r="131">
      <c r="A131" s="116"/>
      <c r="B131" s="116"/>
      <c r="C131" s="287"/>
      <c r="D131" s="238"/>
      <c r="E131" s="116"/>
      <c r="F131" s="116"/>
      <c r="G131" s="129"/>
      <c r="H131" s="149"/>
      <c r="I131" s="116"/>
      <c r="J131" s="116"/>
      <c r="K131" s="116"/>
      <c r="L131" s="116"/>
      <c r="M131" s="116"/>
      <c r="N131" s="116"/>
      <c r="O131" s="116"/>
      <c r="P131" s="116"/>
      <c r="Q131" s="116"/>
      <c r="R131" s="116"/>
      <c r="S131" s="116"/>
      <c r="T131" s="116"/>
      <c r="U131" s="116"/>
      <c r="V131" s="116"/>
      <c r="W131" s="116"/>
      <c r="X131" s="116"/>
    </row>
    <row r="132">
      <c r="A132" s="116"/>
      <c r="B132" s="116"/>
      <c r="C132" s="287"/>
      <c r="D132" s="238"/>
      <c r="E132" s="116"/>
      <c r="F132" s="116"/>
      <c r="G132" s="129"/>
      <c r="H132" s="149"/>
      <c r="I132" s="116"/>
      <c r="J132" s="116"/>
      <c r="K132" s="116"/>
      <c r="L132" s="116"/>
      <c r="M132" s="116"/>
      <c r="N132" s="116"/>
      <c r="O132" s="116"/>
      <c r="P132" s="116"/>
      <c r="Q132" s="116"/>
      <c r="R132" s="116"/>
      <c r="S132" s="116"/>
      <c r="T132" s="116"/>
      <c r="U132" s="116"/>
      <c r="V132" s="116"/>
      <c r="W132" s="116"/>
      <c r="X132" s="116"/>
    </row>
    <row r="133">
      <c r="A133" s="116"/>
      <c r="B133" s="116"/>
      <c r="C133" s="287"/>
      <c r="D133" s="238"/>
      <c r="E133" s="116"/>
      <c r="F133" s="116"/>
      <c r="G133" s="129"/>
      <c r="H133" s="149"/>
      <c r="I133" s="116"/>
      <c r="J133" s="116"/>
      <c r="K133" s="116"/>
      <c r="L133" s="116"/>
      <c r="M133" s="116"/>
      <c r="N133" s="116"/>
      <c r="O133" s="116"/>
      <c r="P133" s="116"/>
      <c r="Q133" s="116"/>
      <c r="R133" s="116"/>
      <c r="S133" s="116"/>
      <c r="T133" s="116"/>
      <c r="U133" s="116"/>
      <c r="V133" s="116"/>
      <c r="W133" s="116"/>
      <c r="X133" s="116"/>
    </row>
    <row r="134">
      <c r="A134" s="116"/>
      <c r="B134" s="116"/>
      <c r="C134" s="287"/>
      <c r="D134" s="238"/>
      <c r="E134" s="116"/>
      <c r="F134" s="116"/>
      <c r="G134" s="129"/>
      <c r="H134" s="149"/>
      <c r="I134" s="116"/>
      <c r="J134" s="116"/>
      <c r="K134" s="116"/>
      <c r="L134" s="116"/>
      <c r="M134" s="116"/>
      <c r="N134" s="116"/>
      <c r="O134" s="116"/>
      <c r="P134" s="116"/>
      <c r="Q134" s="116"/>
      <c r="R134" s="116"/>
      <c r="S134" s="116"/>
      <c r="T134" s="116"/>
      <c r="U134" s="116"/>
      <c r="V134" s="116"/>
      <c r="W134" s="116"/>
      <c r="X134" s="116"/>
    </row>
    <row r="135">
      <c r="A135" s="116"/>
      <c r="B135" s="116"/>
      <c r="C135" s="287"/>
      <c r="D135" s="238"/>
      <c r="E135" s="116"/>
      <c r="F135" s="116"/>
      <c r="G135" s="129"/>
      <c r="H135" s="149"/>
      <c r="I135" s="116"/>
      <c r="J135" s="116"/>
      <c r="K135" s="116"/>
      <c r="L135" s="116"/>
      <c r="M135" s="116"/>
      <c r="N135" s="116"/>
      <c r="O135" s="116"/>
      <c r="P135" s="116"/>
      <c r="Q135" s="116"/>
      <c r="R135" s="116"/>
      <c r="S135" s="116"/>
      <c r="T135" s="116"/>
      <c r="U135" s="116"/>
      <c r="V135" s="116"/>
      <c r="W135" s="116"/>
      <c r="X135" s="116"/>
    </row>
    <row r="136">
      <c r="A136" s="116"/>
      <c r="B136" s="116"/>
      <c r="C136" s="287"/>
      <c r="D136" s="238"/>
      <c r="E136" s="116"/>
      <c r="F136" s="116"/>
      <c r="G136" s="129"/>
      <c r="H136" s="149"/>
      <c r="I136" s="116"/>
      <c r="J136" s="116"/>
      <c r="K136" s="116"/>
      <c r="L136" s="116"/>
      <c r="M136" s="116"/>
      <c r="N136" s="116"/>
      <c r="O136" s="116"/>
      <c r="P136" s="116"/>
      <c r="Q136" s="116"/>
      <c r="R136" s="116"/>
      <c r="S136" s="116"/>
      <c r="T136" s="116"/>
      <c r="U136" s="116"/>
      <c r="V136" s="116"/>
      <c r="W136" s="116"/>
      <c r="X136" s="116"/>
    </row>
    <row r="137">
      <c r="A137" s="116"/>
      <c r="B137" s="116"/>
      <c r="C137" s="287"/>
      <c r="D137" s="238"/>
      <c r="E137" s="116"/>
      <c r="F137" s="116"/>
      <c r="G137" s="129"/>
      <c r="H137" s="149"/>
      <c r="I137" s="116"/>
      <c r="J137" s="116"/>
      <c r="K137" s="116"/>
      <c r="L137" s="116"/>
      <c r="M137" s="116"/>
      <c r="N137" s="116"/>
      <c r="O137" s="116"/>
      <c r="P137" s="116"/>
      <c r="Q137" s="116"/>
      <c r="R137" s="116"/>
      <c r="S137" s="116"/>
      <c r="T137" s="116"/>
      <c r="U137" s="116"/>
      <c r="V137" s="116"/>
      <c r="W137" s="116"/>
      <c r="X137" s="116"/>
    </row>
    <row r="138">
      <c r="A138" s="116"/>
      <c r="B138" s="116"/>
      <c r="C138" s="287"/>
      <c r="D138" s="238"/>
      <c r="E138" s="116"/>
      <c r="F138" s="116"/>
      <c r="G138" s="129"/>
      <c r="H138" s="149"/>
      <c r="I138" s="116"/>
      <c r="J138" s="116"/>
      <c r="K138" s="116"/>
      <c r="L138" s="116"/>
      <c r="M138" s="116"/>
      <c r="N138" s="116"/>
      <c r="O138" s="116"/>
      <c r="P138" s="116"/>
      <c r="Q138" s="116"/>
      <c r="R138" s="116"/>
      <c r="S138" s="116"/>
      <c r="T138" s="116"/>
      <c r="U138" s="116"/>
      <c r="V138" s="116"/>
      <c r="W138" s="116"/>
      <c r="X138" s="116"/>
    </row>
    <row r="139">
      <c r="A139" s="116"/>
      <c r="B139" s="116"/>
      <c r="C139" s="287"/>
      <c r="D139" s="238"/>
      <c r="E139" s="116"/>
      <c r="F139" s="116"/>
      <c r="G139" s="129"/>
      <c r="H139" s="149"/>
      <c r="I139" s="116"/>
      <c r="J139" s="116"/>
      <c r="K139" s="116"/>
      <c r="L139" s="116"/>
      <c r="M139" s="116"/>
      <c r="N139" s="116"/>
      <c r="O139" s="116"/>
      <c r="P139" s="116"/>
      <c r="Q139" s="116"/>
      <c r="R139" s="116"/>
      <c r="S139" s="116"/>
      <c r="T139" s="116"/>
      <c r="U139" s="116"/>
      <c r="V139" s="116"/>
      <c r="W139" s="116"/>
      <c r="X139" s="116"/>
    </row>
    <row r="140">
      <c r="A140" s="116"/>
      <c r="B140" s="116"/>
      <c r="C140" s="287"/>
      <c r="D140" s="238"/>
      <c r="E140" s="116"/>
      <c r="F140" s="116"/>
      <c r="G140" s="129"/>
      <c r="H140" s="149"/>
      <c r="I140" s="116"/>
      <c r="J140" s="116"/>
      <c r="K140" s="116"/>
      <c r="L140" s="116"/>
      <c r="M140" s="116"/>
      <c r="N140" s="116"/>
      <c r="O140" s="116"/>
      <c r="P140" s="116"/>
      <c r="Q140" s="116"/>
      <c r="R140" s="116"/>
      <c r="S140" s="116"/>
      <c r="T140" s="116"/>
      <c r="U140" s="116"/>
      <c r="V140" s="116"/>
      <c r="W140" s="116"/>
      <c r="X140" s="116"/>
    </row>
    <row r="141">
      <c r="A141" s="116"/>
      <c r="B141" s="116"/>
      <c r="C141" s="287"/>
      <c r="D141" s="238"/>
      <c r="E141" s="116"/>
      <c r="F141" s="116"/>
      <c r="G141" s="129"/>
      <c r="H141" s="149"/>
      <c r="I141" s="116"/>
      <c r="J141" s="116"/>
      <c r="K141" s="116"/>
      <c r="L141" s="116"/>
      <c r="M141" s="116"/>
      <c r="N141" s="116"/>
      <c r="O141" s="116"/>
      <c r="P141" s="116"/>
      <c r="Q141" s="116"/>
      <c r="R141" s="116"/>
      <c r="S141" s="116"/>
      <c r="T141" s="116"/>
      <c r="U141" s="116"/>
      <c r="V141" s="116"/>
      <c r="W141" s="116"/>
      <c r="X141" s="116"/>
    </row>
    <row r="142">
      <c r="A142" s="116"/>
      <c r="B142" s="116"/>
      <c r="C142" s="287"/>
      <c r="D142" s="238"/>
      <c r="E142" s="116"/>
      <c r="F142" s="116"/>
      <c r="G142" s="129"/>
      <c r="H142" s="149"/>
      <c r="I142" s="116"/>
      <c r="J142" s="116"/>
      <c r="K142" s="116"/>
      <c r="L142" s="116"/>
      <c r="M142" s="116"/>
      <c r="N142" s="116"/>
      <c r="O142" s="116"/>
      <c r="P142" s="116"/>
      <c r="Q142" s="116"/>
      <c r="R142" s="116"/>
      <c r="S142" s="116"/>
      <c r="T142" s="116"/>
      <c r="U142" s="116"/>
      <c r="V142" s="116"/>
      <c r="W142" s="116"/>
      <c r="X142" s="116"/>
    </row>
    <row r="143">
      <c r="A143" s="116"/>
      <c r="B143" s="116"/>
      <c r="C143" s="287"/>
      <c r="D143" s="238"/>
      <c r="E143" s="116"/>
      <c r="F143" s="116"/>
      <c r="G143" s="129"/>
      <c r="H143" s="149"/>
      <c r="I143" s="116"/>
      <c r="J143" s="116"/>
      <c r="K143" s="116"/>
      <c r="L143" s="116"/>
      <c r="M143" s="116"/>
      <c r="N143" s="116"/>
      <c r="O143" s="116"/>
      <c r="P143" s="116"/>
      <c r="Q143" s="116"/>
      <c r="R143" s="116"/>
      <c r="S143" s="116"/>
      <c r="T143" s="116"/>
      <c r="U143" s="116"/>
      <c r="V143" s="116"/>
      <c r="W143" s="116"/>
      <c r="X143" s="116"/>
    </row>
    <row r="144">
      <c r="A144" s="116"/>
      <c r="B144" s="116"/>
      <c r="C144" s="287"/>
      <c r="D144" s="238"/>
      <c r="E144" s="116"/>
      <c r="F144" s="116"/>
      <c r="G144" s="129"/>
      <c r="H144" s="149"/>
      <c r="I144" s="116"/>
      <c r="J144" s="116"/>
      <c r="K144" s="116"/>
      <c r="L144" s="116"/>
      <c r="M144" s="116"/>
      <c r="N144" s="116"/>
      <c r="O144" s="116"/>
      <c r="P144" s="116"/>
      <c r="Q144" s="116"/>
      <c r="R144" s="116"/>
      <c r="S144" s="116"/>
      <c r="T144" s="116"/>
      <c r="U144" s="116"/>
      <c r="V144" s="116"/>
      <c r="W144" s="116"/>
      <c r="X144" s="116"/>
    </row>
    <row r="145">
      <c r="A145" s="116"/>
      <c r="B145" s="116"/>
      <c r="C145" s="287"/>
      <c r="D145" s="238"/>
      <c r="E145" s="116"/>
      <c r="F145" s="116"/>
      <c r="G145" s="129"/>
      <c r="H145" s="149"/>
      <c r="I145" s="116"/>
      <c r="J145" s="116"/>
      <c r="K145" s="116"/>
      <c r="L145" s="116"/>
      <c r="M145" s="116"/>
      <c r="N145" s="116"/>
      <c r="O145" s="116"/>
      <c r="P145" s="116"/>
      <c r="Q145" s="116"/>
      <c r="R145" s="116"/>
      <c r="S145" s="116"/>
      <c r="T145" s="116"/>
      <c r="U145" s="116"/>
      <c r="V145" s="116"/>
      <c r="W145" s="116"/>
      <c r="X145" s="116"/>
    </row>
    <row r="146">
      <c r="A146" s="116"/>
      <c r="B146" s="116"/>
      <c r="C146" s="287"/>
      <c r="D146" s="238"/>
      <c r="E146" s="116"/>
      <c r="F146" s="116"/>
      <c r="G146" s="129"/>
      <c r="H146" s="149"/>
      <c r="I146" s="116"/>
      <c r="J146" s="116"/>
      <c r="K146" s="116"/>
      <c r="L146" s="116"/>
      <c r="M146" s="116"/>
      <c r="N146" s="116"/>
      <c r="O146" s="116"/>
      <c r="P146" s="116"/>
      <c r="Q146" s="116"/>
      <c r="R146" s="116"/>
      <c r="S146" s="116"/>
      <c r="T146" s="116"/>
      <c r="U146" s="116"/>
      <c r="V146" s="116"/>
      <c r="W146" s="116"/>
      <c r="X146" s="116"/>
    </row>
    <row r="147">
      <c r="A147" s="116"/>
      <c r="B147" s="116"/>
      <c r="C147" s="287"/>
      <c r="D147" s="238"/>
      <c r="E147" s="116"/>
      <c r="F147" s="116"/>
      <c r="G147" s="129"/>
      <c r="H147" s="149"/>
      <c r="I147" s="116"/>
      <c r="J147" s="116"/>
      <c r="K147" s="116"/>
      <c r="L147" s="116"/>
      <c r="M147" s="116"/>
      <c r="N147" s="116"/>
      <c r="O147" s="116"/>
      <c r="P147" s="116"/>
      <c r="Q147" s="116"/>
      <c r="R147" s="116"/>
      <c r="S147" s="116"/>
      <c r="T147" s="116"/>
      <c r="U147" s="116"/>
      <c r="V147" s="116"/>
      <c r="W147" s="116"/>
      <c r="X147" s="116"/>
    </row>
    <row r="148">
      <c r="A148" s="116"/>
      <c r="B148" s="116"/>
      <c r="C148" s="287"/>
      <c r="D148" s="238"/>
      <c r="E148" s="116"/>
      <c r="F148" s="116"/>
      <c r="G148" s="129"/>
      <c r="H148" s="149"/>
      <c r="I148" s="116"/>
      <c r="J148" s="116"/>
      <c r="K148" s="116"/>
      <c r="L148" s="116"/>
      <c r="M148" s="116"/>
      <c r="N148" s="116"/>
      <c r="O148" s="116"/>
      <c r="P148" s="116"/>
      <c r="Q148" s="116"/>
      <c r="R148" s="116"/>
      <c r="S148" s="116"/>
      <c r="T148" s="116"/>
      <c r="U148" s="116"/>
      <c r="V148" s="116"/>
      <c r="W148" s="116"/>
      <c r="X148" s="116"/>
    </row>
    <row r="149">
      <c r="A149" s="116"/>
      <c r="B149" s="116"/>
      <c r="C149" s="287"/>
      <c r="D149" s="238"/>
      <c r="E149" s="116"/>
      <c r="F149" s="116"/>
      <c r="G149" s="129"/>
      <c r="H149" s="149"/>
      <c r="I149" s="116"/>
      <c r="J149" s="116"/>
      <c r="K149" s="116"/>
      <c r="L149" s="116"/>
      <c r="M149" s="116"/>
      <c r="N149" s="116"/>
      <c r="O149" s="116"/>
      <c r="P149" s="116"/>
      <c r="Q149" s="116"/>
      <c r="R149" s="116"/>
      <c r="S149" s="116"/>
      <c r="T149" s="116"/>
      <c r="U149" s="116"/>
      <c r="V149" s="116"/>
      <c r="W149" s="116"/>
      <c r="X149" s="116"/>
    </row>
    <row r="150">
      <c r="A150" s="116"/>
      <c r="B150" s="116"/>
      <c r="C150" s="287"/>
      <c r="D150" s="238"/>
      <c r="E150" s="116"/>
      <c r="F150" s="116"/>
      <c r="G150" s="129"/>
      <c r="H150" s="149"/>
      <c r="I150" s="116"/>
      <c r="J150" s="116"/>
      <c r="K150" s="116"/>
      <c r="L150" s="116"/>
      <c r="M150" s="116"/>
      <c r="N150" s="116"/>
      <c r="O150" s="116"/>
      <c r="P150" s="116"/>
      <c r="Q150" s="116"/>
      <c r="R150" s="116"/>
      <c r="S150" s="116"/>
      <c r="T150" s="116"/>
      <c r="U150" s="116"/>
      <c r="V150" s="116"/>
      <c r="W150" s="116"/>
      <c r="X150" s="116"/>
    </row>
    <row r="151">
      <c r="A151" s="116"/>
      <c r="B151" s="116"/>
      <c r="C151" s="287"/>
      <c r="D151" s="238"/>
      <c r="E151" s="116"/>
      <c r="F151" s="116"/>
      <c r="G151" s="129"/>
      <c r="H151" s="149"/>
      <c r="I151" s="116"/>
      <c r="J151" s="116"/>
      <c r="K151" s="116"/>
      <c r="L151" s="116"/>
      <c r="M151" s="116"/>
      <c r="N151" s="116"/>
      <c r="O151" s="116"/>
      <c r="P151" s="116"/>
      <c r="Q151" s="116"/>
      <c r="R151" s="116"/>
      <c r="S151" s="116"/>
      <c r="T151" s="116"/>
      <c r="U151" s="116"/>
      <c r="V151" s="116"/>
      <c r="W151" s="116"/>
      <c r="X151" s="116"/>
    </row>
    <row r="152">
      <c r="A152" s="116"/>
      <c r="B152" s="116"/>
      <c r="C152" s="287"/>
      <c r="D152" s="238"/>
      <c r="E152" s="116"/>
      <c r="F152" s="116"/>
      <c r="G152" s="129"/>
      <c r="H152" s="149"/>
      <c r="I152" s="116"/>
      <c r="J152" s="116"/>
      <c r="K152" s="116"/>
      <c r="L152" s="116"/>
      <c r="M152" s="116"/>
      <c r="N152" s="116"/>
      <c r="O152" s="116"/>
      <c r="P152" s="116"/>
      <c r="Q152" s="116"/>
      <c r="R152" s="116"/>
      <c r="S152" s="116"/>
      <c r="T152" s="116"/>
      <c r="U152" s="116"/>
      <c r="V152" s="116"/>
      <c r="W152" s="116"/>
      <c r="X152" s="116"/>
    </row>
    <row r="153">
      <c r="A153" s="116"/>
      <c r="B153" s="116"/>
      <c r="C153" s="287"/>
      <c r="D153" s="238"/>
      <c r="E153" s="116"/>
      <c r="F153" s="116"/>
      <c r="G153" s="129"/>
      <c r="H153" s="149"/>
      <c r="I153" s="116"/>
      <c r="J153" s="116"/>
      <c r="K153" s="116"/>
      <c r="L153" s="116"/>
      <c r="M153" s="116"/>
      <c r="N153" s="116"/>
      <c r="O153" s="116"/>
      <c r="P153" s="116"/>
      <c r="Q153" s="116"/>
      <c r="R153" s="116"/>
      <c r="S153" s="116"/>
      <c r="T153" s="116"/>
      <c r="U153" s="116"/>
      <c r="V153" s="116"/>
      <c r="W153" s="116"/>
      <c r="X153" s="116"/>
    </row>
    <row r="154">
      <c r="A154" s="116"/>
      <c r="B154" s="116"/>
      <c r="C154" s="287"/>
      <c r="D154" s="238"/>
      <c r="E154" s="116"/>
      <c r="F154" s="116"/>
      <c r="G154" s="129"/>
      <c r="H154" s="149"/>
      <c r="I154" s="116"/>
      <c r="J154" s="116"/>
      <c r="K154" s="116"/>
      <c r="L154" s="116"/>
      <c r="M154" s="116"/>
      <c r="N154" s="116"/>
      <c r="O154" s="116"/>
      <c r="P154" s="116"/>
      <c r="Q154" s="116"/>
      <c r="R154" s="116"/>
      <c r="S154" s="116"/>
      <c r="T154" s="116"/>
      <c r="U154" s="116"/>
      <c r="V154" s="116"/>
      <c r="W154" s="116"/>
      <c r="X154" s="116"/>
    </row>
    <row r="155">
      <c r="A155" s="116"/>
      <c r="B155" s="116"/>
      <c r="C155" s="287"/>
      <c r="D155" s="238"/>
      <c r="E155" s="116"/>
      <c r="F155" s="116"/>
      <c r="G155" s="129"/>
      <c r="H155" s="149"/>
      <c r="I155" s="116"/>
      <c r="J155" s="116"/>
      <c r="K155" s="116"/>
      <c r="L155" s="116"/>
      <c r="M155" s="116"/>
      <c r="N155" s="116"/>
      <c r="O155" s="116"/>
      <c r="P155" s="116"/>
      <c r="Q155" s="116"/>
      <c r="R155" s="116"/>
      <c r="S155" s="116"/>
      <c r="T155" s="116"/>
      <c r="U155" s="116"/>
      <c r="V155" s="116"/>
      <c r="W155" s="116"/>
      <c r="X155" s="116"/>
    </row>
    <row r="156">
      <c r="A156" s="116"/>
      <c r="B156" s="116"/>
      <c r="C156" s="287"/>
      <c r="D156" s="238"/>
      <c r="E156" s="116"/>
      <c r="F156" s="116"/>
      <c r="G156" s="129"/>
      <c r="H156" s="149"/>
      <c r="I156" s="116"/>
      <c r="J156" s="116"/>
      <c r="K156" s="116"/>
      <c r="L156" s="116"/>
      <c r="M156" s="116"/>
      <c r="N156" s="116"/>
      <c r="O156" s="116"/>
      <c r="P156" s="116"/>
      <c r="Q156" s="116"/>
      <c r="R156" s="116"/>
      <c r="S156" s="116"/>
      <c r="T156" s="116"/>
      <c r="U156" s="116"/>
      <c r="V156" s="116"/>
      <c r="W156" s="116"/>
      <c r="X156" s="116"/>
    </row>
    <row r="157">
      <c r="A157" s="116"/>
      <c r="B157" s="116"/>
      <c r="C157" s="287"/>
      <c r="D157" s="238"/>
      <c r="E157" s="116"/>
      <c r="F157" s="116"/>
      <c r="G157" s="129"/>
      <c r="H157" s="149"/>
      <c r="I157" s="116"/>
      <c r="J157" s="116"/>
      <c r="K157" s="116"/>
      <c r="L157" s="116"/>
      <c r="M157" s="116"/>
      <c r="N157" s="116"/>
      <c r="O157" s="116"/>
      <c r="P157" s="116"/>
      <c r="Q157" s="116"/>
      <c r="R157" s="116"/>
      <c r="S157" s="116"/>
      <c r="T157" s="116"/>
      <c r="U157" s="116"/>
      <c r="V157" s="116"/>
      <c r="W157" s="116"/>
      <c r="X157" s="116"/>
    </row>
    <row r="158">
      <c r="A158" s="116"/>
      <c r="B158" s="116"/>
      <c r="C158" s="287"/>
      <c r="D158" s="238"/>
      <c r="E158" s="116"/>
      <c r="F158" s="116"/>
      <c r="G158" s="129"/>
      <c r="H158" s="149"/>
      <c r="I158" s="116"/>
      <c r="J158" s="116"/>
      <c r="K158" s="116"/>
      <c r="L158" s="116"/>
      <c r="M158" s="116"/>
      <c r="N158" s="116"/>
      <c r="O158" s="116"/>
      <c r="P158" s="116"/>
      <c r="Q158" s="116"/>
      <c r="R158" s="116"/>
      <c r="S158" s="116"/>
      <c r="T158" s="116"/>
      <c r="U158" s="116"/>
      <c r="V158" s="116"/>
      <c r="W158" s="116"/>
      <c r="X158" s="116"/>
    </row>
    <row r="159">
      <c r="A159" s="116"/>
      <c r="B159" s="116"/>
      <c r="C159" s="287"/>
      <c r="D159" s="238"/>
      <c r="E159" s="116"/>
      <c r="F159" s="116"/>
      <c r="G159" s="129"/>
      <c r="H159" s="149"/>
      <c r="I159" s="116"/>
      <c r="J159" s="116"/>
      <c r="K159" s="116"/>
      <c r="L159" s="116"/>
      <c r="M159" s="116"/>
      <c r="N159" s="116"/>
      <c r="O159" s="116"/>
      <c r="P159" s="116"/>
      <c r="Q159" s="116"/>
      <c r="R159" s="116"/>
      <c r="S159" s="116"/>
      <c r="T159" s="116"/>
      <c r="U159" s="116"/>
      <c r="V159" s="116"/>
      <c r="W159" s="116"/>
      <c r="X159" s="116"/>
    </row>
    <row r="160">
      <c r="A160" s="116"/>
      <c r="B160" s="116"/>
      <c r="C160" s="287"/>
      <c r="D160" s="238"/>
      <c r="E160" s="116"/>
      <c r="F160" s="116"/>
      <c r="G160" s="129"/>
      <c r="H160" s="149"/>
      <c r="I160" s="116"/>
      <c r="J160" s="116"/>
      <c r="K160" s="116"/>
      <c r="L160" s="116"/>
      <c r="M160" s="116"/>
      <c r="N160" s="116"/>
      <c r="O160" s="116"/>
      <c r="P160" s="116"/>
      <c r="Q160" s="116"/>
      <c r="R160" s="116"/>
      <c r="S160" s="116"/>
      <c r="T160" s="116"/>
      <c r="U160" s="116"/>
      <c r="V160" s="116"/>
      <c r="W160" s="116"/>
      <c r="X160" s="116"/>
    </row>
    <row r="161">
      <c r="A161" s="116"/>
      <c r="B161" s="116"/>
      <c r="C161" s="287"/>
      <c r="D161" s="238"/>
      <c r="E161" s="116"/>
      <c r="F161" s="116"/>
      <c r="G161" s="129"/>
      <c r="H161" s="149"/>
      <c r="I161" s="116"/>
      <c r="J161" s="116"/>
      <c r="K161" s="116"/>
      <c r="L161" s="116"/>
      <c r="M161" s="116"/>
      <c r="N161" s="116"/>
      <c r="O161" s="116"/>
      <c r="P161" s="116"/>
      <c r="Q161" s="116"/>
      <c r="R161" s="116"/>
      <c r="S161" s="116"/>
      <c r="T161" s="116"/>
      <c r="U161" s="116"/>
      <c r="V161" s="116"/>
      <c r="W161" s="116"/>
      <c r="X161" s="116"/>
    </row>
    <row r="162">
      <c r="A162" s="116"/>
      <c r="B162" s="116"/>
      <c r="C162" s="287"/>
      <c r="D162" s="238"/>
      <c r="E162" s="116"/>
      <c r="F162" s="116"/>
      <c r="G162" s="129"/>
      <c r="H162" s="149"/>
      <c r="I162" s="116"/>
      <c r="J162" s="116"/>
      <c r="K162" s="116"/>
      <c r="L162" s="116"/>
      <c r="M162" s="116"/>
      <c r="N162" s="116"/>
      <c r="O162" s="116"/>
      <c r="P162" s="116"/>
      <c r="Q162" s="116"/>
      <c r="R162" s="116"/>
      <c r="S162" s="116"/>
      <c r="T162" s="116"/>
      <c r="U162" s="116"/>
      <c r="V162" s="116"/>
      <c r="W162" s="116"/>
      <c r="X162" s="116"/>
    </row>
    <row r="163">
      <c r="A163" s="116"/>
      <c r="B163" s="116"/>
      <c r="C163" s="287"/>
      <c r="D163" s="238"/>
      <c r="E163" s="116"/>
      <c r="F163" s="116"/>
      <c r="G163" s="129"/>
      <c r="H163" s="149"/>
      <c r="I163" s="116"/>
      <c r="J163" s="116"/>
      <c r="K163" s="116"/>
      <c r="L163" s="116"/>
      <c r="M163" s="116"/>
      <c r="N163" s="116"/>
      <c r="O163" s="116"/>
      <c r="P163" s="116"/>
      <c r="Q163" s="116"/>
      <c r="R163" s="116"/>
      <c r="S163" s="116"/>
      <c r="T163" s="116"/>
      <c r="U163" s="116"/>
      <c r="V163" s="116"/>
      <c r="W163" s="116"/>
      <c r="X163" s="116"/>
    </row>
    <row r="164">
      <c r="A164" s="116"/>
      <c r="B164" s="116"/>
      <c r="C164" s="287"/>
      <c r="D164" s="238"/>
      <c r="E164" s="116"/>
      <c r="F164" s="116"/>
      <c r="G164" s="129"/>
      <c r="H164" s="149"/>
      <c r="I164" s="116"/>
      <c r="J164" s="116"/>
      <c r="K164" s="116"/>
      <c r="L164" s="116"/>
      <c r="M164" s="116"/>
      <c r="N164" s="116"/>
      <c r="O164" s="116"/>
      <c r="P164" s="116"/>
      <c r="Q164" s="116"/>
      <c r="R164" s="116"/>
      <c r="S164" s="116"/>
      <c r="T164" s="116"/>
      <c r="U164" s="116"/>
      <c r="V164" s="116"/>
      <c r="W164" s="116"/>
      <c r="X164" s="116"/>
    </row>
    <row r="165">
      <c r="A165" s="116"/>
      <c r="B165" s="116"/>
      <c r="C165" s="287"/>
      <c r="D165" s="238"/>
      <c r="E165" s="116"/>
      <c r="F165" s="116"/>
      <c r="G165" s="129"/>
      <c r="H165" s="149"/>
      <c r="I165" s="116"/>
      <c r="J165" s="116"/>
      <c r="K165" s="116"/>
      <c r="L165" s="116"/>
      <c r="M165" s="116"/>
      <c r="N165" s="116"/>
      <c r="O165" s="116"/>
      <c r="P165" s="116"/>
      <c r="Q165" s="116"/>
      <c r="R165" s="116"/>
      <c r="S165" s="116"/>
      <c r="T165" s="116"/>
      <c r="U165" s="116"/>
      <c r="V165" s="116"/>
      <c r="W165" s="116"/>
      <c r="X165" s="116"/>
    </row>
    <row r="166">
      <c r="A166" s="116"/>
      <c r="B166" s="116"/>
      <c r="C166" s="287"/>
      <c r="D166" s="238"/>
      <c r="E166" s="116"/>
      <c r="F166" s="116"/>
      <c r="G166" s="129"/>
      <c r="H166" s="149"/>
      <c r="I166" s="116"/>
      <c r="J166" s="116"/>
      <c r="K166" s="116"/>
      <c r="L166" s="116"/>
      <c r="M166" s="116"/>
      <c r="N166" s="116"/>
      <c r="O166" s="116"/>
      <c r="P166" s="116"/>
      <c r="Q166" s="116"/>
      <c r="R166" s="116"/>
      <c r="S166" s="116"/>
      <c r="T166" s="116"/>
      <c r="U166" s="116"/>
      <c r="V166" s="116"/>
      <c r="W166" s="116"/>
      <c r="X166" s="116"/>
    </row>
    <row r="167">
      <c r="A167" s="116"/>
      <c r="B167" s="116"/>
      <c r="C167" s="287"/>
      <c r="D167" s="238"/>
      <c r="E167" s="116"/>
      <c r="F167" s="116"/>
      <c r="G167" s="129"/>
      <c r="H167" s="149"/>
      <c r="I167" s="116"/>
      <c r="J167" s="116"/>
      <c r="K167" s="116"/>
      <c r="L167" s="116"/>
      <c r="M167" s="116"/>
      <c r="N167" s="116"/>
      <c r="O167" s="116"/>
      <c r="P167" s="116"/>
      <c r="Q167" s="116"/>
      <c r="R167" s="116"/>
      <c r="S167" s="116"/>
      <c r="T167" s="116"/>
      <c r="U167" s="116"/>
      <c r="V167" s="116"/>
      <c r="W167" s="116"/>
      <c r="X167" s="116"/>
    </row>
    <row r="168">
      <c r="A168" s="116"/>
      <c r="B168" s="116"/>
      <c r="C168" s="287"/>
      <c r="D168" s="238"/>
      <c r="E168" s="116"/>
      <c r="F168" s="116"/>
      <c r="G168" s="129"/>
      <c r="H168" s="149"/>
      <c r="I168" s="116"/>
      <c r="J168" s="116"/>
      <c r="K168" s="116"/>
      <c r="L168" s="116"/>
      <c r="M168" s="116"/>
      <c r="N168" s="116"/>
      <c r="O168" s="116"/>
      <c r="P168" s="116"/>
      <c r="Q168" s="116"/>
      <c r="R168" s="116"/>
      <c r="S168" s="116"/>
      <c r="T168" s="116"/>
      <c r="U168" s="116"/>
      <c r="V168" s="116"/>
      <c r="W168" s="116"/>
      <c r="X168" s="116"/>
    </row>
    <row r="169" ht="15.75" customHeight="1">
      <c r="A169" s="116"/>
      <c r="B169" s="116"/>
      <c r="C169" s="287"/>
      <c r="D169" s="238"/>
      <c r="E169" s="116"/>
      <c r="F169" s="116"/>
      <c r="G169" s="129"/>
      <c r="H169" s="149"/>
      <c r="I169" s="116"/>
      <c r="J169" s="116"/>
      <c r="K169" s="116"/>
      <c r="L169" s="116"/>
      <c r="M169" s="116"/>
      <c r="N169" s="116"/>
      <c r="O169" s="116"/>
      <c r="P169" s="116"/>
      <c r="Q169" s="116"/>
      <c r="R169" s="116"/>
      <c r="S169" s="116"/>
      <c r="T169" s="116"/>
      <c r="U169" s="116"/>
      <c r="V169" s="116"/>
      <c r="W169" s="116"/>
      <c r="X169" s="116"/>
    </row>
    <row r="170" ht="15.75" customHeight="1">
      <c r="A170" s="116"/>
      <c r="B170" s="116"/>
      <c r="C170" s="287"/>
      <c r="D170" s="238"/>
      <c r="E170" s="116"/>
      <c r="F170" s="116"/>
      <c r="G170" s="129"/>
      <c r="H170" s="149"/>
      <c r="I170" s="116"/>
      <c r="J170" s="116"/>
      <c r="K170" s="116"/>
      <c r="L170" s="116"/>
      <c r="M170" s="116"/>
      <c r="N170" s="116"/>
      <c r="O170" s="116"/>
      <c r="P170" s="116"/>
      <c r="Q170" s="116"/>
      <c r="R170" s="116"/>
      <c r="S170" s="116"/>
      <c r="T170" s="116"/>
      <c r="U170" s="116"/>
      <c r="V170" s="116"/>
      <c r="W170" s="116"/>
      <c r="X170" s="116"/>
    </row>
    <row r="171" ht="15.75" customHeight="1">
      <c r="A171" s="116"/>
      <c r="B171" s="116"/>
      <c r="C171" s="287"/>
      <c r="D171" s="238"/>
      <c r="E171" s="116"/>
      <c r="F171" s="116"/>
      <c r="G171" s="129"/>
      <c r="H171" s="149"/>
      <c r="I171" s="116"/>
      <c r="J171" s="116"/>
      <c r="K171" s="116"/>
      <c r="L171" s="116"/>
      <c r="M171" s="116"/>
      <c r="N171" s="116"/>
      <c r="O171" s="116"/>
      <c r="P171" s="116"/>
      <c r="Q171" s="116"/>
      <c r="R171" s="116"/>
      <c r="S171" s="116"/>
      <c r="T171" s="116"/>
      <c r="U171" s="116"/>
      <c r="V171" s="116"/>
      <c r="W171" s="116"/>
      <c r="X171" s="116"/>
    </row>
  </sheetData>
  <dataValidations count="73" disablePrompts="0">
    <dataValidation sqref="G10 G17 G27:G29 G30 G32 G41:G171"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17 H27:H29 H30 H32 H41:H171" type="list" allowBlank="1" errorStyle="stop" imeMode="noControl" operator="between" showDropDown="0" showErrorMessage="0" showInputMessage="0">
      <formula1>'Списки'!$E$2:$E$1002</formula1>
    </dataValidation>
    <dataValidation sqref="K10 K18:K19 K21:K22 K25:K26 K41:K171" type="list" allowBlank="1" errorStyle="stop" imeMode="noControl" operator="between" showDropDown="0" showErrorMessage="0" showInputMessage="0">
      <formula1>'Списки'!$A$2:$A$1002</formula1>
    </dataValidation>
    <dataValidation sqref="G11 G15" type="list" allowBlank="1" errorStyle="stop" imeMode="noControl" operator="between" showDropDown="0" showErrorMessage="0" showInputMessage="0">
      <formula1>'Списки'!$G$2:$G$4</formula1>
    </dataValidation>
    <dataValidation sqref="H11 H15"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G34" type="list" allowBlank="1" errorStyle="stop" imeMode="noControl" operator="between" showDropDown="0" showErrorMessage="0" showInputMessage="0">
      <formula1>'Списки'!$G$2:$G$4</formula1>
    </dataValidation>
    <dataValidation sqref="H34"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7" type="list" allowBlank="1" errorStyle="stop" imeMode="noControl" operator="between" showDropDown="0" showErrorMessage="0" showInputMessage="0">
      <formula1>'Списки'!$G$2:$G$4</formula1>
    </dataValidation>
    <dataValidation sqref="H37" type="list" allowBlank="1" errorStyle="stop" imeMode="noControl" operator="between" showDropDown="0" showErrorMessage="0" showInputMessage="0">
      <formula1>'Списки'!$E$2:$E$1002</formula1>
    </dataValidation>
    <dataValidation sqref="G35" type="list" allowBlank="1" errorStyle="stop" imeMode="noControl" operator="between" showDropDown="0" showErrorMessage="0" showInputMessage="0">
      <formula1>'Списки'!$G$2:$G$4</formula1>
    </dataValidation>
    <dataValidation sqref="H35" type="list" allowBlank="1" errorStyle="stop" imeMode="noControl" operator="between" showDropDown="0" showErrorMessage="0" showInputMessage="0">
      <formula1>'Списки'!$E$2:$E$1002</formula1>
    </dataValidation>
    <dataValidation sqref="G33" type="list" allowBlank="1" errorStyle="stop" imeMode="noControl" operator="between" showDropDown="0" showErrorMessage="0" showInputMessage="0">
      <formula1>'Списки'!$G$2:$G$4</formula1>
    </dataValidation>
    <dataValidation sqref="H33"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6"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8"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8"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7" type="list" allowBlank="1" errorStyle="stop" imeMode="noControl" operator="between" showDropDown="0" showErrorMessage="0" showInputMessage="0">
      <formula1>'Списки'!$A$2:$A$1002</formula1>
    </dataValidation>
    <dataValidation sqref="K39" type="list" allowBlank="1" errorStyle="stop" imeMode="noControl" operator="between" showDropDown="0" showErrorMessage="0" showInputMessage="0">
      <formula1>'Списки'!$A$2:$A$1002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C500EB-0006-4494-BEDA-001500B60084}">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CF000E-0031-4224-9B21-000B00B7007E}">
            <xm:f>1</xm:f>
            <x14:dxf>
              <font>
                <color indexed="65"/>
              </font>
              <fill>
                <patternFill patternType="solid">
                  <fgColor rgb="FF434343"/>
                  <bgColor rgb="FF434343"/>
                </patternFill>
              </fill>
              <border>
                <left style="none"/>
                <right style="none"/>
                <top style="none"/>
                <bottom style="none"/>
                <diagonal style="none"/>
              </border>
            </x14:dxf>
          </x14:cfRule>
          <xm:sqref>G10:G22 G25:G36 G41:G171</xm:sqref>
        </x14:conditionalFormatting>
        <x14:conditionalFormatting xmlns:xm="http://schemas.microsoft.com/office/excel/2006/main">
          <x14:cfRule type="cellIs" priority="12" operator="equal" id="{00DC00D1-00C2-4180-8305-00A700E00074}">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FD006D-002C-4779-BFA3-000600AC00DA}">
            <xm:f>1</xm:f>
            <x14:dxf>
              <font>
                <color indexed="65"/>
              </font>
              <fill>
                <patternFill patternType="solid">
                  <fgColor rgb="FF434343"/>
                  <bgColor rgb="FF434343"/>
                </patternFill>
              </fill>
              <border>
                <left style="none"/>
                <right style="none"/>
                <top style="none"/>
                <bottom style="none"/>
                <diagonal style="none"/>
              </border>
            </x14:dxf>
          </x14:cfRule>
          <xm:sqref>G11:G15</xm:sqref>
        </x14:conditionalFormatting>
        <x14:conditionalFormatting xmlns:xm="http://schemas.microsoft.com/office/excel/2006/main">
          <x14:cfRule type="cellIs" priority="12" operator="equal" id="{0008003B-001F-4889-B505-0033008300E2}">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EC00CA-001C-4778-A57A-000E004700D6}">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0E0059-00F0-4933-82F7-001F007100FC}">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6D0013-0071-468B-8BF3-0003005F009C}">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3B0085-001E-4E65-ACB6-00E3004600F4}">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AC00CA-0000-42AF-BBD6-003600930065}">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7700B3-0082-4EDA-AD6E-002900EA0071}">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1B00D9-009F-4D27-8044-008C00B600E1}">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400087-001E-47DA-B6E3-009900BC00E6}">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2E000D-00E8-43BD-B318-001E00BD00B2}">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990024-0086-4BB8-9B01-00D3003600D2}">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360080-00DE-4050-88AA-000500B0003D}">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E900B5-0008-4F37-AE67-00810019009A}">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8E00B1-0058-49BB-8F0F-004B00D300C5}">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4800E1-005F-410B-BF99-003B0084008F}">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5F0095-002C-4DC5-8440-00AC00E6000F}">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E50066-0089-451F-8578-00D400170045}">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9900A6-0018-430A-BD5D-006700B1005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4F00F0-00C1-4640-A1D2-00E000E1009D}">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0E00CC-0044-4AC9-A1BC-00AF009C00A8}">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870060-00F2-4B2A-9D5D-008B00A1005B}">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7D0046-0045-48E0-BE61-009F00C700A3}">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9000B5-0015-4DE8-ACBD-002500270026}">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040089-00CA-42A9-A4C5-00FD006400B1}">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AA001C-00DF-4F06-A8AD-007F0014006B}">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260004-009E-4600-8BB8-005700BB00A7}">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EF003E-0042-453E-AECD-008C002900C5}">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700054-00F3-4105-AC1C-006A003B00A6}">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5A00B8-0022-45B3-B293-000600D30007}">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720005-00E5-4CAD-8224-00E1000F00DE}">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7A003B-005E-4CD3-8715-00200091000E}">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A0000F-001D-4C98-AEC4-00C900A50099}">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1600FE-0066-4138-BE37-00AE001500F1}">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D20095-00F9-4FC4-92E1-00F400DF0075}">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AD00D8-0059-4F13-930F-001E00B5008B}">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B00037-005B-47BF-8294-004C00A200FF}">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C100BF-0052-4E4B-9F9A-005400E50071}">
            <xm:f>1</xm:f>
            <x14:dxf>
              <font>
                <color indexed="65"/>
              </font>
              <fill>
                <patternFill patternType="solid">
                  <fgColor rgb="FF434343"/>
                  <bgColor rgb="FF434343"/>
                </patternFill>
              </fill>
              <border>
                <left style="none"/>
                <right style="none"/>
                <top style="none"/>
                <bottom style="none"/>
                <diagonal style="none"/>
              </border>
            </x14:dxf>
          </x14:cfRule>
          <xm:sqref>G37</xm:sqref>
        </x14:conditionalFormatting>
        <x14:conditionalFormatting xmlns:xm="http://schemas.microsoft.com/office/excel/2006/main">
          <x14:cfRule type="cellIs" priority="12" operator="equal" id="{003800C7-0079-4FAD-9334-00E400B30031}">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3E00EF-006F-473F-BD91-009600E5002F}">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080081-000D-4097-829C-00D5003B0011}">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5900FF-0070-4728-99D0-00B100D500F2}">
            <xm:f>1</xm:f>
            <x14:dxf>
              <font>
                <color indexed="65"/>
              </font>
              <fill>
                <patternFill patternType="solid">
                  <fgColor rgb="FF434343"/>
                  <bgColor rgb="FF434343"/>
                </patternFill>
              </fill>
              <border>
                <left style="none"/>
                <right style="none"/>
                <top style="none"/>
                <bottom style="none"/>
                <diagonal style="none"/>
              </border>
            </x14:dxf>
          </x14:cfRule>
          <xm:sqref>G35</xm:sqref>
        </x14:conditionalFormatting>
        <x14:conditionalFormatting xmlns:xm="http://schemas.microsoft.com/office/excel/2006/main">
          <x14:cfRule type="cellIs" priority="12" operator="equal" id="{008B0008-0016-465C-A9DD-004F00E30023}">
            <xm:f>1</xm:f>
            <x14:dxf>
              <font>
                <color indexed="65"/>
              </font>
              <fill>
                <patternFill patternType="solid">
                  <fgColor rgb="FF434343"/>
                  <bgColor rgb="FF434343"/>
                </patternFill>
              </fill>
              <border>
                <left style="none"/>
                <right style="none"/>
                <top style="none"/>
                <bottom style="none"/>
                <diagonal style="none"/>
              </border>
            </x14:dxf>
          </x14:cfRule>
          <xm:sqref>G33</xm:sqref>
        </x14:conditionalFormatting>
        <x14:conditionalFormatting xmlns:xm="http://schemas.microsoft.com/office/excel/2006/main">
          <x14:cfRule type="cellIs" priority="12" operator="equal" id="{001F0079-00BD-4B0E-A39D-00CE009F00FC}">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4E0098-0070-4A5B-B10F-00EF004E00F9}">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DC00C7-008B-4BB9-866C-008C00490046}">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290056-00B5-432D-B3F7-00AD0016006E}">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DA0081-00DD-4EE1-B7F9-006400240054}">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2700D5-0002-4AE1-87D8-006A0071002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5A00E1-005D-4DEC-B609-00950061004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9800C9-007A-4D43-A278-0024008E0073}">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36005A-007C-460A-8458-00FA002D009E}">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1300F6-0092-41C7-8228-00BD00C500ED}">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5C0039-00F8-41E8-A4CD-0017008B00F3}">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760062-00C6-4FD8-A0F7-00FC005D0086}">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C50034-0051-42D8-94C3-00F6005C00F3}">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7600F0-008A-4083-9EDC-009400F10016}">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87005A-008E-4500-A826-005500080015}">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10003A-00B3-411C-B95C-0051005600EB}">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9700AD-0042-4981-A915-000E0030000F}">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E1002C-0065-46CB-80B1-007500410033}">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2" operator="equal" id="{00FA00F5-0039-4E0F-B950-00DF0081006D}">
            <xm:f>1</xm:f>
            <x14:dxf>
              <font>
                <color indexed="65"/>
              </font>
              <fill>
                <patternFill patternType="solid">
                  <fgColor rgb="FF434343"/>
                  <bgColor rgb="FF434343"/>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0800BC-00F8-48F9-9623-00BE0046008F}">
            <xm:f>0.5</xm:f>
            <x14:dxf>
              <font>
                <color indexed="65"/>
              </font>
              <fill>
                <patternFill patternType="solid">
                  <fgColor rgb="FF999999"/>
                  <bgColor rgb="FF999999"/>
                </patternFill>
              </fill>
              <border>
                <left style="none"/>
                <right style="none"/>
                <top style="none"/>
                <bottom style="none"/>
                <diagonal style="none"/>
              </border>
            </x14:dxf>
          </x14:cfRule>
          <xm:sqref>G10:G22 G25:G36 G41:G171</xm:sqref>
        </x14:conditionalFormatting>
        <x14:conditionalFormatting xmlns:xm="http://schemas.microsoft.com/office/excel/2006/main">
          <x14:cfRule type="cellIs" priority="11" operator="equal" id="{003F0041-009E-4B0C-8B3B-00F000CA0028}">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89008C-0021-411C-92A8-00F500B600DF}">
            <xm:f>0.5</xm:f>
            <x14:dxf>
              <font>
                <color indexed="65"/>
              </font>
              <fill>
                <patternFill patternType="solid">
                  <fgColor rgb="FF999999"/>
                  <bgColor rgb="FF999999"/>
                </patternFill>
              </fill>
              <border>
                <left style="none"/>
                <right style="none"/>
                <top style="none"/>
                <bottom style="none"/>
                <diagonal style="none"/>
              </border>
            </x14:dxf>
          </x14:cfRule>
          <xm:sqref>G11:G15</xm:sqref>
        </x14:conditionalFormatting>
        <x14:conditionalFormatting xmlns:xm="http://schemas.microsoft.com/office/excel/2006/main">
          <x14:cfRule type="cellIs" priority="11" operator="equal" id="{003300AB-00EC-47A4-8993-00F7006B00A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8A0034-009B-4161-91A7-00DF0069003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A200B0-0075-46C2-8BEF-003400240065}">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6800D1-00D9-48C6-AA1A-004D00A5002C}">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E8001B-00C5-47B5-8A40-001900C90044}">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FC001A-0047-4796-AADA-001300FB002E}">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EF00D0-001E-4BC3-8302-006D004E006C}">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3A00F2-0009-4CF6-8D7C-0037001D00C3}">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FF006F-003E-43D1-A424-0022000C00D2}">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3600CB-00A9-40CA-85E6-008F00830039}">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1A00AA-0035-4C57-8FB6-0065003900F7}">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BD0084-0097-42EB-BEC7-00A400E20053}">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1D0073-00B4-4EE4-B332-004400A600A3}">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A40038-00B8-46AC-A17B-00ED00030037}">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250063-0009-45D2-9E00-005F009D00F1}">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410093-00F3-479E-9440-006F000700EB}">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C3009B-0029-4C8C-8F57-00B500D80099}">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32007C-00FC-4541-B078-00C40088002C}">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D00091-00DE-4FE5-AF19-007B00DB0099}">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8D00C5-003A-4EF3-BCDD-00A7000000E5}">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D00061-00A6-4BA4-ACD2-000B007B0012}">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BC00A2-0025-4C22-978D-00A80026002F}">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E100B6-00B9-41FB-A47E-0028001D0000}">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AA003A-002A-4E97-8561-0065005D00BA}">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1B0019-00AA-43EC-83D1-0048004500A5}">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E700AE-002D-40E7-80EA-008B00C200D0}">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4A0027-0083-4C90-A870-00CD00D6004B}">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5C0021-0032-40B7-B6F6-00F7008C00E0}">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E4007E-00BF-4614-8FDF-00A6006A0077}">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820050-0085-4037-AA48-00D600090081}">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800035-00F0-42A0-930A-00C8001D005B}">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D60090-0019-485F-A39A-00F7002D007C}">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77007B-00B8-4AF5-B109-003A0036008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32007B-002F-48D6-88E6-00DF005100C2}">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B0006C-0053-4133-986F-001D0043004C}">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0000B5-0073-4C7D-9A6B-00E300640080}">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6A0016-0012-4EA8-AD69-009700EF00A9}">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71006C-00DE-4425-964A-006300F50063}">
            <xm:f>0.5</xm:f>
            <x14:dxf>
              <font>
                <color indexed="65"/>
              </font>
              <fill>
                <patternFill patternType="solid">
                  <fgColor rgb="FF999999"/>
                  <bgColor rgb="FF999999"/>
                </patternFill>
              </fill>
              <border>
                <left style="none"/>
                <right style="none"/>
                <top style="none"/>
                <bottom style="none"/>
                <diagonal style="none"/>
              </border>
            </x14:dxf>
          </x14:cfRule>
          <xm:sqref>G37</xm:sqref>
        </x14:conditionalFormatting>
        <x14:conditionalFormatting xmlns:xm="http://schemas.microsoft.com/office/excel/2006/main">
          <x14:cfRule type="cellIs" priority="11" operator="equal" id="{005C0005-00CA-4DDC-8857-005E00890021}">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0500AB-00F1-4E5C-AD72-003B00E8002E}">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B800F2-00BA-4454-850B-00A4004200E0}">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550046-005E-4233-9BEC-00F2005500B0}">
            <xm:f>0.5</xm:f>
            <x14:dxf>
              <font>
                <color indexed="65"/>
              </font>
              <fill>
                <patternFill patternType="solid">
                  <fgColor rgb="FF999999"/>
                  <bgColor rgb="FF999999"/>
                </patternFill>
              </fill>
              <border>
                <left style="none"/>
                <right style="none"/>
                <top style="none"/>
                <bottom style="none"/>
                <diagonal style="none"/>
              </border>
            </x14:dxf>
          </x14:cfRule>
          <xm:sqref>G35</xm:sqref>
        </x14:conditionalFormatting>
        <x14:conditionalFormatting xmlns:xm="http://schemas.microsoft.com/office/excel/2006/main">
          <x14:cfRule type="cellIs" priority="11" operator="equal" id="{009D0020-00AF-416F-BB9D-00AA00A400E7}">
            <xm:f>0.5</xm:f>
            <x14:dxf>
              <font>
                <color indexed="65"/>
              </font>
              <fill>
                <patternFill patternType="solid">
                  <fgColor rgb="FF999999"/>
                  <bgColor rgb="FF999999"/>
                </patternFill>
              </fill>
              <border>
                <left style="none"/>
                <right style="none"/>
                <top style="none"/>
                <bottom style="none"/>
                <diagonal style="none"/>
              </border>
            </x14:dxf>
          </x14:cfRule>
          <xm:sqref>G33</xm:sqref>
        </x14:conditionalFormatting>
        <x14:conditionalFormatting xmlns:xm="http://schemas.microsoft.com/office/excel/2006/main">
          <x14:cfRule type="cellIs" priority="11" operator="equal" id="{002D00F9-00F4-414D-B31D-0049005C0097}">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080043-00A8-4458-A5AF-00B6009D0037}">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7B0086-0023-4293-A097-00DD003500FE}">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7700D4-005F-42DF-A025-003F003000C8}">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490036-0063-4512-A8C2-006A001D00BB}">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920061-0018-4294-BA08-00D400EC0001}">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29005C-004A-4B61-9BA6-00C4003E004D}">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B600D1-0035-48FA-AC4B-0060009B007B}">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A000AD-00F4-439F-9AA9-00BE003C0052}">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E70007-005A-4F9A-9217-00F9008200E0}">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910023-0024-4316-9B32-00C800CB0098}">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0B0070-00BD-45B9-BCF8-00EB008400BF}">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030039-001D-4D23-B222-0070002E00F9}">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250021-0080-428D-AA5A-00780032009F}">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CD00F2-0043-460E-9284-001F00E9004B}">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94008B-00F7-4B9B-A129-008700DE00C7}">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B8004C-0065-4819-B587-002C00FB0026}">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90004A-0013-4D45-A9E5-00F200C50098}">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1" operator="equal" id="{007400D8-00E4-48AD-8270-00F2006A00FC}">
            <xm:f>0.5</xm:f>
            <x14:dxf>
              <font>
                <color indexed="65"/>
              </font>
              <fill>
                <patternFill patternType="solid">
                  <fgColor rgb="FF999999"/>
                  <bgColor rgb="FF999999"/>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7D00F1-007F-4257-A950-00F4005F00C2}">
            <xm:f>0.2</xm:f>
            <x14:dxf>
              <font/>
              <fill>
                <patternFill patternType="solid">
                  <fgColor rgb="FFCCCCCC"/>
                  <bgColor rgb="FFCCCCCC"/>
                </patternFill>
              </fill>
              <border>
                <left style="none"/>
                <right style="none"/>
                <top style="none"/>
                <bottom style="none"/>
                <diagonal style="none"/>
              </border>
            </x14:dxf>
          </x14:cfRule>
          <xm:sqref>G10:G22 G25:G36 G41:G171</xm:sqref>
        </x14:conditionalFormatting>
        <x14:conditionalFormatting xmlns:xm="http://schemas.microsoft.com/office/excel/2006/main">
          <x14:cfRule type="cellIs" priority="10" operator="equal" id="{001B004C-0012-4D83-97A5-00C6001E007B}">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4E00AD-008B-4551-B497-0040003E00D7}">
            <xm:f>0.2</xm:f>
            <x14:dxf>
              <font/>
              <fill>
                <patternFill patternType="solid">
                  <fgColor rgb="FFCCCCCC"/>
                  <bgColor rgb="FFCCCCCC"/>
                </patternFill>
              </fill>
              <border>
                <left style="none"/>
                <right style="none"/>
                <top style="none"/>
                <bottom style="none"/>
                <diagonal style="none"/>
              </border>
            </x14:dxf>
          </x14:cfRule>
          <xm:sqref>G11:G15</xm:sqref>
        </x14:conditionalFormatting>
        <x14:conditionalFormatting xmlns:xm="http://schemas.microsoft.com/office/excel/2006/main">
          <x14:cfRule type="cellIs" priority="10" operator="equal" id="{00460016-0030-4883-8E30-0058009F00F5}">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040064-0095-4189-BB56-00A3000A0090}">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140052-00E5-483C-B0B9-0098002A00B3}">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1200C3-00DD-431D-B8BB-003000920023}">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DC0046-00CA-4D4C-903B-00B4001B007C}">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310062-0027-497E-936D-00C300E900D4}">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0300A1-00BA-4FE0-857C-006800FB0051}">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C007C-003B-46AF-A072-007800D2004C}">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D0007F-0072-44FB-991A-002C00310057}">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BA000B-0090-4969-B020-002E0042005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7A006F-00E9-482D-8238-00470073008B}">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7A0096-0060-4D23-9537-00E400E700BB}">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90005D-009C-4834-90D3-001D00C20091}">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A70001-0075-421B-861E-006A008B00D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EC0090-0081-4131-8455-0012004800E9}">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660006-00ED-4ED5-9A63-005700740069}">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9D0074-0050-46BF-B93E-00F3002300B0}">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3D009E-00E5-4C54-8F7D-00E400DE00DB}">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9B004B-00E4-4332-B298-005300B0002D}">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400094-002D-4F90-B6B5-002700A20058}">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B300AC-0099-4FD8-A9BF-002400870050}">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A20008-0048-4375-96BC-00AA00900077}">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9800C6-004D-4840-812D-0001005C00F9}">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6A00BF-005A-4A1A-B092-00C600ED00EF}">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F4006D-0025-4E7D-ACBA-007900E400E1}">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5900CC-00C8-4C60-B507-00C0001700B5}">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0A00FD-004A-491B-ABA9-008400CE0024}">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FE00BB-0049-431D-B7DD-008A00C30037}">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0E009F-0025-4259-A09C-00B80034002D}">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4C00F5-0004-4A27-A12F-0038005F003C}">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FA00F8-00AD-42C3-9136-00B0007900D2}">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F9008C-0006-4ECB-BEA4-004B00820070}">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A500A1-0042-4769-9E79-00A30044003A}">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B00015-0037-43DE-90FC-004200D900A1}">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E3006F-0096-4473-AB81-009E00C500B1}">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FB00DC-00FD-48C1-836B-007100BA0018}">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64004F-0030-4FC2-9567-008F00800041}">
            <xm:f>0.2</xm:f>
            <x14:dxf>
              <font/>
              <fill>
                <patternFill patternType="solid">
                  <fgColor rgb="FFCCCCCC"/>
                  <bgColor rgb="FFCCCCCC"/>
                </patternFill>
              </fill>
              <border>
                <left style="none"/>
                <right style="none"/>
                <top style="none"/>
                <bottom style="none"/>
                <diagonal style="none"/>
              </border>
            </x14:dxf>
          </x14:cfRule>
          <xm:sqref>G37</xm:sqref>
        </x14:conditionalFormatting>
        <x14:conditionalFormatting xmlns:xm="http://schemas.microsoft.com/office/excel/2006/main">
          <x14:cfRule type="cellIs" priority="10" operator="equal" id="{007A0098-0042-4CC9-8F53-002D0091000A}">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E4005E-005D-4DCC-BD9B-00EE00360007}">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0D00D4-00A4-4ECC-A22A-00C800CF0018}">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9E004B-0006-4594-9923-00B700630024}">
            <xm:f>0.2</xm:f>
            <x14:dxf>
              <font/>
              <fill>
                <patternFill patternType="solid">
                  <fgColor rgb="FFCCCCCC"/>
                  <bgColor rgb="FFCCCCCC"/>
                </patternFill>
              </fill>
              <border>
                <left style="none"/>
                <right style="none"/>
                <top style="none"/>
                <bottom style="none"/>
                <diagonal style="none"/>
              </border>
            </x14:dxf>
          </x14:cfRule>
          <xm:sqref>G35</xm:sqref>
        </x14:conditionalFormatting>
        <x14:conditionalFormatting xmlns:xm="http://schemas.microsoft.com/office/excel/2006/main">
          <x14:cfRule type="cellIs" priority="10" operator="equal" id="{00C100DB-001E-4FBA-8818-008600780098}">
            <xm:f>0.2</xm:f>
            <x14:dxf>
              <font/>
              <fill>
                <patternFill patternType="solid">
                  <fgColor rgb="FFCCCCCC"/>
                  <bgColor rgb="FFCCCCCC"/>
                </patternFill>
              </fill>
              <border>
                <left style="none"/>
                <right style="none"/>
                <top style="none"/>
                <bottom style="none"/>
                <diagonal style="none"/>
              </border>
            </x14:dxf>
          </x14:cfRule>
          <xm:sqref>G33</xm:sqref>
        </x14:conditionalFormatting>
        <x14:conditionalFormatting xmlns:xm="http://schemas.microsoft.com/office/excel/2006/main">
          <x14:cfRule type="cellIs" priority="10" operator="equal" id="{003F0006-009A-4827-B575-003C00C90055}">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970042-00EC-4B72-B2F8-001800CE0069}">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970082-00C9-44FF-8D0E-007E00F90050}">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7B00BC-00D3-4226-A58D-00F800080041}">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FB0003-00A3-4892-96E5-009D00F8009D}">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57007A-0072-4807-B492-0030001B0071}">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020002-00BD-4FC1-863E-003B00F8006B}">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6B0067-00BA-49CE-8674-00FD00FB00C5}">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180040-0032-43A7-973D-002F000400B2}">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4F00AC-0076-49E3-BD71-00FC0071004D}">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6B0033-00BC-44A5-86CE-00BA00E8006F}">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9D00F1-00BE-4FEA-BAA4-0057003000B7}">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A10083-0022-4153-AFFF-00E2002100C3}">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6400C6-00A2-4AF5-A5C9-00F6007F0093}">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F4009B-00C8-4C3C-BB07-00950080008A}">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730080-006B-42B0-BEB1-007A00F200F8}">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180081-0061-4F84-9371-00DE0062008C}">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A4003A-0055-4019-9920-008F007700E0}">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ellIs" priority="10" operator="equal" id="{008F0005-006F-4997-BF00-00D400CF00D5}">
            <xm:f>0.2</xm:f>
            <x14:dxf>
              <font/>
              <fill>
                <patternFill patternType="solid">
                  <fgColor rgb="FFCCCCCC"/>
                  <bgColor rgb="FFCCCCCC"/>
                </patternFill>
              </fill>
              <border>
                <left style="none"/>
                <right style="none"/>
                <top style="none"/>
                <bottom style="none"/>
                <diagonal style="none"/>
              </border>
            </x14:dxf>
          </x14:cfRule>
          <xm:sqref>G41</xm:sqref>
        </x14:conditionalFormatting>
        <x14:conditionalFormatting xmlns:xm="http://schemas.microsoft.com/office/excel/2006/main">
          <x14:cfRule type="containsText" priority="9" operator="containsText" text="ПД" id="{00770085-00F2-45EB-8B88-0072007F0061}">
            <xm:f>NOT(ISERROR(SEARCH(("ПД"),(K3))))</xm:f>
            <x14:dxf>
              <font/>
              <fill>
                <patternFill patternType="solid">
                  <fgColor rgb="FFF9CB9C"/>
                  <bgColor rgb="FFF9CB9C"/>
                </patternFill>
              </fill>
              <border>
                <left style="none"/>
                <right style="none"/>
                <top style="none"/>
                <bottom style="none"/>
                <diagonal style="none"/>
              </border>
            </x14:dxf>
          </x14:cfRule>
          <xm:sqref>K3 K5:K22 K25:K36 K41:K171</xm:sqref>
        </x14:conditionalFormatting>
        <x14:conditionalFormatting xmlns:xm="http://schemas.microsoft.com/office/excel/2006/main">
          <x14:cfRule type="containsText" priority="9" operator="containsText" text="ПД" id="{00A400F1-00D8-44C4-9696-005700630054}">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AA000D-00B3-44D5-BAB7-00790080004F}">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B100A9-00C1-4450-B2B5-00BB00E10082}">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6200A3-0047-490E-BD18-00C2001B0040}">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220012-002C-40D3-BEF9-003B00FA00AA}">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C2002B-0098-4F3F-AFD1-008B008C00AC}">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E8007A-0084-47A8-A8E0-00DB00E70079}">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2F0010-00B7-4984-B5A6-0014003D00A0}">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2500A7-00B0-4978-9E6C-009D004C00B1}">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44003D-00D2-44CB-A1F8-00A60032003C}">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3D0049-0088-4F9D-A3B4-000E001900B9}">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C60079-00FC-4D14-9489-00EB005D00C5}">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0200E5-00F1-42C6-86F0-004A00160048}">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170033-00BB-485E-842C-007E008C0024}">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8F00AF-00C1-42CA-9EFA-0078004100D4}">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DF00F9-0052-4D97-B461-00D9009B001F}">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590032-0085-4F35-B653-009F00440069}">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400086-007C-4D6B-B51B-004800B00011}">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DE0017-0061-4DBF-9D93-00B200FE00B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AC0072-000B-4143-A01D-001200F000FC}">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A800DE-000D-4997-9AE1-00DB0012004F}">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600069-009D-42A3-A9BB-0017002700B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790039-00FF-437C-A83A-00E8001B009B}">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A600DE-007F-4656-91F7-000C004B00EF}">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500D0-0009-48C7-B35F-002B00BA0091}">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F0034-0017-4E84-95AB-00AE00E70030}">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0A0027-00B2-431B-BDCD-0079001C0032}">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4400FA-001B-44B3-B902-003D003400FD}">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5F0022-003C-4F2E-B9F3-006C002500D5}">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1900C6-0066-4CE7-AA4F-003200D0002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EF00A8-00EF-49F2-A817-00C7003F0082}">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D6001A-003D-4700-BC5A-004300E5002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E500F0-0095-41C2-A3C7-00730086006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0B0065-0052-4B89-AE51-008C00220065}">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3E0073-0051-421B-AFE7-00A9002C0091}">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56000C-002E-48F4-BB7B-001400B60036}">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9005B-00D7-4914-8969-00E7007F00B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CB008E-002A-4139-90C1-00C500E700F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BE00B1-00C1-4F88-A8A0-004E00370057}">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A800C2-0001-43F4-A592-00F500C5007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B000F-007A-4881-9019-001F00AA008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560066-008D-41FF-98A3-00FE00D4006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EE000B-0079-4376-BD3F-00C800B500C4}">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8300DB-001D-4F02-B7AA-005A0000003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D700C4-0027-4575-9263-001800FA00C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40051-00D9-434F-9635-007200C200F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D200F3-006C-4893-A778-00610019008E}">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3100F2-00E0-456A-B417-0005004D006D}">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2E0027-003E-4A32-8DB3-007A000A00DB}">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000064-007A-4C72-87C1-002900990000}">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9E00F8-00F8-4431-A8E2-000500C50093}">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B900E1-00FF-49DE-A988-000D00FD0045}">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9A006A-0030-4999-9B14-0009005B000A}">
            <xm:f>NOT(ISERROR(SEARCH(("ПД"),(K3))))</xm:f>
            <x14:dxf>
              <font/>
              <fill>
                <patternFill patternType="solid">
                  <fgColor rgb="FFF9CB9C"/>
                  <bgColor rgb="FFF9CB9C"/>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9" operator="containsText" text="ПД" id="{00A0003C-004E-400D-B41E-00EA009300C9}">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7F00E3-00BF-4939-9DE0-00C700410013}">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FA0054-0010-4FF0-BC01-002F00F000BD}">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56009F-00A0-478D-9D7A-0036005D006C}">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EA00E0-00CF-42D7-BCC9-009200890033}">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2400C9-0012-4467-AECD-002F00A70010}">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7400EC-0013-4B08-8946-00BF00F80002}">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F50053-0019-45C2-B938-007A00220070}">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C50065-0016-42B5-85B5-003500E600A3}">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A80048-00D8-49A6-A913-000F009400BD}">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8A004D-0087-4D1A-A5A4-009B000700D0}">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840062-00DB-4CE1-9763-008700C700AA}">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6B003B-0063-4FAD-831E-00FE009700C1}">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F40046-00D8-4423-8148-008F004B00F7}">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120084-001A-4468-ACCD-00CD00E100DF}">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A80047-00E1-49E7-A111-007F000C00E2}">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A00091-0059-41A9-AFA2-001E00450078}">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D800BC-0084-4FF8-974F-003E002000A4}">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8500E0-0056-42A3-91B4-00D200890065}">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B800F1-008F-4540-8549-0048005F0062}">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0D001E-006F-4F69-858B-00DE000F00D5}">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450060-0091-48E0-BA95-00D5005C0090}">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EB0043-00F3-4789-A534-00130032001A}">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F0004A-0026-4A1B-AA91-0035008C0052}">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2800AC-008D-4998-B8D7-006E00290036}">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2E000F-0011-4D13-B648-00B1008200E9}">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6700B8-002F-4215-BB13-00EC00220044}">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4A00C7-0044-4214-810C-00F900ED00BB}">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AC002E-0095-46C3-8323-00E90036006D}">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340059-0086-4FF0-A81D-007600DF0017}">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300025-00BA-4874-A869-0001004500A8}">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D00005-00CE-4163-B732-0007001F00A7}">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9B0074-0003-4784-954F-00D500EE0004}">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190007-001F-4070-A15C-00C600EA00E2}">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6A0009-00FC-49C3-910A-00D700090064}">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E3004E-002B-46DE-9D7D-00260010001B}">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0A0039-001E-4527-B725-00AA0024001A}">
            <xm:f>NOT(ISERROR(SEARCH(("ПД"),(K3))))</xm:f>
            <x14:dxf>
              <font/>
              <fill>
                <patternFill patternType="solid">
                  <fgColor rgb="FFF9CB9C"/>
                  <bgColor rgb="FFF9CB9C"/>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9" operator="containsText" text="ПД" id="{00840092-00E4-4D1F-8EDE-00DD00000009}">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81001B-0066-4966-99D3-005D006900ED}">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860037-004E-4C6C-87B4-000000410076}">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0900A4-005E-4800-9BEF-002400E20072}">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530001-0015-4365-9460-00830081005E}">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3A0066-001E-4BC4-82DE-0003005E007F}">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270052-00C6-43B5-AEE6-008F0066005F}">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3300B2-0065-4ED5-A987-00C1007700A8}">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CA009F-00B2-4D4B-8C4F-00B0003500E6}">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20000F-0015-43C1-BA90-00AF00A20010}">
            <xm:f>NOT(ISERROR(SEARCH(("отменено"),(K3))))</xm:f>
            <x14:dxf>
              <font/>
              <fill>
                <patternFill patternType="solid">
                  <fgColor rgb="FFD9EAD3"/>
                  <bgColor rgb="FFD9EAD3"/>
                </patternFill>
              </fill>
              <border>
                <left style="none"/>
                <right style="none"/>
                <top style="none"/>
                <bottom style="none"/>
                <diagonal style="none"/>
              </border>
            </x14:dxf>
          </x14:cfRule>
          <xm:sqref>K3 K5:K22 K25:K36 K41:K171</xm:sqref>
        </x14:conditionalFormatting>
        <x14:conditionalFormatting xmlns:xm="http://schemas.microsoft.com/office/excel/2006/main">
          <x14:cfRule type="containsText" priority="8" operator="containsText" text="отменено" id="{000D0058-003F-4B65-A87A-00EC009E007C}">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6600BE-0069-407F-9470-00B6001A00B6}">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3100B3-0051-4D20-9701-00B2006E009E}">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F400D5-0015-4078-8AF2-0006006200F3}">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B60026-007D-4600-BC89-002500C100B4}">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E4007D-00FF-4046-8D6E-004100DD0097}">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7300BF-0081-4780-A551-00CE002F006E}">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8F0050-00FD-48DB-872E-002800C500E4}">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8A0075-00CE-48F2-A1D6-00A8007500BE}">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2400D6-001E-48B6-BA97-00A100B700AB}">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090040-0072-4825-9045-00B300A4004D}">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2400A2-00B5-4065-863D-006500680038}">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C400A7-0058-4818-B9DE-00E3004A002A}">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B300EA-008B-4366-BB9F-00B50048000F}">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48005E-00C0-4410-8704-0080009D002F}">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A400B2-00FD-4779-B743-005B00C40029}">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FD0023-0068-44EE-923A-00C100950047}">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9400C9-00AE-4864-88FB-00C300D900B0}">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3200A3-0047-4A09-B142-00E90049004B}">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420029-0073-4FFB-B58B-00C100FE000B}">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0200F4-00C5-4452-8DF0-00A200EA0009}">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B10097-00E1-4B66-9284-001800B8009E}">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D30066-00B0-49C7-90FF-000D0080002A}">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A300ED-0081-449A-98A8-0058002700AF}">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F300BF-008F-4B54-96AB-009A008F006B}">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E2005E-008D-40B8-8DCE-00F600D70047}">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B00A7-007B-481C-A249-0015006B000D}">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EB00E0-0062-4680-996B-007500FF00A2}">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510039-0067-4E0A-BCCC-00A8007B00F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900D8-005C-42BC-BAED-00FE002F003E}">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0C00AF-0045-4569-A50E-009D00EE00C8}">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7800B0-0029-4187-A725-00490024004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FF00FF-00F7-4BC0-8A5C-00BE005900A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2200AB-00CE-465A-96BD-00F500FD0026}">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D20031-00B5-4A8E-ABB1-0006004900B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800D9-0048-49A4-8BB0-0097007A00D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B50060-00F6-4C8F-A2FE-00F7009700A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00070-0043-4824-919F-0098005600F4}">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0400ED-0037-422B-BACA-00050076008C}">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D009E-003E-4FCC-8AB5-0065008400B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F001A-002F-408B-86CC-00CF009500D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820089-003D-40F5-81F5-00CD00B2008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7700E3-0089-49C6-AAA6-009C008F00B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B0048-006B-4D86-ACC0-00CD0048000E}">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CC000B-00DA-4C46-9812-00C000170000}">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C90003-00FF-4516-9170-007500D8008C}">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700CB-008B-4829-A28E-00A800A0008E}">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0300B4-005A-4A03-91FB-0012009800D3}">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DA0083-009A-414E-BD33-008F00740071}">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860052-005F-49F8-BD4E-005C00F90072}">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580060-00A5-4785-8D51-00DA00FA00FF}">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3D0045-0065-46CC-8DAF-00B10072003E}">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E00003-0078-446E-BE1D-00F500D400DA}">
            <xm:f>NOT(ISERROR(SEARCH(("отменено"),(K3))))</xm:f>
            <x14:dxf>
              <font/>
              <fill>
                <patternFill patternType="solid">
                  <fgColor rgb="FFD9EAD3"/>
                  <bgColor rgb="FFD9EAD3"/>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8" operator="containsText" text="отменено" id="{00BE00EF-00BB-4DBE-8ABC-0069005F0071}">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AD0092-0047-436F-9B0B-00E700C900B5}">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8200C4-0033-4AA8-A3B7-00EE004300BA}">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A30056-00AE-4631-9334-00AB00B90007}">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2F0089-00FC-497A-BF7D-000C00BF000D}">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7200E1-00FB-46B8-8F8B-0069007000C5}">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0B0069-00BC-4C03-93A9-00F800D0003E}">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CF004A-00D6-4CC2-8CAF-008000140075}">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18003E-0024-4B52-8BA1-009A00560095}">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E000BE-002E-49A2-A619-004C00A70094}">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E9000C-0030-4F73-BA3C-00C700B700FE}">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F900D5-00DA-4163-94E5-0090008D0044}">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28009B-0047-4193-A597-0008006F0030}">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130071-0033-4B15-B383-007400E700EE}">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AC0046-0021-4168-A515-0015003800EA}">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E1000B-0087-43B0-9624-00B200D600AE}">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4900B2-00FF-4A5A-B179-0064001300F7}">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44000F-004B-425A-9C4B-00DA002700E6}">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F40099-00E8-4C46-81FE-00A100240084}">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CA0050-0011-40D3-8A68-0006004B00BE}">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9900C8-0007-43B3-A9DB-005400B40025}">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7200CC-00A5-4EEE-9F1F-009500A2002E}">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140004-00F7-4255-A6DA-005E006D00C9}">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4100E0-00D3-401C-A1E5-0083000A0043}">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6900D3-0089-4A3B-8E44-00C000340087}">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D7008B-00BD-4A0E-A4A8-00F10069002B}">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240094-00EB-49E1-9071-00E700EA002B}">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710052-001A-4EEA-92EE-003A001700F5}">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C700F4-007F-469C-846C-00AB0013004F}">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CE00CD-006C-40A3-AC0C-00E100E500E8}">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95005C-00E3-499F-8519-004E00B40056}">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000056-00F9-43B1-950A-00A6009700FA}">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69006F-007F-4881-A826-008B0002000C}">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1300D5-002C-47BD-8E08-005F00500064}">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010015-00A8-4907-86FB-004B002400E1}">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C100F1-003D-4BB5-8507-00E600BC003F}">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5F0029-00D8-44FB-9E0C-0069007C003F}">
            <xm:f>NOT(ISERROR(SEARCH(("отменено"),(K3))))</xm:f>
            <x14:dxf>
              <font/>
              <fill>
                <patternFill patternType="solid">
                  <fgColor rgb="FFD9EAD3"/>
                  <bgColor rgb="FFD9EAD3"/>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8" operator="containsText" text="отменено" id="{009500F9-003C-47B4-A271-006700880029}">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2C0069-002B-4EED-9A0C-001600450060}">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CB005D-000D-4C8C-9907-001C004F00E7}">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C800E4-00B4-449F-8540-008B00C60089}">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E80086-00A7-4087-B515-00AE004B003C}">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AF0005-00B8-41C8-9D83-004F009C00EC}">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B90060-00A9-442F-A458-004C00220008}">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DC00D7-0021-4AA0-9FCF-003D00EB0070}">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1900DC-0054-432C-A67B-00CD0085006C}">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ellIs" priority="7" operator="equal" id="{00EC0068-00F8-4AE4-8F86-00F2002B00F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H5:H22 H25:H36 H41:H171 A9:G9</xm:sqref>
        </x14:conditionalFormatting>
        <x14:conditionalFormatting xmlns:xm="http://schemas.microsoft.com/office/excel/2006/main">
          <x14:cfRule type="cellIs" priority="7" operator="equal" id="{00CD0002-00E0-4B5D-B287-008000B4001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CE0048-00B3-4061-B2EC-00DC004000C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H11:H15</xm:sqref>
        </x14:conditionalFormatting>
        <x14:conditionalFormatting xmlns:xm="http://schemas.microsoft.com/office/excel/2006/main">
          <x14:cfRule type="cellIs" priority="7" operator="equal" id="{005A007E-009E-426A-9D71-00C20016003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820099-007B-4168-BE9E-00130070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C6005A-00CE-47FA-AAF0-00CC001A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22003E-007B-45EA-90EB-00320036000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670055-0005-459E-980B-00870000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120061-00AE-46E3-9F50-00150068007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0A0089-00F9-4AFB-A4C1-009F002D00C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C8003C-00B8-4237-8A33-007A00BC002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F00BD-0018-48C9-8801-00C300C3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490077-007E-4B81-8B12-001D00D2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E00B1-0096-4D0F-8446-000C001600A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9B0051-0094-43E3-98AF-0058002B005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D005F-00AE-4B2C-964E-00F10014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A7004B-0089-41FB-890A-0012007D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4000EC-00FF-40EE-89B8-004E0058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3000A8-001A-40D8-AA6D-00C90044002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C80008-00B0-4B47-9FAA-00500099002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4200CF-0016-4BA3-8DA8-00CA001A002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46009C-00DC-421C-BD13-00F0001D006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AD0029-00FB-437F-B768-00530065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5700A4-000F-4A2A-B568-0007007A009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F3000E-004F-4B85-9B54-007F006F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FC00CF-00EB-4CDB-A481-004F00FE006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B3007C-001F-431E-851F-00F50023005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BC001A-0033-4293-86C2-008F0083009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55001A-0097-4DE8-8824-0089009900A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A4006D-00AD-4954-A54E-00DE0069009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1A00A2-00EF-4B81-83C4-0073006200D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0700C2-00F7-4464-BD3A-00DD0031007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7900CE-0049-4FE3-A5FC-002E004B009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2A00AB-0057-435A-ADE0-00EA00AC00B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810055-00BB-4C0E-A45A-0019001F00B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BB0058-004A-4D2A-BA52-0087003300E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8200F1-0003-43CF-9A33-00350086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EC0034-0034-4F32-AEAE-008900DB00B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F600E3-007C-4C09-9574-0027004E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4A0095-009F-42B5-B00C-0047006B00A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7E0077-00B4-49CE-B448-00C300CA002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H37</xm:sqref>
        </x14:conditionalFormatting>
        <x14:conditionalFormatting xmlns:xm="http://schemas.microsoft.com/office/excel/2006/main">
          <x14:cfRule type="cellIs" priority="7" operator="equal" id="{008800AE-00BC-4734-A3A4-00880000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01000A-00CD-4B52-A4AA-00EA00D5000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150038-0071-40F0-BD30-00DB0051003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3F0087-0081-49AF-B878-000A00FB003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H35</xm:sqref>
        </x14:conditionalFormatting>
        <x14:conditionalFormatting xmlns:xm="http://schemas.microsoft.com/office/excel/2006/main">
          <x14:cfRule type="cellIs" priority="7" operator="equal" id="{00D6003E-00B0-4ECC-A15E-0002000F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H33</xm:sqref>
        </x14:conditionalFormatting>
        <x14:conditionalFormatting xmlns:xm="http://schemas.microsoft.com/office/excel/2006/main">
          <x14:cfRule type="cellIs" priority="7" operator="equal" id="{002E00D9-00F4-40F5-AC9F-00EA0028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61004B-0053-4F26-BF68-001B00B5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58003D-00F2-41D7-924E-006B0055004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7600A4-004C-49F0-A1BB-000E003F000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C90098-0027-4183-82C0-004E008F007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550064-0049-4C07-B5B4-00FE00B300D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C300CE-0091-4DC1-A6DE-005300CF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E0036-0036-4B29-BCE2-009100DD00D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880011-00A0-46AC-8561-0008008400C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F800B0-00EF-4859-87DB-008B0010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650043-003D-4294-A893-006E000300B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CF00E1-005C-4F0A-90BD-002500D4001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DD0015-0029-4F89-95B9-001800E900E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4D008B-00E7-468F-827F-003700A0003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5100E4-000F-4A37-825C-00CC00FA00E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4600BE-0076-4C66-ACEA-0094000A00E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3900C6-00E8-40FF-B273-00D300D6005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D00064-0057-44E5-9BB0-00CC00FD008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7" operator="equal" id="{002400D9-0034-4B40-BB37-004F0030005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4300EA-00D0-44E4-9011-0012006E003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H5:H22 H25:H36 H41:H171 A9:G9</xm:sqref>
        </x14:conditionalFormatting>
        <x14:conditionalFormatting xmlns:xm="http://schemas.microsoft.com/office/excel/2006/main">
          <x14:cfRule type="cellIs" priority="6" operator="equal" id="{002D00DF-00F2-4EA5-BDA3-002C00BD00A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5400A5-00A8-4302-8083-004400AB00F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H11:H15</xm:sqref>
        </x14:conditionalFormatting>
        <x14:conditionalFormatting xmlns:xm="http://schemas.microsoft.com/office/excel/2006/main">
          <x14:cfRule type="cellIs" priority="6" operator="equal" id="{0066003D-00B6-4328-AA2F-00DC00F400D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C6004B-00F5-4A20-8CAB-000A004F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5A0085-004B-4F6A-900C-006C0078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B004D-00D4-4072-8E1F-002F00CA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030058-00A1-41DF-A339-0064002900C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0A00D7-0057-4B57-AAE6-000B006200F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860094-00E7-418F-B078-00620044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1006F-00CC-4798-A4B1-007F00C300B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600D8-00AA-4D75-93AA-005200D4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0A006E-004F-4D3B-8F9C-007700E4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900A8-00D7-49B8-B735-004300D0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E90094-00FD-4FF3-8A66-008D0027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9E00AD-0096-4291-ABCA-00BE00E6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0600BF-0071-4D73-A448-00020024007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750063-00D1-48DA-B98A-00290003004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BE00D5-003C-41ED-B956-00A800F000F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A40052-00B2-4A2A-85D9-00050093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070050-0019-41C5-AAF6-005A0054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44006C-0063-454B-9AA0-00000079001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740000-0006-4451-92E1-00300015005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8D0068-007A-4AB7-AEA1-00280005009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F8009B-0028-47DB-852F-00D700C2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530030-005B-45FF-8244-00EF009C00A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000036-0095-4667-A8AA-00950061007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A800DE-002C-48D9-B4A7-00C4005F009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F00C1-00D8-48DE-A9F5-003D00B600E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7C00C7-009C-4A0C-800A-006C00B0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8B0065-0075-44F1-B385-003E005C00F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430056-00BB-4555-B4E7-00DC002900D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E000CE-00CE-4E6B-8A2B-000C0093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D40007-001B-48D7-B5FD-0054003A007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8E00F5-009E-42BA-A825-00390045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FD005F-0092-438C-A843-003C00D1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B80070-001B-4039-9872-004C006B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580001-0049-46E0-ABD9-004200C4005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9F00D8-00B6-4BD8-8E8E-00C1003A008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CB0012-001A-4FA6-AB56-00BB0014008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H37</xm:sqref>
        </x14:conditionalFormatting>
        <x14:conditionalFormatting xmlns:xm="http://schemas.microsoft.com/office/excel/2006/main">
          <x14:cfRule type="cellIs" priority="6" operator="equal" id="{00CF0077-00CC-4279-A661-005B005E008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9200C8-00FC-4C03-9C4D-00FB00B9009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C800AD-00B3-4E40-B98D-00DB008A003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080038-00EF-4382-95E8-00DD006800C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H35</xm:sqref>
        </x14:conditionalFormatting>
        <x14:conditionalFormatting xmlns:xm="http://schemas.microsoft.com/office/excel/2006/main">
          <x14:cfRule type="cellIs" priority="6" operator="equal" id="{00F00096-003E-4960-AEA2-00C70094004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H33</xm:sqref>
        </x14:conditionalFormatting>
        <x14:conditionalFormatting xmlns:xm="http://schemas.microsoft.com/office/excel/2006/main">
          <x14:cfRule type="cellIs" priority="6" operator="equal" id="{00C4008C-0029-4A8E-96E8-0061009100F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E300BC-0080-461B-B7ED-00D3006800B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D60073-0089-4C88-AC57-0050009900E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70006D-0033-4278-B15A-009D003A001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AB0017-00F7-49F8-8BB8-006A00CE00C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53005D-005C-4B6A-A562-009F00EA005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540054-0032-4F37-A32F-00BF00AE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E80055-003E-4024-9F4A-00D100F1006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1600B0-0052-4EB7-A020-003B00C0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A100FA-00EE-4BAC-BA42-00900050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580027-0073-46EB-A6A5-001F00B9009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430071-0093-4536-AC8D-003E00F8006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3A0020-00F9-40FE-B12B-004800AC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3B0096-00DA-499F-9F58-00E000B1004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8E00D7-0035-4F29-94BE-000E00B6009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FC00A7-0087-4CA9-BD2D-00160015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31006B-0027-47E8-B0A6-000700EF003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BA00B2-00BD-4726-8FF7-0026004C00D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6" operator="equal" id="{0022002A-0010-4CF5-BD35-003900C0007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FC00CB-002D-4DC8-8E45-00860041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H5:H22 H25:H36 H41:H171 A9:G9</xm:sqref>
        </x14:conditionalFormatting>
        <x14:conditionalFormatting xmlns:xm="http://schemas.microsoft.com/office/excel/2006/main">
          <x14:cfRule type="cellIs" priority="5" operator="equal" id="{00D20036-0099-47FA-BEEF-002D00D2001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8D00C5-00FC-4B1A-AA90-004A005D00E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H11:H15</xm:sqref>
        </x14:conditionalFormatting>
        <x14:conditionalFormatting xmlns:xm="http://schemas.microsoft.com/office/excel/2006/main">
          <x14:cfRule type="cellIs" priority="5" operator="equal" id="{003500D5-0054-410F-9F78-002900FE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A40059-00CF-4F88-9407-0004005B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05006E-00E0-4720-8169-00A9008700A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7200E4-00D6-4AB5-A925-001000B8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F60018-00F9-4861-9E4B-0024000D00D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8E0081-00AD-43EC-A579-0054001C005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470059-0098-480A-AF84-002A002A003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140078-0082-4F40-975B-009E006A005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EA00E8-0010-4796-BA79-00F8009C009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1E00A7-0048-41E9-BFCC-00C7003C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BA00C4-00CC-4169-A302-007200D1007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75008A-0038-4FE5-A1E4-00C00063003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C00055-004F-4993-A74E-0067008200D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D70092-0080-4264-BAFB-00D9001C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70075-0018-40D1-A89D-00540005005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4300D6-0007-436E-919D-007D0035007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1700DD-0003-4A8C-898C-00AE003D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87005B-001E-4236-9982-008C00B6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4300FB-00B6-41C8-AB55-004100AF002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0A009D-007B-4880-B940-00A40078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6E005C-0004-464E-9C54-0027004B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2A0077-004E-4207-9C64-00F300E800B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5B0009-001A-406F-8487-001F00B800F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E1001D-0052-4D29-A199-00B500AE009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02005A-0083-4348-895E-00260044009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99009D-0069-4F9B-B796-00F2004D006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6900EB-0069-4FD6-AC7E-005F00BC002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8F0021-0099-43F2-BEBC-007C00A0001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360027-00D5-41CB-83AC-007B004800D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A40057-0046-4B82-B2FE-00A90019002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360042-0020-4F1F-B2F5-003400B6000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350042-0098-4558-B5AB-007600BE00C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B400E1-0082-4192-8D14-005B00BD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D200C2-00C9-47D0-A87D-0072008A009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D700D5-00ED-4A17-8251-00AB00F7007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C40039-00CD-48E4-AD8B-008A004C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B200D1-0050-4E16-8E32-006F0094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8C007E-0093-480C-9A17-00D1004300D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H37</xm:sqref>
        </x14:conditionalFormatting>
        <x14:conditionalFormatting xmlns:xm="http://schemas.microsoft.com/office/excel/2006/main">
          <x14:cfRule type="cellIs" priority="5" operator="equal" id="{00C10079-0000-4716-A5B1-002B0029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5B00F4-00FE-4CD0-9974-00C50003004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8F005B-0049-47B4-BB11-00780063009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4A0025-00B8-4ABF-8D75-003A002C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H35</xm:sqref>
        </x14:conditionalFormatting>
        <x14:conditionalFormatting xmlns:xm="http://schemas.microsoft.com/office/excel/2006/main">
          <x14:cfRule type="cellIs" priority="5" operator="equal" id="{009D00B9-0064-4651-8F95-00EB005000E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H33</xm:sqref>
        </x14:conditionalFormatting>
        <x14:conditionalFormatting xmlns:xm="http://schemas.microsoft.com/office/excel/2006/main">
          <x14:cfRule type="cellIs" priority="5" operator="equal" id="{000E0093-00C2-427C-8157-00CE007E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E20069-0011-4655-BA62-00B6000B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3D0047-00A1-425C-82D1-007B00A3003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FF00E0-00EE-4797-B828-00350032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9600F6-00CB-4070-AFAE-003700AE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FB000D-00D9-4FBE-9E1D-007000AC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1B0016-003F-442A-916E-00F80089007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A50008-003E-4539-8187-005E004B007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E100F3-0083-4B0A-A447-008D003F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BA00E9-001A-4C3D-87DC-000C0063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9300E8-00A9-4621-A60D-009300E2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7000D4-00A4-4684-B4EB-009C0046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1500CF-00C0-48E5-A847-00CD0061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99001A-00EC-48F6-969B-000300DC002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4C0083-004E-4857-B88F-006600AD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A8008A-004E-43C4-A7B2-007A0020009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3A00AA-0066-4417-A059-0097005700B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6800D1-00B5-4A99-A787-009B00AD004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5" operator="equal" id="{001B0006-00DB-4586-BF9B-00580037006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7F0068-00BE-46CF-815A-00340080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H5:H22 H25:H36 H41:H171 A9:G9</xm:sqref>
        </x14:conditionalFormatting>
        <x14:conditionalFormatting xmlns:xm="http://schemas.microsoft.com/office/excel/2006/main">
          <x14:cfRule type="cellIs" priority="4" operator="equal" id="{00A80067-00BE-4466-A6FB-001400FF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1A006C-00B2-49B7-87A4-00E10002006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H11:H15</xm:sqref>
        </x14:conditionalFormatting>
        <x14:conditionalFormatting xmlns:xm="http://schemas.microsoft.com/office/excel/2006/main">
          <x14:cfRule type="cellIs" priority="4" operator="equal" id="{009B008B-00DA-46A0-8E05-00D400C400E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9300A9-00C4-497E-886A-005B00BF005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E600D2-0027-497B-841C-00C000BD00C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4F00FB-0057-4365-A5CC-00EA00B3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050057-004A-40AA-9216-00BF00CF001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3A001B-00D8-4576-B0AF-002F00B2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2B00F6-0035-4702-A753-006300DB009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53009D-0007-4737-B05A-000C00E000E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B10085-0065-46A7-9133-000E005D00D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2100C8-0055-4B8C-B299-003900B4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4A005E-0027-4C61-8CF2-0031002C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480092-0035-4071-8CC6-0098006A000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1E00EB-004E-4306-A1FB-00C800A1009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A00B0-0075-477A-9BF2-00AD0025000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11004D-003C-4B09-BF1B-00DD00E200A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AD0060-00E3-461A-95C6-005100E5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7900A9-00D2-4276-8243-00E70028008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6D001C-00B8-45CC-AC2D-00080056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DC00B5-00BD-4435-A3F2-007000F9009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6E006A-0054-4AEA-93D0-00F40006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1B006C-00A3-4F23-8951-00F90051007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C70033-00A8-442C-A6DA-008C0074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0300B3-0020-4861-B36E-006B00A300A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78007F-002A-41FB-A4F4-00C000A7002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1500BA-00D7-4C1C-AA28-006B0079007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91003E-000E-4AEF-AC09-00DB0046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F10016-001C-4BCA-9234-006800A900B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7C0037-0081-4B01-B8C1-000200D600C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C4002C-00D5-4479-9B63-001B00A200F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C6009C-007A-4015-A5A4-003B0007001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E400DE-00EF-4220-A50F-00D90004002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5C0043-00DA-4562-B6F9-00A300E000C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5000B9-009F-4334-AE78-0073005E007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920081-00F7-496E-AA2B-005B00F4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0F0000-005E-4D49-91E0-007F005A00F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F900FD-0018-407D-8500-00D500A3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B500FB-00A7-410F-89D4-00EE0070007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H37</xm:sqref>
        </x14:conditionalFormatting>
        <x14:conditionalFormatting xmlns:xm="http://schemas.microsoft.com/office/excel/2006/main">
          <x14:cfRule type="cellIs" priority="4" operator="equal" id="{0048009C-00F1-464D-B200-00700056009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B800A4-0064-4C79-9759-0064001B004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09007D-0055-4392-B690-0058007A000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AE0089-00AF-4312-A825-00B4006B00C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H35</xm:sqref>
        </x14:conditionalFormatting>
        <x14:conditionalFormatting xmlns:xm="http://schemas.microsoft.com/office/excel/2006/main">
          <x14:cfRule type="cellIs" priority="4" operator="equal" id="{0037009B-0054-4DEB-900B-00B800F9000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H33</xm:sqref>
        </x14:conditionalFormatting>
        <x14:conditionalFormatting xmlns:xm="http://schemas.microsoft.com/office/excel/2006/main">
          <x14:cfRule type="cellIs" priority="4" operator="equal" id="{006B00A1-0071-4B64-BA36-00CC00FF006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140087-006D-4A4F-B1AF-00F000F9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F00099-0072-4BEB-BBC3-00E9003B00D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15008E-00DE-42A5-8092-00430051006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B600AD-009F-44CB-8334-00FE005A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E300FC-00BB-490A-BA2D-0034009D009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300D2-0068-4157-8CA7-00CF00E500F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D00074-00A8-43F3-A166-001A001500B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AA0085-00BF-4A11-A0B7-00120072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6A004A-008D-4F74-AC0A-009100B9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3B008D-001E-4C81-A256-004C0019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5300F6-000F-4950-9718-009B00A8003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23003D-00A7-49C7-9649-00220008008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CF003E-00D4-465C-8D3B-008A00CF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DB00AA-0026-44A8-820A-0099008A00E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D60072-00F8-4754-9EDF-0001004500C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9B00EB-00A7-4B3B-BE62-006A0094000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3600A2-00AE-4249-A47B-006F0075007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4" operator="equal" id="{003000BC-004F-4661-934C-00A5003B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B600BF-00C1-42B6-AD59-004F00BE0094}">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H5:H22 H25:H36 H41:H171 A9:G9</xm:sqref>
        </x14:conditionalFormatting>
        <x14:conditionalFormatting xmlns:xm="http://schemas.microsoft.com/office/excel/2006/main">
          <x14:cfRule type="cellIs" priority="3" operator="equal" id="{0047002D-006A-4ED0-B48B-007E00290056}">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83005F-00BC-484A-B172-001A009C00DF}">
            <xm:f>"1 - Ошибка проектировщика"</xm:f>
            <x14:dxf>
              <font/>
              <fill>
                <patternFill patternType="solid">
                  <fgColor rgb="FFFFF2CC"/>
                  <bgColor rgb="FFFFF2CC"/>
                </patternFill>
              </fill>
              <border>
                <left style="none"/>
                <right style="none"/>
                <top style="none"/>
                <bottom style="none"/>
                <diagonal style="none"/>
              </border>
            </x14:dxf>
          </x14:cfRule>
          <xm:sqref>H11:H15</xm:sqref>
        </x14:conditionalFormatting>
        <x14:conditionalFormatting xmlns:xm="http://schemas.microsoft.com/office/excel/2006/main">
          <x14:cfRule type="cellIs" priority="3" operator="equal" id="{00E70088-0020-4553-B12C-0064000400F7}">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EF004B-008F-4099-B043-00D000D700DE}">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1300CF-00AD-4433-AAB7-008000C900B8}">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9C0017-009B-45A5-8B06-003C00E9004A}">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7A00DB-007D-4E9C-9D94-00F5007B00A0}">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F200DD-005A-4D3A-BBF0-000F00AB0055}">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55006A-004A-430B-A730-007A005D002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E10075-0001-4141-A671-00E900A60033}">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3D0093-00B0-40E8-88FF-00D5006A007C}">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1F0087-0008-43FC-B980-002B00A2005B}">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7F00C5-00E0-4A4B-8D6B-007600010065}">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2C00A9-00CD-4AB0-8EAB-005800AF0086}">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9005D-00D8-462E-9D74-0045007E0038}">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F50095-00A5-4590-8605-001E0088007A}">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730071-002B-43EC-AAF3-0066000C00A7}">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CF00B7-00E4-4197-8408-003B00C900DA}">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4E001B-004C-46D4-8D11-00EF00FC0063}">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860059-0059-46DF-A872-00C4003900D4}">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C500C5-00EA-48EB-9D88-007800BF0065}">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470019-0007-4CE4-82AD-0050000000B3}">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280025-00F4-4354-A6E4-00D900080003}">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A80092-00E6-4B42-A976-008C00E9002D}">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A80056-00BF-47F5-9E4D-00FA000B00A5}">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B000EB-000C-4FAD-97A8-00F300A600BF}">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E50092-00AC-4DB8-BF69-008700C40015}">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AA007F-0084-4704-A868-00F2001E0095}">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F7002D-0090-4738-9914-003A0079008F}">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410093-0086-4C2C-A823-009B00200036}">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B00E7-003D-4FC6-A6DD-00AB001A004A}">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ED000A-00B2-475E-8273-003300D9005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0B005C-009F-4BD5-B484-00720044002C}">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C7002D-0082-4B7D-B7F3-00EF00F700BF}">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7000BF-00B0-4A15-A5C9-00C900D8009D}">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D000D5-00DA-42A4-AB66-00D000F2008A}">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A500FF-0091-44E6-883A-00350047001F}">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0E00CC-00BE-4371-B971-009100EE0088}">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CF001B-0030-4145-97FA-007100950096}">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E50097-008D-4DC6-9183-00B700EC0022}">
            <xm:f>"1 - Ошибка проектировщика"</xm:f>
            <x14:dxf>
              <font/>
              <fill>
                <patternFill patternType="solid">
                  <fgColor rgb="FFFFF2CC"/>
                  <bgColor rgb="FFFFF2CC"/>
                </patternFill>
              </fill>
              <border>
                <left style="none"/>
                <right style="none"/>
                <top style="none"/>
                <bottom style="none"/>
                <diagonal style="none"/>
              </border>
            </x14:dxf>
          </x14:cfRule>
          <xm:sqref>H37</xm:sqref>
        </x14:conditionalFormatting>
        <x14:conditionalFormatting xmlns:xm="http://schemas.microsoft.com/office/excel/2006/main">
          <x14:cfRule type="cellIs" priority="3" operator="equal" id="{00E50060-00D9-485D-B4DB-00D900CC00D4}">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450046-00B6-46AF-BFB0-00EA00F100C7}">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0B0060-000C-4EE8-94C1-00F000B8004B}">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7900A4-0069-40A5-9065-00D2001800F8}">
            <xm:f>"1 - Ошибка проектировщика"</xm:f>
            <x14:dxf>
              <font/>
              <fill>
                <patternFill patternType="solid">
                  <fgColor rgb="FFFFF2CC"/>
                  <bgColor rgb="FFFFF2CC"/>
                </patternFill>
              </fill>
              <border>
                <left style="none"/>
                <right style="none"/>
                <top style="none"/>
                <bottom style="none"/>
                <diagonal style="none"/>
              </border>
            </x14:dxf>
          </x14:cfRule>
          <xm:sqref>H35</xm:sqref>
        </x14:conditionalFormatting>
        <x14:conditionalFormatting xmlns:xm="http://schemas.microsoft.com/office/excel/2006/main">
          <x14:cfRule type="cellIs" priority="3" operator="equal" id="{001E0079-0095-4C56-A38D-0034007D0036}">
            <xm:f>"1 - Ошибка проектировщика"</xm:f>
            <x14:dxf>
              <font/>
              <fill>
                <patternFill patternType="solid">
                  <fgColor rgb="FFFFF2CC"/>
                  <bgColor rgb="FFFFF2CC"/>
                </patternFill>
              </fill>
              <border>
                <left style="none"/>
                <right style="none"/>
                <top style="none"/>
                <bottom style="none"/>
                <diagonal style="none"/>
              </border>
            </x14:dxf>
          </x14:cfRule>
          <xm:sqref>H33</xm:sqref>
        </x14:conditionalFormatting>
        <x14:conditionalFormatting xmlns:xm="http://schemas.microsoft.com/office/excel/2006/main">
          <x14:cfRule type="cellIs" priority="3" operator="equal" id="{0065007B-009D-411A-B6BB-005600630086}">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700048-0057-4478-B64C-00F6006C0055}">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BA008D-00D2-4084-AD3F-002E001A006F}">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DD00C4-00C6-4657-B533-004D00C20050}">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0D00A9-008F-4AB8-81AE-0013001B002A}">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6600E3-0093-46F7-8A0D-004A00A000FB}">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3400EB-0007-46E4-9353-007A001100AD}">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2900FE-009F-45FF-A1F6-00DA003900C9}">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9B007F-0017-4CA0-A6F5-006D001100BA}">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0A0014-00F1-435C-9F0A-000E00C900B7}">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5F001B-0027-4095-BEB6-003B008E0003}">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4E0089-007D-4794-B32D-007F00F50060}">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400CB-003F-4C0D-8C0A-00C000F6008F}">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E006F-0086-46CB-A306-007200D90009}">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320009-00D0-41D2-B6C1-00B500AB0014}">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9500A8-001A-4406-AC8E-0091008800C5}">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B100E3-008F-49A8-931C-00C400690011}">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F00002-0086-4ADC-8A35-001700550069}">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ellIs" priority="3" operator="equal" id="{004C0035-00A3-4E87-B7B6-009A00B70031}">
            <xm:f>"1 - Ошибка проектировщика"</xm:f>
            <x14:dxf>
              <font/>
              <fill>
                <patternFill patternType="solid">
                  <fgColor rgb="FFFFF2CC"/>
                  <bgColor rgb="FFFFF2CC"/>
                </patternFill>
              </fill>
              <border>
                <left style="none"/>
                <right style="none"/>
                <top style="none"/>
                <bottom style="none"/>
                <diagonal style="none"/>
              </border>
            </x14:dxf>
          </x14:cfRule>
          <xm:sqref>H41</xm:sqref>
        </x14:conditionalFormatting>
        <x14:conditionalFormatting xmlns:xm="http://schemas.microsoft.com/office/excel/2006/main">
          <x14:cfRule type="containsText" priority="2" operator="containsText" text="повторно" id="{00F200C7-004F-47E1-909D-00A600C7002C}">
            <xm:f>NOT(ISERROR(SEARCH(("повторно"),(K3))))</xm:f>
            <x14:dxf>
              <font/>
              <fill>
                <patternFill patternType="solid">
                  <fgColor rgb="FFEA9999"/>
                  <bgColor rgb="FFEA9999"/>
                </patternFill>
              </fill>
              <border>
                <left style="none"/>
                <right style="none"/>
                <top style="none"/>
                <bottom style="none"/>
                <diagonal style="none"/>
              </border>
            </x14:dxf>
          </x14:cfRule>
          <xm:sqref>K3 K5:K22 K25:K36 K41:K171</xm:sqref>
        </x14:conditionalFormatting>
        <x14:conditionalFormatting xmlns:xm="http://schemas.microsoft.com/office/excel/2006/main">
          <x14:cfRule type="containsText" priority="2" operator="containsText" text="повторно" id="{00840012-00F4-431B-9141-0011008B00B8}">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E10016-00BA-4FAF-9E3D-00B800290049}">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800044-001A-4F54-AAAD-00E400B00071}">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F200B5-0079-443A-BB3A-00B200EB00E1}">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0300A3-0064-48BA-B0EA-005200C60004}">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86001E-003F-4615-BCB0-0029005B008D}">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FD00C3-00C3-441C-9072-007E000200EF}">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F300DA-0075-48EE-A4F3-00C0007500AE}">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1E00F8-00B6-4C91-917C-0012002C003B}">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5000AD-0079-4E60-9742-005B00210011}">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9D0096-0057-4AEF-AB37-0093002C007C}">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0600AE-005F-41CB-983F-0085005600CC}">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88003B-00F3-4B76-83ED-00FB00C0008B}">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8C00C5-005C-4910-9F66-00AF00960015}">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7C0014-00BA-41B0-9B61-002400590088}">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8400E1-00E5-4FF8-87C7-003700990010}">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E500A4-00DB-42D0-A41A-00A000DC00A6}">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38000E-0020-48B0-BB21-005A00530072}">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FD00A5-00C4-43ED-BCE7-00B000320079}">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6800DA-00BA-46C2-BE51-00D900DD005E}">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C8004C-0029-4756-8E04-0085007B0097}">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3F0065-0058-4FC6-B1FB-004A00A6007D}">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380075-000E-47DA-A183-00680015008B}">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A00016-0069-4609-A598-008E004E00EB}">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410003-0053-4AC4-91E9-0007009B00E4}">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3100FF-00D4-49A6-945A-006E004D00F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6100FB-001E-4376-8D60-00A9006800E9}">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D70016-0024-40F3-98FB-000E008A006D}">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6900C5-0014-4370-8620-0011001D00B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10039-0029-4F08-98A9-002900340062}">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6D0068-00B0-4E00-B5F8-00B500E2009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A0004-00F9-4F9B-BD68-00E30076003A}">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C00F0-00A4-4F2A-9162-00DE00160016}">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D300D1-00CD-4642-8642-0094001900D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1001D-0042-4837-B82F-00DA008600AF}">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1100AE-00A3-41FA-99CE-009F000100B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90070-0087-4C31-ADE2-0097008D00B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200B7-00BA-46D2-A8AA-00E9000500A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D00E9-004F-42D4-8167-00320091004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E5005C-008F-452C-8FF2-00E100880050}">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1C0056-003A-417B-B87F-00C900F3001C}">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B0093-00B6-46FA-AA0C-00FF003F003F}">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500A9-009C-4B15-9DE4-00B300C5004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60036-000C-4119-B0B3-00B0008A0025}">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790097-00DA-4A3A-90C0-00830000000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95004E-001E-484D-A4C1-008A0096001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C3005E-005A-449E-A0A2-00B1000100E3}">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1B0033-004A-461B-BCF5-0014000E00E4}">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AA00FD-002D-4291-B754-009600B7004A}">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8900A5-000C-40A6-BF9B-00BE008800C3}">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94006F-00E0-47B0-BAA1-00820056000E}">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180024-00C5-49CD-8EA8-0092008300EE}">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AB00B8-009A-4EE7-A7BA-009C00BA007C}">
            <xm:f>NOT(ISERROR(SEARCH(("повторно"),(K3))))</xm:f>
            <x14:dxf>
              <font/>
              <fill>
                <patternFill patternType="solid">
                  <fgColor rgb="FFEA9999"/>
                  <bgColor rgb="FFEA9999"/>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2" operator="containsText" text="повторно" id="{00900051-0061-4482-94C5-00BB00760022}">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A200FC-00AB-45B3-B94F-003C00D300B7}">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D00014-00D0-4154-93CE-00AB008E002E}">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6C001D-0096-4E4A-BB95-00DE00B0008A}">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F1001F-0086-4A39-B091-003400D8000C}">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3500AF-0055-4A07-95C6-0059005B0059}">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B50008-0045-482A-8178-0031005A00E4}">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8800AD-0044-4F7C-A454-002700E600F6}">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C10047-0036-4A67-AC6C-001700E1001C}">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D900CE-007D-41F5-9066-00CE00A00091}">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3B00B7-001A-4245-89E4-001100FF00D7}">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3E0005-0028-4122-A27D-007B00DE0000}">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E40032-00DB-4852-A5C3-0094001C000A}">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55004A-004A-437D-A938-007C0000007B}">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7600CA-000E-4876-8CA4-0057005C004A}">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78004C-00F9-4D6E-B7E9-00F3004500EC}">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38004C-001C-48BC-9838-00E900E10015}">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5D00EF-00F3-4B13-A169-00A900C8001C}">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40003C-00B6-4C54-B801-00EC0046004F}">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3E00E1-009A-4528-A1AC-004E002F00FB}">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030070-00F2-4EE7-A173-00A600CB007B}">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5C002A-008C-4D0C-9C66-009D001900BA}">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C80066-005D-4DCC-BD9C-0021001600D2}">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CA00F3-0013-4A4F-9F05-003100B4008D}">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4600C8-0072-468B-8CDB-0002009900DE}">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C500F4-003E-48F2-9542-00130066008B}">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0000E9-0052-4C73-9092-00EB00150054}">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0B0020-00A9-492D-BFD4-00B5001A0006}">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200014-0099-4595-B625-00D000220042}">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BA00B6-00AC-4865-9603-00B8002700FF}">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FA0035-00C4-4AF4-BD43-00DB00A200C2}">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D60017-0070-4793-A58E-005000EA00DE}">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800048-00B8-4E81-808E-00A400E80092}">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6F00FF-0028-44AD-B8D7-0071000000DF}">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7C00B8-00D9-469E-AB9A-00A400DA00CA}">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0B002D-00A0-4478-846F-0088000800C3}">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680089-007A-4B89-9261-003200D10088}">
            <xm:f>NOT(ISERROR(SEARCH(("повторно"),(K3))))</xm:f>
            <x14:dxf>
              <font/>
              <fill>
                <patternFill patternType="solid">
                  <fgColor rgb="FFEA9999"/>
                  <bgColor rgb="FFEA9999"/>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2" operator="containsText" text="повторно" id="{00EC0097-00AC-4122-BFED-00AD00FA007B}">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D700A1-0063-4314-932E-00AA003B0086}">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5100EF-005B-4FC9-93E9-002E0029006B}">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17001E-00E3-429C-88BE-005A0021002C}">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FE00ED-00D6-4178-90E6-003F00CB00DE}">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6600FC-00C4-4BFA-BD18-002300970011}">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B30008-0039-4386-ADD7-004A002B00ED}">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24000D-0086-4846-A865-00680063005A}">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3300C8-0012-4A22-979C-0025004C0052}">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D000A-0055-4EAF-8DA1-005800EB00A9}">
            <xm:f>NOT(ISERROR(SEARCH(("снято"),(K3))))</xm:f>
            <x14:dxf>
              <font/>
              <fill>
                <patternFill patternType="solid">
                  <fgColor rgb="FF93C47D"/>
                  <bgColor rgb="FF93C47D"/>
                </patternFill>
              </fill>
              <border>
                <left style="none"/>
                <right style="none"/>
                <top style="none"/>
                <bottom style="none"/>
                <diagonal style="none"/>
              </border>
            </x14:dxf>
          </x14:cfRule>
          <xm:sqref>K3 K5:K22 K25:K36 K41:K171</xm:sqref>
        </x14:conditionalFormatting>
        <x14:conditionalFormatting xmlns:xm="http://schemas.microsoft.com/office/excel/2006/main">
          <x14:cfRule type="containsText" priority="1" operator="containsText" text="снято" id="{00E700B9-005C-488D-8066-005400540080}">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FA002A-00EB-44A8-9BB5-00DE002200BF}">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0B008E-008D-4A61-A694-00C4004F0038}">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BB00C5-00B9-473B-A810-00AF00E60078}">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350081-007B-4475-8BCC-00C20019000D}">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830040-0065-454B-9984-003B005F009D}">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0A0021-006B-4B92-A960-00DD000500B5}">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960049-00F7-4B89-B0CD-003200D00052}">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2400BB-00B2-4D86-93A7-0030000B0010}">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1000DF-00AA-445B-9EA6-006A00F60011}">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7A004C-0048-4E28-99BC-002700BD00AF}">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860039-0051-4476-937F-0008007E0019}">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2D0006-00C7-471B-A08F-000C0069005C}">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CA0029-0069-421B-93CD-0089007000BD}">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B200C9-0058-4099-BDFF-000C00500026}">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7E00D3-008D-4522-AF17-005400D100D6}">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64003F-0067-42A7-AAF8-006000DF00F7}">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5800BD-00A7-4332-A346-007D00C900D7}">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F70042-006F-4921-97DE-00A600C900F7}">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1B00E0-0017-4524-9E1C-004400970040}">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7F0002-006D-48A8-9D3D-002E004100F6}">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1E00C0-002F-4A26-BBDE-0072007F0036}">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170010-00F1-4DD6-9184-00AE006700F8}">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6200C8-005A-476B-BE68-00790054008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9A00C2-0001-4F63-A517-00FF00F6009B}">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5B00C5-00C3-4F63-B539-000200340081}">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ED0017-0085-4F65-BBD1-00740074002A}">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8600A7-0061-45EB-84D2-0099009100D9}">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290055-008B-4CA8-8EE0-00C900A60057}">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44007F-0096-4F1A-BAD5-00D0005700C0}">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52005C-005C-4478-9750-004500F3000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E005E-003E-4657-9FE5-009700F500ED}">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7300B5-00BE-49B3-ACA6-0069002700E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260075-0015-461C-A127-00960086001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400D3-00F1-4216-82D4-009500BA0009}">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8D00EC-003B-44A8-926A-00DC006A00E6}">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A0088-00CF-4E14-A5A4-00190055006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D0097-00CF-4A34-8828-005A001F0055}">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300A4-0092-441D-9E6E-00BF002C0089}">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1E0032-002D-4DBB-B7C7-0041008000FD}">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000C0-00BC-491B-9E69-0033004C008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74004D-0078-41EA-8D80-00E1001B00DB}">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9B00C4-00B8-489E-B411-0014000C00A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50012-0073-4332-9B68-00410005003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DC004A-000C-4801-A0FC-004B004500B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70085-0039-43A3-8E6A-00EC002B002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A007F-00CD-4351-914B-000800990045}">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F300BA-0090-4933-B156-007E00C000D2}">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3800B3-0018-4911-AB49-00CD000500D5}">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1D002E-00CF-43D8-89C4-004A009F0043}">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D60044-0080-4F04-9403-000100370069}">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280066-0095-4752-98A0-00DB00C20040}">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8F00E5-00B2-474C-A651-00FF0034009B}">
            <xm:f>NOT(ISERROR(SEARCH(("снято"),(K3))))</xm:f>
            <x14:dxf>
              <font/>
              <fill>
                <patternFill patternType="solid">
                  <fgColor rgb="FF93C47D"/>
                  <bgColor rgb="FF93C47D"/>
                </patternFill>
              </fill>
              <border>
                <left style="none"/>
                <right style="none"/>
                <top style="none"/>
                <bottom style="none"/>
                <diagonal style="none"/>
              </border>
            </x14:dxf>
          </x14:cfRule>
          <xm:sqref>K33</xm:sqref>
        </x14:conditionalFormatting>
        <x14:conditionalFormatting xmlns:xm="http://schemas.microsoft.com/office/excel/2006/main">
          <x14:cfRule type="containsText" priority="1" operator="containsText" text="снято" id="{00670048-00A5-4FFE-B495-0076002F0052}">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0900B6-0066-4DC9-9535-0022004900DC}">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C200A3-00E3-4927-8407-007C00920029}">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700F2-0054-4855-8D36-006F00A20017}">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EA00E9-0019-4E0E-A33E-00D100690083}">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9A0034-0080-4871-904D-00CA000B0062}">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B00FC-00B9-4E94-97F6-001600B10012}">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420058-0000-4DBF-963E-000E006B005C}">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50061-00AD-4843-A202-00C400290069}">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BE00C4-0005-45AC-B560-00D1002B00B8}">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EF00F5-00F5-4293-8066-00F800DA00B6}">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6D0062-00F8-4904-8EC2-00A000030060}">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8B000A-0046-4FD3-8BF4-00E500260022}">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9700DC-0079-4AE1-8205-00B500DB0072}">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2A00D6-00D7-42CA-BCBE-00E200D50053}">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91004C-00AD-4B6F-8F2C-004A007600DB}">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EA0032-0000-4A78-BC95-00F6003100D3}">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B30054-00E4-4E60-B39C-000800E700DC}">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E900AE-0070-4D0E-AF11-009A003600B9}">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7900E6-0014-4CA5-B765-00C800F800E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B900A8-0052-4CDD-976B-002000DC004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4E004E-00CA-4594-A24E-007600B0003A}">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3E00F8-007F-4258-87A4-00D100E80001}">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1A0096-007A-4FD4-82A3-009400C00078}">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4300ED-0080-4409-8E4E-00D800B60057}">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2E0013-002B-462D-BEC1-00DD00630030}">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DC00AA-0035-4F64-A402-003D00E40013}">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0F00E4-0090-4AB8-8D98-00F9003E00F5}">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6E0092-0030-413D-9BA1-004300BD0046}">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AF00EF-0046-449B-B4BC-003300700093}">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8006A-00C4-4F62-B0B2-001A002D002A}">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3A00CA-0006-44F4-B5D2-002200640002}">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D2006F-001C-493E-A66B-008A000E00C3}">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1200D7-0082-47E8-AF92-009300A2008C}">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B8006A-000B-40B6-A092-00A100F100AF}">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56009E-003E-4292-8895-0073008C006F}">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D1005C-00C6-4744-AD39-00570028004C}">
            <xm:f>NOT(ISERROR(SEARCH(("снято"),(K3))))</xm:f>
            <x14:dxf>
              <font/>
              <fill>
                <patternFill patternType="solid">
                  <fgColor rgb="FF93C47D"/>
                  <bgColor rgb="FF93C47D"/>
                </patternFill>
              </fill>
              <border>
                <left style="none"/>
                <right style="none"/>
                <top style="none"/>
                <bottom style="none"/>
                <diagonal style="none"/>
              </border>
            </x14:dxf>
          </x14:cfRule>
          <xm:sqref>K37</xm:sqref>
        </x14:conditionalFormatting>
        <x14:conditionalFormatting xmlns:xm="http://schemas.microsoft.com/office/excel/2006/main">
          <x14:cfRule type="containsText" priority="1" operator="containsText" text="снято" id="{00210062-00D0-4172-AFF4-00F900EF0068}">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7E0030-009D-4C0F-A7AE-0033000300C1}">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2D0012-0080-48E1-9E8F-00E200A30029}">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700BD-0014-4D2F-A1AA-00B8006900A8}">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480097-0049-4886-A7BC-00E700B60004}">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200DA-00EF-4468-94E6-00BF00CB004D}">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E400A2-0060-4F3C-957C-004E00BC0093}">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72008F-008E-4E6E-82FC-00D1005A00C9}">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0C0013-0080-46BF-95CC-00E800760045}">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showRowColHeaders="1" topLeftCell="A1" zoomScale="100" workbookViewId="0">
      <pane ySplit="1" topLeftCell="A2" activePane="bottomLeft" state="frozen"/>
      <selection activeCell="E29" activeCellId="0" sqref="E29"/>
    </sheetView>
  </sheetViews>
  <sheetFormatPr defaultColWidth="12.630000000000001" defaultRowHeight="15.75" customHeight="1" outlineLevelRow="1" outlineLevelCol="1"/>
  <cols>
    <col customWidth="1" min="1" max="1" style="664" width="10"/>
    <col customWidth="1" min="2" max="2" style="473" width="18.629999999999999"/>
    <col customWidth="1" min="3" max="3" style="679" width="8.57421875"/>
    <col customWidth="1" min="4" max="4" style="473" width="62.7109375"/>
    <col customWidth="1" min="5" max="5" style="225" width="56.421875"/>
    <col collapsed="1" customWidth="1" min="6" max="6" style="225" width="21.379999999999999"/>
    <col customWidth="1" hidden="1" min="7" max="7" outlineLevel="1" style="472" width="11.28125"/>
    <col customWidth="1" hidden="1" min="8" max="8" outlineLevel="1" style="472" width="14.130000000000001"/>
    <col customWidth="1" min="9" max="9" style="225" width="14.140625"/>
    <col customWidth="1" min="10" max="10" style="225" width="11.28125"/>
    <col customWidth="1" min="11" max="11" style="225" width="10.75"/>
    <col customWidth="1" min="12" max="12" style="472" width="52.7109375"/>
    <col customWidth="1" min="13" max="13" style="473" width="11.140625"/>
    <col customWidth="1" min="14" max="14" style="473" width="41.140625"/>
    <col customWidth="1" min="15" max="15" style="472" width="26.8515625"/>
    <col customWidth="1" hidden="1" min="16" max="16" style="225" width="16.379999999999999"/>
    <col customWidth="1" hidden="1" min="17" max="17" style="225" width="26.879999999999999"/>
    <col customWidth="1" hidden="1" min="18" max="18" style="225" width="22"/>
    <col customWidth="1" hidden="1" min="19" max="19" style="225" width="14.380000000000001"/>
    <col customWidth="1" hidden="1" min="20" max="20" style="225" width="26.879999999999999"/>
    <col customWidth="1" hidden="1" min="21" max="24" style="225" width="25.629999999999999"/>
    <col customWidth="1" hidden="1" min="25" max="25" width="12.630000000000001"/>
    <col customWidth="1" min="26" max="37" width="12.630000000000001"/>
  </cols>
  <sheetData>
    <row r="1" ht="84" collapsed="1">
      <c r="A1" s="620" t="s">
        <v>250</v>
      </c>
      <c r="B1" s="620" t="s">
        <v>251</v>
      </c>
      <c r="C1" s="680" t="s">
        <v>252</v>
      </c>
      <c r="D1" s="620" t="s">
        <v>253</v>
      </c>
      <c r="E1" s="620" t="s">
        <v>254</v>
      </c>
      <c r="F1" s="620" t="s">
        <v>255</v>
      </c>
      <c r="G1" s="795" t="s">
        <v>256</v>
      </c>
      <c r="H1" s="795" t="s">
        <v>257</v>
      </c>
      <c r="I1" s="154" t="s">
        <v>4</v>
      </c>
      <c r="J1" s="620" t="s">
        <v>258</v>
      </c>
      <c r="K1" s="620" t="s">
        <v>259</v>
      </c>
      <c r="L1" s="681" t="s">
        <v>260</v>
      </c>
      <c r="M1" s="156" t="s">
        <v>261</v>
      </c>
      <c r="N1" s="156" t="s">
        <v>262</v>
      </c>
      <c r="O1" s="155"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682" t="s">
        <v>264</v>
      </c>
      <c r="D2" s="163" t="s">
        <v>53</v>
      </c>
      <c r="E2" s="163"/>
      <c r="F2" s="622"/>
      <c r="G2" s="796"/>
      <c r="H2" s="166" t="s">
        <v>265</v>
      </c>
      <c r="I2" s="165" t="s">
        <v>12</v>
      </c>
      <c r="J2" s="165" t="s">
        <v>13</v>
      </c>
      <c r="K2" s="165" t="s">
        <v>15</v>
      </c>
      <c r="L2" s="166" t="s">
        <v>14</v>
      </c>
      <c r="M2" s="165" t="s">
        <v>16</v>
      </c>
      <c r="N2" s="165" t="s">
        <v>17</v>
      </c>
      <c r="O2" s="166" t="s">
        <v>18</v>
      </c>
      <c r="P2" s="165" t="s">
        <v>20</v>
      </c>
      <c r="Q2" s="165" t="s">
        <v>22</v>
      </c>
      <c r="R2" s="165" t="s">
        <v>23</v>
      </c>
      <c r="S2" s="165" t="s">
        <v>24</v>
      </c>
      <c r="T2" s="165" t="s">
        <v>26</v>
      </c>
      <c r="U2" s="165" t="s">
        <v>27</v>
      </c>
      <c r="V2" s="165" t="s">
        <v>28</v>
      </c>
      <c r="W2" s="165" t="s">
        <v>29</v>
      </c>
      <c r="X2" s="165" t="s">
        <v>31</v>
      </c>
    </row>
    <row r="3" ht="52.5" hidden="1" outlineLevel="1">
      <c r="A3" s="665"/>
      <c r="B3" s="168" t="s">
        <v>266</v>
      </c>
      <c r="C3" s="683" t="s">
        <v>267</v>
      </c>
      <c r="D3" s="168" t="s">
        <v>34</v>
      </c>
      <c r="E3" s="168"/>
      <c r="F3" s="168"/>
      <c r="G3" s="796"/>
      <c r="H3" s="666">
        <f>COUNTIF($H10:$H30,"1 - Несоответствие продуктовым требованиям ПИК-Стандарт")</f>
        <v>3</v>
      </c>
      <c r="I3" s="624">
        <f>COUNTIF($H10:$H30,"2 - Несоответствие Бренд-листам ПИК")</f>
        <v>0</v>
      </c>
      <c r="J3" s="624">
        <f>COUNTIF($H10:$H30,"3 - Несоответствие Каталогу отделки")</f>
        <v>6</v>
      </c>
      <c r="K3" s="624">
        <f>COUNTIF($H10:$H30,"5 - Ошибка в применении СТМ")</f>
        <v>0</v>
      </c>
      <c r="L3" s="684">
        <f>COUNTIF($H10:$H28,"4 - Несоответствие Каталогу оборудования")</f>
        <v>2</v>
      </c>
      <c r="M3" s="624">
        <f>COUNTIF($H10:$H30,"6 - Ошибка в применении сборных ЛМ")</f>
        <v>0</v>
      </c>
      <c r="N3" s="624">
        <f>COUNTIF($H10:$H30,"7 - Ошибка в применении шкаф-пакетов")</f>
        <v>0</v>
      </c>
      <c r="O3" s="666">
        <f>COUNTIF($H10:$H30,"8 - Ошибка в применении шахт-пакетов")</f>
        <v>0</v>
      </c>
      <c r="P3" s="624">
        <f>COUNTIF($H10:$H30,"9 - Несоответствие типологическим требованиям ПИК-Стандарт")</f>
        <v>0</v>
      </c>
      <c r="Q3" s="624">
        <f>COUNTIF($H10:$H30,"10 - Несоответствие НТД РФ")</f>
        <v>0</v>
      </c>
      <c r="R3" s="624">
        <f>COUNTIF($H10:$H30,"11 - Несоответствие ИРД (кроме ТУ, СТУ), АПР, ПД")</f>
        <v>0</v>
      </c>
      <c r="S3" s="624">
        <f>COUNTIF($H10:$H30,"12 - Несоответствие требованиям ТУ, СТУ")</f>
        <v>0</v>
      </c>
      <c r="T3" s="624">
        <f>COUNTIF($H10:$H30,"13 - Ошибка в технических решениях")</f>
        <v>0</v>
      </c>
      <c r="U3" s="624">
        <f>COUNTIF($H10:$H30,"14 - Неувязка м/у собой комплектов РД")</f>
        <v>0</v>
      </c>
      <c r="V3" s="624">
        <f>COUNTIF($H10:$H30,"15 - Недостаточность информации влияющей на СМР")</f>
        <v>7</v>
      </c>
      <c r="W3" s="624">
        <f>COUNTIF($H10:$H30,"16 - Нерациональное решение")</f>
        <v>0</v>
      </c>
      <c r="X3" s="624">
        <f>COUNTIF($H10:$H30,"17 - Оформление")</f>
        <v>1</v>
      </c>
    </row>
    <row r="4" ht="25.5" hidden="1" outlineLevel="1">
      <c r="A4" s="161" t="s">
        <v>264</v>
      </c>
      <c r="B4" s="625">
        <v>45</v>
      </c>
      <c r="C4" s="685" t="s">
        <v>2219</v>
      </c>
      <c r="D4" s="626">
        <f>C4/B4</f>
        <v>0.93333333333333335</v>
      </c>
      <c r="E4" s="626"/>
      <c r="F4" s="667"/>
      <c r="G4" s="796"/>
      <c r="H4" s="177" t="s">
        <v>53</v>
      </c>
      <c r="I4" s="163" t="s">
        <v>53</v>
      </c>
      <c r="J4" s="163" t="s">
        <v>53</v>
      </c>
      <c r="K4" s="163" t="s">
        <v>53</v>
      </c>
      <c r="L4" s="177" t="s">
        <v>53</v>
      </c>
      <c r="M4" s="163" t="s">
        <v>53</v>
      </c>
      <c r="N4" s="163" t="s">
        <v>53</v>
      </c>
      <c r="O4" s="177" t="s">
        <v>53</v>
      </c>
      <c r="P4" s="163" t="s">
        <v>53</v>
      </c>
      <c r="Q4" s="163" t="s">
        <v>53</v>
      </c>
      <c r="R4" s="163" t="s">
        <v>53</v>
      </c>
      <c r="S4" s="163" t="s">
        <v>53</v>
      </c>
      <c r="T4" s="163" t="s">
        <v>53</v>
      </c>
      <c r="U4" s="163" t="s">
        <v>53</v>
      </c>
      <c r="V4" s="163" t="s">
        <v>53</v>
      </c>
      <c r="W4" s="163" t="s">
        <v>53</v>
      </c>
      <c r="X4" s="163" t="s">
        <v>53</v>
      </c>
    </row>
    <row r="5" hidden="1" outlineLevel="1">
      <c r="A5" s="686"/>
      <c r="B5" s="667"/>
      <c r="C5" s="687"/>
      <c r="D5" s="668"/>
      <c r="E5" s="668"/>
      <c r="F5" s="667"/>
      <c r="G5" s="177" t="s">
        <v>53</v>
      </c>
      <c r="H5" s="797"/>
      <c r="I5" s="448"/>
      <c r="J5" s="453"/>
      <c r="K5" s="448"/>
      <c r="L5" s="688"/>
      <c r="M5" s="453"/>
      <c r="N5" s="448"/>
      <c r="O5" s="670"/>
      <c r="P5" s="632"/>
      <c r="Q5" s="631"/>
      <c r="R5" s="632"/>
      <c r="S5" s="632"/>
      <c r="T5" s="631"/>
      <c r="U5" s="631"/>
      <c r="V5" s="631"/>
      <c r="W5" s="631"/>
      <c r="X5" s="631"/>
    </row>
    <row r="6" ht="21" hidden="1" outlineLevel="1">
      <c r="A6" s="168">
        <v>0.20000000000000001</v>
      </c>
      <c r="B6" s="168">
        <v>0.5</v>
      </c>
      <c r="C6" s="683">
        <v>1</v>
      </c>
      <c r="D6" s="168" t="s">
        <v>38</v>
      </c>
      <c r="E6" s="168"/>
      <c r="F6" s="168" t="s">
        <v>268</v>
      </c>
      <c r="G6" s="798">
        <f>COUNTIFS(G10:G30,"0,2")</f>
        <v>0</v>
      </c>
      <c r="H6" s="797"/>
      <c r="I6" s="448"/>
      <c r="J6" s="453"/>
      <c r="K6" s="448"/>
      <c r="L6" s="689"/>
      <c r="M6" s="453"/>
      <c r="N6" s="448"/>
      <c r="O6" s="670"/>
      <c r="P6" s="632"/>
      <c r="Q6" s="631"/>
      <c r="R6" s="632"/>
      <c r="S6" s="632"/>
      <c r="T6" s="631"/>
      <c r="U6" s="631"/>
      <c r="V6" s="631"/>
      <c r="W6" s="631"/>
      <c r="X6" s="631"/>
    </row>
    <row r="7" ht="21" hidden="1" outlineLevel="1">
      <c r="A7" s="634">
        <f>G6*0.2/B4</f>
        <v>0</v>
      </c>
      <c r="B7" s="634">
        <f>G7*0.5/B4</f>
        <v>0.3888888888888889</v>
      </c>
      <c r="C7" s="634">
        <f>G8*1/B4</f>
        <v>0</v>
      </c>
      <c r="D7" s="635">
        <f>(G6*A6+G7*B6+G8*C6)/SUM(G6:G8)</f>
        <v>0.5</v>
      </c>
      <c r="E7" s="671"/>
      <c r="F7" s="192" t="s">
        <v>269</v>
      </c>
      <c r="G7" s="798">
        <v>35</v>
      </c>
      <c r="H7" s="797"/>
      <c r="I7" s="672"/>
      <c r="J7" s="672"/>
      <c r="K7" s="672"/>
      <c r="L7" s="690"/>
      <c r="M7" s="672"/>
      <c r="N7" s="672"/>
      <c r="O7" s="674"/>
      <c r="P7" s="637"/>
      <c r="Q7" s="637"/>
      <c r="R7" s="637"/>
      <c r="S7" s="637"/>
      <c r="T7" s="637"/>
      <c r="U7" s="637"/>
      <c r="V7" s="637"/>
      <c r="W7" s="637"/>
      <c r="X7" s="637"/>
    </row>
    <row r="8" ht="25.5" hidden="1" outlineLevel="1">
      <c r="A8" s="163" t="s">
        <v>53</v>
      </c>
      <c r="B8" s="163" t="s">
        <v>53</v>
      </c>
      <c r="C8" s="691" t="s">
        <v>53</v>
      </c>
      <c r="D8" s="163" t="s">
        <v>53</v>
      </c>
      <c r="E8" s="163"/>
      <c r="F8" s="168" t="s">
        <v>270</v>
      </c>
      <c r="G8" s="798">
        <f>COUNTIFS(G10:G30,"1")</f>
        <v>0</v>
      </c>
      <c r="H8" s="797"/>
      <c r="I8" s="448"/>
      <c r="J8" s="453"/>
      <c r="K8" s="448"/>
      <c r="L8" s="692"/>
      <c r="M8" s="453"/>
      <c r="N8" s="448"/>
      <c r="O8" s="670"/>
      <c r="P8" s="632"/>
      <c r="Q8" s="631"/>
      <c r="R8" s="632"/>
      <c r="S8" s="632"/>
      <c r="T8" s="631"/>
      <c r="U8" s="631"/>
      <c r="V8" s="631"/>
      <c r="W8" s="631"/>
      <c r="X8" s="631"/>
    </row>
    <row r="9" ht="15.75" customHeight="1">
      <c r="A9" s="196"/>
      <c r="B9" s="196"/>
      <c r="C9" s="693"/>
      <c r="D9" s="196"/>
      <c r="E9" s="196"/>
      <c r="F9" s="196"/>
      <c r="G9" s="799"/>
      <c r="H9" s="799"/>
      <c r="I9" s="198"/>
      <c r="J9" s="199"/>
      <c r="K9" s="198"/>
      <c r="L9" s="694" t="s">
        <v>2220</v>
      </c>
      <c r="M9" s="199"/>
      <c r="N9" s="198"/>
      <c r="O9" s="516"/>
      <c r="P9" s="484"/>
      <c r="Q9" s="500"/>
      <c r="R9" s="484"/>
      <c r="S9" s="484"/>
      <c r="T9" s="500"/>
      <c r="U9" s="500"/>
      <c r="V9" s="500"/>
      <c r="W9" s="500"/>
      <c r="X9" s="500"/>
    </row>
    <row r="10" ht="25.5">
      <c r="A10" s="448">
        <v>1</v>
      </c>
      <c r="B10" s="638" t="s">
        <v>240</v>
      </c>
      <c r="C10" s="695">
        <v>1</v>
      </c>
      <c r="D10" s="457" t="s">
        <v>2838</v>
      </c>
      <c r="E10" s="449"/>
      <c r="F10" s="449"/>
      <c r="G10" s="796">
        <v>0.5</v>
      </c>
      <c r="H10" s="800" t="s">
        <v>31</v>
      </c>
      <c r="I10" s="448" t="s">
        <v>201</v>
      </c>
      <c r="J10" s="453">
        <v>45463</v>
      </c>
      <c r="K10" s="448" t="s">
        <v>275</v>
      </c>
      <c r="L10" s="697" t="s">
        <v>2768</v>
      </c>
      <c r="M10" s="453" t="s">
        <v>2225</v>
      </c>
      <c r="N10" s="448" t="s">
        <v>318</v>
      </c>
      <c r="O10" s="670"/>
      <c r="P10" s="632"/>
      <c r="Q10" s="631"/>
      <c r="R10" s="632"/>
      <c r="S10" s="632"/>
      <c r="T10" s="631"/>
      <c r="U10" s="631"/>
      <c r="V10" s="631"/>
      <c r="W10" s="631"/>
      <c r="X10" s="631"/>
    </row>
    <row r="11" ht="38.25">
      <c r="A11" s="448">
        <v>2</v>
      </c>
      <c r="B11" s="638" t="s">
        <v>240</v>
      </c>
      <c r="C11" s="695" t="s">
        <v>2231</v>
      </c>
      <c r="D11" s="238" t="s">
        <v>2304</v>
      </c>
      <c r="E11" s="449" t="s">
        <v>2258</v>
      </c>
      <c r="F11" s="449"/>
      <c r="G11" s="796">
        <v>0.5</v>
      </c>
      <c r="H11" s="800" t="s">
        <v>13</v>
      </c>
      <c r="I11" s="448" t="s">
        <v>201</v>
      </c>
      <c r="J11" s="453">
        <v>45463</v>
      </c>
      <c r="K11" s="448" t="s">
        <v>275</v>
      </c>
      <c r="L11" s="801" t="s">
        <v>2768</v>
      </c>
      <c r="M11" s="453" t="s">
        <v>2225</v>
      </c>
      <c r="N11" s="448" t="s">
        <v>318</v>
      </c>
      <c r="O11" s="675"/>
      <c r="P11" s="631"/>
      <c r="Q11" s="631"/>
      <c r="R11" s="631"/>
      <c r="S11" s="631"/>
      <c r="T11" s="631"/>
      <c r="U11" s="631"/>
      <c r="V11" s="631"/>
      <c r="W11" s="631"/>
      <c r="X11" s="631"/>
    </row>
    <row r="12" ht="51">
      <c r="A12" s="448">
        <v>3</v>
      </c>
      <c r="B12" s="638" t="s">
        <v>240</v>
      </c>
      <c r="C12" s="695" t="s">
        <v>2231</v>
      </c>
      <c r="D12" s="449" t="s">
        <v>2839</v>
      </c>
      <c r="E12" s="449" t="s">
        <v>2258</v>
      </c>
      <c r="F12" s="449"/>
      <c r="G12" s="796">
        <v>0.5</v>
      </c>
      <c r="H12" s="800" t="s">
        <v>13</v>
      </c>
      <c r="I12" s="448" t="s">
        <v>201</v>
      </c>
      <c r="J12" s="453">
        <v>45463</v>
      </c>
      <c r="K12" s="448" t="s">
        <v>275</v>
      </c>
      <c r="L12" s="702" t="s">
        <v>2770</v>
      </c>
      <c r="M12" s="453" t="s">
        <v>2225</v>
      </c>
      <c r="N12" s="448" t="s">
        <v>2307</v>
      </c>
      <c r="O12" s="675"/>
      <c r="P12" s="631"/>
      <c r="Q12" s="631"/>
      <c r="R12" s="631"/>
      <c r="S12" s="631"/>
      <c r="T12" s="631"/>
      <c r="U12" s="631"/>
      <c r="V12" s="631"/>
      <c r="W12" s="631"/>
      <c r="X12" s="631"/>
    </row>
    <row r="13" ht="38.25">
      <c r="A13" s="448">
        <v>4</v>
      </c>
      <c r="B13" s="638" t="s">
        <v>240</v>
      </c>
      <c r="C13" s="695" t="s">
        <v>2231</v>
      </c>
      <c r="D13" s="449" t="s">
        <v>2308</v>
      </c>
      <c r="E13" s="449"/>
      <c r="F13" s="449"/>
      <c r="G13" s="796">
        <v>0.5</v>
      </c>
      <c r="H13" s="800" t="s">
        <v>13</v>
      </c>
      <c r="I13" s="448" t="s">
        <v>201</v>
      </c>
      <c r="J13" s="453">
        <v>45463</v>
      </c>
      <c r="K13" s="448" t="s">
        <v>275</v>
      </c>
      <c r="L13" s="703" t="s">
        <v>2768</v>
      </c>
      <c r="M13" s="453" t="s">
        <v>2225</v>
      </c>
      <c r="N13" s="448" t="s">
        <v>318</v>
      </c>
      <c r="O13" s="675"/>
      <c r="P13" s="631"/>
      <c r="Q13" s="631"/>
      <c r="R13" s="631"/>
      <c r="S13" s="631"/>
      <c r="T13" s="631"/>
      <c r="U13" s="631"/>
      <c r="V13" s="631"/>
      <c r="W13" s="631"/>
      <c r="X13" s="631"/>
    </row>
    <row r="14" ht="38.25">
      <c r="A14" s="448">
        <v>5</v>
      </c>
      <c r="B14" s="638" t="s">
        <v>240</v>
      </c>
      <c r="C14" s="695" t="s">
        <v>2231</v>
      </c>
      <c r="D14" s="449" t="s">
        <v>2310</v>
      </c>
      <c r="E14" s="449"/>
      <c r="F14" s="449"/>
      <c r="G14" s="796">
        <v>0.5</v>
      </c>
      <c r="H14" s="800" t="s">
        <v>13</v>
      </c>
      <c r="I14" s="448" t="s">
        <v>201</v>
      </c>
      <c r="J14" s="453">
        <v>45463</v>
      </c>
      <c r="K14" s="448" t="s">
        <v>275</v>
      </c>
      <c r="L14" s="802" t="s">
        <v>2768</v>
      </c>
      <c r="M14" s="453" t="s">
        <v>2225</v>
      </c>
      <c r="N14" s="448" t="s">
        <v>318</v>
      </c>
      <c r="O14" s="675"/>
      <c r="P14" s="631"/>
      <c r="Q14" s="631"/>
      <c r="R14" s="631"/>
      <c r="S14" s="631"/>
      <c r="T14" s="631"/>
      <c r="U14" s="631"/>
      <c r="V14" s="631"/>
      <c r="W14" s="631"/>
      <c r="X14" s="631"/>
    </row>
    <row r="15" ht="51">
      <c r="A15" s="448">
        <v>6</v>
      </c>
      <c r="B15" s="638" t="s">
        <v>240</v>
      </c>
      <c r="C15" s="695" t="s">
        <v>2231</v>
      </c>
      <c r="D15" s="449" t="s">
        <v>2286</v>
      </c>
      <c r="E15" s="449"/>
      <c r="F15" s="449"/>
      <c r="G15" s="796">
        <v>0.5</v>
      </c>
      <c r="H15" s="800" t="s">
        <v>13</v>
      </c>
      <c r="I15" s="448" t="s">
        <v>201</v>
      </c>
      <c r="J15" s="453">
        <v>45463</v>
      </c>
      <c r="K15" s="448" t="s">
        <v>275</v>
      </c>
      <c r="L15" s="703" t="s">
        <v>2770</v>
      </c>
      <c r="M15" s="453" t="s">
        <v>2225</v>
      </c>
      <c r="N15" s="448" t="s">
        <v>318</v>
      </c>
      <c r="O15" s="675"/>
      <c r="P15" s="631"/>
      <c r="Q15" s="631"/>
      <c r="R15" s="631"/>
      <c r="S15" s="631"/>
      <c r="T15" s="631"/>
      <c r="U15" s="631"/>
      <c r="V15" s="631"/>
      <c r="W15" s="631"/>
      <c r="X15" s="631"/>
    </row>
    <row r="16" s="0" customFormat="1" ht="126" customHeight="1">
      <c r="A16" s="448">
        <v>7</v>
      </c>
      <c r="B16" s="638" t="s">
        <v>240</v>
      </c>
      <c r="C16" s="704" t="s">
        <v>479</v>
      </c>
      <c r="D16" s="678" t="s">
        <v>2840</v>
      </c>
      <c r="E16" s="449"/>
      <c r="F16" s="449"/>
      <c r="G16" s="796"/>
      <c r="H16" s="800"/>
      <c r="I16" s="448" t="s">
        <v>201</v>
      </c>
      <c r="J16" s="453">
        <v>45463</v>
      </c>
      <c r="K16" s="448"/>
      <c r="L16" s="702" t="s">
        <v>2841</v>
      </c>
      <c r="M16" s="453"/>
      <c r="N16" s="448"/>
      <c r="O16" s="675"/>
      <c r="P16" s="631"/>
      <c r="Q16" s="631"/>
      <c r="R16" s="631"/>
      <c r="S16" s="631"/>
      <c r="T16" s="631"/>
      <c r="U16" s="631"/>
      <c r="V16" s="631"/>
      <c r="W16" s="631"/>
      <c r="X16" s="631"/>
    </row>
    <row r="17" s="0" customFormat="1" ht="143.25" customHeight="1">
      <c r="A17" s="448">
        <v>8</v>
      </c>
      <c r="B17" s="638" t="s">
        <v>240</v>
      </c>
      <c r="C17" s="704" t="s">
        <v>485</v>
      </c>
      <c r="D17" s="678" t="s">
        <v>2842</v>
      </c>
      <c r="E17" s="449"/>
      <c r="F17" s="449"/>
      <c r="G17" s="796"/>
      <c r="H17" s="800"/>
      <c r="I17" s="448" t="s">
        <v>201</v>
      </c>
      <c r="J17" s="453">
        <v>45463</v>
      </c>
      <c r="K17" s="448"/>
      <c r="L17" s="703" t="s">
        <v>2841</v>
      </c>
      <c r="M17" s="453"/>
      <c r="N17" s="448"/>
      <c r="O17" s="675"/>
      <c r="P17" s="631"/>
      <c r="Q17" s="631"/>
      <c r="R17" s="631"/>
      <c r="S17" s="631"/>
      <c r="T17" s="631"/>
      <c r="U17" s="631"/>
      <c r="V17" s="631"/>
      <c r="W17" s="631"/>
      <c r="X17" s="631"/>
    </row>
    <row r="18" ht="138" customHeight="1">
      <c r="A18" s="448">
        <v>9</v>
      </c>
      <c r="B18" s="638" t="s">
        <v>240</v>
      </c>
      <c r="C18" s="695" t="s">
        <v>2260</v>
      </c>
      <c r="D18" s="449" t="s">
        <v>2311</v>
      </c>
      <c r="E18" s="449"/>
      <c r="F18" s="449"/>
      <c r="G18" s="796">
        <v>0.5</v>
      </c>
      <c r="H18" s="800" t="s">
        <v>28</v>
      </c>
      <c r="I18" s="448" t="s">
        <v>201</v>
      </c>
      <c r="J18" s="453">
        <v>45463</v>
      </c>
      <c r="K18" s="448" t="s">
        <v>275</v>
      </c>
      <c r="L18" s="699" t="s">
        <v>2768</v>
      </c>
      <c r="M18" s="453" t="s">
        <v>2225</v>
      </c>
      <c r="N18" s="448" t="s">
        <v>2313</v>
      </c>
      <c r="O18" s="675"/>
      <c r="P18" s="631"/>
      <c r="Q18" s="631"/>
      <c r="R18" s="631"/>
      <c r="S18" s="631"/>
      <c r="T18" s="631"/>
      <c r="U18" s="631"/>
      <c r="V18" s="631"/>
      <c r="W18" s="631"/>
      <c r="X18" s="631"/>
    </row>
    <row r="19" ht="138" customHeight="1">
      <c r="A19" s="448">
        <v>10</v>
      </c>
      <c r="B19" s="638" t="s">
        <v>240</v>
      </c>
      <c r="C19" s="695" t="s">
        <v>2260</v>
      </c>
      <c r="D19" s="449" t="s">
        <v>2314</v>
      </c>
      <c r="E19" s="449"/>
      <c r="F19" s="449"/>
      <c r="G19" s="796">
        <v>0.5</v>
      </c>
      <c r="H19" s="800" t="s">
        <v>28</v>
      </c>
      <c r="I19" s="448" t="s">
        <v>201</v>
      </c>
      <c r="J19" s="453">
        <v>45463</v>
      </c>
      <c r="K19" s="448" t="s">
        <v>275</v>
      </c>
      <c r="L19" s="703" t="s">
        <v>2768</v>
      </c>
      <c r="M19" s="453" t="s">
        <v>2225</v>
      </c>
      <c r="N19" s="448" t="s">
        <v>318</v>
      </c>
      <c r="O19" s="675"/>
      <c r="P19" s="631"/>
      <c r="Q19" s="631"/>
      <c r="R19" s="631"/>
      <c r="S19" s="631"/>
      <c r="T19" s="631"/>
      <c r="U19" s="631"/>
      <c r="V19" s="631"/>
      <c r="W19" s="631"/>
      <c r="X19" s="631"/>
    </row>
    <row r="20" ht="235.5" customHeight="1">
      <c r="A20" s="448">
        <v>11</v>
      </c>
      <c r="B20" s="638" t="s">
        <v>240</v>
      </c>
      <c r="C20" s="695" t="s">
        <v>2843</v>
      </c>
      <c r="D20" s="457" t="s">
        <v>2844</v>
      </c>
      <c r="E20" s="449"/>
      <c r="F20" s="449"/>
      <c r="G20" s="796">
        <v>0.5</v>
      </c>
      <c r="H20" s="800" t="s">
        <v>28</v>
      </c>
      <c r="I20" s="448" t="s">
        <v>201</v>
      </c>
      <c r="J20" s="453">
        <v>45463</v>
      </c>
      <c r="K20" s="589" t="s">
        <v>281</v>
      </c>
      <c r="L20" s="702" t="s">
        <v>2803</v>
      </c>
      <c r="M20" s="448" t="s">
        <v>2225</v>
      </c>
      <c r="N20" s="449" t="s">
        <v>2804</v>
      </c>
      <c r="O20" s="675"/>
      <c r="P20" s="631"/>
      <c r="Q20" s="631"/>
      <c r="R20" s="631"/>
      <c r="S20" s="631"/>
      <c r="T20" s="631"/>
      <c r="U20" s="631"/>
      <c r="V20" s="631"/>
      <c r="W20" s="631"/>
      <c r="X20" s="631"/>
    </row>
    <row r="21" ht="178.5" customHeight="1">
      <c r="A21" s="448">
        <v>12</v>
      </c>
      <c r="B21" s="638" t="s">
        <v>240</v>
      </c>
      <c r="C21" s="695" t="s">
        <v>496</v>
      </c>
      <c r="D21" s="449" t="s">
        <v>2845</v>
      </c>
      <c r="E21" s="449"/>
      <c r="F21" s="449"/>
      <c r="G21" s="796">
        <v>0.5</v>
      </c>
      <c r="H21" s="800" t="s">
        <v>28</v>
      </c>
      <c r="I21" s="448" t="s">
        <v>201</v>
      </c>
      <c r="J21" s="453">
        <v>45463</v>
      </c>
      <c r="K21" s="448" t="s">
        <v>275</v>
      </c>
      <c r="L21" s="703" t="s">
        <v>2768</v>
      </c>
      <c r="M21" s="453" t="s">
        <v>2225</v>
      </c>
      <c r="N21" s="448" t="s">
        <v>318</v>
      </c>
      <c r="O21" s="675"/>
      <c r="P21" s="631"/>
      <c r="Q21" s="631"/>
      <c r="R21" s="631"/>
      <c r="S21" s="631"/>
      <c r="T21" s="631"/>
      <c r="U21" s="631"/>
      <c r="V21" s="631"/>
      <c r="W21" s="631"/>
      <c r="X21" s="631"/>
    </row>
    <row r="22" ht="51">
      <c r="A22" s="448">
        <v>13</v>
      </c>
      <c r="B22" s="638" t="s">
        <v>240</v>
      </c>
      <c r="C22" s="695" t="s">
        <v>2278</v>
      </c>
      <c r="D22" s="449" t="s">
        <v>2284</v>
      </c>
      <c r="E22" s="449" t="s">
        <v>2258</v>
      </c>
      <c r="F22" s="449"/>
      <c r="G22" s="796">
        <v>0.5</v>
      </c>
      <c r="H22" s="800" t="s">
        <v>14</v>
      </c>
      <c r="I22" s="448" t="s">
        <v>201</v>
      </c>
      <c r="J22" s="453">
        <v>45463</v>
      </c>
      <c r="K22" s="448" t="s">
        <v>275</v>
      </c>
      <c r="L22" s="802" t="s">
        <v>2770</v>
      </c>
      <c r="M22" s="453" t="s">
        <v>2225</v>
      </c>
      <c r="N22" s="448" t="s">
        <v>2307</v>
      </c>
      <c r="O22" s="675"/>
      <c r="P22" s="631"/>
      <c r="Q22" s="631"/>
      <c r="R22" s="631"/>
      <c r="S22" s="631"/>
      <c r="T22" s="631"/>
      <c r="U22" s="631"/>
      <c r="V22" s="631"/>
      <c r="W22" s="631"/>
      <c r="X22" s="631"/>
    </row>
    <row r="23" ht="58.5" customHeight="1">
      <c r="A23" s="448">
        <v>14</v>
      </c>
      <c r="B23" s="638" t="s">
        <v>240</v>
      </c>
      <c r="C23" s="695" t="s">
        <v>2278</v>
      </c>
      <c r="D23" s="449" t="s">
        <v>2286</v>
      </c>
      <c r="E23" s="449" t="s">
        <v>2258</v>
      </c>
      <c r="F23" s="449"/>
      <c r="G23" s="796">
        <v>0.5</v>
      </c>
      <c r="H23" s="800" t="s">
        <v>14</v>
      </c>
      <c r="I23" s="448" t="s">
        <v>201</v>
      </c>
      <c r="J23" s="453">
        <v>45463</v>
      </c>
      <c r="K23" s="448" t="s">
        <v>275</v>
      </c>
      <c r="L23" s="703" t="s">
        <v>2770</v>
      </c>
      <c r="M23" s="453" t="s">
        <v>2225</v>
      </c>
      <c r="N23" s="448" t="s">
        <v>2307</v>
      </c>
      <c r="O23" s="448"/>
      <c r="P23" s="631"/>
      <c r="Q23" s="631"/>
      <c r="R23" s="631"/>
      <c r="S23" s="631"/>
      <c r="T23" s="631"/>
      <c r="U23" s="631"/>
      <c r="V23" s="631"/>
      <c r="W23" s="631"/>
      <c r="X23" s="631"/>
    </row>
    <row r="24" ht="52.5">
      <c r="A24" s="448">
        <v>15</v>
      </c>
      <c r="B24" s="638" t="s">
        <v>240</v>
      </c>
      <c r="C24" s="695" t="s">
        <v>2846</v>
      </c>
      <c r="D24" s="218" t="s">
        <v>2847</v>
      </c>
      <c r="E24" s="449"/>
      <c r="F24" s="449"/>
      <c r="G24" s="796">
        <v>0.5</v>
      </c>
      <c r="H24" s="800" t="s">
        <v>28</v>
      </c>
      <c r="I24" s="448" t="s">
        <v>201</v>
      </c>
      <c r="J24" s="453">
        <v>45463</v>
      </c>
      <c r="K24" s="448" t="s">
        <v>275</v>
      </c>
      <c r="L24" s="802" t="s">
        <v>2768</v>
      </c>
      <c r="M24" s="453" t="s">
        <v>2225</v>
      </c>
      <c r="N24" s="448" t="s">
        <v>318</v>
      </c>
      <c r="O24" s="675"/>
      <c r="P24" s="631"/>
      <c r="Q24" s="631"/>
      <c r="R24" s="631"/>
      <c r="S24" s="631"/>
      <c r="T24" s="631"/>
      <c r="U24" s="631"/>
      <c r="V24" s="631"/>
      <c r="W24" s="631"/>
      <c r="X24" s="631"/>
    </row>
    <row r="25" ht="159.75" customHeight="1">
      <c r="A25" s="448">
        <v>16</v>
      </c>
      <c r="B25" s="638" t="s">
        <v>240</v>
      </c>
      <c r="C25" s="695" t="s">
        <v>2848</v>
      </c>
      <c r="D25" s="218" t="s">
        <v>2849</v>
      </c>
      <c r="E25" s="449"/>
      <c r="F25" s="449"/>
      <c r="G25" s="796">
        <v>0.5</v>
      </c>
      <c r="H25" s="800" t="s">
        <v>28</v>
      </c>
      <c r="I25" s="448" t="s">
        <v>201</v>
      </c>
      <c r="J25" s="453">
        <v>45463</v>
      </c>
      <c r="K25" s="448" t="s">
        <v>275</v>
      </c>
      <c r="L25" s="703" t="s">
        <v>2768</v>
      </c>
      <c r="M25" s="453" t="s">
        <v>2225</v>
      </c>
      <c r="N25" s="448" t="s">
        <v>318</v>
      </c>
      <c r="O25" s="675"/>
      <c r="P25" s="631"/>
      <c r="Q25" s="631"/>
      <c r="R25" s="631"/>
      <c r="S25" s="631"/>
      <c r="T25" s="631"/>
      <c r="U25" s="631"/>
      <c r="V25" s="631"/>
      <c r="W25" s="631"/>
      <c r="X25" s="631"/>
    </row>
    <row r="26" ht="122.25" customHeight="1">
      <c r="A26" s="448">
        <v>17</v>
      </c>
      <c r="B26" s="638" t="s">
        <v>240</v>
      </c>
      <c r="C26" s="695" t="s">
        <v>2301</v>
      </c>
      <c r="D26" s="457" t="s">
        <v>2303</v>
      </c>
      <c r="E26" s="449"/>
      <c r="F26" s="449"/>
      <c r="G26" s="796">
        <v>0.5</v>
      </c>
      <c r="H26" s="800" t="s">
        <v>13</v>
      </c>
      <c r="I26" s="448" t="s">
        <v>201</v>
      </c>
      <c r="J26" s="453">
        <v>45463</v>
      </c>
      <c r="K26" s="448" t="s">
        <v>275</v>
      </c>
      <c r="L26" s="802" t="s">
        <v>2768</v>
      </c>
      <c r="M26" s="453" t="s">
        <v>2225</v>
      </c>
      <c r="N26" s="448" t="s">
        <v>318</v>
      </c>
      <c r="O26" s="675"/>
      <c r="P26" s="631"/>
      <c r="Q26" s="631"/>
      <c r="R26" s="631"/>
      <c r="S26" s="631"/>
      <c r="T26" s="631"/>
      <c r="U26" s="631"/>
      <c r="V26" s="631"/>
      <c r="W26" s="631"/>
      <c r="X26" s="631"/>
    </row>
    <row r="27" ht="52.5">
      <c r="A27" s="448">
        <v>18</v>
      </c>
      <c r="B27" s="638" t="s">
        <v>240</v>
      </c>
      <c r="C27" s="704" t="s">
        <v>2322</v>
      </c>
      <c r="D27" s="719" t="s">
        <v>2323</v>
      </c>
      <c r="E27" s="719"/>
      <c r="F27" s="449"/>
      <c r="G27" s="796">
        <v>0.5</v>
      </c>
      <c r="H27" s="800" t="s">
        <v>28</v>
      </c>
      <c r="I27" s="448" t="s">
        <v>201</v>
      </c>
      <c r="J27" s="453">
        <v>45463</v>
      </c>
      <c r="K27" s="448" t="s">
        <v>275</v>
      </c>
      <c r="L27" s="703" t="s">
        <v>2324</v>
      </c>
      <c r="M27" s="453" t="s">
        <v>2225</v>
      </c>
      <c r="N27" s="448" t="s">
        <v>318</v>
      </c>
      <c r="O27" s="675"/>
      <c r="P27" s="631"/>
      <c r="Q27" s="631"/>
      <c r="R27" s="631"/>
      <c r="S27" s="631"/>
      <c r="T27" s="631"/>
      <c r="U27" s="631"/>
      <c r="V27" s="631"/>
      <c r="W27" s="631"/>
      <c r="X27" s="631"/>
    </row>
    <row r="28" ht="139.5" customHeight="1">
      <c r="A28" s="448">
        <v>19</v>
      </c>
      <c r="B28" s="638" t="s">
        <v>240</v>
      </c>
      <c r="C28" s="695" t="s">
        <v>2850</v>
      </c>
      <c r="D28" s="457" t="s">
        <v>2851</v>
      </c>
      <c r="E28" s="449"/>
      <c r="F28" s="449"/>
      <c r="G28" s="796">
        <v>0.5</v>
      </c>
      <c r="H28" s="800" t="s">
        <v>265</v>
      </c>
      <c r="I28" s="448" t="s">
        <v>201</v>
      </c>
      <c r="J28" s="453" t="s">
        <v>2225</v>
      </c>
      <c r="K28" s="448" t="s">
        <v>2852</v>
      </c>
      <c r="L28" s="699"/>
      <c r="M28" s="448"/>
      <c r="N28" s="448"/>
      <c r="O28" s="675"/>
      <c r="P28" s="631"/>
      <c r="Q28" s="631"/>
      <c r="R28" s="631"/>
      <c r="S28" s="631"/>
      <c r="T28" s="631"/>
      <c r="U28" s="631"/>
      <c r="V28" s="631"/>
      <c r="W28" s="631"/>
      <c r="X28" s="631"/>
    </row>
    <row r="29" ht="114.75" customHeight="1">
      <c r="A29" s="448">
        <v>20</v>
      </c>
      <c r="B29" s="638" t="s">
        <v>240</v>
      </c>
      <c r="C29" s="695" t="s">
        <v>2328</v>
      </c>
      <c r="D29" s="449" t="s">
        <v>2329</v>
      </c>
      <c r="E29" s="449"/>
      <c r="F29" s="449"/>
      <c r="G29" s="796">
        <v>0.5</v>
      </c>
      <c r="H29" s="800" t="s">
        <v>265</v>
      </c>
      <c r="I29" s="448" t="s">
        <v>201</v>
      </c>
      <c r="J29" s="453" t="s">
        <v>2225</v>
      </c>
      <c r="K29" s="448" t="s">
        <v>2852</v>
      </c>
      <c r="L29" s="750"/>
      <c r="M29" s="448"/>
      <c r="N29" s="448"/>
      <c r="O29" s="675"/>
      <c r="P29" s="631"/>
      <c r="Q29" s="631"/>
      <c r="R29" s="631"/>
      <c r="S29" s="631"/>
      <c r="T29" s="631"/>
      <c r="U29" s="631"/>
      <c r="V29" s="631"/>
      <c r="W29" s="631"/>
      <c r="X29" s="631"/>
    </row>
    <row r="30" ht="163.5" customHeight="1">
      <c r="A30" s="448">
        <v>21</v>
      </c>
      <c r="B30" s="638" t="s">
        <v>240</v>
      </c>
      <c r="C30" s="695" t="s">
        <v>2853</v>
      </c>
      <c r="D30" s="449" t="s">
        <v>2331</v>
      </c>
      <c r="E30" s="449"/>
      <c r="F30" s="449"/>
      <c r="G30" s="796">
        <v>0.5</v>
      </c>
      <c r="H30" s="800" t="s">
        <v>265</v>
      </c>
      <c r="I30" s="448" t="s">
        <v>201</v>
      </c>
      <c r="J30" s="453" t="s">
        <v>2225</v>
      </c>
      <c r="K30" s="448" t="s">
        <v>2852</v>
      </c>
      <c r="L30" s="448"/>
      <c r="M30" s="448"/>
      <c r="N30" s="448"/>
      <c r="O30" s="675"/>
      <c r="P30" s="631"/>
      <c r="Q30" s="631"/>
      <c r="R30" s="631"/>
      <c r="S30" s="631"/>
      <c r="T30" s="631"/>
      <c r="U30" s="631"/>
      <c r="V30" s="631"/>
      <c r="W30" s="631"/>
      <c r="X30" s="631"/>
    </row>
    <row r="31" ht="15.75">
      <c r="A31" s="664"/>
      <c r="B31" s="638"/>
      <c r="C31" s="695"/>
      <c r="D31" s="449"/>
      <c r="E31" s="710"/>
      <c r="F31" s="225"/>
      <c r="G31" s="796"/>
      <c r="H31" s="800"/>
      <c r="I31" s="448"/>
      <c r="J31" s="453"/>
      <c r="K31" s="448"/>
      <c r="L31" s="472"/>
      <c r="M31" s="473"/>
      <c r="N31" s="473"/>
      <c r="O31" s="472"/>
    </row>
    <row r="32" ht="15.75" customHeight="1">
      <c r="A32" s="664"/>
      <c r="B32" s="638"/>
      <c r="C32" s="679"/>
      <c r="D32" s="718"/>
      <c r="E32" s="225"/>
      <c r="F32" s="225"/>
      <c r="G32" s="472"/>
      <c r="H32" s="472"/>
      <c r="I32" s="225"/>
      <c r="J32" s="225"/>
      <c r="K32" s="225"/>
      <c r="L32" s="472"/>
      <c r="M32" s="473"/>
      <c r="N32" s="473"/>
      <c r="O32" s="472"/>
    </row>
    <row r="33" ht="15.75" customHeight="1">
      <c r="A33" s="664"/>
      <c r="B33" s="638"/>
      <c r="C33" s="679"/>
      <c r="D33" s="473"/>
      <c r="E33" s="225"/>
      <c r="G33" s="472"/>
      <c r="H33" s="472"/>
      <c r="I33" s="225"/>
      <c r="J33" s="225"/>
      <c r="K33" s="225"/>
      <c r="L33" s="472"/>
      <c r="M33" s="473"/>
      <c r="N33" s="473"/>
      <c r="O33" s="472"/>
    </row>
    <row r="34" ht="15.75" customHeight="1">
      <c r="A34" s="664"/>
      <c r="B34" s="638"/>
      <c r="C34" s="679"/>
      <c r="D34" s="473"/>
      <c r="G34" s="472"/>
      <c r="H34" s="472"/>
      <c r="I34" s="225"/>
      <c r="J34" s="225"/>
      <c r="K34" s="225"/>
      <c r="L34" s="472"/>
      <c r="M34" s="473"/>
      <c r="N34" s="473"/>
      <c r="O34" s="472"/>
    </row>
    <row r="35" ht="15.75" customHeight="1">
      <c r="B35" s="638"/>
      <c r="G35" s="472"/>
      <c r="H35" s="472"/>
      <c r="J35" s="225"/>
      <c r="K35" s="225"/>
      <c r="L35" s="472"/>
      <c r="M35" s="473"/>
      <c r="N35" s="473"/>
      <c r="O35" s="472"/>
    </row>
    <row r="36" ht="15.75" customHeight="1">
      <c r="B36" s="638"/>
      <c r="G36" s="472"/>
      <c r="H36" s="472"/>
      <c r="J36" s="225"/>
      <c r="K36" s="225"/>
      <c r="L36" s="472"/>
      <c r="M36" s="473"/>
      <c r="N36" s="473"/>
      <c r="O36" s="472"/>
    </row>
    <row r="37" ht="15.75" customHeight="1">
      <c r="B37" s="638"/>
      <c r="G37" s="472"/>
      <c r="H37" s="472"/>
      <c r="J37" s="225"/>
      <c r="K37" s="225"/>
      <c r="L37" s="472"/>
      <c r="M37" s="473"/>
      <c r="N37" s="473"/>
      <c r="O37" s="472"/>
    </row>
    <row r="38" ht="15.75" customHeight="1">
      <c r="B38" s="638"/>
      <c r="D38" s="473"/>
      <c r="E38" s="225"/>
      <c r="F38" s="225"/>
      <c r="G38" s="472"/>
      <c r="H38" s="472"/>
      <c r="I38" s="225"/>
      <c r="J38" s="225"/>
      <c r="K38" s="225"/>
      <c r="L38" s="472"/>
      <c r="M38" s="473"/>
      <c r="N38" s="473"/>
      <c r="O38" s="472"/>
    </row>
    <row r="39" ht="15.75" customHeight="1">
      <c r="B39" s="638"/>
      <c r="C39" s="679"/>
      <c r="D39" s="473"/>
      <c r="E39" s="225"/>
      <c r="F39" s="225"/>
      <c r="G39" s="472"/>
      <c r="H39" s="472"/>
      <c r="I39" s="225"/>
      <c r="J39" s="225"/>
      <c r="K39" s="225"/>
      <c r="L39" s="472"/>
      <c r="M39" s="473"/>
      <c r="N39" s="473"/>
      <c r="O39" s="472"/>
    </row>
    <row r="40" ht="15.75" customHeight="1">
      <c r="A40" s="664"/>
      <c r="B40" s="638"/>
      <c r="C40" s="679"/>
      <c r="D40" s="473"/>
      <c r="E40" s="225"/>
      <c r="G40" s="472"/>
      <c r="H40" s="472"/>
      <c r="I40" s="225"/>
      <c r="J40" s="225"/>
      <c r="K40" s="225"/>
      <c r="L40" s="472"/>
      <c r="M40" s="473"/>
      <c r="N40" s="473"/>
      <c r="O40" s="472"/>
    </row>
    <row r="41" ht="15.75" customHeight="1">
      <c r="A41" s="664"/>
      <c r="B41" s="638"/>
      <c r="C41" s="679"/>
      <c r="D41" s="473"/>
      <c r="E41" s="225"/>
      <c r="G41" s="472"/>
      <c r="H41" s="472"/>
      <c r="I41" s="225"/>
      <c r="J41" s="225"/>
      <c r="K41" s="225"/>
      <c r="L41" s="472"/>
      <c r="M41" s="473"/>
      <c r="N41" s="473"/>
      <c r="O41" s="472"/>
    </row>
    <row r="42" ht="15.75" customHeight="1">
      <c r="B42" s="638"/>
      <c r="G42" s="472"/>
      <c r="H42" s="472"/>
      <c r="J42" s="225"/>
      <c r="K42" s="225"/>
      <c r="L42" s="472"/>
      <c r="M42" s="473"/>
      <c r="N42" s="473"/>
      <c r="O42" s="472"/>
    </row>
    <row r="43" ht="15.75" customHeight="1">
      <c r="B43" s="638"/>
      <c r="C43" s="679"/>
      <c r="D43" s="473"/>
      <c r="E43" s="225"/>
      <c r="F43" s="225"/>
      <c r="G43" s="472"/>
      <c r="H43" s="472"/>
      <c r="I43" s="225"/>
      <c r="J43" s="225"/>
      <c r="K43" s="225"/>
      <c r="L43" s="472"/>
      <c r="M43" s="473"/>
      <c r="N43" s="473"/>
      <c r="O43" s="472"/>
    </row>
    <row r="44" ht="15.75" customHeight="1">
      <c r="B44" s="638"/>
      <c r="C44" s="679"/>
      <c r="D44" s="473"/>
      <c r="E44" s="225"/>
      <c r="F44" s="225"/>
      <c r="G44" s="472"/>
      <c r="H44" s="472"/>
      <c r="I44" s="225"/>
      <c r="J44" s="225"/>
      <c r="K44" s="225"/>
      <c r="L44" s="472"/>
      <c r="M44" s="473"/>
      <c r="N44" s="473"/>
      <c r="O44" s="472"/>
    </row>
    <row r="45" ht="15.75" customHeight="1">
      <c r="B45" s="638"/>
      <c r="C45" s="679"/>
      <c r="D45" s="473"/>
      <c r="E45" s="225"/>
      <c r="F45" s="225"/>
      <c r="G45" s="472"/>
      <c r="H45" s="472"/>
      <c r="I45" s="225"/>
      <c r="J45" s="225"/>
      <c r="K45" s="225"/>
      <c r="L45" s="472"/>
      <c r="M45" s="473"/>
      <c r="N45" s="473"/>
      <c r="O45" s="472"/>
    </row>
    <row r="46" ht="15.75" customHeight="1">
      <c r="B46" s="638"/>
      <c r="C46" s="679"/>
      <c r="D46" s="473"/>
      <c r="E46" s="225"/>
      <c r="F46" s="225"/>
      <c r="G46" s="472"/>
      <c r="H46" s="472"/>
      <c r="I46" s="225"/>
      <c r="J46" s="225"/>
      <c r="K46" s="225"/>
      <c r="L46" s="472"/>
      <c r="M46" s="473"/>
      <c r="N46" s="473"/>
      <c r="O46" s="472"/>
    </row>
    <row r="47" ht="15.75" customHeight="1">
      <c r="B47" s="473"/>
      <c r="C47" s="679"/>
      <c r="D47" s="473"/>
      <c r="E47" s="225"/>
      <c r="F47" s="225"/>
      <c r="G47" s="472"/>
      <c r="H47" s="472"/>
      <c r="I47" s="225"/>
      <c r="J47" s="225"/>
      <c r="K47" s="225"/>
      <c r="L47" s="472"/>
      <c r="M47" s="473"/>
      <c r="N47" s="473"/>
      <c r="O47" s="472"/>
    </row>
    <row r="48" ht="15.75" customHeight="1">
      <c r="B48" s="473"/>
      <c r="C48" s="679"/>
      <c r="D48" s="473"/>
      <c r="E48" s="225"/>
      <c r="F48" s="225"/>
      <c r="G48" s="472"/>
      <c r="H48" s="472"/>
      <c r="I48" s="225"/>
      <c r="J48" s="225"/>
      <c r="K48" s="225"/>
      <c r="L48" s="472"/>
      <c r="M48" s="473"/>
      <c r="N48" s="473"/>
      <c r="O48" s="472"/>
    </row>
    <row r="49" ht="15.75" customHeight="1">
      <c r="B49" s="473"/>
      <c r="G49" s="472"/>
      <c r="H49" s="472"/>
      <c r="J49" s="225"/>
      <c r="K49" s="225"/>
      <c r="L49" s="472"/>
      <c r="M49" s="473"/>
      <c r="N49" s="473"/>
      <c r="O49" s="472"/>
    </row>
    <row r="50" ht="15.75" customHeight="1">
      <c r="B50" s="473"/>
      <c r="G50" s="472"/>
      <c r="H50" s="472"/>
      <c r="J50" s="225"/>
      <c r="K50" s="225"/>
      <c r="L50" s="472"/>
      <c r="M50" s="473"/>
      <c r="N50" s="473"/>
      <c r="O50" s="472"/>
    </row>
    <row r="51" ht="15.75" customHeight="1">
      <c r="B51" s="473"/>
      <c r="G51" s="472"/>
      <c r="H51" s="472"/>
      <c r="J51" s="225"/>
      <c r="K51" s="225"/>
    </row>
    <row r="52" ht="15.75" customHeight="1">
      <c r="B52" s="473"/>
      <c r="G52" s="472"/>
      <c r="H52" s="472"/>
      <c r="J52" s="225"/>
      <c r="K52" s="225"/>
    </row>
    <row r="53" ht="15.75" customHeight="1">
      <c r="B53" s="473"/>
      <c r="G53" s="472"/>
      <c r="H53" s="472"/>
      <c r="J53" s="225"/>
      <c r="K53" s="225"/>
    </row>
    <row r="54" ht="15.75" customHeight="1">
      <c r="B54" s="473"/>
      <c r="J54" s="225"/>
    </row>
    <row r="55" ht="15.75" customHeight="1">
      <c r="B55" s="473"/>
      <c r="G55" s="472"/>
      <c r="H55" s="472"/>
      <c r="J55" s="225"/>
      <c r="K55" s="225"/>
    </row>
    <row r="56" ht="15.75" customHeight="1">
      <c r="B56" s="473"/>
    </row>
    <row r="57" ht="15.75" customHeight="1">
      <c r="B57" s="473"/>
    </row>
    <row r="58" ht="15.75" customHeight="1">
      <c r="B58" s="473"/>
    </row>
    <row r="59" ht="15.75" customHeight="1">
      <c r="B59" s="473"/>
    </row>
    <row r="60" ht="15.75" customHeight="1">
      <c r="B60" s="473"/>
    </row>
    <row r="61" ht="15.75" customHeight="1">
      <c r="B61" s="473"/>
    </row>
    <row r="62" ht="15.75" customHeight="1">
      <c r="B62" s="473"/>
    </row>
    <row r="63" ht="15.75" customHeight="1">
      <c r="B63" s="473"/>
    </row>
    <row r="64" ht="15.75" customHeight="1">
      <c r="B64" s="473"/>
    </row>
    <row r="65" ht="15.75" customHeight="1">
      <c r="B65" s="473"/>
    </row>
    <row r="66" ht="15.75" customHeight="1">
      <c r="B66" s="473"/>
    </row>
    <row r="67" ht="15.75" customHeight="1">
      <c r="B67" s="473"/>
    </row>
    <row r="68" ht="15.75" customHeight="1">
      <c r="B68" s="473"/>
    </row>
    <row r="69" ht="15.75" customHeight="1">
      <c r="B69" s="473"/>
    </row>
    <row r="70" ht="15.75" customHeight="1">
      <c r="B70" s="473"/>
    </row>
  </sheetData>
  <dataValidations count="62" disablePrompts="0">
    <dataValidation sqref="G10 G11 G16"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 H11 H16" type="list" allowBlank="1" errorStyle="stop" imeMode="noControl" operator="between" showDropDown="0" showErrorMessage="0" showInputMessage="0">
      <formula1>'Списки'!$E$2:$E$1002</formula1>
    </dataValidation>
    <dataValidation sqref="K10 K18" type="list" allowBlank="1" errorStyle="stop" imeMode="noControl" operator="between" showDropDown="0" showErrorMessage="0" showInputMessage="0">
      <formula1>'Списки'!$A$2:$A$1002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K16" type="list" allowBlank="1" errorStyle="stop" imeMode="noControl" operator="between" showDropDown="0" showErrorMessage="0" showInputMessage="0">
      <formula1>'Списки'!$A$2:$A$1002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G31" type="list" allowBlank="1" errorStyle="stop" imeMode="noControl" operator="between" showDropDown="0" showErrorMessage="0" showInputMessage="0">
      <formula1>'Списки'!$G$2:$G$4</formula1>
    </dataValidation>
    <dataValidation sqref="H31" type="list" allowBlank="1" errorStyle="stop" imeMode="noControl" operator="between" showDropDown="0" showErrorMessage="0" showInputMessage="0">
      <formula1>'Списки'!$E$2:$E$1002</formula1>
    </dataValidation>
    <dataValidation sqref="K28"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1"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5"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H29" type="list" allowBlank="1" errorStyle="stop" imeMode="noControl" operator="between" showDropDown="0" showErrorMessage="0" showInputMessage="0">
      <formula1>'Списки'!$E$2:$E$1002</formula1>
    </dataValidation>
    <dataValidation sqref="L30"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50045-0043-49C2-8FAD-006800D3004B}">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BC0020-006C-47F3-8534-00CA009300FF}">
            <xm:f>1</xm:f>
            <x14:dxf>
              <font>
                <color indexed="65"/>
              </font>
              <fill>
                <patternFill patternType="solid">
                  <fgColor rgb="FF434343"/>
                  <bgColor rgb="FF434343"/>
                </patternFill>
              </fill>
              <border>
                <left style="none"/>
                <right style="none"/>
                <top style="none"/>
                <bottom style="none"/>
                <diagonal style="none"/>
              </border>
            </x14:dxf>
          </x14:cfRule>
          <xm:sqref>G10:G30</xm:sqref>
        </x14:conditionalFormatting>
        <x14:conditionalFormatting xmlns:xm="http://schemas.microsoft.com/office/excel/2006/main">
          <x14:cfRule type="cellIs" priority="12" operator="equal" id="{00C500A7-0043-4680-89CD-00B400F100C6}">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5A0085-00A4-410F-8746-0090008F00B9}">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30008F-0053-4831-AED9-000E00EE0077}">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8B0097-008D-4FC5-80C6-006C005900E7}">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4800C3-0066-488F-91AE-00BF004B007E}">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6F0060-0047-4EF8-A916-00C1005400F6}">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A80096-0037-4CC1-B59C-00A8006E0035}">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0E00E0-001A-4190-8221-008300030090}">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FC003D-00D0-4006-A4BC-000D00A00065}">
            <xm:f>1</xm:f>
            <x14:dxf>
              <font>
                <color indexed="65"/>
              </font>
              <fill>
                <patternFill patternType="solid">
                  <fgColor rgb="FF434343"/>
                  <bgColor rgb="FF434343"/>
                </patternFill>
              </fill>
              <border>
                <left style="none"/>
                <right style="none"/>
                <top style="none"/>
                <bottom style="none"/>
                <diagonal style="none"/>
              </border>
            </x14:dxf>
          </x14:cfRule>
          <xm:sqref>G31</xm:sqref>
        </x14:conditionalFormatting>
        <x14:conditionalFormatting xmlns:xm="http://schemas.microsoft.com/office/excel/2006/main">
          <x14:cfRule type="cellIs" priority="12" operator="equal" id="{007A008B-0062-4645-8C2B-000200FE0024}">
            <xm:f>1</xm:f>
            <x14:dxf>
              <font>
                <color indexed="65"/>
              </font>
              <fill>
                <patternFill patternType="solid">
                  <fgColor rgb="FF434343"/>
                  <bgColor rgb="FF434343"/>
                </patternFill>
              </fill>
              <border>
                <left style="none"/>
                <right style="none"/>
                <top style="none"/>
                <bottom style="none"/>
                <diagonal style="none"/>
              </border>
            </x14:dxf>
          </x14:cfRule>
          <xm:sqref>G34</xm:sqref>
        </x14:conditionalFormatting>
        <x14:conditionalFormatting xmlns:xm="http://schemas.microsoft.com/office/excel/2006/main">
          <x14:cfRule type="cellIs" priority="12" operator="equal" id="{00FC003A-0077-486B-9A9B-00E0003400D0}">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3C0018-0032-42D7-94BD-005100BD007A}">
            <xm:f>1</xm:f>
            <x14:dxf>
              <font>
                <color indexed="65"/>
              </font>
              <fill>
                <patternFill patternType="solid">
                  <fgColor rgb="FF434343"/>
                  <bgColor rgb="FF434343"/>
                </patternFill>
              </fill>
              <border>
                <left style="none"/>
                <right style="none"/>
                <top style="none"/>
                <bottom style="none"/>
                <diagonal style="none"/>
              </border>
            </x14:dxf>
          </x14:cfRule>
          <xm:sqref>G17</xm:sqref>
        </x14:conditionalFormatting>
        <x14:conditionalFormatting xmlns:xm="http://schemas.microsoft.com/office/excel/2006/main">
          <x14:cfRule type="cellIs" priority="12" operator="equal" id="{001A00D5-006E-48F6-B0B4-0031002500D2}">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9002C-00C2-4239-BA33-003700D7006C}">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FE005E-00D4-4184-BFC4-009A000D00F6}">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B300A5-0020-4EE1-B173-000800AF0091}">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B00056-0061-4D44-9F18-008C00D60046}">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46007A-008F-4050-81D4-0062008D0038}">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7A001E-0006-4DE9-BD36-00A80014009C}">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8C004B-0088-4846-ADA9-00E3002600B6}">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700052-001F-4C38-B192-00C800D7005E}">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E00043-005B-4344-BECE-00E100B500AC}">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A800D3-001E-45F2-A467-000000EB006F}">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9C0017-008A-433E-A6CC-003F00B60044}">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AB0009-0090-4EFE-BFCD-003E00DF0061}">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B50069-00EA-4E45-90A0-00A700EA0045}">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CB0070-00E0-4887-8221-000D006900D6}">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9B0070-006D-463A-8692-005600AF0096}">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8400F6-003E-403F-961B-003500AE004C}">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5E0023-0077-4588-A7DC-000E009D0029}">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A80034-0096-4911-BAC4-0026003100E1}">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43001B-00ED-42F7-9904-007C008A0045}">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B7005F-0084-4B8E-B402-008E0050009B}">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C50008-0049-46E4-BF2D-0026006D0022}">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090034-0062-42C4-9D43-002E002E007A}">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390026-00A4-459D-ABD7-008900B000EC}">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5B003A-0072-4139-B533-001300B500F4}">
            <xm:f>0.5</xm:f>
            <x14:dxf>
              <font>
                <color indexed="65"/>
              </font>
              <fill>
                <patternFill patternType="solid">
                  <fgColor rgb="FF999999"/>
                  <bgColor rgb="FF999999"/>
                </patternFill>
              </fill>
              <border>
                <left style="none"/>
                <right style="none"/>
                <top style="none"/>
                <bottom style="none"/>
                <diagonal style="none"/>
              </border>
            </x14:dxf>
          </x14:cfRule>
          <xm:sqref>G10:G30</xm:sqref>
        </x14:conditionalFormatting>
        <x14:conditionalFormatting xmlns:xm="http://schemas.microsoft.com/office/excel/2006/main">
          <x14:cfRule type="cellIs" priority="11" operator="equal" id="{00240089-000D-45A9-9E3F-0005006000DF}">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050009-00E4-4F19-998C-00B000B7003B}">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2A006B-000F-4B36-AD7C-00E800920094}">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D00059-00E6-44F1-BB19-00AC007E00C4}">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A70014-001E-4A6C-AFDF-0094005E0046}">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3C00F4-00B0-43A8-A8EC-00A700C400D5}">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B000A2-00D9-44EC-9973-006E00DD0042}">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7B0019-0006-4C35-A1F2-00AD004E0058}">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A10078-007F-41CC-94F4-006B00AE0065}">
            <xm:f>0.5</xm:f>
            <x14:dxf>
              <font>
                <color indexed="65"/>
              </font>
              <fill>
                <patternFill patternType="solid">
                  <fgColor rgb="FF999999"/>
                  <bgColor rgb="FF999999"/>
                </patternFill>
              </fill>
              <border>
                <left style="none"/>
                <right style="none"/>
                <top style="none"/>
                <bottom style="none"/>
                <diagonal style="none"/>
              </border>
            </x14:dxf>
          </x14:cfRule>
          <xm:sqref>G31</xm:sqref>
        </x14:conditionalFormatting>
        <x14:conditionalFormatting xmlns:xm="http://schemas.microsoft.com/office/excel/2006/main">
          <x14:cfRule type="cellIs" priority="11" operator="equal" id="{00110028-0085-41CF-BC7D-0090001F0043}">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C800FE-002B-4670-B35B-00890096006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17002A-002A-4CB2-BC85-001100AB007A}">
            <xm:f>0.5</xm:f>
            <x14:dxf>
              <font>
                <color indexed="65"/>
              </font>
              <fill>
                <patternFill patternType="solid">
                  <fgColor rgb="FF999999"/>
                  <bgColor rgb="FF999999"/>
                </patternFill>
              </fill>
              <border>
                <left style="none"/>
                <right style="none"/>
                <top style="none"/>
                <bottom style="none"/>
                <diagonal style="none"/>
              </border>
            </x14:dxf>
          </x14:cfRule>
          <xm:sqref>G17</xm:sqref>
        </x14:conditionalFormatting>
        <x14:conditionalFormatting xmlns:xm="http://schemas.microsoft.com/office/excel/2006/main">
          <x14:cfRule type="cellIs" priority="11" operator="equal" id="{00590046-0060-4E15-BAB2-00E8009600D8}">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BD0061-006C-495B-9B25-004400D60080}">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90003B-0009-4F16-9355-000B00EA0003}">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F007E-0069-4E76-B812-003F004C00B5}">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46006E-0039-45C6-9C5B-00F3006600FF}">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220029-00F7-4D1F-996F-009600B2001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F30087-00D0-473E-BDCB-0095003400E1}">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2F00E1-00D8-4C30-A60F-005A00C6001C}">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1E004B-00B2-400E-9C29-004400D5003E}">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B900A6-00B3-4AD8-8307-008A00E10065}">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270018-0038-400B-BDAF-00B1003B00E7}">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88005E-009B-484A-AD9D-00B9007200FF}">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BA009D-00D8-4C55-8944-008D00A30070}">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C1004A-00E4-42DA-87FF-003E002700B9}">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330051-00FF-4A34-97C1-00E700FB001F}">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160045-00C0-45A6-9872-0062000B0072}">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630073-0031-4BAA-A95E-009400D20063}">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B600F4-003E-4096-BD56-00F400B20058}">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4C00A1-0032-4BDA-87F2-00E000DB003A}">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2700F9-004E-42C3-961F-00090003003D}">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17002D-0053-4CBF-8159-00E0008D0020}">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990052-003E-455F-9A28-004A00210005}">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A10040-00A8-4064-8F6E-000700320019}">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B70096-007D-4597-BE3D-0084004900AB}">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CF00E1-00AE-49C9-98B8-00810076000B}">
            <xm:f>0.2</xm:f>
            <x14:dxf>
              <font/>
              <fill>
                <patternFill patternType="solid">
                  <fgColor rgb="FFCCCCCC"/>
                  <bgColor rgb="FFCCCCCC"/>
                </patternFill>
              </fill>
              <border>
                <left style="none"/>
                <right style="none"/>
                <top style="none"/>
                <bottom style="none"/>
                <diagonal style="none"/>
              </border>
            </x14:dxf>
          </x14:cfRule>
          <xm:sqref>G10:G30</xm:sqref>
        </x14:conditionalFormatting>
        <x14:conditionalFormatting xmlns:xm="http://schemas.microsoft.com/office/excel/2006/main">
          <x14:cfRule type="cellIs" priority="10" operator="equal" id="{008200C8-00BD-4669-8E03-006B002B00CF}">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2300F5-00B6-4478-8E9D-007600CF00EF}">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02004D-0028-4FF7-88CB-0092007A00FF}">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4B0037-00AE-4D7C-87B3-00CC00CE009E}">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4E00C5-0041-485F-AB9E-007900A200D9}">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F000AC-0098-4FF1-A81C-00A2003B0011}">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06000C-00D3-4C67-B5B3-0086003F0012}">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600068-00A5-4786-BBF3-006E00D800A1}">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3400F4-0068-4A23-BD31-00A300E20047}">
            <xm:f>0.2</xm:f>
            <x14:dxf>
              <font/>
              <fill>
                <patternFill patternType="solid">
                  <fgColor rgb="FFCCCCCC"/>
                  <bgColor rgb="FFCCCCCC"/>
                </patternFill>
              </fill>
              <border>
                <left style="none"/>
                <right style="none"/>
                <top style="none"/>
                <bottom style="none"/>
                <diagonal style="none"/>
              </border>
            </x14:dxf>
          </x14:cfRule>
          <xm:sqref>G31</xm:sqref>
        </x14:conditionalFormatting>
        <x14:conditionalFormatting xmlns:xm="http://schemas.microsoft.com/office/excel/2006/main">
          <x14:cfRule type="cellIs" priority="10" operator="equal" id="{00410086-006A-4D2F-9C7B-00BD009700A4}">
            <xm:f>0.2</xm:f>
            <x14:dxf>
              <font/>
              <fill>
                <patternFill patternType="solid">
                  <fgColor rgb="FFCCCCCC"/>
                  <bgColor rgb="FFCCCCCC"/>
                </patternFill>
              </fill>
              <border>
                <left style="none"/>
                <right style="none"/>
                <top style="none"/>
                <bottom style="none"/>
                <diagonal style="none"/>
              </border>
            </x14:dxf>
          </x14:cfRule>
          <xm:sqref>G34</xm:sqref>
        </x14:conditionalFormatting>
        <x14:conditionalFormatting xmlns:xm="http://schemas.microsoft.com/office/excel/2006/main">
          <x14:cfRule type="cellIs" priority="10" operator="equal" id="{00810016-0056-45E0-8C13-004A000C00A9}">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700015-0007-4629-AF03-009F0084002F}">
            <xm:f>0.2</xm:f>
            <x14:dxf>
              <font/>
              <fill>
                <patternFill patternType="solid">
                  <fgColor rgb="FFCCCCCC"/>
                  <bgColor rgb="FFCCCCCC"/>
                </patternFill>
              </fill>
              <border>
                <left style="none"/>
                <right style="none"/>
                <top style="none"/>
                <bottom style="none"/>
                <diagonal style="none"/>
              </border>
            </x14:dxf>
          </x14:cfRule>
          <xm:sqref>G17</xm:sqref>
        </x14:conditionalFormatting>
        <x14:conditionalFormatting xmlns:xm="http://schemas.microsoft.com/office/excel/2006/main">
          <x14:cfRule type="cellIs" priority="10" operator="equal" id="{00C50041-000B-4521-AECE-001600B800E9}">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120012-00E0-4869-AF9B-005A00FF00A2}">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E2004E-0039-49B3-8171-0022005C00ED}">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DE0057-00AD-4DF5-BF4A-009700ED00BD}">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1B004B-002D-4379-8A16-00EB006E0065}">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7300A7-00FE-4386-AA85-00EC00A6002C}">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C000EF-008F-4802-BD39-004000C9005A}">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990050-00FE-4834-BA5F-00A70087007C}">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940000-006B-4268-BB48-0020003B006C}">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45000B-00D0-4AEA-9606-002900EC0011}">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57005C-0042-43DB-9482-0052004C009A}">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6E0096-0019-4602-BB37-00C9000300C9}">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330051-0054-4E22-9139-005400B60054}">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E50070-00D7-404B-B905-00CB007B0041}">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CE0055-00DE-4905-977C-008200C30023}">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8C0052-0061-4137-892B-00CB001E00E2}">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3C006D-009A-4FFB-A95E-004900A60018}">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330046-00D8-4A10-8246-006700390015}">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89006E-0086-44A7-AD39-003100C8009B}">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B20068-00BF-409A-86D3-006D003900A5}">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61009D-005A-474C-A92E-00EC00B10066}">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7700D6-0009-43DC-8EBD-00C200040093}">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320001-0085-428D-8EB3-0017000700D1}">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94000B-0077-4B2E-A78E-000F006E00BE}">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ontainsText" priority="9" operator="containsText" text="ПД" id="{00E500D6-0092-4252-BC0E-00F500F80029}">
            <xm:f>NOT(ISERROR(SEARCH(("ПД"),(K3))))</xm:f>
            <x14:dxf>
              <font/>
              <fill>
                <patternFill patternType="solid">
                  <fgColor rgb="FFF9CB9C"/>
                  <bgColor rgb="FFF9CB9C"/>
                </patternFill>
              </fill>
              <border>
                <left style="none"/>
                <right style="none"/>
                <top style="none"/>
                <bottom style="none"/>
                <diagonal style="none"/>
              </border>
            </x14:dxf>
          </x14:cfRule>
          <xm:sqref>K3 K5:K30</xm:sqref>
        </x14:conditionalFormatting>
        <x14:conditionalFormatting xmlns:xm="http://schemas.microsoft.com/office/excel/2006/main">
          <x14:cfRule type="containsText" priority="9" operator="containsText" text="ПД" id="{007300EA-005E-43A2-964D-008800990096}">
            <xm:f>NOT(ISERROR(SEARCH(("ПД"),(K3))))</xm:f>
            <x14:dxf>
              <font/>
              <fill>
                <patternFill patternType="solid">
                  <fgColor rgb="FFF9CB9C"/>
                  <bgColor rgb="FFF9CB9C"/>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9" operator="containsText" text="ПД" id="{00460025-00ED-4487-AE0E-00EC00020065}">
            <xm:f>NOT(ISERROR(SEARCH(("ПД"),(K3))))</xm:f>
            <x14:dxf>
              <font/>
              <fill>
                <patternFill patternType="solid">
                  <fgColor rgb="FFF9CB9C"/>
                  <bgColor rgb="FFF9CB9C"/>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9" operator="containsText" text="ПД" id="{00D4001E-00AA-41AB-ACDC-009F0034005C}">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B00D9-0020-4DA5-BFE8-0049001300A2}">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2400CE-0099-41BF-8E8D-00AE006100B9}">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040068-003C-4EA8-B46A-001700BA009B}">
            <xm:f>NOT(ISERROR(SEARCH(("ПД"),(K3))))</xm:f>
            <x14:dxf>
              <font/>
              <fill>
                <patternFill patternType="solid">
                  <fgColor rgb="FFF9CB9C"/>
                  <bgColor rgb="FFF9CB9C"/>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9" operator="containsText" text="ПД" id="{005400F0-00AC-41B2-BE19-008E00070070}">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12009F-0022-4559-BDB9-0049003900BF}">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820068-003C-4BE7-ACB5-006D004E0084}">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2B00A2-000D-45BB-B299-00A4007F00F6}">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9B001B-0036-4CDC-B0AC-004600300014}">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0A00DC-009F-4886-9462-00FF00640070}">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7C0056-00B6-4985-AF72-004E004900ED}">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1C001B-00BD-4507-BBF0-001A00FA0035}">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080065-00FD-4998-8489-00E2006100ED}">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F100F2-00AD-4104-BFFE-00D100650061}">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2B00F8-001B-49F6-8ECB-00C5004000F7}">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BD0039-0036-4ED0-B89A-001B00130015}">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7A0038-00ED-4E19-A77F-0087001B0098}">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AE0047-0055-47B7-B792-00620009005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3C00B7-0023-4E27-B76F-002A000C0095}">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A100C3-0092-4B09-8690-005900D30036}">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8A0041-0009-4A38-8991-00D1004B00AE}">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8E0078-0027-49F9-AD28-00E000A4001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FB0096-00D2-44C5-B2A0-001A00A2003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00050-00C5-4582-BF46-000100F000A5}">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3E00D2-0039-4A2B-AFF4-00F700210010}">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0C0064-0080-4DD9-8FAD-000800B200DD}">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F600E3-00FC-4B51-8F94-0066007F0022}">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BA009F-00F4-41AA-9DC8-00A400E500EC}">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AD007F-00D4-4BD0-9329-000200970016}">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29006B-00E7-4607-AC24-008300870086}">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BA00AD-00F5-43CD-AB44-001100D10066}">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5C003E-00C8-4D46-8A63-0029005200DA}">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9A00DC-001C-4514-AD03-009D0040005F}">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AD00D4-0064-4047-9A4E-00F9005F00A3}">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B400BC-0012-41DA-84AD-006500E50035}">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0D0007-0076-4AAE-9D72-003800E50064}">
            <xm:f>NOT(ISERROR(SEARCH(("ПД"),(K3))))</xm:f>
            <x14:dxf>
              <font/>
              <fill>
                <patternFill patternType="solid">
                  <fgColor rgb="FFF9CB9C"/>
                  <bgColor rgb="FFF9CB9C"/>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9" operator="containsText" text="ПД" id="{00650064-0019-4FC1-817B-003D00A500B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6006D-00E3-47C1-98B8-000F005D0079}">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90058-00B5-41E5-A605-00F900D200C9}">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BD0056-00FC-4207-A26F-00F40090009B}">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2600C7-00EC-4DAD-A26A-0088009300A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830002-0053-42BA-9A0E-00E600D7004A}">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B0054-007F-49B0-8A0C-002700FB002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E600D4-00EB-4745-8403-00940049000F}">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20051-0010-4648-8F2B-0048005C007E}">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B10025-00A0-478B-869A-009E003700E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DA0097-0010-4CCB-AA8C-00BC004C009B}">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50084-00C5-4916-95FF-00F1002B005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C400FC-0012-46DD-9055-00C000CD002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D50085-008A-4A3A-A67B-0065009A004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AB007C-00B7-4D52-9749-0020004100D6}">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53008E-00CE-4132-BE3F-004A006D00E3}">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AA003C-00B8-4461-9284-00BC004F009B}">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030061-0004-482C-A4FB-007F00A20052}">
            <xm:f>NOT(ISERROR(SEARCH(("ПД"),(K3))))</xm:f>
            <x14:dxf>
              <font/>
              <fill>
                <patternFill patternType="solid">
                  <fgColor rgb="FFF9CB9C"/>
                  <bgColor rgb="FFF9CB9C"/>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9" operator="containsText" text="ПД" id="{001C0043-0020-4C39-AC20-00A400820046}">
            <xm:f>NOT(ISERROR(SEARCH(("ПД"),(K3))))</xm:f>
            <x14:dxf>
              <font/>
              <fill>
                <patternFill patternType="solid">
                  <fgColor rgb="FFF9CB9C"/>
                  <bgColor rgb="FFF9CB9C"/>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9" operator="containsText" text="ПД" id="{00F70012-00A4-4B5C-BCF1-0016008D008D}">
            <xm:f>NOT(ISERROR(SEARCH(("ПД"),(K3))))</xm:f>
            <x14:dxf>
              <font/>
              <fill>
                <patternFill patternType="solid">
                  <fgColor rgb="FFF9CB9C"/>
                  <bgColor rgb="FFF9CB9C"/>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9" operator="containsText" text="ПД" id="{00DA00FF-00AC-4687-9062-007000CF00F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8007E-00C8-4382-91CF-0066007E004E}">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000A0-00A4-4243-9F38-00600022004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4E0085-00A2-435A-A0AE-009000B60031}">
            <xm:f>NOT(ISERROR(SEARCH(("отменено"),(K3))))</xm:f>
            <x14:dxf>
              <font/>
              <fill>
                <patternFill patternType="solid">
                  <fgColor rgb="FFD9EAD3"/>
                  <bgColor rgb="FFD9EAD3"/>
                </patternFill>
              </fill>
              <border>
                <left style="none"/>
                <right style="none"/>
                <top style="none"/>
                <bottom style="none"/>
                <diagonal style="none"/>
              </border>
            </x14:dxf>
          </x14:cfRule>
          <xm:sqref>K3 K5:K30</xm:sqref>
        </x14:conditionalFormatting>
        <x14:conditionalFormatting xmlns:xm="http://schemas.microsoft.com/office/excel/2006/main">
          <x14:cfRule type="containsText" priority="8" operator="containsText" text="отменено" id="{00F000D3-00A1-42A1-9CFD-00A200F50071}">
            <xm:f>NOT(ISERROR(SEARCH(("отменено"),(K3))))</xm:f>
            <x14:dxf>
              <font/>
              <fill>
                <patternFill patternType="solid">
                  <fgColor rgb="FFD9EAD3"/>
                  <bgColor rgb="FFD9EAD3"/>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8" operator="containsText" text="отменено" id="{004B006A-00E9-4E01-8080-006B0039001F}">
            <xm:f>NOT(ISERROR(SEARCH(("отменено"),(K3))))</xm:f>
            <x14:dxf>
              <font/>
              <fill>
                <patternFill patternType="solid">
                  <fgColor rgb="FFD9EAD3"/>
                  <bgColor rgb="FFD9EAD3"/>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8" operator="containsText" text="отменено" id="{00A0001F-006F-4B6F-B946-00CF00CB000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300CD-00B3-4751-972D-002E00AF0025}">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310039-008F-4B11-BE04-00BC007000A8}">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990015-003D-448D-935E-00D300A400C8}">
            <xm:f>NOT(ISERROR(SEARCH(("отменено"),(K3))))</xm:f>
            <x14:dxf>
              <font/>
              <fill>
                <patternFill patternType="solid">
                  <fgColor rgb="FFD9EAD3"/>
                  <bgColor rgb="FFD9EAD3"/>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8" operator="containsText" text="отменено" id="{00780018-0006-4053-9692-00E700E40008}">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A100CA-00C5-45F9-A5C7-00F8004600B5}">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DD0078-0024-4015-A43B-00EA00860035}">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9100EF-00BD-4588-8CD5-00A7004B00C8}">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92006D-0020-41DD-9C97-000800D600A1}">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600000-0063-482B-AF61-009900650066}">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D700DC-001F-480F-83F6-00A700EB00E9}">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E20084-001C-4D40-B7F0-002D0083006A}">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130062-0044-4AAD-B9D0-00D7008C00F3}">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490035-0073-4E5F-A5CF-007300FC00AA}">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670045-0023-4FFC-8944-004700DD005E}">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8200C9-00DE-438F-A1CE-005A007200A7}">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8F002B-00B4-46E5-B14B-005200A0006A}">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700059-0099-4D11-8694-0064009E00B0}">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6B00DA-0022-4BC4-AFCE-00DD00A00076}">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7C00A6-001C-4412-A87F-005200340095}">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5D0030-00BF-4BAC-9F2F-009400F800BC}">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A400DE-00C6-482E-AC98-006D0094005D}">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730095-00F1-43DE-A914-001700BC0066}">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C000B4-003D-4F04-8944-009700E80025}">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64003F-0092-4D07-BEAE-006200480035}">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D800F9-00B1-4A72-A8ED-00D200AC0027}">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800BF-0098-4D02-A8D8-00030011006D}">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C90045-0013-4494-A4CE-005F00560080}">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6000C6-00EA-4C39-940A-00AB00A7005B}">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B700E1-00AF-484A-9157-00B500990096}">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D00EA-00C1-4B7C-8029-000200E400C0}">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B90075-00C6-495D-A9F2-0081004A0018}">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A20007-00E2-400B-BC8D-001B0021006D}">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2C007C-008B-466C-884D-00AA00BD007B}">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5800E9-00D9-4940-AD52-00EE007E006F}">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9E0039-0079-4C31-B987-0004006A0023}">
            <xm:f>NOT(ISERROR(SEARCH(("отменено"),(K3))))</xm:f>
            <x14:dxf>
              <font/>
              <fill>
                <patternFill patternType="solid">
                  <fgColor rgb="FFD9EAD3"/>
                  <bgColor rgb="FFD9EAD3"/>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8" operator="containsText" text="отменено" id="{00B20048-004D-4937-9B5F-00450055009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ED00A2-00F3-477E-8E00-007700F2000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8C0009-00C2-4D69-A5A8-00D90090007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2100FC-0046-4187-B280-000D000D002D}">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90084-000F-438F-9B68-00C70042009B}">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60006D-00B1-45EE-8528-000F00FB0002}">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60037-001B-4609-9F96-00110047004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2600D1-0091-488B-83D3-009400440028}">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A00FB-007D-48A8-8DCD-00F9009800D3}">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FC00C7-0097-4DBB-A5FD-002A000A0079}">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C001E-00DF-42F4-8F7D-00A700D900DE}">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700D5-009D-4C44-AB8D-00CC00B30023}">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40087-0074-474B-9069-007900CE0035}">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70035-00F3-4049-9AE9-002C00B1007E}">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DF00DD-002E-4DBC-91F5-000F00DD00CC}">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7B003C-0063-4446-A775-008E00A900E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70041-00E0-4729-89A8-005900B5003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2D0002-0015-4F60-B6A8-00E0006D0092}">
            <xm:f>NOT(ISERROR(SEARCH(("отменено"),(K3))))</xm:f>
            <x14:dxf>
              <font/>
              <fill>
                <patternFill patternType="solid">
                  <fgColor rgb="FFD9EAD3"/>
                  <bgColor rgb="FFD9EAD3"/>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8" operator="containsText" text="отменено" id="{0021008E-00CA-4240-A0A7-00ED001200F2}">
            <xm:f>NOT(ISERROR(SEARCH(("отменено"),(K3))))</xm:f>
            <x14:dxf>
              <font/>
              <fill>
                <patternFill patternType="solid">
                  <fgColor rgb="FFD9EAD3"/>
                  <bgColor rgb="FFD9EAD3"/>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8" operator="containsText" text="отменено" id="{00B00035-0082-4A7F-987D-0046001C0073}">
            <xm:f>NOT(ISERROR(SEARCH(("отменено"),(K3))))</xm:f>
            <x14:dxf>
              <font/>
              <fill>
                <patternFill patternType="solid">
                  <fgColor rgb="FFD9EAD3"/>
                  <bgColor rgb="FFD9EAD3"/>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8" operator="containsText" text="отменено" id="{00000007-006D-4E6E-881D-002C008E003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EF0068-00DE-40FC-9B8F-00DB00E700DA}">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930051-002B-4320-966C-009D005500F0}">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ellIs" priority="7" operator="equal" id="{00500076-0082-4119-A948-004D0097004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H5:H30 A9:G9</xm:sqref>
        </x14:conditionalFormatting>
        <x14:conditionalFormatting xmlns:xm="http://schemas.microsoft.com/office/excel/2006/main">
          <x14:cfRule type="cellIs" priority="7" operator="equal" id="{00EB007F-00B7-4F10-9584-00B000A3001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280089-008E-4938-ABA1-0026005A009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9A0097-00A9-4052-A5A2-0058002700E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7600A9-00D7-4866-B932-006000E4004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AE0075-0073-4410-A07E-00F40059007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0D002F-00D2-4729-A005-0049009B00C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7100E6-00A7-4031-977F-0010008700F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970067-0074-401D-9ADC-00CB0046008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9D008D-0097-4FCF-944D-0022005C00C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L3</xm:sqref>
        </x14:conditionalFormatting>
        <x14:conditionalFormatting xmlns:xm="http://schemas.microsoft.com/office/excel/2006/main">
          <x14:cfRule type="cellIs" priority="7" operator="equal" id="{00A20069-00D3-45A8-9A62-00A400D6003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AD00FD-00D4-4821-B4A4-00EE007A005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xm:sqref>
        </x14:conditionalFormatting>
        <x14:conditionalFormatting xmlns:xm="http://schemas.microsoft.com/office/excel/2006/main">
          <x14:cfRule type="cellIs" priority="7" operator="equal" id="{000A00CF-0006-453C-9CE1-009E00C8001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BC00CF-0076-4589-9D08-00E900F1006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A00096-0082-4A46-B396-00180073004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H17</xm:sqref>
        </x14:conditionalFormatting>
        <x14:conditionalFormatting xmlns:xm="http://schemas.microsoft.com/office/excel/2006/main">
          <x14:cfRule type="cellIs" priority="7" operator="equal" id="{007300CA-0029-4C58-BC4D-002C008400F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D10038-007A-476F-8217-00AB006900F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E300B1-00D1-4B97-B77F-00020021006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47002B-006E-414B-AF00-00D700C9004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7100BE-002F-4680-B820-0065005700F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4F00D8-00D6-47E3-974B-009E0069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F10071-00F5-43AC-A0F7-004400DB00F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A90052-00A6-4DB7-BA3A-007B004900B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7F00EE-00B2-4FE6-8E34-00F400B700F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5B004E-005F-4C63-AC4D-0086008D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4700D7-005B-4B88-AD1A-00E90093003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F70004-00A4-4DF9-9603-00520053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C700C0-0063-49AB-A2AF-007400F9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E000AE-0014-4EA6-9267-00C6004700F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970077-009E-43F3-9A70-00C6009800A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C800E1-00F6-486D-AAB5-00F200C900F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A90062-00CA-41B9-8071-000A005600E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40097-00AB-423C-94F1-00FC0028001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ED00CD-008B-41FC-B399-0014005E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A5008B-00B9-4CB5-BD56-00D700BF005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710071-00A2-465F-A881-00400095000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5B00EA-00C0-4118-BECF-0028006D00C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DF0007-005E-448A-BA60-009100FE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A60078-002C-4897-BA75-00A100DE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240092-00DF-455A-9C0A-006E00B8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9800C1-0015-4C7A-8807-002A00BA004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CE007C-00B9-4BB1-88B6-00B20052001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0C00D6-0019-4C4A-B80E-00A1001E009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71004F-00BF-4624-90F9-002D004400D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A2008C-0097-458F-AB04-00D6007A007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900069-00BC-49F8-90F2-0040003F00E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F60031-0096-4224-B7BB-00C0000B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96006F-0071-431D-8F5A-0021005E00D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C7001C-0017-45DD-AE23-008A004600E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300DF-00CC-4E19-AAAD-0062005C005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0F00F1-0049-4035-9FE3-0018009F00D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H5:H30 A9:G9</xm:sqref>
        </x14:conditionalFormatting>
        <x14:conditionalFormatting xmlns:xm="http://schemas.microsoft.com/office/excel/2006/main">
          <x14:cfRule type="cellIs" priority="6" operator="equal" id="{006F005B-007D-4084-A623-000E001300A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520068-0005-48FC-8F96-00E900E500C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6E006E-0080-4897-9C0C-00A100CB006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780063-005B-46D0-911F-00690087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B20061-0097-4CEF-9BE8-003C0071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B100CC-00BC-434F-87A5-0053004A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0C008C-009B-42ED-8F7A-002C006D008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BE006A-00C3-4850-A2DD-006000F5002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BB00D6-0011-493E-A12A-00B000A7003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L3</xm:sqref>
        </x14:conditionalFormatting>
        <x14:conditionalFormatting xmlns:xm="http://schemas.microsoft.com/office/excel/2006/main">
          <x14:cfRule type="cellIs" priority="6" operator="equal" id="{006D005C-0001-4CE6-A51C-0035002A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460067-0017-4924-9FD2-008B0089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xm:sqref>
        </x14:conditionalFormatting>
        <x14:conditionalFormatting xmlns:xm="http://schemas.microsoft.com/office/excel/2006/main">
          <x14:cfRule type="cellIs" priority="6" operator="equal" id="{00BF001B-00A3-498A-9992-003800C7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H34</xm:sqref>
        </x14:conditionalFormatting>
        <x14:conditionalFormatting xmlns:xm="http://schemas.microsoft.com/office/excel/2006/main">
          <x14:cfRule type="cellIs" priority="6" operator="equal" id="{00390044-00BA-4ADD-AFCA-00E300CC004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E80037-0040-427A-90C7-00E4007900E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H17</xm:sqref>
        </x14:conditionalFormatting>
        <x14:conditionalFormatting xmlns:xm="http://schemas.microsoft.com/office/excel/2006/main">
          <x14:cfRule type="cellIs" priority="6" operator="equal" id="{00E50033-00AA-42D9-A25B-004300C200C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5900BB-005E-470F-A11B-0042006C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3C0040-0025-4458-B8AD-00E1009E002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2E0000-003D-4465-8549-00060024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5E00BE-004F-43ED-B267-001C004300F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880023-0015-4A5E-B339-005A000000B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C90048-00D0-4B2A-8964-0090000500B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8C0088-00E2-498C-B1D0-00E1004F00F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AF0071-0022-42F4-97CE-006400A4002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94000A-009D-43E0-9403-007A00CB002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5F0096-00E8-4D6A-A405-00A0009A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7F0050-0042-4159-BE29-00B90077003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FA008A-0003-42D7-B8E5-009200B4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440043-0085-4AA1-9FBE-007B000400C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0300E9-00A7-4ECC-B1E2-001100E3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CB00F7-0017-49E5-A119-00C700A3001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5B009D-0030-4B8C-852F-00A6008900C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BD0019-004E-429E-B430-000B0018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F00001-0031-4AD1-9C85-0047002A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AC0084-005F-4DE0-AE44-006800C900D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8E00D0-00EC-405A-9C58-004F002A00E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5B0060-007D-4F29-9155-006400DB000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AD0069-005B-48D9-87F8-005900A800A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1800B1-00EA-4330-B76D-006600D1002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F200FE-005D-4FED-8765-008D0000001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8700BD-00F5-47DF-8FA2-00950062003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950023-006A-4771-B6BB-00010016009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890085-004B-4374-A196-009A0089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A7002A-00F6-446F-8725-00F80012004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5200BF-00C5-46B5-9249-000800BF005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6700E3-00EC-4D2B-BADC-00C900C000D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130073-0058-47C8-B002-00D3007D007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BA0080-0076-4862-AA19-004C006B006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2A003D-00B2-474E-A8AC-00F20089003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690004-005B-42F3-92A6-00780006007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9B00B3-00C6-4B30-A266-005300D800D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H5:H30 A9:G9</xm:sqref>
        </x14:conditionalFormatting>
        <x14:conditionalFormatting xmlns:xm="http://schemas.microsoft.com/office/excel/2006/main">
          <x14:cfRule type="cellIs" priority="5" operator="equal" id="{00AC004E-00F5-4976-ADFA-007400FF003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6500F7-00D4-49F2-8E87-00970040007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A20037-0007-48CA-932D-0002006F00D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8100AA-00F5-4250-89B8-0042008A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920017-0063-4B14-BB28-0015001F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5D00FB-0055-4D82-94D0-005E00AE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E30030-0062-4F04-9625-002B00FD00C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5D00BE-009D-4A68-B9D3-00F3007200E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D90062-00DF-4536-A080-00C800D300B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L3</xm:sqref>
        </x14:conditionalFormatting>
        <x14:conditionalFormatting xmlns:xm="http://schemas.microsoft.com/office/excel/2006/main">
          <x14:cfRule type="cellIs" priority="5" operator="equal" id="{00DB006D-006A-4216-825F-006F00C1008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E70050-009A-46FB-AC6E-00690098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xm:sqref>
        </x14:conditionalFormatting>
        <x14:conditionalFormatting xmlns:xm="http://schemas.microsoft.com/office/excel/2006/main">
          <x14:cfRule type="cellIs" priority="5" operator="equal" id="{009D00D1-00E2-4CE0-B34A-00240043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0500C4-00D0-4F78-AABA-006D009900B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060082-0082-449E-9829-00150034009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H17</xm:sqref>
        </x14:conditionalFormatting>
        <x14:conditionalFormatting xmlns:xm="http://schemas.microsoft.com/office/excel/2006/main">
          <x14:cfRule type="cellIs" priority="5" operator="equal" id="{009200FD-00C3-4386-BA6C-007300EC001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B80083-00D8-4803-8E85-00070021000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5200F0-0067-48C1-B601-00A300F1007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A10040-007C-4887-A1D2-00F90005009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7C0080-00B4-4A76-A1FE-00B700B3006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D20090-00E6-4560-88E5-0063008700D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3600EA-00AC-4A9A-89A1-00BC003300D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C800DA-00B0-4A60-8EC7-007000E4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1A0057-0036-4C45-A38D-00B60091006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7800F0-0082-44A0-9547-00F200BA00B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A0085-00FB-4259-B746-001000AC00B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A0007-001D-4AA6-BB5F-004300F5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B1000D-003B-41F3-B841-00E400BD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36000E-00BF-4B81-8E56-00CF00FF00F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F800CF-000B-4419-BD2F-0085001E006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DD00B0-003E-4D2F-9D71-00370012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C600A0-00DD-44D0-AD3D-00D0009500F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9B0093-006A-4A2F-B032-005C007000D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24009A-0030-4224-B296-00600019008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0C004F-007B-4B10-8593-00CB00D2004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DA00A7-009B-45FD-BDE8-00FB0020001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F500D6-00CB-496D-92D2-00370003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A9002C-0032-4767-BF44-00970037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830020-006B-4A73-A345-001B00F7000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C20062-000B-4BB7-B57E-0064001B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490071-00D4-4D65-A6F4-00FD009A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3E001B-007D-4E3A-9823-00510008000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2D006B-0073-4AA2-8B1B-00530037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EA0008-0018-41DB-AFF0-00B500D0008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E50060-00D6-46DA-87C5-0065000600B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A30058-0072-4E2E-A72E-005700B1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AD0078-00F7-491E-8099-008B00AB00A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F8008C-00FC-4446-837B-00F3002E00C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A700C1-006F-41C8-A02E-000F00F2000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3400F2-0019-488A-88A5-00C10018002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3B0090-00F8-4074-9EFF-007F007D00C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H5:H30 A9:G9</xm:sqref>
        </x14:conditionalFormatting>
        <x14:conditionalFormatting xmlns:xm="http://schemas.microsoft.com/office/excel/2006/main">
          <x14:cfRule type="cellIs" priority="4" operator="equal" id="{00810064-006A-4F7F-B947-00DE0083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0200CC-001E-4BE2-B354-005D0073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A00F5-0042-4BA6-AC99-0050008D003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920070-00DD-416C-A165-004D0074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150061-0062-45B8-81A3-00FE004E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1400B9-0006-49DD-A9F9-003A00BF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0C00A5-00CA-434C-823A-00D5000A009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2F003D-00B1-4FCF-9CF4-004100F2003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7400CC-0071-489E-8735-000F003C00F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L3</xm:sqref>
        </x14:conditionalFormatting>
        <x14:conditionalFormatting xmlns:xm="http://schemas.microsoft.com/office/excel/2006/main">
          <x14:cfRule type="cellIs" priority="4" operator="equal" id="{00A10021-00E5-470D-A5F1-002B0006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FF0048-0080-4DC0-9BB7-00DB00F600E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xm:sqref>
        </x14:conditionalFormatting>
        <x14:conditionalFormatting xmlns:xm="http://schemas.microsoft.com/office/excel/2006/main">
          <x14:cfRule type="cellIs" priority="4" operator="equal" id="{00390071-00E7-473A-8ECE-00AA0089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H34</xm:sqref>
        </x14:conditionalFormatting>
        <x14:conditionalFormatting xmlns:xm="http://schemas.microsoft.com/office/excel/2006/main">
          <x14:cfRule type="cellIs" priority="4" operator="equal" id="{00210036-00BD-44F1-82F5-00F00080002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350071-0050-4246-95BA-002F006100C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H17</xm:sqref>
        </x14:conditionalFormatting>
        <x14:conditionalFormatting xmlns:xm="http://schemas.microsoft.com/office/excel/2006/main">
          <x14:cfRule type="cellIs" priority="4" operator="equal" id="{00400006-00B9-42CD-829D-0071004D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BB00B5-00F2-4598-894A-008100B0004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260086-00B3-4162-9D2D-007D00A5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4C0091-0068-4305-ADDC-00F600B5001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FD00C2-005A-48BB-A64C-0054000200B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A9005E-002E-4736-8059-00790044000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A4005C-0094-428F-A43E-000E00DC00D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6F009B-0091-48BA-A4E5-00000052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54004B-00B4-4D49-A567-00F200EF009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C500D8-0056-4CF2-B741-00F700C400F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C30066-0057-467A-8510-00FB00E6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8A00D4-00AD-4FF7-94E7-00120066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73003A-0023-487A-B05D-00D800C6009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B9009E-007A-4287-A73C-00A2003100E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9B009F-00E1-45F1-9194-007B009A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FA00C8-00D4-465E-B8A3-000000B1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AA0087-0019-4EC3-8838-00DF00A0009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05008C-0021-41A4-98C5-00830029004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2F0048-007F-44E8-8CC2-00E00007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B60088-0035-481C-A284-006D0048003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CC0042-0052-4181-BA7C-00CB006800D5}">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A20025-002B-4FE6-A0ED-009F00C5007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B50049-0097-4885-AFCB-004F0005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C000B3-00CC-47EB-AF60-004400B600E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4C0082-009A-45D0-A15F-0058007E003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7E00E7-0091-414C-9D1A-006C0021005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AE00D1-00E1-4ACE-9F36-00980036009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60042-005D-4EE2-841B-00AA0015009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9300F8-004F-4734-99CA-00CC009A00D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8D003B-00C0-40F6-8A1C-00D90065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4D0073-007B-41B5-98FD-00A900D400F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560089-0012-427B-BC31-00CF001D009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150074-00FB-48A4-86FC-0002005500A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0500E4-000D-410E-A2A1-00D2004D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9900E4-003D-4A08-B401-00CA008D00E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72002C-0094-46C5-B477-000B00B3005A}">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H5:H30 A9:G9</xm:sqref>
        </x14:conditionalFormatting>
        <x14:conditionalFormatting xmlns:xm="http://schemas.microsoft.com/office/excel/2006/main">
          <x14:cfRule type="cellIs" priority="3" operator="equal" id="{008900A3-00C7-4E29-A015-0053002E00EA}">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640028-00C4-4F83-AA25-00E000750015}">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8900F3-00DF-492F-BFF6-00FB00F20051}">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7D00CA-008B-4893-99F6-005F00FE0093}">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FA006C-00AF-49E5-AAB4-000B001D00B9}">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62000C-0045-4B10-8AC4-001D004C0024}">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7A00EF-00AF-43E7-A77F-00BC00070037}">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9300BD-009D-4BD9-A318-00D2004E00AD}">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9C0099-00E2-4278-9813-007600C900BA}">
            <xm:f>"1 - Ошибка проектировщика"</xm:f>
            <x14:dxf>
              <font/>
              <fill>
                <patternFill patternType="solid">
                  <fgColor rgb="FFFFF2CC"/>
                  <bgColor rgb="FFFFF2CC"/>
                </patternFill>
              </fill>
              <border>
                <left style="none"/>
                <right style="none"/>
                <top style="none"/>
                <bottom style="none"/>
                <diagonal style="none"/>
              </border>
            </x14:dxf>
          </x14:cfRule>
          <xm:sqref>L3</xm:sqref>
        </x14:conditionalFormatting>
        <x14:conditionalFormatting xmlns:xm="http://schemas.microsoft.com/office/excel/2006/main">
          <x14:cfRule type="cellIs" priority="3" operator="equal" id="{003200A1-0050-41FB-A8D0-004400B6002F}">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BA00B8-0088-460C-8EF2-0098005D0057}">
            <xm:f>"1 - Ошибка проектировщика"</xm:f>
            <x14:dxf>
              <font/>
              <fill>
                <patternFill patternType="solid">
                  <fgColor rgb="FFFFF2CC"/>
                  <bgColor rgb="FFFFF2CC"/>
                </patternFill>
              </fill>
              <border>
                <left style="none"/>
                <right style="none"/>
                <top style="none"/>
                <bottom style="none"/>
                <diagonal style="none"/>
              </border>
            </x14:dxf>
          </x14:cfRule>
          <xm:sqref>H31</xm:sqref>
        </x14:conditionalFormatting>
        <x14:conditionalFormatting xmlns:xm="http://schemas.microsoft.com/office/excel/2006/main">
          <x14:cfRule type="cellIs" priority="3" operator="equal" id="{00E20043-00B8-4328-AFB8-00FA008B00D6}">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CA0095-001B-469B-BE8B-008200B90081}">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810000-00AB-4729-BAE9-000A00D900D2}">
            <xm:f>"1 - Ошибка проектировщика"</xm:f>
            <x14:dxf>
              <font/>
              <fill>
                <patternFill patternType="solid">
                  <fgColor rgb="FFFFF2CC"/>
                  <bgColor rgb="FFFFF2CC"/>
                </patternFill>
              </fill>
              <border>
                <left style="none"/>
                <right style="none"/>
                <top style="none"/>
                <bottom style="none"/>
                <diagonal style="none"/>
              </border>
            </x14:dxf>
          </x14:cfRule>
          <xm:sqref>H17</xm:sqref>
        </x14:conditionalFormatting>
        <x14:conditionalFormatting xmlns:xm="http://schemas.microsoft.com/office/excel/2006/main">
          <x14:cfRule type="cellIs" priority="3" operator="equal" id="{00F700CF-0078-4820-804E-00BF00980009}">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03000D-00EA-4182-BCD7-00A700CA0003}">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7D0009-0091-4BAB-A4CC-00FC008F00A3}">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C70015-004A-4FBE-85FE-004A0013006B}">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5000FA-00AC-4E4D-B7AD-00DD00D500E3}">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2E00FB-0088-468B-8D14-007B00A10076}">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F40040-0076-4989-8E8E-006D00F70018}">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B8000F-009E-40D5-BA7E-0088008A0089}">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0F0010-00B6-4398-AEE7-00BB00EC0073}">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2B0011-0003-4C13-92C4-0007008B0057}">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7D0077-002E-48F4-B23C-00EE007E00FA}">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110046-00D4-459E-87EB-00C5000000B9}">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0F0067-00E1-4EB7-8724-00D1000100C0}">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6C00AB-0003-4D72-B0E8-00F2006F006C}">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8100F4-0067-46C8-BB87-00F000990082}">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4D0016-0055-4F8D-94EF-000F00B90067}">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34001D-000D-48C8-AB0C-00A500E70056}">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94005A-005F-4D12-8886-00B4000F007C}">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190041-00FF-47B2-8BA2-000B004A00F8}">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FC0092-0035-4CA5-89BB-001F005000B8}">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C0001A-0027-4144-A040-000A0037001D}">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2500DD-0009-4B2D-940D-00AE00CE0036}">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9F001F-0027-49E7-A23C-00E600E80053}">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900019-0076-4673-8BC5-00E4003E0078}">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8000B2-0090-4B4A-AD4D-0076002300AD}">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BD00B0-00A6-436A-95B2-00C90061005E}">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360014-00E2-4EBE-A243-00C30096008E}">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1B0024-006D-4F6E-A89B-005300F80020}">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88005B-00C0-4A2A-9DF4-000D009A0090}">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580048-00C3-43CA-9EBA-001300240021}">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0D004E-00E1-44ED-9809-00CD000B005A}">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9F0063-00C5-460E-A8E5-00A100A100D9}">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510011-00D5-4230-9B4F-007A0070005F}">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41001D-0025-45E7-94A4-00DC002400FA}">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A5002B-00A7-40CC-AB69-005900EA0030}">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ontainsText" priority="2" operator="containsText" text="повторно" id="{00F000F6-0050-4591-80A0-00ED00CC0049}">
            <xm:f>NOT(ISERROR(SEARCH(("повторно"),(K3))))</xm:f>
            <x14:dxf>
              <font/>
              <fill>
                <patternFill patternType="solid">
                  <fgColor rgb="FFEA9999"/>
                  <bgColor rgb="FFEA9999"/>
                </patternFill>
              </fill>
              <border>
                <left style="none"/>
                <right style="none"/>
                <top style="none"/>
                <bottom style="none"/>
                <diagonal style="none"/>
              </border>
            </x14:dxf>
          </x14:cfRule>
          <xm:sqref>K3 K5:K30</xm:sqref>
        </x14:conditionalFormatting>
        <x14:conditionalFormatting xmlns:xm="http://schemas.microsoft.com/office/excel/2006/main">
          <x14:cfRule type="containsText" priority="2" operator="containsText" text="повторно" id="{00400042-008A-4D46-A7D2-0079007000C0}">
            <xm:f>NOT(ISERROR(SEARCH(("повторно"),(K3))))</xm:f>
            <x14:dxf>
              <font/>
              <fill>
                <patternFill patternType="solid">
                  <fgColor rgb="FFEA9999"/>
                  <bgColor rgb="FFEA9999"/>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2" operator="containsText" text="повторно" id="{007400D7-0021-4B44-9CF6-0004001F00AE}">
            <xm:f>NOT(ISERROR(SEARCH(("повторно"),(K3))))</xm:f>
            <x14:dxf>
              <font/>
              <fill>
                <patternFill patternType="solid">
                  <fgColor rgb="FFEA9999"/>
                  <bgColor rgb="FFEA9999"/>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2" operator="containsText" text="повторно" id="{0021007D-00BE-4AD8-8482-00920031000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7B000C-006F-40BA-B56D-0079006A008A}">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BF0066-00AE-4510-9E64-006C008600E0}">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980086-002C-438C-B4E8-0055006A00CD}">
            <xm:f>NOT(ISERROR(SEARCH(("повторно"),(K3))))</xm:f>
            <x14:dxf>
              <font/>
              <fill>
                <patternFill patternType="solid">
                  <fgColor rgb="FFEA9999"/>
                  <bgColor rgb="FFEA9999"/>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2" operator="containsText" text="повторно" id="{00610057-00ED-44D6-8B95-00700018005D}">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20008D-0089-4940-A497-007D00D00058}">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7500DF-00AC-4CA8-B082-004600F9000F}">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BE003A-000D-4D60-8041-008700340016}">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F0005D-004B-4598-8BF8-00F400AA0025}">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73007C-0090-4F63-AA3C-000200DA001C}">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8400A7-0072-4A6E-99FA-009300C20089}">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6000C4-0061-493B-BA7F-0027002E00A6}">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200094-00B9-4204-9309-005C00B8000C}">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B0006A-00F8-4726-9360-007C00960093}">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1500AC-0088-4D6F-B133-00E100FD00BA}">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410052-00E0-4735-8DAD-001B00D300B6}">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FB00BC-0079-4B68-9B50-00E500AE0098}">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EA00E6-005C-4630-916A-00F20038000F}">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600DD-00BF-4E50-A5C4-001200C70059}">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10008-004A-49D9-83E3-00F800F90092}">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6005C-00CA-4466-AED2-000E00ED00F8}">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04001E-0092-40AB-8921-00AC004E0003}">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8200B0-00AA-4CEF-ADBF-00CD00300059}">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EA00EE-0052-47F2-AA6D-004900A800A3}">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C9001C-00A7-44C6-9420-004B00FC003F}">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B300A5-001B-4D5A-95CE-00FD00C800F5}">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000BD-000D-491C-A7DC-005D0072004B}">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980091-002A-4E58-9D74-003C000600B5}">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7900B6-005A-4883-9DF1-003E00DC0026}">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1A002F-00BE-4DCE-8C25-001900B30022}">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4E000D-0012-4D99-8DBC-0055008C0030}">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9A0009-0087-4374-81CF-00F500490018}">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C30060-003E-45A1-8EB9-008700470063}">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6800DA-006E-4338-B5AB-003F007900F1}">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5900E3-00C2-4541-B5D3-00B5002F00FB}">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C3001A-00D3-425F-BCE2-00CA00D8000C}">
            <xm:f>NOT(ISERROR(SEARCH(("повторно"),(K3))))</xm:f>
            <x14:dxf>
              <font/>
              <fill>
                <patternFill patternType="solid">
                  <fgColor rgb="FFEA9999"/>
                  <bgColor rgb="FFEA9999"/>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2" operator="containsText" text="повторно" id="{00D1007E-000A-4CE0-B553-00AA00A2001A}">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70024-006B-4E2C-A017-009100BD0083}">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A80035-009E-4E9C-A32C-00BB00D9009A}">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D0099-0042-48D3-8688-002800FF007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D10096-0027-404D-BB37-00A9004300E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D0038-00B0-4493-B4B0-008C002700E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900CE-003E-4092-A09A-000900F3008A}">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1D00FE-0079-4538-BEB7-00DF00F6003D}">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300DB-0077-4ECE-8FD4-00E100A700B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A2005F-00FC-4118-B45E-00C40067009F}">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4008B-0096-46A6-9CCC-00C8006800F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A000E1-00F2-4AE3-BF28-00F4006A008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9001B-0085-4F3A-9384-00AA00C3009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CC00A6-006B-45DC-A8DC-000B00E000E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90005E-00D9-4004-B516-004E006E00D3}">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E00C7-0036-4345-9764-005500520044}">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E3000D-0062-49F6-B81F-0046007100F9}">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700EB-008E-4C84-B892-00E700190042}">
            <xm:f>NOT(ISERROR(SEARCH(("повторно"),(K3))))</xm:f>
            <x14:dxf>
              <font/>
              <fill>
                <patternFill patternType="solid">
                  <fgColor rgb="FFEA9999"/>
                  <bgColor rgb="FFEA9999"/>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2" operator="containsText" text="повторно" id="{00570091-002F-4213-977E-00D1003900FC}">
            <xm:f>NOT(ISERROR(SEARCH(("повторно"),(K3))))</xm:f>
            <x14:dxf>
              <font/>
              <fill>
                <patternFill patternType="solid">
                  <fgColor rgb="FFEA9999"/>
                  <bgColor rgb="FFEA9999"/>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2" operator="containsText" text="повторно" id="{001600A5-0046-4E1D-A509-007E00E60082}">
            <xm:f>NOT(ISERROR(SEARCH(("повторно"),(K3))))</xm:f>
            <x14:dxf>
              <font/>
              <fill>
                <patternFill patternType="solid">
                  <fgColor rgb="FFEA9999"/>
                  <bgColor rgb="FFEA9999"/>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2" operator="containsText" text="повторно" id="{00900091-0058-4E4E-8128-004A00EC00B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3004C-0099-4D06-B30D-00AE00780071}">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CF003D-0095-4F4D-8417-0004001E00D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B900AF-003C-4101-80D7-009600BB007C}">
            <xm:f>NOT(ISERROR(SEARCH(("снято"),(K3))))</xm:f>
            <x14:dxf>
              <font/>
              <fill>
                <patternFill patternType="solid">
                  <fgColor rgb="FF93C47D"/>
                  <bgColor rgb="FF93C47D"/>
                </patternFill>
              </fill>
              <border>
                <left style="none"/>
                <right style="none"/>
                <top style="none"/>
                <bottom style="none"/>
                <diagonal style="none"/>
              </border>
            </x14:dxf>
          </x14:cfRule>
          <xm:sqref>K3 K5:K30</xm:sqref>
        </x14:conditionalFormatting>
        <x14:conditionalFormatting xmlns:xm="http://schemas.microsoft.com/office/excel/2006/main">
          <x14:cfRule type="containsText" priority="1" operator="containsText" text="снято" id="{00C30006-00F8-4152-9228-006700FA0028}">
            <xm:f>NOT(ISERROR(SEARCH(("снято"),(K3))))</xm:f>
            <x14:dxf>
              <font/>
              <fill>
                <patternFill patternType="solid">
                  <fgColor rgb="FF93C47D"/>
                  <bgColor rgb="FF93C47D"/>
                </patternFill>
              </fill>
              <border>
                <left style="none"/>
                <right style="none"/>
                <top style="none"/>
                <bottom style="none"/>
                <diagonal style="none"/>
              </border>
            </x14:dxf>
          </x14:cfRule>
          <xm:sqref>K16</xm:sqref>
        </x14:conditionalFormatting>
        <x14:conditionalFormatting xmlns:xm="http://schemas.microsoft.com/office/excel/2006/main">
          <x14:cfRule type="containsText" priority="1" operator="containsText" text="снято" id="{0021007A-0004-414E-A29A-00B800B40070}">
            <xm:f>NOT(ISERROR(SEARCH(("снято"),(K3))))</xm:f>
            <x14:dxf>
              <font/>
              <fill>
                <patternFill patternType="solid">
                  <fgColor rgb="FF93C47D"/>
                  <bgColor rgb="FF93C47D"/>
                </patternFill>
              </fill>
              <border>
                <left style="none"/>
                <right style="none"/>
                <top style="none"/>
                <bottom style="none"/>
                <diagonal style="none"/>
              </border>
            </x14:dxf>
          </x14:cfRule>
          <xm:sqref>K28</xm:sqref>
        </x14:conditionalFormatting>
        <x14:conditionalFormatting xmlns:xm="http://schemas.microsoft.com/office/excel/2006/main">
          <x14:cfRule type="containsText" priority="1" operator="containsText" text="снято" id="{008F003F-0044-4113-90A8-0007007E002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A00BA-00D8-4E12-ACC3-002800D600FF}">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8900E7-00B6-4419-8FD3-00B0002100D2}">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C600D9-007A-45A3-AA69-0000009F006A}">
            <xm:f>NOT(ISERROR(SEARCH(("снято"),(K3))))</xm:f>
            <x14:dxf>
              <font/>
              <fill>
                <patternFill patternType="solid">
                  <fgColor rgb="FF93C47D"/>
                  <bgColor rgb="FF93C47D"/>
                </patternFill>
              </fill>
              <border>
                <left style="none"/>
                <right style="none"/>
                <top style="none"/>
                <bottom style="none"/>
                <diagonal style="none"/>
              </border>
            </x14:dxf>
          </x14:cfRule>
          <xm:sqref>K12</xm:sqref>
        </x14:conditionalFormatting>
        <x14:conditionalFormatting xmlns:xm="http://schemas.microsoft.com/office/excel/2006/main">
          <x14:cfRule type="containsText" priority="1" operator="containsText" text="снято" id="{0024009B-0075-4324-A84A-003600E000F8}">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6E0097-00DF-419C-A9DD-002500C4004B}">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6800A2-0079-41FD-B62F-009200470000}">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160081-00FA-4E1D-9E1F-002000A30018}">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780023-00BD-4D2D-BBC1-002200B700DA}">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27008B-006D-4F27-801B-00D600480081}">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AE001A-00E2-4D96-8073-0040001D00B5}">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0F00B9-00EB-4E35-92DC-006A003B0085}">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1A0048-0031-4B98-9360-000E00DB00A3}">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4100C7-00C3-4E8C-A54A-0037001E0079}">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6F0025-000E-4AEA-89F1-00F3000700E0}">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1E008D-00CB-4B7B-A9FD-0012008F0049}">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470059-0036-4BCD-965A-00EE009C00A6}">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340022-00AF-4953-9E64-00E700900055}">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6C0010-00D0-4C23-8748-00AB001500B6}">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9400F9-0078-4BEE-9E00-00EA00220060}">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720028-002C-401D-8FC0-00D300E70014}">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750044-0075-43BF-95C1-0053001000BD}">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20001B-0026-45C0-B225-001600EF008B}">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9100CB-00F4-417D-9D8E-00FB0005004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8006B-009B-42CB-9003-0073009E00DB}">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BF00E0-00DD-4234-A6EA-009800BE00AB}">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6400AC-0088-4F1C-B5F2-006D00F600C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76009D-0066-419B-9444-009B00A7008E}">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570057-00DA-45AB-B998-006F00100004}">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99008B-00A1-40CD-8FDC-00C100F00098}">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F0018-00D2-4481-B02C-002600F90097}">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1D008C-00B8-4919-95B7-001B00B3007A}">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6D00CA-0044-45D5-A115-00ED00FB00C8}">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C5009B-00C5-482D-89F6-003A008C0034}">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0D004F-0090-4993-8478-007800C100BE}">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EA007A-00AF-4022-BBBF-0023006A0043}">
            <xm:f>NOT(ISERROR(SEARCH(("снято"),(K3))))</xm:f>
            <x14:dxf>
              <font/>
              <fill>
                <patternFill patternType="solid">
                  <fgColor rgb="FF93C47D"/>
                  <bgColor rgb="FF93C47D"/>
                </patternFill>
              </fill>
              <border>
                <left style="none"/>
                <right style="none"/>
                <top style="none"/>
                <bottom style="none"/>
                <diagonal style="none"/>
              </border>
            </x14:dxf>
          </x14:cfRule>
          <xm:sqref>K25</xm:sqref>
        </x14:conditionalFormatting>
        <x14:conditionalFormatting xmlns:xm="http://schemas.microsoft.com/office/excel/2006/main">
          <x14:cfRule type="containsText" priority="1" operator="containsText" text="снято" id="{00E000EC-0028-45AB-B035-005E006700A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AA00A7-007C-4BEC-B2DD-00E1002600B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F300DE-003A-4CB0-8D89-00EA001F003D}">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A00B1-00CA-4DB0-B742-0050000100A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C00BC-00C6-4138-B4E2-00D9000F0031}">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80083-0075-451A-9DFD-00CE009E00EC}">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4C0038-0007-44A7-AA87-0029006D0095}">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830014-00C4-4552-85C3-001300880009}">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A000F8-001C-42B3-AE51-006000ED00D4}">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D1002D-00FB-4D3C-BE67-007800C700BA}">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66005C-004F-4D5D-992D-001600560069}">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0800AD-0034-4A34-9621-0020006F00D7}">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E40075-000C-472A-9862-0014000D0021}">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200E1-00E6-41E9-B79E-00B900ED00D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E0000-00BF-4547-A398-006200F8003C}">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76006A-00F6-4E54-BD15-00480020002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5E0012-00C0-488B-BB7B-004B007E0003}">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E00E8-0050-46B2-9342-006E00CB00AD}">
            <xm:f>NOT(ISERROR(SEARCH(("снято"),(K3))))</xm:f>
            <x14:dxf>
              <font/>
              <fill>
                <patternFill patternType="solid">
                  <fgColor rgb="FF93C47D"/>
                  <bgColor rgb="FF93C47D"/>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1" operator="containsText" text="снято" id="{003800AD-0089-4F0A-A2E8-0088004B0048}">
            <xm:f>NOT(ISERROR(SEARCH(("снято"),(K3))))</xm:f>
            <x14:dxf>
              <font/>
              <fill>
                <patternFill patternType="solid">
                  <fgColor rgb="FF93C47D"/>
                  <bgColor rgb="FF93C47D"/>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1" operator="containsText" text="снято" id="{00EF0074-0005-42EC-96E1-009B00F600A9}">
            <xm:f>NOT(ISERROR(SEARCH(("снято"),(K3))))</xm:f>
            <x14:dxf>
              <font/>
              <fill>
                <patternFill patternType="solid">
                  <fgColor rgb="FF93C47D"/>
                  <bgColor rgb="FF93C47D"/>
                </patternFill>
              </fill>
              <border>
                <left style="none"/>
                <right style="none"/>
                <top style="none"/>
                <bottom style="none"/>
                <diagonal style="none"/>
              </border>
            </x14:dxf>
          </x14:cfRule>
          <xm:sqref>L30</xm:sqref>
        </x14:conditionalFormatting>
        <x14:conditionalFormatting xmlns:xm="http://schemas.microsoft.com/office/excel/2006/main">
          <x14:cfRule type="containsText" priority="1" operator="containsText" text="снято" id="{002C006D-002F-467F-B7C8-001D00BF008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74009B-00AB-4A2C-A4A2-00C300DC00FA}">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560039-00B0-40AC-8F0D-0003002300F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493" width="10"/>
    <col customWidth="1" min="2" max="2" style="493" width="18.629999999999999"/>
    <col min="3" max="3" style="756" width="12.630000000000001"/>
    <col customWidth="1" min="4" max="4" style="493" width="53.380000000000003"/>
    <col customWidth="1" min="5" max="5" style="493" width="54.7109375"/>
    <col collapsed="1" customWidth="1" min="6" max="6" style="493" width="21.379999999999999"/>
    <col customWidth="1" hidden="1" min="7" max="8" outlineLevel="1" style="493" width="14.130000000000001"/>
    <col customWidth="1" min="9" max="9" style="493" width="15.28125"/>
    <col min="10" max="11" style="493" width="12.630000000000001"/>
    <col customWidth="1" min="12" max="12" style="493" width="31.879999999999999"/>
    <col customWidth="1" min="13" max="13" style="493" width="13.7109375"/>
    <col customWidth="1" min="14" max="14" style="493" width="51.28125"/>
    <col customWidth="1" min="15" max="15" style="493" width="39.130000000000003"/>
    <col customWidth="1" hidden="1" min="16" max="16" style="493" width="16.379999999999999"/>
    <col customWidth="1" hidden="1" min="17" max="17" style="493" width="26.879999999999999"/>
    <col customWidth="1" hidden="1" min="18" max="18" style="493" width="22"/>
    <col customWidth="1" hidden="1" min="19" max="19" style="493" width="14.380000000000001"/>
    <col customWidth="1" hidden="1" min="20" max="20" style="493" width="26.879999999999999"/>
    <col customWidth="1" hidden="1" min="21" max="24" style="493" width="25.629999999999999"/>
    <col customWidth="1" hidden="1" min="25" max="25" style="493" width="0"/>
    <col min="26" max="16384" style="493" width="12.630000000000001"/>
  </cols>
  <sheetData>
    <row r="1" ht="84" collapsed="1">
      <c r="A1" s="759" t="s">
        <v>250</v>
      </c>
      <c r="B1" s="759" t="s">
        <v>251</v>
      </c>
      <c r="C1" s="760" t="s">
        <v>252</v>
      </c>
      <c r="D1" s="759" t="s">
        <v>253</v>
      </c>
      <c r="E1" s="759" t="s">
        <v>254</v>
      </c>
      <c r="F1" s="759" t="s">
        <v>255</v>
      </c>
      <c r="G1" s="761" t="s">
        <v>256</v>
      </c>
      <c r="H1" s="761" t="s">
        <v>257</v>
      </c>
      <c r="I1" s="761" t="s">
        <v>4</v>
      </c>
      <c r="J1" s="759" t="s">
        <v>258</v>
      </c>
      <c r="K1" s="759" t="s">
        <v>259</v>
      </c>
      <c r="L1" s="120" t="s">
        <v>260</v>
      </c>
      <c r="M1" s="121" t="s">
        <v>261</v>
      </c>
      <c r="N1" s="121" t="s">
        <v>262</v>
      </c>
      <c r="O1" s="120" t="s">
        <v>260</v>
      </c>
      <c r="P1" s="122" t="s">
        <v>261</v>
      </c>
      <c r="Q1" s="122" t="s">
        <v>262</v>
      </c>
      <c r="R1" s="121" t="s">
        <v>263</v>
      </c>
      <c r="S1" s="123" t="s">
        <v>261</v>
      </c>
      <c r="T1" s="123" t="s">
        <v>262</v>
      </c>
      <c r="U1" s="121" t="s">
        <v>263</v>
      </c>
      <c r="V1" s="123" t="s">
        <v>261</v>
      </c>
      <c r="W1" s="123" t="s">
        <v>262</v>
      </c>
      <c r="X1" s="121" t="s">
        <v>263</v>
      </c>
    </row>
    <row r="2" ht="52.5" hidden="1" outlineLevel="1">
      <c r="A2" s="124"/>
      <c r="B2" s="125" t="s">
        <v>264</v>
      </c>
      <c r="C2" s="270" t="s">
        <v>264</v>
      </c>
      <c r="D2" s="126" t="s">
        <v>53</v>
      </c>
      <c r="E2" s="127"/>
      <c r="F2" s="128"/>
      <c r="G2" s="129"/>
      <c r="H2" s="130" t="s">
        <v>265</v>
      </c>
      <c r="I2" s="130" t="s">
        <v>12</v>
      </c>
      <c r="J2" s="130" t="s">
        <v>13</v>
      </c>
      <c r="K2" s="130" t="s">
        <v>15</v>
      </c>
      <c r="L2" s="130" t="s">
        <v>14</v>
      </c>
      <c r="M2" s="130" t="s">
        <v>16</v>
      </c>
      <c r="N2" s="130" t="s">
        <v>17</v>
      </c>
      <c r="O2" s="130" t="s">
        <v>18</v>
      </c>
      <c r="P2" s="130" t="s">
        <v>20</v>
      </c>
      <c r="Q2" s="130" t="s">
        <v>22</v>
      </c>
      <c r="R2" s="130" t="s">
        <v>23</v>
      </c>
      <c r="S2" s="130" t="s">
        <v>24</v>
      </c>
      <c r="T2" s="130" t="s">
        <v>26</v>
      </c>
      <c r="U2" s="130" t="s">
        <v>27</v>
      </c>
      <c r="V2" s="130" t="s">
        <v>28</v>
      </c>
      <c r="W2" s="130" t="s">
        <v>29</v>
      </c>
      <c r="X2" s="130" t="s">
        <v>31</v>
      </c>
    </row>
    <row r="3" ht="31.5" hidden="1" outlineLevel="1">
      <c r="A3" s="1"/>
      <c r="B3" s="18" t="s">
        <v>266</v>
      </c>
      <c r="C3" s="273" t="s">
        <v>267</v>
      </c>
      <c r="D3" s="18" t="s">
        <v>34</v>
      </c>
      <c r="E3" s="18"/>
      <c r="F3" s="18"/>
      <c r="G3" s="129"/>
      <c r="H3" s="132">
        <f>COUNTIF($H10:$H169,"1 - Несоответствие продуктовым требованиям ПИК-Стандарт")</f>
        <v>6</v>
      </c>
      <c r="I3" s="132">
        <f>COUNTIF($H10:$H169,"2 - Несоответствие Бренд-листам ПИК")</f>
        <v>0</v>
      </c>
      <c r="J3" s="132">
        <f>COUNTIF($H10:$H169,"3 - Несоответствие Каталогу отделки")</f>
        <v>0</v>
      </c>
      <c r="K3" s="520">
        <f>COUNTIF($H10:$H167,"5 - Ошибка в применении СТМ")</f>
        <v>0</v>
      </c>
      <c r="L3" s="132">
        <f>COUNTIF($H10:$H169,"4 - Несоответствие Каталогу оборудования")</f>
        <v>0</v>
      </c>
      <c r="M3" s="132">
        <f>COUNTIF($H10:$H169,"6 - Ошибка в применении сборных ЛМ")</f>
        <v>0</v>
      </c>
      <c r="N3" s="132">
        <f>COUNTIF($H10:$H169,"7 - Ошибка в применении шкаф-пакетов")</f>
        <v>0</v>
      </c>
      <c r="O3" s="132">
        <f>COUNTIF($H10:$H169,"8 - Ошибка в применении шахт-пакетов")</f>
        <v>0</v>
      </c>
      <c r="P3" s="132">
        <f>COUNTIF($H10:$H169,"9 - Несоответствие типологическим требованиям ПИК-Стандарт")</f>
        <v>4</v>
      </c>
      <c r="Q3" s="132">
        <f>COUNTIF($H10:$H169,"10 - Несоответствие НТД РФ")</f>
        <v>0</v>
      </c>
      <c r="R3" s="132">
        <f>COUNTIF($H10:$H169,"11 - Несоответствие ИРД (кроме ТУ, СТУ), АПР, ПД")</f>
        <v>0</v>
      </c>
      <c r="S3" s="132">
        <f>COUNTIF($H10:$H169,"12 - Несоответствие требованиям ТУ, СТУ")</f>
        <v>0</v>
      </c>
      <c r="T3" s="132">
        <f>COUNTIF($H10:$H169,"13 - Ошибка в технических решениях")</f>
        <v>0</v>
      </c>
      <c r="U3" s="132">
        <f>COUNTIF($H10:$H169,"14 - Неувязка м/у собой комплектов РД")</f>
        <v>7</v>
      </c>
      <c r="V3" s="132">
        <f>COUNTIF($H10:$H169,"15 - Недостаточность информации влияющей на СМР")</f>
        <v>13</v>
      </c>
      <c r="W3" s="132">
        <f>COUNTIF($H10:$H169,"16 - Нерациональное решение")</f>
        <v>0</v>
      </c>
      <c r="X3" s="132">
        <f>COUNTIF($H10:$H169,"17 - Оформление")</f>
        <v>0</v>
      </c>
    </row>
    <row r="4" ht="25.5" hidden="1" outlineLevel="1">
      <c r="A4" s="125" t="s">
        <v>264</v>
      </c>
      <c r="B4" s="133">
        <v>46</v>
      </c>
      <c r="C4" s="276">
        <v>10</v>
      </c>
      <c r="D4" s="134">
        <f>C4/B4</f>
        <v>0.21739130434782608</v>
      </c>
      <c r="E4" s="134"/>
      <c r="G4" s="129"/>
      <c r="H4" s="126" t="s">
        <v>53</v>
      </c>
      <c r="I4" s="126" t="s">
        <v>53</v>
      </c>
      <c r="J4" s="126" t="s">
        <v>53</v>
      </c>
      <c r="K4" s="126" t="s">
        <v>53</v>
      </c>
      <c r="L4" s="126" t="s">
        <v>53</v>
      </c>
      <c r="M4" s="126" t="s">
        <v>53</v>
      </c>
      <c r="N4" s="126" t="s">
        <v>53</v>
      </c>
      <c r="O4" s="126" t="s">
        <v>53</v>
      </c>
      <c r="P4" s="126" t="s">
        <v>53</v>
      </c>
      <c r="Q4" s="126" t="s">
        <v>53</v>
      </c>
      <c r="R4" s="126" t="s">
        <v>53</v>
      </c>
      <c r="S4" s="126" t="s">
        <v>53</v>
      </c>
      <c r="T4" s="126" t="s">
        <v>53</v>
      </c>
      <c r="U4" s="126" t="s">
        <v>53</v>
      </c>
      <c r="V4" s="126" t="s">
        <v>53</v>
      </c>
      <c r="W4" s="126" t="s">
        <v>53</v>
      </c>
      <c r="X4" s="126" t="s">
        <v>53</v>
      </c>
    </row>
    <row r="5" hidden="1" outlineLevel="1">
      <c r="D5" s="279"/>
      <c r="E5" s="279"/>
      <c r="G5" s="126" t="s">
        <v>53</v>
      </c>
      <c r="H5" s="239"/>
      <c r="I5" s="116"/>
      <c r="J5" s="240"/>
      <c r="K5" s="116"/>
      <c r="L5" s="240"/>
      <c r="M5" s="240"/>
      <c r="N5" s="116"/>
      <c r="O5" s="240"/>
      <c r="P5" s="240"/>
      <c r="Q5" s="116"/>
      <c r="R5" s="240"/>
      <c r="S5" s="240"/>
      <c r="T5" s="116"/>
      <c r="U5" s="116"/>
      <c r="V5" s="116"/>
      <c r="W5" s="116"/>
      <c r="X5" s="116"/>
    </row>
    <row r="6" ht="21" hidden="1" outlineLevel="1">
      <c r="A6" s="18">
        <v>0.20000000000000001</v>
      </c>
      <c r="B6" s="18">
        <v>0.5</v>
      </c>
      <c r="C6" s="273">
        <v>1</v>
      </c>
      <c r="D6" s="18" t="s">
        <v>38</v>
      </c>
      <c r="E6" s="18"/>
      <c r="F6" s="18" t="s">
        <v>268</v>
      </c>
      <c r="G6" s="139">
        <f>COUNTIFS(G10:G136,"0,2")</f>
        <v>0</v>
      </c>
      <c r="H6" s="239"/>
      <c r="I6" s="116"/>
      <c r="J6" s="240"/>
      <c r="K6" s="116"/>
      <c r="L6" s="240"/>
      <c r="M6" s="240"/>
      <c r="N6" s="116"/>
      <c r="O6" s="240"/>
      <c r="P6" s="240"/>
      <c r="Q6" s="116"/>
      <c r="R6" s="240"/>
      <c r="S6" s="240"/>
      <c r="T6" s="116"/>
      <c r="U6" s="116"/>
      <c r="V6" s="116"/>
      <c r="W6" s="116"/>
      <c r="X6" s="116"/>
    </row>
    <row r="7" ht="21" hidden="1" outlineLevel="1">
      <c r="A7" s="140">
        <f>G6*0.2/B4</f>
        <v>0</v>
      </c>
      <c r="B7" s="140">
        <f>G7*0.5/B4</f>
        <v>0</v>
      </c>
      <c r="C7" s="276">
        <f>G8*1/B4</f>
        <v>0.36956521739130432</v>
      </c>
      <c r="D7" s="141">
        <f>(G6*A6+G7*B6+G8*C6)/SUM(G6:G8)</f>
        <v>1</v>
      </c>
      <c r="E7" s="142"/>
      <c r="F7" s="143" t="s">
        <v>269</v>
      </c>
      <c r="G7" s="139">
        <f>COUNTIFS(G10:G136,"0,5")</f>
        <v>0</v>
      </c>
      <c r="H7" s="239"/>
      <c r="I7" s="242"/>
      <c r="J7" s="242"/>
      <c r="K7" s="242"/>
      <c r="L7" s="242"/>
      <c r="M7" s="242"/>
      <c r="N7" s="242"/>
      <c r="O7" s="242"/>
      <c r="P7" s="242"/>
      <c r="Q7" s="242"/>
      <c r="R7" s="242"/>
      <c r="S7" s="242"/>
      <c r="T7" s="242"/>
      <c r="U7" s="242"/>
      <c r="V7" s="242"/>
      <c r="W7" s="242"/>
      <c r="X7" s="242"/>
    </row>
    <row r="8" ht="21" hidden="1" outlineLevel="1">
      <c r="A8" s="126" t="s">
        <v>53</v>
      </c>
      <c r="B8" s="126" t="s">
        <v>53</v>
      </c>
      <c r="C8" s="283" t="s">
        <v>53</v>
      </c>
      <c r="D8" s="126" t="s">
        <v>53</v>
      </c>
      <c r="E8" s="126"/>
      <c r="F8" s="18" t="s">
        <v>270</v>
      </c>
      <c r="G8" s="139">
        <f>COUNTIFS(G10:G136,"1")</f>
        <v>17</v>
      </c>
      <c r="H8" s="239"/>
      <c r="I8" s="116"/>
      <c r="J8" s="240"/>
      <c r="K8" s="116"/>
      <c r="L8" s="240"/>
      <c r="M8" s="240"/>
      <c r="N8" s="116"/>
      <c r="O8" s="240"/>
      <c r="P8" s="240"/>
      <c r="Q8" s="116"/>
      <c r="R8" s="240"/>
      <c r="S8" s="240"/>
      <c r="T8" s="116"/>
      <c r="U8" s="116"/>
      <c r="V8" s="116"/>
      <c r="W8" s="116"/>
      <c r="X8" s="116"/>
    </row>
    <row r="9">
      <c r="A9" s="145"/>
      <c r="B9" s="145"/>
      <c r="C9" s="284"/>
      <c r="D9" s="145"/>
      <c r="E9" s="145"/>
      <c r="F9" s="145"/>
      <c r="G9" s="145"/>
      <c r="H9" s="145"/>
      <c r="I9" s="243"/>
      <c r="J9" s="244"/>
      <c r="K9" s="243"/>
      <c r="L9" s="244"/>
      <c r="M9" s="244"/>
      <c r="N9" s="243"/>
      <c r="O9" s="244"/>
      <c r="P9" s="244"/>
      <c r="Q9" s="243"/>
      <c r="R9" s="244"/>
      <c r="S9" s="244"/>
      <c r="T9" s="243"/>
      <c r="U9" s="243"/>
      <c r="V9" s="243"/>
      <c r="W9" s="243"/>
      <c r="X9" s="243"/>
    </row>
    <row r="10" ht="38.25">
      <c r="A10" s="448">
        <v>1</v>
      </c>
      <c r="B10" s="452" t="s">
        <v>2854</v>
      </c>
      <c r="C10" s="695" t="s">
        <v>2855</v>
      </c>
      <c r="D10" s="449" t="s">
        <v>2856</v>
      </c>
      <c r="E10" s="448"/>
      <c r="F10" s="452" t="s">
        <v>2763</v>
      </c>
      <c r="G10" s="451">
        <v>1</v>
      </c>
      <c r="H10" s="452" t="s">
        <v>27</v>
      </c>
      <c r="I10" s="448" t="s">
        <v>74</v>
      </c>
      <c r="J10" s="453">
        <v>45464</v>
      </c>
      <c r="K10" s="448" t="s">
        <v>275</v>
      </c>
      <c r="L10" s="453"/>
      <c r="M10" s="453" t="s">
        <v>2764</v>
      </c>
      <c r="N10" s="448" t="s">
        <v>318</v>
      </c>
      <c r="O10" s="453"/>
      <c r="P10" s="240"/>
      <c r="Q10" s="116"/>
      <c r="R10" s="240"/>
      <c r="S10" s="240"/>
      <c r="T10" s="116"/>
      <c r="U10" s="116"/>
      <c r="V10" s="116"/>
      <c r="W10" s="116"/>
      <c r="X10" s="116"/>
    </row>
    <row r="11" ht="100.5" customHeight="1">
      <c r="A11" s="448">
        <f t="shared" ref="A11:A40" si="28">A10+1</f>
        <v>2</v>
      </c>
      <c r="B11" s="452" t="s">
        <v>2854</v>
      </c>
      <c r="C11" s="695" t="s">
        <v>2857</v>
      </c>
      <c r="D11" s="449" t="s">
        <v>2766</v>
      </c>
      <c r="E11" s="448"/>
      <c r="F11" s="452" t="s">
        <v>2767</v>
      </c>
      <c r="G11" s="451">
        <v>1</v>
      </c>
      <c r="H11" s="452" t="s">
        <v>265</v>
      </c>
      <c r="I11" s="448" t="s">
        <v>74</v>
      </c>
      <c r="J11" s="453">
        <v>45464</v>
      </c>
      <c r="K11" s="448" t="s">
        <v>275</v>
      </c>
      <c r="L11" s="803" t="s">
        <v>2768</v>
      </c>
      <c r="M11" s="453" t="s">
        <v>2764</v>
      </c>
      <c r="N11" s="448" t="s">
        <v>318</v>
      </c>
      <c r="O11" s="448"/>
      <c r="P11" s="116"/>
      <c r="Q11" s="116"/>
      <c r="R11" s="116"/>
      <c r="S11" s="116"/>
      <c r="T11" s="116"/>
      <c r="U11" s="116"/>
      <c r="V11" s="116"/>
      <c r="W11" s="116"/>
      <c r="X11" s="116"/>
    </row>
    <row r="12" ht="112.5" customHeight="1">
      <c r="A12" s="448">
        <f t="shared" si="28"/>
        <v>3</v>
      </c>
      <c r="B12" s="452" t="s">
        <v>2854</v>
      </c>
      <c r="C12" s="695" t="s">
        <v>2857</v>
      </c>
      <c r="D12" s="449" t="s">
        <v>2769</v>
      </c>
      <c r="E12" s="448"/>
      <c r="F12" s="452" t="s">
        <v>2767</v>
      </c>
      <c r="G12" s="451">
        <v>1</v>
      </c>
      <c r="H12" s="452" t="s">
        <v>265</v>
      </c>
      <c r="I12" s="448" t="s">
        <v>74</v>
      </c>
      <c r="J12" s="453">
        <v>45464</v>
      </c>
      <c r="K12" s="448" t="s">
        <v>275</v>
      </c>
      <c r="L12" s="804" t="s">
        <v>2770</v>
      </c>
      <c r="M12" s="453" t="s">
        <v>2764</v>
      </c>
      <c r="N12" s="448" t="s">
        <v>2307</v>
      </c>
      <c r="O12" s="448"/>
      <c r="P12" s="116"/>
      <c r="Q12" s="116"/>
      <c r="R12" s="116"/>
      <c r="S12" s="116"/>
      <c r="T12" s="116"/>
      <c r="U12" s="116"/>
      <c r="V12" s="116"/>
      <c r="W12" s="116"/>
      <c r="X12" s="116"/>
    </row>
    <row r="13" ht="76.5">
      <c r="A13" s="448">
        <f t="shared" si="28"/>
        <v>4</v>
      </c>
      <c r="B13" s="452" t="s">
        <v>2854</v>
      </c>
      <c r="C13" s="695" t="s">
        <v>2857</v>
      </c>
      <c r="D13" s="449" t="s">
        <v>2772</v>
      </c>
      <c r="E13" s="448"/>
      <c r="F13" s="448"/>
      <c r="G13" s="451">
        <v>1</v>
      </c>
      <c r="H13" s="452" t="s">
        <v>265</v>
      </c>
      <c r="I13" s="448" t="s">
        <v>74</v>
      </c>
      <c r="J13" s="453">
        <v>45464</v>
      </c>
      <c r="K13" s="448" t="s">
        <v>275</v>
      </c>
      <c r="L13" s="803" t="s">
        <v>2770</v>
      </c>
      <c r="M13" s="453" t="s">
        <v>2764</v>
      </c>
      <c r="N13" s="448" t="s">
        <v>2307</v>
      </c>
      <c r="O13" s="448"/>
      <c r="P13" s="116"/>
      <c r="Q13" s="116"/>
      <c r="R13" s="116"/>
      <c r="S13" s="116"/>
      <c r="T13" s="116"/>
      <c r="U13" s="116"/>
      <c r="V13" s="116"/>
      <c r="W13" s="116"/>
      <c r="X13" s="116"/>
    </row>
    <row r="14" ht="102.75" customHeight="1">
      <c r="A14" s="448">
        <f t="shared" si="28"/>
        <v>5</v>
      </c>
      <c r="B14" s="452" t="s">
        <v>2854</v>
      </c>
      <c r="C14" s="695" t="s">
        <v>2857</v>
      </c>
      <c r="D14" s="449" t="s">
        <v>2773</v>
      </c>
      <c r="E14" s="448"/>
      <c r="F14" s="452" t="s">
        <v>2767</v>
      </c>
      <c r="G14" s="451">
        <v>1</v>
      </c>
      <c r="H14" s="452" t="s">
        <v>265</v>
      </c>
      <c r="I14" s="448" t="s">
        <v>74</v>
      </c>
      <c r="J14" s="453">
        <v>45464</v>
      </c>
      <c r="K14" s="448" t="s">
        <v>275</v>
      </c>
      <c r="L14" s="804" t="s">
        <v>2768</v>
      </c>
      <c r="M14" s="453" t="s">
        <v>2764</v>
      </c>
      <c r="N14" s="448" t="s">
        <v>318</v>
      </c>
      <c r="O14" s="448"/>
      <c r="P14" s="116"/>
      <c r="Q14" s="116"/>
      <c r="R14" s="116"/>
      <c r="S14" s="116"/>
      <c r="T14" s="116"/>
      <c r="U14" s="116"/>
      <c r="V14" s="116"/>
      <c r="W14" s="116"/>
      <c r="X14" s="116"/>
    </row>
    <row r="15" ht="120" customHeight="1">
      <c r="A15" s="448">
        <f t="shared" si="28"/>
        <v>6</v>
      </c>
      <c r="B15" s="452" t="s">
        <v>2854</v>
      </c>
      <c r="C15" s="695" t="s">
        <v>2858</v>
      </c>
      <c r="D15" s="449" t="s">
        <v>2859</v>
      </c>
      <c r="E15" s="449"/>
      <c r="F15" s="448" t="s">
        <v>2763</v>
      </c>
      <c r="G15" s="451">
        <v>1</v>
      </c>
      <c r="H15" s="452" t="s">
        <v>27</v>
      </c>
      <c r="I15" s="448" t="s">
        <v>74</v>
      </c>
      <c r="J15" s="453">
        <v>45464</v>
      </c>
      <c r="K15" s="589" t="s">
        <v>320</v>
      </c>
      <c r="L15" s="805" t="s">
        <v>2860</v>
      </c>
      <c r="M15" s="453" t="s">
        <v>2764</v>
      </c>
      <c r="N15" s="448" t="s">
        <v>2861</v>
      </c>
      <c r="O15" s="448"/>
      <c r="P15" s="116"/>
      <c r="Q15" s="116"/>
      <c r="R15" s="116"/>
      <c r="S15" s="116"/>
      <c r="T15" s="116"/>
      <c r="U15" s="116"/>
      <c r="V15" s="116"/>
      <c r="W15" s="116"/>
      <c r="X15" s="116"/>
    </row>
    <row r="16" ht="76.5">
      <c r="A16" s="448">
        <f t="shared" si="28"/>
        <v>7</v>
      </c>
      <c r="B16" s="452" t="s">
        <v>2854</v>
      </c>
      <c r="C16" s="695" t="s">
        <v>2857</v>
      </c>
      <c r="D16" s="449" t="s">
        <v>2776</v>
      </c>
      <c r="E16" s="448"/>
      <c r="F16" s="448"/>
      <c r="G16" s="451">
        <v>1</v>
      </c>
      <c r="H16" s="452" t="s">
        <v>265</v>
      </c>
      <c r="I16" s="448" t="s">
        <v>74</v>
      </c>
      <c r="J16" s="453">
        <v>45464</v>
      </c>
      <c r="K16" s="448" t="s">
        <v>275</v>
      </c>
      <c r="L16" s="806" t="s">
        <v>2862</v>
      </c>
      <c r="M16" s="453" t="s">
        <v>2764</v>
      </c>
      <c r="N16" s="448" t="s">
        <v>318</v>
      </c>
      <c r="O16" s="448"/>
      <c r="P16" s="116"/>
      <c r="Q16" s="116"/>
      <c r="R16" s="116"/>
      <c r="S16" s="116"/>
      <c r="T16" s="116"/>
      <c r="U16" s="116"/>
      <c r="V16" s="116"/>
      <c r="W16" s="116"/>
      <c r="X16" s="116"/>
    </row>
    <row r="17" ht="52.5">
      <c r="A17" s="448">
        <f t="shared" si="28"/>
        <v>8</v>
      </c>
      <c r="B17" s="452" t="s">
        <v>2854</v>
      </c>
      <c r="C17" s="695" t="s">
        <v>2857</v>
      </c>
      <c r="D17" s="449" t="s">
        <v>2779</v>
      </c>
      <c r="E17" s="448"/>
      <c r="F17" s="448"/>
      <c r="G17" s="451">
        <v>0.5</v>
      </c>
      <c r="H17" s="452" t="s">
        <v>28</v>
      </c>
      <c r="I17" s="448" t="s">
        <v>74</v>
      </c>
      <c r="J17" s="453">
        <v>45464</v>
      </c>
      <c r="K17" s="448" t="s">
        <v>275</v>
      </c>
      <c r="L17" s="803" t="s">
        <v>2780</v>
      </c>
      <c r="M17" s="453" t="s">
        <v>2764</v>
      </c>
      <c r="N17" s="448" t="s">
        <v>318</v>
      </c>
      <c r="O17" s="448"/>
      <c r="P17" s="116"/>
      <c r="Q17" s="116"/>
      <c r="R17" s="116"/>
      <c r="S17" s="116"/>
      <c r="T17" s="116"/>
      <c r="U17" s="116"/>
      <c r="V17" s="116"/>
      <c r="W17" s="116"/>
      <c r="X17" s="116"/>
    </row>
    <row r="18" ht="138.75" customHeight="1">
      <c r="A18" s="448">
        <f t="shared" si="28"/>
        <v>9</v>
      </c>
      <c r="B18" s="452" t="s">
        <v>2854</v>
      </c>
      <c r="C18" s="695" t="s">
        <v>2857</v>
      </c>
      <c r="D18" s="449" t="s">
        <v>2863</v>
      </c>
      <c r="E18" s="449"/>
      <c r="F18" s="449"/>
      <c r="G18" s="451">
        <v>0.5</v>
      </c>
      <c r="H18" s="452" t="s">
        <v>28</v>
      </c>
      <c r="I18" s="448" t="s">
        <v>74</v>
      </c>
      <c r="J18" s="453">
        <v>45464</v>
      </c>
      <c r="K18" s="448" t="s">
        <v>281</v>
      </c>
      <c r="L18" s="804" t="s">
        <v>2782</v>
      </c>
      <c r="M18" s="453" t="s">
        <v>2764</v>
      </c>
      <c r="N18" s="449"/>
      <c r="O18" s="448"/>
      <c r="P18" s="116"/>
      <c r="Q18" s="116"/>
      <c r="R18" s="116"/>
      <c r="S18" s="116"/>
      <c r="T18" s="116"/>
      <c r="U18" s="116"/>
      <c r="V18" s="116"/>
      <c r="W18" s="116"/>
      <c r="X18" s="116"/>
    </row>
    <row r="19" ht="52.5">
      <c r="A19" s="448">
        <f t="shared" si="28"/>
        <v>10</v>
      </c>
      <c r="B19" s="452" t="s">
        <v>2854</v>
      </c>
      <c r="C19" s="695" t="s">
        <v>2864</v>
      </c>
      <c r="D19" s="449" t="s">
        <v>2865</v>
      </c>
      <c r="E19" s="449"/>
      <c r="F19" s="449"/>
      <c r="G19" s="451">
        <v>0.5</v>
      </c>
      <c r="H19" s="452" t="s">
        <v>28</v>
      </c>
      <c r="I19" s="448" t="s">
        <v>74</v>
      </c>
      <c r="J19" s="453">
        <v>45464</v>
      </c>
      <c r="K19" s="448" t="s">
        <v>275</v>
      </c>
      <c r="L19" s="803" t="s">
        <v>2785</v>
      </c>
      <c r="M19" s="453" t="s">
        <v>2764</v>
      </c>
      <c r="N19" s="448" t="s">
        <v>318</v>
      </c>
      <c r="O19" s="448"/>
      <c r="P19" s="116"/>
      <c r="Q19" s="116"/>
      <c r="R19" s="116"/>
      <c r="S19" s="116"/>
      <c r="T19" s="116"/>
      <c r="U19" s="116"/>
      <c r="V19" s="116"/>
      <c r="W19" s="116"/>
      <c r="X19" s="116"/>
    </row>
    <row r="20" ht="52.5">
      <c r="A20" s="448">
        <f t="shared" si="28"/>
        <v>11</v>
      </c>
      <c r="B20" s="452" t="s">
        <v>2854</v>
      </c>
      <c r="C20" s="695" t="s">
        <v>2866</v>
      </c>
      <c r="D20" s="449" t="s">
        <v>2793</v>
      </c>
      <c r="E20" s="448"/>
      <c r="F20" s="104" t="s">
        <v>2794</v>
      </c>
      <c r="G20" s="451">
        <v>0.5</v>
      </c>
      <c r="H20" s="452" t="s">
        <v>28</v>
      </c>
      <c r="I20" s="448" t="s">
        <v>74</v>
      </c>
      <c r="J20" s="453">
        <v>45464</v>
      </c>
      <c r="K20" s="448" t="s">
        <v>275</v>
      </c>
      <c r="L20" s="804" t="s">
        <v>43</v>
      </c>
      <c r="M20" s="453" t="s">
        <v>2764</v>
      </c>
      <c r="N20" s="448" t="s">
        <v>318</v>
      </c>
      <c r="O20" s="448"/>
      <c r="P20" s="116"/>
      <c r="Q20" s="116"/>
      <c r="R20" s="116"/>
      <c r="S20" s="116"/>
      <c r="T20" s="116"/>
      <c r="U20" s="116"/>
      <c r="V20" s="116"/>
      <c r="W20" s="116"/>
      <c r="X20" s="116"/>
    </row>
    <row r="21" ht="162" customHeight="1">
      <c r="A21" s="448">
        <f t="shared" si="28"/>
        <v>12</v>
      </c>
      <c r="B21" s="452" t="s">
        <v>2854</v>
      </c>
      <c r="C21" s="695" t="s">
        <v>2867</v>
      </c>
      <c r="D21" s="678" t="s">
        <v>2868</v>
      </c>
      <c r="E21" s="449"/>
      <c r="F21" s="449"/>
      <c r="G21" s="451">
        <v>1</v>
      </c>
      <c r="H21" s="452" t="s">
        <v>27</v>
      </c>
      <c r="I21" s="448" t="s">
        <v>74</v>
      </c>
      <c r="J21" s="453">
        <v>45464</v>
      </c>
      <c r="K21" s="448" t="s">
        <v>281</v>
      </c>
      <c r="L21" s="805" t="s">
        <v>2797</v>
      </c>
      <c r="M21" s="453" t="s">
        <v>2764</v>
      </c>
      <c r="N21" s="449" t="s">
        <v>2869</v>
      </c>
      <c r="O21" s="448"/>
      <c r="P21" s="116"/>
      <c r="Q21" s="116"/>
      <c r="R21" s="116"/>
      <c r="S21" s="116"/>
      <c r="T21" s="116"/>
      <c r="U21" s="116"/>
      <c r="V21" s="116"/>
      <c r="W21" s="116"/>
      <c r="X21" s="116"/>
    </row>
    <row r="22" ht="81" customHeight="1">
      <c r="A22" s="448">
        <f t="shared" si="28"/>
        <v>13</v>
      </c>
      <c r="B22" s="452" t="s">
        <v>2854</v>
      </c>
      <c r="C22" s="695" t="s">
        <v>2263</v>
      </c>
      <c r="D22" s="449" t="s">
        <v>2870</v>
      </c>
      <c r="E22" s="449"/>
      <c r="F22" s="449"/>
      <c r="G22" s="451">
        <v>1</v>
      </c>
      <c r="H22" s="452" t="s">
        <v>27</v>
      </c>
      <c r="I22" s="448" t="s">
        <v>74</v>
      </c>
      <c r="J22" s="453">
        <v>45464</v>
      </c>
      <c r="K22" s="448" t="s">
        <v>275</v>
      </c>
      <c r="L22" s="804" t="s">
        <v>2871</v>
      </c>
      <c r="M22" s="453" t="s">
        <v>2764</v>
      </c>
      <c r="N22" s="448" t="s">
        <v>2872</v>
      </c>
      <c r="O22" s="448"/>
      <c r="P22" s="116"/>
      <c r="Q22" s="116"/>
      <c r="R22" s="116"/>
      <c r="S22" s="116"/>
      <c r="T22" s="116"/>
      <c r="U22" s="116"/>
      <c r="V22" s="116"/>
      <c r="W22" s="116"/>
      <c r="X22" s="116"/>
    </row>
    <row r="23" ht="73.5" customHeight="1">
      <c r="A23" s="448">
        <f t="shared" si="28"/>
        <v>14</v>
      </c>
      <c r="B23" s="452" t="s">
        <v>2854</v>
      </c>
      <c r="C23" s="695" t="s">
        <v>2873</v>
      </c>
      <c r="D23" s="449" t="s">
        <v>2874</v>
      </c>
      <c r="E23" s="449"/>
      <c r="F23" s="449"/>
      <c r="G23" s="451">
        <v>0.5</v>
      </c>
      <c r="H23" s="452" t="s">
        <v>28</v>
      </c>
      <c r="I23" s="448" t="s">
        <v>74</v>
      </c>
      <c r="J23" s="453">
        <v>45464</v>
      </c>
      <c r="K23" s="448" t="s">
        <v>275</v>
      </c>
      <c r="L23" s="803" t="s">
        <v>2791</v>
      </c>
      <c r="M23" s="453" t="s">
        <v>2764</v>
      </c>
      <c r="N23" s="448" t="s">
        <v>2875</v>
      </c>
      <c r="O23" s="448"/>
      <c r="P23" s="116"/>
      <c r="Q23" s="116"/>
      <c r="R23" s="116"/>
      <c r="S23" s="116"/>
      <c r="T23" s="116"/>
      <c r="U23" s="116"/>
      <c r="V23" s="116"/>
      <c r="W23" s="116"/>
      <c r="X23" s="116"/>
    </row>
    <row r="24" ht="52.5">
      <c r="A24" s="448">
        <f t="shared" si="28"/>
        <v>15</v>
      </c>
      <c r="B24" s="452" t="s">
        <v>2854</v>
      </c>
      <c r="C24" s="695" t="s">
        <v>2867</v>
      </c>
      <c r="D24" s="449" t="s">
        <v>2799</v>
      </c>
      <c r="E24" s="449"/>
      <c r="F24" s="449"/>
      <c r="G24" s="451">
        <v>0.5</v>
      </c>
      <c r="H24" s="452" t="s">
        <v>28</v>
      </c>
      <c r="I24" s="448" t="s">
        <v>74</v>
      </c>
      <c r="J24" s="453">
        <v>45464</v>
      </c>
      <c r="K24" s="448" t="s">
        <v>275</v>
      </c>
      <c r="L24" s="804" t="s">
        <v>2800</v>
      </c>
      <c r="M24" s="453" t="s">
        <v>2764</v>
      </c>
      <c r="N24" s="448" t="s">
        <v>2313</v>
      </c>
      <c r="O24" s="448"/>
      <c r="P24" s="116"/>
      <c r="Q24" s="116"/>
      <c r="R24" s="116"/>
      <c r="S24" s="116"/>
      <c r="T24" s="116"/>
      <c r="U24" s="116"/>
      <c r="V24" s="116"/>
      <c r="W24" s="116"/>
      <c r="X24" s="116"/>
    </row>
    <row r="25" ht="126.75" customHeight="1">
      <c r="A25" s="448">
        <f t="shared" si="28"/>
        <v>16</v>
      </c>
      <c r="B25" s="452" t="s">
        <v>2854</v>
      </c>
      <c r="C25" s="695" t="s">
        <v>2266</v>
      </c>
      <c r="D25" s="449" t="s">
        <v>2876</v>
      </c>
      <c r="E25" s="449"/>
      <c r="F25" s="449"/>
      <c r="G25" s="451">
        <v>1</v>
      </c>
      <c r="H25" s="452" t="s">
        <v>20</v>
      </c>
      <c r="I25" s="448" t="s">
        <v>74</v>
      </c>
      <c r="J25" s="453">
        <v>45464</v>
      </c>
      <c r="K25" s="448" t="s">
        <v>281</v>
      </c>
      <c r="L25" s="805" t="s">
        <v>2768</v>
      </c>
      <c r="M25" s="453" t="s">
        <v>2764</v>
      </c>
      <c r="N25" s="708" t="s">
        <v>2804</v>
      </c>
      <c r="O25" s="448"/>
      <c r="P25" s="116"/>
      <c r="Q25" s="116"/>
      <c r="R25" s="116"/>
      <c r="S25" s="116"/>
      <c r="T25" s="116"/>
      <c r="U25" s="116"/>
      <c r="V25" s="116"/>
      <c r="W25" s="116"/>
      <c r="X25" s="116"/>
    </row>
    <row r="26" ht="52.5">
      <c r="A26" s="448">
        <f t="shared" si="28"/>
        <v>17</v>
      </c>
      <c r="B26" s="452" t="s">
        <v>2854</v>
      </c>
      <c r="C26" s="695" t="s">
        <v>496</v>
      </c>
      <c r="D26" s="449" t="s">
        <v>2877</v>
      </c>
      <c r="E26" s="449"/>
      <c r="F26" s="449"/>
      <c r="G26" s="451">
        <v>1</v>
      </c>
      <c r="H26" s="452" t="s">
        <v>20</v>
      </c>
      <c r="I26" s="448" t="s">
        <v>74</v>
      </c>
      <c r="J26" s="453">
        <v>45464</v>
      </c>
      <c r="K26" s="448" t="s">
        <v>275</v>
      </c>
      <c r="L26" s="804" t="s">
        <v>2768</v>
      </c>
      <c r="M26" s="453" t="s">
        <v>2764</v>
      </c>
      <c r="N26" s="448" t="s">
        <v>318</v>
      </c>
      <c r="O26" s="448"/>
      <c r="P26" s="116"/>
      <c r="Q26" s="116"/>
      <c r="R26" s="116"/>
      <c r="S26" s="116"/>
      <c r="T26" s="116"/>
      <c r="U26" s="116"/>
      <c r="V26" s="116"/>
      <c r="W26" s="116"/>
      <c r="X26" s="116"/>
    </row>
    <row r="27" ht="70.5" customHeight="1">
      <c r="A27" s="448">
        <f t="shared" si="28"/>
        <v>18</v>
      </c>
      <c r="B27" s="452" t="s">
        <v>2854</v>
      </c>
      <c r="C27" s="695" t="s">
        <v>2271</v>
      </c>
      <c r="D27" s="449" t="s">
        <v>2878</v>
      </c>
      <c r="E27" s="449"/>
      <c r="F27" s="449"/>
      <c r="G27" s="451">
        <v>0.5</v>
      </c>
      <c r="H27" s="452" t="s">
        <v>28</v>
      </c>
      <c r="I27" s="448" t="s">
        <v>74</v>
      </c>
      <c r="J27" s="453">
        <v>45464</v>
      </c>
      <c r="K27" s="448" t="s">
        <v>275</v>
      </c>
      <c r="L27" s="803" t="s">
        <v>43</v>
      </c>
      <c r="M27" s="453" t="s">
        <v>2764</v>
      </c>
      <c r="N27" s="448" t="s">
        <v>318</v>
      </c>
      <c r="O27" s="448"/>
      <c r="P27" s="116"/>
      <c r="Q27" s="116"/>
      <c r="R27" s="116"/>
      <c r="S27" s="116"/>
      <c r="T27" s="116"/>
      <c r="U27" s="116"/>
      <c r="V27" s="116"/>
      <c r="W27" s="116"/>
      <c r="X27" s="116"/>
    </row>
    <row r="28" ht="63.75">
      <c r="A28" s="448">
        <f t="shared" si="28"/>
        <v>19</v>
      </c>
      <c r="B28" s="452" t="s">
        <v>2854</v>
      </c>
      <c r="C28" s="695" t="s">
        <v>2271</v>
      </c>
      <c r="D28" s="471" t="s">
        <v>2879</v>
      </c>
      <c r="E28" s="449"/>
      <c r="F28" s="449"/>
      <c r="G28" s="451"/>
      <c r="H28" s="452"/>
      <c r="I28" s="448" t="s">
        <v>74</v>
      </c>
      <c r="J28" s="453">
        <v>45464</v>
      </c>
      <c r="K28" s="448" t="s">
        <v>279</v>
      </c>
      <c r="L28" s="806" t="s">
        <v>2791</v>
      </c>
      <c r="M28" s="448"/>
      <c r="N28" s="448"/>
      <c r="O28" s="448"/>
      <c r="P28" s="116"/>
      <c r="Q28" s="116"/>
      <c r="R28" s="116"/>
      <c r="S28" s="116"/>
      <c r="T28" s="116"/>
      <c r="U28" s="116"/>
      <c r="V28" s="116"/>
      <c r="W28" s="116"/>
      <c r="X28" s="116"/>
    </row>
    <row r="29" ht="52.5">
      <c r="A29" s="448">
        <f t="shared" si="28"/>
        <v>20</v>
      </c>
      <c r="B29" s="452" t="s">
        <v>2854</v>
      </c>
      <c r="C29" s="695" t="s">
        <v>2274</v>
      </c>
      <c r="D29" s="449" t="s">
        <v>2880</v>
      </c>
      <c r="E29" s="449"/>
      <c r="F29" s="449"/>
      <c r="G29" s="451">
        <v>1</v>
      </c>
      <c r="H29" s="452" t="s">
        <v>20</v>
      </c>
      <c r="I29" s="448" t="s">
        <v>74</v>
      </c>
      <c r="J29" s="453">
        <v>45464</v>
      </c>
      <c r="K29" s="448" t="s">
        <v>275</v>
      </c>
      <c r="L29" s="803" t="s">
        <v>2768</v>
      </c>
      <c r="M29" s="453" t="s">
        <v>2764</v>
      </c>
      <c r="N29" s="448" t="s">
        <v>318</v>
      </c>
      <c r="O29" s="448"/>
      <c r="P29" s="116"/>
      <c r="Q29" s="116"/>
      <c r="R29" s="116"/>
      <c r="S29" s="116"/>
      <c r="T29" s="116"/>
      <c r="U29" s="116"/>
      <c r="V29" s="116"/>
      <c r="W29" s="116"/>
      <c r="X29" s="116"/>
    </row>
    <row r="30" ht="117" customHeight="1">
      <c r="A30" s="448">
        <f t="shared" si="28"/>
        <v>21</v>
      </c>
      <c r="B30" s="452" t="s">
        <v>2854</v>
      </c>
      <c r="C30" s="695" t="s">
        <v>2881</v>
      </c>
      <c r="D30" s="449" t="s">
        <v>2806</v>
      </c>
      <c r="E30" s="449"/>
      <c r="F30" s="449"/>
      <c r="G30" s="451">
        <v>0.5</v>
      </c>
      <c r="H30" s="452" t="s">
        <v>28</v>
      </c>
      <c r="I30" s="448" t="s">
        <v>74</v>
      </c>
      <c r="J30" s="453">
        <v>45464</v>
      </c>
      <c r="K30" s="448" t="s">
        <v>275</v>
      </c>
      <c r="L30" s="804" t="s">
        <v>2882</v>
      </c>
      <c r="M30" s="453" t="s">
        <v>2764</v>
      </c>
      <c r="N30" s="448" t="s">
        <v>2883</v>
      </c>
      <c r="O30" s="448"/>
      <c r="P30" s="116"/>
      <c r="Q30" s="116"/>
      <c r="R30" s="116"/>
      <c r="S30" s="116"/>
      <c r="T30" s="116"/>
      <c r="U30" s="116"/>
      <c r="V30" s="116"/>
      <c r="W30" s="116"/>
      <c r="X30" s="116"/>
    </row>
    <row r="31" ht="51">
      <c r="A31" s="448">
        <f t="shared" si="28"/>
        <v>22</v>
      </c>
      <c r="B31" s="452" t="s">
        <v>2854</v>
      </c>
      <c r="C31" s="580" t="s">
        <v>2884</v>
      </c>
      <c r="D31" s="678" t="s">
        <v>2808</v>
      </c>
      <c r="E31" s="448"/>
      <c r="F31" s="448" t="s">
        <v>2711</v>
      </c>
      <c r="G31" s="451">
        <v>1</v>
      </c>
      <c r="H31" s="452" t="s">
        <v>27</v>
      </c>
      <c r="I31" s="448" t="s">
        <v>74</v>
      </c>
      <c r="J31" s="453">
        <v>45464</v>
      </c>
      <c r="K31" s="448" t="s">
        <v>275</v>
      </c>
      <c r="L31" s="803" t="s">
        <v>2321</v>
      </c>
      <c r="M31" s="453" t="s">
        <v>2764</v>
      </c>
      <c r="N31" s="448" t="s">
        <v>318</v>
      </c>
      <c r="O31" s="448"/>
      <c r="P31" s="116"/>
      <c r="Q31" s="116"/>
      <c r="R31" s="116"/>
      <c r="S31" s="116"/>
      <c r="T31" s="116"/>
      <c r="U31" s="116"/>
      <c r="V31" s="116"/>
      <c r="W31" s="116"/>
      <c r="X31" s="116"/>
    </row>
    <row r="32" ht="63.75">
      <c r="A32" s="448">
        <f t="shared" si="28"/>
        <v>23</v>
      </c>
      <c r="B32" s="452" t="s">
        <v>2854</v>
      </c>
      <c r="C32" s="580" t="s">
        <v>2884</v>
      </c>
      <c r="D32" s="449" t="s">
        <v>2810</v>
      </c>
      <c r="E32" s="448"/>
      <c r="F32" s="452" t="s">
        <v>2811</v>
      </c>
      <c r="G32" s="451">
        <v>1</v>
      </c>
      <c r="H32" s="452" t="s">
        <v>265</v>
      </c>
      <c r="I32" s="448" t="s">
        <v>74</v>
      </c>
      <c r="J32" s="453">
        <v>45464</v>
      </c>
      <c r="K32" s="448" t="s">
        <v>275</v>
      </c>
      <c r="L32" s="804" t="s">
        <v>43</v>
      </c>
      <c r="M32" s="453" t="s">
        <v>2764</v>
      </c>
      <c r="N32" s="448" t="s">
        <v>2307</v>
      </c>
      <c r="O32" s="448"/>
      <c r="P32" s="116"/>
      <c r="Q32" s="116"/>
      <c r="R32" s="116"/>
      <c r="S32" s="116"/>
      <c r="T32" s="116"/>
      <c r="U32" s="116"/>
      <c r="V32" s="116"/>
      <c r="W32" s="116"/>
      <c r="X32" s="116"/>
    </row>
    <row r="33" ht="76.5">
      <c r="A33" s="448">
        <f t="shared" si="28"/>
        <v>24</v>
      </c>
      <c r="B33" s="452" t="s">
        <v>2854</v>
      </c>
      <c r="C33" s="580" t="s">
        <v>2884</v>
      </c>
      <c r="D33" s="449" t="s">
        <v>2812</v>
      </c>
      <c r="E33" s="448"/>
      <c r="F33" s="452" t="s">
        <v>2813</v>
      </c>
      <c r="G33" s="451">
        <v>1</v>
      </c>
      <c r="H33" s="452" t="s">
        <v>20</v>
      </c>
      <c r="I33" s="448" t="s">
        <v>74</v>
      </c>
      <c r="J33" s="453">
        <v>45464</v>
      </c>
      <c r="K33" s="448" t="s">
        <v>275</v>
      </c>
      <c r="L33" s="803" t="s">
        <v>2770</v>
      </c>
      <c r="M33" s="453" t="s">
        <v>2764</v>
      </c>
      <c r="N33" s="448" t="s">
        <v>2307</v>
      </c>
      <c r="O33" s="448"/>
      <c r="P33" s="116"/>
      <c r="Q33" s="116"/>
      <c r="R33" s="116"/>
      <c r="S33" s="116"/>
      <c r="T33" s="116"/>
      <c r="U33" s="116"/>
      <c r="V33" s="116"/>
      <c r="W33" s="116"/>
      <c r="X33" s="116"/>
    </row>
    <row r="34" ht="76.5">
      <c r="A34" s="448">
        <f t="shared" si="28"/>
        <v>25</v>
      </c>
      <c r="B34" s="452" t="s">
        <v>2854</v>
      </c>
      <c r="C34" s="580" t="s">
        <v>2884</v>
      </c>
      <c r="D34" s="449" t="s">
        <v>2814</v>
      </c>
      <c r="E34" s="448"/>
      <c r="F34" s="448"/>
      <c r="G34" s="451">
        <v>0.5</v>
      </c>
      <c r="H34" s="452" t="s">
        <v>28</v>
      </c>
      <c r="I34" s="448" t="s">
        <v>74</v>
      </c>
      <c r="J34" s="453">
        <v>45464</v>
      </c>
      <c r="K34" s="448" t="s">
        <v>275</v>
      </c>
      <c r="L34" s="804" t="s">
        <v>2770</v>
      </c>
      <c r="M34" s="453" t="s">
        <v>2764</v>
      </c>
      <c r="N34" s="448" t="s">
        <v>318</v>
      </c>
      <c r="O34" s="448"/>
      <c r="P34" s="116"/>
      <c r="Q34" s="116"/>
      <c r="R34" s="116"/>
      <c r="S34" s="116"/>
      <c r="T34" s="116"/>
      <c r="U34" s="116"/>
      <c r="V34" s="116"/>
      <c r="W34" s="116"/>
      <c r="X34" s="116"/>
    </row>
    <row r="35" ht="51">
      <c r="A35" s="448">
        <f t="shared" si="28"/>
        <v>26</v>
      </c>
      <c r="B35" s="452" t="s">
        <v>2854</v>
      </c>
      <c r="C35" s="695" t="s">
        <v>2848</v>
      </c>
      <c r="D35" s="449" t="s">
        <v>2885</v>
      </c>
      <c r="E35" s="449"/>
      <c r="F35" s="449"/>
      <c r="G35" s="451">
        <v>1</v>
      </c>
      <c r="H35" s="452" t="s">
        <v>27</v>
      </c>
      <c r="I35" s="448" t="s">
        <v>74</v>
      </c>
      <c r="J35" s="453">
        <v>45464</v>
      </c>
      <c r="K35" s="448" t="s">
        <v>275</v>
      </c>
      <c r="L35" s="803" t="s">
        <v>2780</v>
      </c>
      <c r="M35" s="453" t="s">
        <v>2764</v>
      </c>
      <c r="N35" s="448" t="s">
        <v>318</v>
      </c>
      <c r="O35" s="448"/>
      <c r="P35" s="116"/>
      <c r="Q35" s="116"/>
      <c r="R35" s="116"/>
      <c r="S35" s="116"/>
      <c r="T35" s="116"/>
      <c r="U35" s="116"/>
      <c r="V35" s="116"/>
      <c r="W35" s="116"/>
      <c r="X35" s="116"/>
    </row>
    <row r="36" ht="170.25" customHeight="1">
      <c r="A36" s="448">
        <f t="shared" si="28"/>
        <v>27</v>
      </c>
      <c r="B36" s="452" t="s">
        <v>2854</v>
      </c>
      <c r="C36" s="580" t="s">
        <v>2884</v>
      </c>
      <c r="D36" s="449" t="s">
        <v>2886</v>
      </c>
      <c r="E36" s="449"/>
      <c r="F36" s="449"/>
      <c r="G36" s="451">
        <v>0.5</v>
      </c>
      <c r="H36" s="452" t="s">
        <v>28</v>
      </c>
      <c r="I36" s="448" t="s">
        <v>74</v>
      </c>
      <c r="J36" s="453">
        <v>45464</v>
      </c>
      <c r="K36" s="448" t="s">
        <v>275</v>
      </c>
      <c r="L36" s="804" t="s">
        <v>2887</v>
      </c>
      <c r="M36" s="453" t="s">
        <v>2764</v>
      </c>
      <c r="N36" s="448" t="s">
        <v>318</v>
      </c>
      <c r="O36" s="448"/>
      <c r="P36" s="116"/>
      <c r="Q36" s="116"/>
      <c r="R36" s="116"/>
      <c r="S36" s="116"/>
      <c r="T36" s="116"/>
      <c r="U36" s="116"/>
      <c r="V36" s="116"/>
      <c r="W36" s="116"/>
      <c r="X36" s="116"/>
    </row>
    <row r="37" ht="126.75" customHeight="1">
      <c r="A37" s="448">
        <f t="shared" si="28"/>
        <v>28</v>
      </c>
      <c r="B37" s="452" t="s">
        <v>2854</v>
      </c>
      <c r="C37" s="695" t="s">
        <v>2322</v>
      </c>
      <c r="D37" s="449" t="s">
        <v>2888</v>
      </c>
      <c r="E37" s="449"/>
      <c r="F37" s="449"/>
      <c r="G37" s="451">
        <v>1</v>
      </c>
      <c r="H37" s="452" t="s">
        <v>27</v>
      </c>
      <c r="I37" s="448" t="s">
        <v>74</v>
      </c>
      <c r="J37" s="453">
        <v>45464</v>
      </c>
      <c r="K37" s="448" t="s">
        <v>275</v>
      </c>
      <c r="L37" s="805" t="s">
        <v>2816</v>
      </c>
      <c r="M37" s="453" t="s">
        <v>2764</v>
      </c>
      <c r="N37" s="448" t="s">
        <v>318</v>
      </c>
      <c r="O37" s="448"/>
      <c r="P37" s="116"/>
      <c r="Q37" s="116"/>
      <c r="R37" s="116"/>
      <c r="S37" s="116"/>
      <c r="T37" s="116"/>
      <c r="U37" s="116"/>
      <c r="V37" s="116"/>
      <c r="W37" s="116"/>
      <c r="X37" s="116"/>
    </row>
    <row r="38" ht="52.5">
      <c r="A38" s="448">
        <f t="shared" si="28"/>
        <v>29</v>
      </c>
      <c r="B38" s="452" t="s">
        <v>2854</v>
      </c>
      <c r="C38" s="695" t="s">
        <v>2889</v>
      </c>
      <c r="D38" s="449" t="s">
        <v>2890</v>
      </c>
      <c r="E38" s="449"/>
      <c r="F38" s="449"/>
      <c r="G38" s="451">
        <v>0.5</v>
      </c>
      <c r="H38" s="452" t="s">
        <v>28</v>
      </c>
      <c r="I38" s="448" t="s">
        <v>74</v>
      </c>
      <c r="J38" s="453">
        <v>45464</v>
      </c>
      <c r="K38" s="448" t="s">
        <v>275</v>
      </c>
      <c r="L38" s="804" t="s">
        <v>2768</v>
      </c>
      <c r="M38" s="453" t="s">
        <v>2764</v>
      </c>
      <c r="N38" s="448" t="s">
        <v>318</v>
      </c>
      <c r="O38" s="448"/>
      <c r="P38" s="116"/>
      <c r="Q38" s="116"/>
      <c r="R38" s="116"/>
      <c r="S38" s="116"/>
      <c r="T38" s="116"/>
      <c r="U38" s="116"/>
      <c r="V38" s="116"/>
      <c r="W38" s="116"/>
      <c r="X38" s="116"/>
    </row>
    <row r="39" ht="63.75">
      <c r="A39" s="448">
        <f t="shared" si="28"/>
        <v>30</v>
      </c>
      <c r="B39" s="452" t="s">
        <v>2854</v>
      </c>
      <c r="C39" s="695"/>
      <c r="D39" s="449" t="s">
        <v>2891</v>
      </c>
      <c r="E39" s="448"/>
      <c r="F39" s="448"/>
      <c r="G39" s="451">
        <v>0.5</v>
      </c>
      <c r="H39" s="452" t="s">
        <v>28</v>
      </c>
      <c r="I39" s="448" t="s">
        <v>74</v>
      </c>
      <c r="J39" s="453">
        <v>45464</v>
      </c>
      <c r="K39" s="589" t="s">
        <v>320</v>
      </c>
      <c r="L39" s="805" t="s">
        <v>2324</v>
      </c>
      <c r="M39" s="453" t="s">
        <v>2764</v>
      </c>
      <c r="N39" s="448"/>
      <c r="O39" s="448"/>
      <c r="P39" s="116"/>
      <c r="Q39" s="116"/>
      <c r="R39" s="116"/>
      <c r="S39" s="116"/>
      <c r="T39" s="116"/>
      <c r="U39" s="116"/>
      <c r="V39" s="116"/>
      <c r="W39" s="116"/>
      <c r="X39" s="116"/>
    </row>
    <row r="40" ht="63.75">
      <c r="A40" s="448">
        <f t="shared" si="28"/>
        <v>31</v>
      </c>
      <c r="B40" s="452" t="s">
        <v>2854</v>
      </c>
      <c r="C40" s="695"/>
      <c r="D40" s="678" t="s">
        <v>2827</v>
      </c>
      <c r="E40" s="448"/>
      <c r="F40" s="448"/>
      <c r="G40" s="451">
        <v>0.5</v>
      </c>
      <c r="H40" s="452" t="s">
        <v>28</v>
      </c>
      <c r="I40" s="448" t="s">
        <v>74</v>
      </c>
      <c r="J40" s="453">
        <v>45464</v>
      </c>
      <c r="K40" s="589" t="s">
        <v>320</v>
      </c>
      <c r="L40" s="806" t="s">
        <v>2826</v>
      </c>
      <c r="M40" s="453" t="s">
        <v>2764</v>
      </c>
      <c r="N40" s="448"/>
      <c r="O40" s="448"/>
      <c r="P40" s="116"/>
      <c r="Q40" s="116"/>
      <c r="R40" s="116"/>
      <c r="S40" s="116"/>
      <c r="T40" s="116"/>
      <c r="U40" s="116"/>
      <c r="V40" s="116"/>
      <c r="W40" s="116"/>
      <c r="X40" s="116"/>
    </row>
    <row r="41" ht="123" customHeight="1">
      <c r="A41" s="448">
        <v>32</v>
      </c>
      <c r="B41" s="452" t="s">
        <v>2854</v>
      </c>
      <c r="C41" s="695" t="s">
        <v>2328</v>
      </c>
      <c r="D41" s="449" t="s">
        <v>2892</v>
      </c>
      <c r="E41" s="449"/>
      <c r="F41" s="449"/>
      <c r="G41" s="451"/>
      <c r="H41" s="452"/>
      <c r="I41" s="448" t="s">
        <v>74</v>
      </c>
      <c r="J41" s="448"/>
      <c r="K41" s="448" t="s">
        <v>281</v>
      </c>
      <c r="L41" s="805" t="s">
        <v>2828</v>
      </c>
      <c r="M41" s="453" t="s">
        <v>2764</v>
      </c>
      <c r="N41" s="794" t="s">
        <v>2834</v>
      </c>
      <c r="O41" s="448"/>
      <c r="P41" s="116"/>
      <c r="Q41" s="116"/>
      <c r="R41" s="116"/>
      <c r="S41" s="116"/>
      <c r="T41" s="116"/>
      <c r="U41" s="116"/>
      <c r="V41" s="116"/>
      <c r="W41" s="116"/>
      <c r="X41" s="116"/>
    </row>
    <row r="42" ht="32.25" customHeight="1">
      <c r="A42" s="448"/>
      <c r="B42" s="452" t="s">
        <v>2854</v>
      </c>
      <c r="C42" s="695" t="s">
        <v>2274</v>
      </c>
      <c r="D42" s="449" t="s">
        <v>2332</v>
      </c>
      <c r="E42" s="449"/>
      <c r="F42" s="449"/>
      <c r="G42" s="451"/>
      <c r="H42" s="452"/>
      <c r="I42" s="448"/>
      <c r="J42" s="448"/>
      <c r="K42" s="448"/>
      <c r="L42" s="807"/>
      <c r="M42" s="448"/>
      <c r="N42" s="448"/>
      <c r="O42" s="448"/>
      <c r="P42" s="116"/>
      <c r="Q42" s="116"/>
      <c r="R42" s="116"/>
      <c r="S42" s="116"/>
      <c r="T42" s="116"/>
      <c r="U42" s="116"/>
      <c r="V42" s="116"/>
      <c r="W42" s="116"/>
      <c r="X42" s="116"/>
    </row>
    <row r="43">
      <c r="A43" s="448"/>
      <c r="B43" s="448"/>
      <c r="C43" s="695"/>
      <c r="D43" s="449"/>
      <c r="E43" s="449"/>
      <c r="F43" s="449"/>
      <c r="G43" s="451"/>
      <c r="H43" s="452"/>
      <c r="I43" s="448"/>
      <c r="J43" s="448"/>
      <c r="K43" s="448"/>
      <c r="L43" s="448"/>
      <c r="M43" s="448"/>
      <c r="N43" s="448"/>
      <c r="O43" s="448"/>
      <c r="P43" s="116"/>
      <c r="Q43" s="116"/>
      <c r="R43" s="116"/>
      <c r="S43" s="116"/>
      <c r="T43" s="116"/>
      <c r="U43" s="116"/>
      <c r="V43" s="116"/>
      <c r="W43" s="116"/>
      <c r="X43" s="116"/>
    </row>
    <row r="44">
      <c r="A44" s="448"/>
      <c r="B44" s="448"/>
      <c r="C44" s="695"/>
      <c r="D44" s="449"/>
      <c r="E44" s="449"/>
      <c r="F44" s="449"/>
      <c r="G44" s="451"/>
      <c r="H44" s="452"/>
      <c r="I44" s="448"/>
      <c r="J44" s="448"/>
      <c r="K44" s="448"/>
      <c r="L44" s="448"/>
      <c r="M44" s="448"/>
      <c r="N44" s="448"/>
      <c r="O44" s="448"/>
      <c r="P44" s="116"/>
      <c r="Q44" s="116"/>
      <c r="R44" s="116"/>
      <c r="S44" s="116"/>
      <c r="T44" s="116"/>
      <c r="U44" s="116"/>
      <c r="V44" s="116"/>
      <c r="W44" s="116"/>
      <c r="X44" s="116"/>
    </row>
    <row r="45">
      <c r="A45" s="116"/>
      <c r="B45" s="116"/>
      <c r="C45" s="287"/>
      <c r="D45" s="238"/>
      <c r="E45" s="238"/>
      <c r="F45" s="238"/>
      <c r="G45" s="129"/>
      <c r="H45" s="149"/>
      <c r="I45" s="116"/>
      <c r="J45" s="116"/>
      <c r="K45" s="116"/>
      <c r="L45" s="116"/>
      <c r="M45" s="116"/>
      <c r="N45" s="116"/>
      <c r="O45" s="116"/>
      <c r="P45" s="116"/>
      <c r="Q45" s="116"/>
      <c r="R45" s="116"/>
      <c r="S45" s="116"/>
      <c r="T45" s="116"/>
      <c r="U45" s="116"/>
      <c r="V45" s="116"/>
      <c r="W45" s="116"/>
      <c r="X45" s="116"/>
    </row>
    <row r="46">
      <c r="A46" s="116"/>
      <c r="B46" s="116"/>
      <c r="C46" s="287"/>
      <c r="D46" s="238"/>
      <c r="E46" s="238"/>
      <c r="F46" s="238"/>
      <c r="G46" s="129"/>
      <c r="H46" s="149"/>
      <c r="I46" s="116"/>
      <c r="J46" s="116"/>
      <c r="K46" s="116"/>
      <c r="L46" s="116"/>
      <c r="M46" s="116"/>
      <c r="N46" s="116"/>
      <c r="O46" s="116"/>
      <c r="P46" s="116"/>
      <c r="Q46" s="116"/>
      <c r="R46" s="116"/>
      <c r="S46" s="116"/>
      <c r="T46" s="116"/>
      <c r="U46" s="116"/>
      <c r="V46" s="116"/>
      <c r="W46" s="116"/>
      <c r="X46" s="116"/>
    </row>
    <row r="47">
      <c r="A47" s="116"/>
      <c r="B47" s="116"/>
      <c r="C47" s="287"/>
      <c r="D47" s="238"/>
      <c r="E47" s="238"/>
      <c r="F47" s="238"/>
      <c r="G47" s="129"/>
      <c r="H47" s="149"/>
      <c r="I47" s="116"/>
      <c r="J47" s="116"/>
      <c r="K47" s="116"/>
      <c r="L47" s="116"/>
      <c r="M47" s="116"/>
      <c r="N47" s="116"/>
      <c r="O47" s="116"/>
      <c r="P47" s="116"/>
      <c r="Q47" s="116"/>
      <c r="R47" s="116"/>
      <c r="S47" s="116"/>
      <c r="T47" s="116"/>
      <c r="U47" s="116"/>
      <c r="V47" s="116"/>
      <c r="W47" s="116"/>
      <c r="X47" s="116"/>
    </row>
    <row r="48">
      <c r="A48" s="116"/>
      <c r="B48" s="116"/>
      <c r="C48" s="287"/>
      <c r="D48" s="238"/>
      <c r="E48" s="238"/>
      <c r="F48" s="238"/>
      <c r="G48" s="129"/>
      <c r="H48" s="149"/>
      <c r="I48" s="116"/>
      <c r="J48" s="116"/>
      <c r="K48" s="116"/>
      <c r="L48" s="116"/>
      <c r="M48" s="116"/>
      <c r="N48" s="116"/>
      <c r="O48" s="116"/>
      <c r="P48" s="116"/>
      <c r="Q48" s="116"/>
      <c r="R48" s="116"/>
      <c r="S48" s="116"/>
      <c r="T48" s="116"/>
      <c r="U48" s="116"/>
      <c r="V48" s="116"/>
      <c r="W48" s="116"/>
      <c r="X48" s="116"/>
    </row>
    <row r="49">
      <c r="A49" s="116"/>
      <c r="B49" s="116"/>
      <c r="C49" s="287"/>
      <c r="D49" s="238"/>
      <c r="E49" s="238"/>
      <c r="F49" s="238"/>
      <c r="G49" s="129"/>
      <c r="H49" s="149"/>
      <c r="I49" s="116"/>
      <c r="J49" s="116"/>
      <c r="K49" s="116"/>
      <c r="L49" s="116"/>
      <c r="M49" s="116"/>
      <c r="N49" s="116"/>
      <c r="O49" s="116"/>
      <c r="P49" s="116"/>
      <c r="Q49" s="116"/>
      <c r="R49" s="116"/>
      <c r="S49" s="116"/>
      <c r="T49" s="116"/>
      <c r="U49" s="116"/>
      <c r="V49" s="116"/>
      <c r="W49" s="116"/>
      <c r="X49" s="116"/>
    </row>
    <row r="50">
      <c r="A50" s="116"/>
      <c r="B50" s="116"/>
      <c r="C50" s="287"/>
      <c r="D50" s="238"/>
      <c r="E50" s="238"/>
      <c r="F50" s="238"/>
      <c r="G50" s="129"/>
      <c r="H50" s="149"/>
      <c r="I50" s="116"/>
      <c r="J50" s="116"/>
      <c r="K50" s="116"/>
      <c r="L50" s="116"/>
      <c r="M50" s="116"/>
      <c r="N50" s="116"/>
      <c r="O50" s="116"/>
      <c r="P50" s="116"/>
      <c r="Q50" s="116"/>
      <c r="R50" s="116"/>
      <c r="S50" s="116"/>
      <c r="T50" s="116"/>
      <c r="U50" s="116"/>
      <c r="V50" s="116"/>
      <c r="W50" s="116"/>
      <c r="X50" s="116"/>
    </row>
    <row r="51">
      <c r="A51" s="116"/>
      <c r="B51" s="116"/>
      <c r="C51" s="287"/>
      <c r="D51" s="238"/>
      <c r="E51" s="238"/>
      <c r="F51" s="238"/>
      <c r="G51" s="129"/>
      <c r="H51" s="149"/>
      <c r="I51" s="116"/>
      <c r="J51" s="116"/>
      <c r="K51" s="116"/>
      <c r="L51" s="116"/>
      <c r="M51" s="116"/>
      <c r="N51" s="116"/>
      <c r="O51" s="116"/>
      <c r="P51" s="116"/>
      <c r="Q51" s="116"/>
      <c r="R51" s="116"/>
      <c r="S51" s="116"/>
      <c r="T51" s="116"/>
      <c r="U51" s="116"/>
      <c r="V51" s="116"/>
      <c r="W51" s="116"/>
      <c r="X51" s="116"/>
    </row>
    <row r="52">
      <c r="A52" s="116"/>
      <c r="B52" s="116"/>
      <c r="C52" s="287"/>
      <c r="D52" s="238"/>
      <c r="E52" s="238"/>
      <c r="F52" s="238"/>
      <c r="G52" s="129"/>
      <c r="H52" s="149"/>
      <c r="I52" s="116"/>
      <c r="J52" s="116"/>
      <c r="K52" s="116"/>
      <c r="L52" s="116"/>
      <c r="M52" s="116"/>
      <c r="N52" s="116"/>
      <c r="O52" s="116"/>
      <c r="P52" s="116"/>
      <c r="Q52" s="116"/>
      <c r="R52" s="116"/>
      <c r="S52" s="116"/>
      <c r="T52" s="116"/>
      <c r="U52" s="116"/>
      <c r="V52" s="116"/>
      <c r="W52" s="116"/>
      <c r="X52" s="116"/>
    </row>
    <row r="53">
      <c r="A53" s="116"/>
      <c r="B53" s="116"/>
      <c r="C53" s="287"/>
      <c r="D53" s="238"/>
      <c r="E53" s="238"/>
      <c r="F53" s="238"/>
      <c r="G53" s="129"/>
      <c r="H53" s="149"/>
      <c r="I53" s="116"/>
      <c r="J53" s="116"/>
      <c r="K53" s="116"/>
      <c r="L53" s="116"/>
      <c r="M53" s="116"/>
      <c r="N53" s="116"/>
      <c r="O53" s="116"/>
      <c r="P53" s="116"/>
      <c r="Q53" s="116"/>
      <c r="R53" s="116"/>
      <c r="S53" s="116"/>
      <c r="T53" s="116"/>
      <c r="U53" s="116"/>
      <c r="V53" s="116"/>
      <c r="W53" s="116"/>
      <c r="X53" s="116"/>
    </row>
    <row r="54">
      <c r="A54" s="116"/>
      <c r="B54" s="116"/>
      <c r="C54" s="287"/>
      <c r="D54" s="238"/>
      <c r="E54" s="238"/>
      <c r="F54" s="238"/>
      <c r="G54" s="129"/>
      <c r="H54" s="149"/>
      <c r="I54" s="116"/>
      <c r="J54" s="116"/>
      <c r="K54" s="116"/>
      <c r="L54" s="116"/>
      <c r="M54" s="116"/>
      <c r="N54" s="116"/>
      <c r="O54" s="116"/>
      <c r="P54" s="116"/>
      <c r="Q54" s="116"/>
      <c r="R54" s="116"/>
      <c r="S54" s="116"/>
      <c r="T54" s="116"/>
      <c r="U54" s="116"/>
      <c r="V54" s="116"/>
      <c r="W54" s="116"/>
      <c r="X54" s="116"/>
    </row>
    <row r="55">
      <c r="A55" s="116"/>
      <c r="B55" s="116"/>
      <c r="C55" s="287"/>
      <c r="D55" s="238"/>
      <c r="E55" s="238"/>
      <c r="F55" s="238"/>
      <c r="G55" s="129"/>
      <c r="H55" s="149"/>
      <c r="I55" s="116"/>
      <c r="J55" s="116"/>
      <c r="K55" s="116"/>
      <c r="L55" s="116"/>
      <c r="M55" s="116"/>
      <c r="N55" s="116"/>
      <c r="O55" s="116"/>
      <c r="P55" s="116"/>
      <c r="Q55" s="116"/>
      <c r="R55" s="116"/>
      <c r="S55" s="116"/>
      <c r="T55" s="116"/>
      <c r="U55" s="116"/>
      <c r="V55" s="116"/>
      <c r="W55" s="116"/>
      <c r="X55" s="116"/>
    </row>
    <row r="56">
      <c r="A56" s="116"/>
      <c r="B56" s="116"/>
      <c r="C56" s="287"/>
      <c r="D56" s="238"/>
      <c r="E56" s="238"/>
      <c r="F56" s="238"/>
      <c r="G56" s="129"/>
      <c r="H56" s="149"/>
      <c r="I56" s="116"/>
      <c r="J56" s="116"/>
      <c r="K56" s="116"/>
      <c r="L56" s="116"/>
      <c r="M56" s="116"/>
      <c r="N56" s="116"/>
      <c r="O56" s="116"/>
      <c r="P56" s="116"/>
      <c r="Q56" s="116"/>
      <c r="R56" s="116"/>
      <c r="S56" s="116"/>
      <c r="T56" s="116"/>
      <c r="U56" s="116"/>
      <c r="V56" s="116"/>
      <c r="W56" s="116"/>
      <c r="X56" s="116"/>
    </row>
    <row r="57">
      <c r="A57" s="116"/>
      <c r="B57" s="116"/>
      <c r="C57" s="287"/>
      <c r="D57" s="238"/>
      <c r="E57" s="238"/>
      <c r="F57" s="238"/>
      <c r="G57" s="129"/>
      <c r="H57" s="149"/>
      <c r="I57" s="116"/>
      <c r="J57" s="116"/>
      <c r="K57" s="116"/>
      <c r="L57" s="116"/>
      <c r="M57" s="116"/>
      <c r="N57" s="116"/>
      <c r="O57" s="116"/>
      <c r="P57" s="116"/>
      <c r="Q57" s="116"/>
      <c r="R57" s="116"/>
      <c r="S57" s="116"/>
      <c r="T57" s="116"/>
      <c r="U57" s="116"/>
      <c r="V57" s="116"/>
      <c r="W57" s="116"/>
      <c r="X57" s="116"/>
    </row>
    <row r="58">
      <c r="A58" s="116"/>
      <c r="B58" s="116"/>
      <c r="C58" s="287"/>
      <c r="D58" s="238"/>
      <c r="E58" s="238"/>
      <c r="F58" s="238"/>
      <c r="G58" s="129"/>
      <c r="H58" s="149"/>
      <c r="I58" s="116"/>
      <c r="J58" s="116"/>
      <c r="K58" s="116"/>
      <c r="L58" s="116"/>
      <c r="M58" s="116"/>
      <c r="N58" s="116"/>
      <c r="O58" s="116"/>
      <c r="P58" s="116"/>
      <c r="Q58" s="116"/>
      <c r="R58" s="116"/>
      <c r="S58" s="116"/>
      <c r="T58" s="116"/>
      <c r="U58" s="116"/>
      <c r="V58" s="116"/>
      <c r="W58" s="116"/>
      <c r="X58" s="116"/>
    </row>
    <row r="59">
      <c r="A59" s="116"/>
      <c r="B59" s="116"/>
      <c r="C59" s="287"/>
      <c r="D59" s="238"/>
      <c r="E59" s="238"/>
      <c r="F59" s="238"/>
      <c r="G59" s="129"/>
      <c r="H59" s="149"/>
      <c r="I59" s="116"/>
      <c r="J59" s="116"/>
      <c r="K59" s="116"/>
      <c r="L59" s="116"/>
      <c r="M59" s="116"/>
      <c r="N59" s="116"/>
      <c r="O59" s="116"/>
      <c r="P59" s="116"/>
      <c r="Q59" s="116"/>
      <c r="R59" s="116"/>
      <c r="S59" s="116"/>
      <c r="T59" s="116"/>
      <c r="U59" s="116"/>
      <c r="V59" s="116"/>
      <c r="W59" s="116"/>
      <c r="X59" s="116"/>
    </row>
    <row r="60">
      <c r="A60" s="116"/>
      <c r="B60" s="116"/>
      <c r="C60" s="287"/>
      <c r="D60" s="238"/>
      <c r="E60" s="238"/>
      <c r="F60" s="238"/>
      <c r="G60" s="129"/>
      <c r="H60" s="149"/>
      <c r="I60" s="116"/>
      <c r="J60" s="116"/>
      <c r="K60" s="116"/>
      <c r="L60" s="116"/>
      <c r="M60" s="116"/>
      <c r="N60" s="116"/>
      <c r="O60" s="116"/>
      <c r="P60" s="116"/>
      <c r="Q60" s="116"/>
      <c r="R60" s="116"/>
      <c r="S60" s="116"/>
      <c r="T60" s="116"/>
      <c r="U60" s="116"/>
      <c r="V60" s="116"/>
      <c r="W60" s="116"/>
      <c r="X60" s="116"/>
    </row>
    <row r="61">
      <c r="A61" s="116"/>
      <c r="B61" s="116"/>
      <c r="C61" s="287"/>
      <c r="D61" s="238"/>
      <c r="E61" s="238"/>
      <c r="F61" s="238"/>
      <c r="G61" s="129"/>
      <c r="H61" s="149"/>
      <c r="I61" s="116"/>
      <c r="J61" s="116"/>
      <c r="K61" s="116"/>
      <c r="L61" s="116"/>
      <c r="M61" s="116"/>
      <c r="N61" s="116"/>
      <c r="O61" s="116"/>
      <c r="P61" s="116"/>
      <c r="Q61" s="116"/>
      <c r="R61" s="116"/>
      <c r="S61" s="116"/>
      <c r="T61" s="116"/>
      <c r="U61" s="116"/>
      <c r="V61" s="116"/>
      <c r="W61" s="116"/>
      <c r="X61" s="116"/>
    </row>
    <row r="62">
      <c r="A62" s="116"/>
      <c r="B62" s="116"/>
      <c r="C62" s="287"/>
      <c r="D62" s="238"/>
      <c r="E62" s="238"/>
      <c r="F62" s="238"/>
      <c r="G62" s="129"/>
      <c r="H62" s="149"/>
      <c r="I62" s="116"/>
      <c r="J62" s="116"/>
      <c r="K62" s="116"/>
      <c r="L62" s="116"/>
      <c r="M62" s="116"/>
      <c r="N62" s="116"/>
      <c r="O62" s="116"/>
      <c r="P62" s="116"/>
      <c r="Q62" s="116"/>
      <c r="R62" s="116"/>
      <c r="S62" s="116"/>
      <c r="T62" s="116"/>
      <c r="U62" s="116"/>
      <c r="V62" s="116"/>
      <c r="W62" s="116"/>
      <c r="X62" s="116"/>
    </row>
    <row r="63">
      <c r="A63" s="116"/>
      <c r="B63" s="116"/>
      <c r="C63" s="287"/>
      <c r="D63" s="238"/>
      <c r="E63" s="238"/>
      <c r="F63" s="238"/>
      <c r="G63" s="129"/>
      <c r="H63" s="149"/>
      <c r="I63" s="116"/>
      <c r="J63" s="116"/>
      <c r="K63" s="116"/>
      <c r="L63" s="116"/>
      <c r="M63" s="116"/>
      <c r="N63" s="116"/>
      <c r="O63" s="116"/>
      <c r="P63" s="116"/>
      <c r="Q63" s="116"/>
      <c r="R63" s="116"/>
      <c r="S63" s="116"/>
      <c r="T63" s="116"/>
      <c r="U63" s="116"/>
      <c r="V63" s="116"/>
      <c r="W63" s="116"/>
      <c r="X63" s="116"/>
    </row>
    <row r="64">
      <c r="A64" s="116"/>
      <c r="B64" s="116"/>
      <c r="C64" s="287"/>
      <c r="D64" s="238"/>
      <c r="E64" s="238"/>
      <c r="F64" s="238"/>
      <c r="G64" s="129"/>
      <c r="H64" s="149"/>
      <c r="I64" s="116"/>
      <c r="J64" s="116"/>
      <c r="K64" s="116"/>
      <c r="L64" s="116"/>
      <c r="M64" s="116"/>
      <c r="N64" s="116"/>
      <c r="O64" s="116"/>
      <c r="P64" s="116"/>
      <c r="Q64" s="116"/>
      <c r="R64" s="116"/>
      <c r="S64" s="116"/>
      <c r="T64" s="116"/>
      <c r="U64" s="116"/>
      <c r="V64" s="116"/>
      <c r="W64" s="116"/>
      <c r="X64" s="116"/>
    </row>
    <row r="65">
      <c r="A65" s="116"/>
      <c r="B65" s="116"/>
      <c r="C65" s="287"/>
      <c r="D65" s="238"/>
      <c r="E65" s="238"/>
      <c r="F65" s="238"/>
      <c r="G65" s="129"/>
      <c r="H65" s="149"/>
      <c r="I65" s="116"/>
      <c r="J65" s="116"/>
      <c r="K65" s="116"/>
      <c r="L65" s="116"/>
      <c r="M65" s="116"/>
      <c r="N65" s="116"/>
      <c r="O65" s="116"/>
      <c r="P65" s="116"/>
      <c r="Q65" s="116"/>
      <c r="R65" s="116"/>
      <c r="S65" s="116"/>
      <c r="T65" s="116"/>
      <c r="U65" s="116"/>
      <c r="V65" s="116"/>
      <c r="W65" s="116"/>
      <c r="X65" s="116"/>
    </row>
    <row r="66">
      <c r="A66" s="116"/>
      <c r="B66" s="116"/>
      <c r="C66" s="287"/>
      <c r="D66" s="238"/>
      <c r="E66" s="238"/>
      <c r="F66" s="238"/>
      <c r="G66" s="129"/>
      <c r="H66" s="149"/>
      <c r="I66" s="116"/>
      <c r="J66" s="116"/>
      <c r="K66" s="116"/>
      <c r="L66" s="116"/>
      <c r="M66" s="116"/>
      <c r="N66" s="116"/>
      <c r="O66" s="116"/>
      <c r="P66" s="116"/>
      <c r="Q66" s="116"/>
      <c r="R66" s="116"/>
      <c r="S66" s="116"/>
      <c r="T66" s="116"/>
      <c r="U66" s="116"/>
      <c r="V66" s="116"/>
      <c r="W66" s="116"/>
      <c r="X66" s="116"/>
    </row>
    <row r="67">
      <c r="A67" s="116"/>
      <c r="B67" s="116"/>
      <c r="C67" s="287"/>
      <c r="D67" s="238"/>
      <c r="E67" s="238"/>
      <c r="F67" s="238"/>
      <c r="G67" s="129"/>
      <c r="H67" s="149"/>
      <c r="I67" s="116"/>
      <c r="J67" s="116"/>
      <c r="K67" s="116"/>
      <c r="L67" s="116"/>
      <c r="M67" s="116"/>
      <c r="N67" s="116"/>
      <c r="O67" s="116"/>
      <c r="P67" s="116"/>
      <c r="Q67" s="116"/>
      <c r="R67" s="116"/>
      <c r="S67" s="116"/>
      <c r="T67" s="116"/>
      <c r="U67" s="116"/>
      <c r="V67" s="116"/>
      <c r="W67" s="116"/>
      <c r="X67" s="116"/>
    </row>
    <row r="68">
      <c r="A68" s="116"/>
      <c r="B68" s="116"/>
      <c r="C68" s="287"/>
      <c r="D68" s="238"/>
      <c r="E68" s="238"/>
      <c r="F68" s="238"/>
      <c r="G68" s="129"/>
      <c r="H68" s="149"/>
      <c r="I68" s="116"/>
      <c r="J68" s="116"/>
      <c r="K68" s="116"/>
      <c r="L68" s="116"/>
      <c r="M68" s="116"/>
      <c r="N68" s="116"/>
      <c r="O68" s="116"/>
      <c r="P68" s="116"/>
      <c r="Q68" s="116"/>
      <c r="R68" s="116"/>
      <c r="S68" s="116"/>
      <c r="T68" s="116"/>
      <c r="U68" s="116"/>
      <c r="V68" s="116"/>
      <c r="W68" s="116"/>
      <c r="X68" s="116"/>
    </row>
    <row r="69">
      <c r="A69" s="116"/>
      <c r="B69" s="116"/>
      <c r="C69" s="287"/>
      <c r="D69" s="238"/>
      <c r="E69" s="238"/>
      <c r="F69" s="238"/>
      <c r="G69" s="129"/>
      <c r="H69" s="149"/>
      <c r="I69" s="116"/>
      <c r="J69" s="116"/>
      <c r="K69" s="116"/>
      <c r="L69" s="116"/>
      <c r="M69" s="116"/>
      <c r="N69" s="116"/>
      <c r="O69" s="116"/>
      <c r="P69" s="116"/>
      <c r="Q69" s="116"/>
      <c r="R69" s="116"/>
      <c r="S69" s="116"/>
      <c r="T69" s="116"/>
      <c r="U69" s="116"/>
      <c r="V69" s="116"/>
      <c r="W69" s="116"/>
      <c r="X69" s="116"/>
    </row>
    <row r="70">
      <c r="A70" s="116"/>
      <c r="B70" s="116"/>
      <c r="C70" s="287"/>
      <c r="D70" s="238"/>
      <c r="E70" s="238"/>
      <c r="F70" s="238"/>
      <c r="G70" s="129"/>
      <c r="H70" s="149"/>
      <c r="I70" s="116"/>
      <c r="J70" s="116"/>
      <c r="K70" s="116"/>
      <c r="L70" s="116"/>
      <c r="M70" s="116"/>
      <c r="N70" s="116"/>
      <c r="O70" s="116"/>
      <c r="P70" s="116"/>
      <c r="Q70" s="116"/>
      <c r="R70" s="116"/>
      <c r="S70" s="116"/>
      <c r="T70" s="116"/>
      <c r="U70" s="116"/>
      <c r="V70" s="116"/>
      <c r="W70" s="116"/>
      <c r="X70" s="116"/>
    </row>
    <row r="71">
      <c r="A71" s="116"/>
      <c r="B71" s="116"/>
      <c r="C71" s="287"/>
      <c r="D71" s="238"/>
      <c r="E71" s="238"/>
      <c r="F71" s="238"/>
      <c r="G71" s="129"/>
      <c r="H71" s="149"/>
      <c r="I71" s="116"/>
      <c r="J71" s="116"/>
      <c r="K71" s="116"/>
      <c r="L71" s="116"/>
      <c r="M71" s="116"/>
      <c r="N71" s="116"/>
      <c r="O71" s="116"/>
      <c r="P71" s="116"/>
      <c r="Q71" s="116"/>
      <c r="R71" s="116"/>
      <c r="S71" s="116"/>
      <c r="T71" s="116"/>
      <c r="U71" s="116"/>
      <c r="V71" s="116"/>
      <c r="W71" s="116"/>
      <c r="X71" s="116"/>
    </row>
    <row r="72">
      <c r="A72" s="116"/>
      <c r="B72" s="116"/>
      <c r="C72" s="287"/>
      <c r="D72" s="238"/>
      <c r="E72" s="238"/>
      <c r="F72" s="238"/>
      <c r="G72" s="129"/>
      <c r="H72" s="149"/>
      <c r="I72" s="116"/>
      <c r="J72" s="116"/>
      <c r="K72" s="116"/>
      <c r="L72" s="116"/>
      <c r="M72" s="116"/>
      <c r="N72" s="116"/>
      <c r="O72" s="116"/>
      <c r="P72" s="116"/>
      <c r="Q72" s="116"/>
      <c r="R72" s="116"/>
      <c r="S72" s="116"/>
      <c r="T72" s="116"/>
      <c r="U72" s="116"/>
      <c r="V72" s="116"/>
      <c r="W72" s="116"/>
      <c r="X72" s="116"/>
    </row>
    <row r="73">
      <c r="A73" s="116"/>
      <c r="B73" s="116"/>
      <c r="C73" s="287"/>
      <c r="D73" s="238"/>
      <c r="E73" s="238"/>
      <c r="F73" s="238"/>
      <c r="G73" s="129"/>
      <c r="H73" s="149"/>
      <c r="I73" s="116"/>
      <c r="J73" s="116"/>
      <c r="K73" s="116"/>
      <c r="L73" s="116"/>
      <c r="M73" s="116"/>
      <c r="N73" s="116"/>
      <c r="O73" s="116"/>
      <c r="P73" s="116"/>
      <c r="Q73" s="116"/>
      <c r="R73" s="116"/>
      <c r="S73" s="116"/>
      <c r="T73" s="116"/>
      <c r="U73" s="116"/>
      <c r="V73" s="116"/>
      <c r="W73" s="116"/>
      <c r="X73" s="116"/>
    </row>
    <row r="74">
      <c r="A74" s="116"/>
      <c r="B74" s="116"/>
      <c r="C74" s="287"/>
      <c r="D74" s="238"/>
      <c r="E74" s="238"/>
      <c r="F74" s="238"/>
      <c r="G74" s="129"/>
      <c r="H74" s="149"/>
      <c r="I74" s="116"/>
      <c r="J74" s="116"/>
      <c r="K74" s="116"/>
      <c r="L74" s="116"/>
      <c r="M74" s="116"/>
      <c r="N74" s="116"/>
      <c r="O74" s="116"/>
      <c r="P74" s="116"/>
      <c r="Q74" s="116"/>
      <c r="R74" s="116"/>
      <c r="S74" s="116"/>
      <c r="T74" s="116"/>
      <c r="U74" s="116"/>
      <c r="V74" s="116"/>
      <c r="W74" s="116"/>
      <c r="X74" s="116"/>
    </row>
    <row r="75">
      <c r="A75" s="116"/>
      <c r="B75" s="116"/>
      <c r="C75" s="287"/>
      <c r="D75" s="238"/>
      <c r="E75" s="238"/>
      <c r="F75" s="238"/>
      <c r="G75" s="129"/>
      <c r="H75" s="149"/>
      <c r="I75" s="116"/>
      <c r="J75" s="116"/>
      <c r="K75" s="116"/>
      <c r="L75" s="116"/>
      <c r="M75" s="116"/>
      <c r="N75" s="116"/>
      <c r="O75" s="116"/>
      <c r="P75" s="116"/>
      <c r="Q75" s="116"/>
      <c r="R75" s="116"/>
      <c r="S75" s="116"/>
      <c r="T75" s="116"/>
      <c r="U75" s="116"/>
      <c r="V75" s="116"/>
      <c r="W75" s="116"/>
      <c r="X75" s="116"/>
    </row>
    <row r="76">
      <c r="A76" s="116"/>
      <c r="B76" s="116"/>
      <c r="C76" s="287"/>
      <c r="D76" s="238"/>
      <c r="E76" s="238"/>
      <c r="F76" s="238"/>
      <c r="G76" s="129"/>
      <c r="H76" s="149"/>
      <c r="I76" s="116"/>
      <c r="J76" s="116"/>
      <c r="K76" s="116"/>
      <c r="L76" s="116"/>
      <c r="M76" s="116"/>
      <c r="N76" s="116"/>
      <c r="O76" s="116"/>
      <c r="P76" s="116"/>
      <c r="Q76" s="116"/>
      <c r="R76" s="116"/>
      <c r="S76" s="116"/>
      <c r="T76" s="116"/>
      <c r="U76" s="116"/>
      <c r="V76" s="116"/>
      <c r="W76" s="116"/>
      <c r="X76" s="116"/>
    </row>
    <row r="77">
      <c r="A77" s="116"/>
      <c r="B77" s="116"/>
      <c r="C77" s="287"/>
      <c r="D77" s="238"/>
      <c r="E77" s="238"/>
      <c r="F77" s="238"/>
      <c r="G77" s="129"/>
      <c r="H77" s="149"/>
      <c r="I77" s="116"/>
      <c r="J77" s="116"/>
      <c r="K77" s="116"/>
      <c r="L77" s="116"/>
      <c r="M77" s="116"/>
      <c r="N77" s="116"/>
      <c r="O77" s="116"/>
      <c r="P77" s="116"/>
      <c r="Q77" s="116"/>
      <c r="R77" s="116"/>
      <c r="S77" s="116"/>
      <c r="T77" s="116"/>
      <c r="U77" s="116"/>
      <c r="V77" s="116"/>
      <c r="W77" s="116"/>
      <c r="X77" s="116"/>
    </row>
    <row r="78">
      <c r="A78" s="116"/>
      <c r="B78" s="116"/>
      <c r="C78" s="287"/>
      <c r="D78" s="238"/>
      <c r="E78" s="238"/>
      <c r="F78" s="238"/>
      <c r="G78" s="129"/>
      <c r="H78" s="149"/>
      <c r="I78" s="116"/>
      <c r="J78" s="116"/>
      <c r="K78" s="116"/>
      <c r="L78" s="116"/>
      <c r="M78" s="116"/>
      <c r="N78" s="116"/>
      <c r="O78" s="116"/>
      <c r="P78" s="116"/>
      <c r="Q78" s="116"/>
      <c r="R78" s="116"/>
      <c r="S78" s="116"/>
      <c r="T78" s="116"/>
      <c r="U78" s="116"/>
      <c r="V78" s="116"/>
      <c r="W78" s="116"/>
      <c r="X78" s="116"/>
    </row>
    <row r="79">
      <c r="A79" s="116"/>
      <c r="B79" s="116"/>
      <c r="C79" s="287"/>
      <c r="D79" s="238"/>
      <c r="E79" s="238"/>
      <c r="F79" s="238"/>
      <c r="G79" s="129"/>
      <c r="H79" s="149"/>
      <c r="I79" s="116"/>
      <c r="J79" s="116"/>
      <c r="K79" s="116"/>
      <c r="L79" s="116"/>
      <c r="M79" s="116"/>
      <c r="N79" s="116"/>
      <c r="O79" s="116"/>
      <c r="P79" s="116"/>
      <c r="Q79" s="116"/>
      <c r="R79" s="116"/>
      <c r="S79" s="116"/>
      <c r="T79" s="116"/>
      <c r="U79" s="116"/>
      <c r="V79" s="116"/>
      <c r="W79" s="116"/>
      <c r="X79" s="116"/>
    </row>
    <row r="80">
      <c r="A80" s="116"/>
      <c r="B80" s="116"/>
      <c r="C80" s="287"/>
      <c r="D80" s="238"/>
      <c r="E80" s="238"/>
      <c r="F80" s="238"/>
      <c r="G80" s="129"/>
      <c r="H80" s="149"/>
      <c r="I80" s="116"/>
      <c r="J80" s="116"/>
      <c r="K80" s="116"/>
      <c r="L80" s="116"/>
      <c r="M80" s="116"/>
      <c r="N80" s="116"/>
      <c r="O80" s="116"/>
      <c r="P80" s="116"/>
      <c r="Q80" s="116"/>
      <c r="R80" s="116"/>
      <c r="S80" s="116"/>
      <c r="T80" s="116"/>
      <c r="U80" s="116"/>
      <c r="V80" s="116"/>
      <c r="W80" s="116"/>
      <c r="X80" s="116"/>
    </row>
    <row r="81">
      <c r="A81" s="116"/>
      <c r="B81" s="116"/>
      <c r="C81" s="287"/>
      <c r="D81" s="238"/>
      <c r="E81" s="238"/>
      <c r="F81" s="238"/>
      <c r="G81" s="129"/>
      <c r="H81" s="149"/>
      <c r="I81" s="116"/>
      <c r="J81" s="116"/>
      <c r="K81" s="116"/>
      <c r="L81" s="116"/>
      <c r="M81" s="116"/>
      <c r="N81" s="116"/>
      <c r="O81" s="116"/>
      <c r="P81" s="116"/>
      <c r="Q81" s="116"/>
      <c r="R81" s="116"/>
      <c r="S81" s="116"/>
      <c r="T81" s="116"/>
      <c r="U81" s="116"/>
      <c r="V81" s="116"/>
      <c r="W81" s="116"/>
      <c r="X81" s="116"/>
    </row>
    <row r="82">
      <c r="A82" s="116"/>
      <c r="B82" s="116"/>
      <c r="C82" s="287"/>
      <c r="D82" s="238"/>
      <c r="E82" s="238"/>
      <c r="F82" s="238"/>
      <c r="G82" s="129"/>
      <c r="H82" s="149"/>
      <c r="I82" s="116"/>
      <c r="J82" s="116"/>
      <c r="K82" s="116"/>
      <c r="L82" s="116"/>
      <c r="M82" s="116"/>
      <c r="N82" s="116"/>
      <c r="O82" s="116"/>
      <c r="P82" s="116"/>
      <c r="Q82" s="116"/>
      <c r="R82" s="116"/>
      <c r="S82" s="116"/>
      <c r="T82" s="116"/>
      <c r="U82" s="116"/>
      <c r="V82" s="116"/>
      <c r="W82" s="116"/>
      <c r="X82" s="116"/>
    </row>
    <row r="83">
      <c r="A83" s="116"/>
      <c r="B83" s="116"/>
      <c r="C83" s="287"/>
      <c r="D83" s="238"/>
      <c r="E83" s="238"/>
      <c r="F83" s="238"/>
      <c r="G83" s="129"/>
      <c r="H83" s="149"/>
      <c r="I83" s="116"/>
      <c r="J83" s="116"/>
      <c r="K83" s="116"/>
      <c r="L83" s="116"/>
      <c r="M83" s="116"/>
      <c r="N83" s="116"/>
      <c r="O83" s="116"/>
      <c r="P83" s="116"/>
      <c r="Q83" s="116"/>
      <c r="R83" s="116"/>
      <c r="S83" s="116"/>
      <c r="T83" s="116"/>
      <c r="U83" s="116"/>
      <c r="V83" s="116"/>
      <c r="W83" s="116"/>
      <c r="X83" s="116"/>
    </row>
    <row r="84">
      <c r="A84" s="116"/>
      <c r="B84" s="116"/>
      <c r="C84" s="287"/>
      <c r="D84" s="238"/>
      <c r="E84" s="238"/>
      <c r="F84" s="238"/>
      <c r="G84" s="129"/>
      <c r="H84" s="149"/>
      <c r="I84" s="116"/>
      <c r="J84" s="116"/>
      <c r="K84" s="116"/>
      <c r="L84" s="116"/>
      <c r="M84" s="116"/>
      <c r="N84" s="116"/>
      <c r="O84" s="116"/>
      <c r="P84" s="116"/>
      <c r="Q84" s="116"/>
      <c r="R84" s="116"/>
      <c r="S84" s="116"/>
      <c r="T84" s="116"/>
      <c r="U84" s="116"/>
      <c r="V84" s="116"/>
      <c r="W84" s="116"/>
      <c r="X84" s="116"/>
    </row>
    <row r="85">
      <c r="A85" s="116"/>
      <c r="B85" s="116"/>
      <c r="C85" s="287"/>
      <c r="D85" s="238"/>
      <c r="E85" s="238"/>
      <c r="F85" s="238"/>
      <c r="G85" s="129"/>
      <c r="H85" s="149"/>
      <c r="I85" s="116"/>
      <c r="J85" s="116"/>
      <c r="K85" s="116"/>
      <c r="L85" s="116"/>
      <c r="M85" s="116"/>
      <c r="N85" s="116"/>
      <c r="O85" s="116"/>
      <c r="P85" s="116"/>
      <c r="Q85" s="116"/>
      <c r="R85" s="116"/>
      <c r="S85" s="116"/>
      <c r="T85" s="116"/>
      <c r="U85" s="116"/>
      <c r="V85" s="116"/>
      <c r="W85" s="116"/>
      <c r="X85" s="116"/>
    </row>
    <row r="86">
      <c r="A86" s="116"/>
      <c r="B86" s="116"/>
      <c r="C86" s="287"/>
      <c r="D86" s="238"/>
      <c r="E86" s="238"/>
      <c r="F86" s="238"/>
      <c r="G86" s="129"/>
      <c r="H86" s="149"/>
      <c r="I86" s="116"/>
      <c r="J86" s="116"/>
      <c r="K86" s="116"/>
      <c r="L86" s="116"/>
      <c r="M86" s="116"/>
      <c r="N86" s="116"/>
      <c r="O86" s="116"/>
      <c r="P86" s="116"/>
      <c r="Q86" s="116"/>
      <c r="R86" s="116"/>
      <c r="S86" s="116"/>
      <c r="T86" s="116"/>
      <c r="U86" s="116"/>
      <c r="V86" s="116"/>
      <c r="W86" s="116"/>
      <c r="X86" s="116"/>
    </row>
    <row r="87">
      <c r="A87" s="116"/>
      <c r="B87" s="116"/>
      <c r="C87" s="287"/>
      <c r="D87" s="238"/>
      <c r="E87" s="238"/>
      <c r="F87" s="238"/>
      <c r="G87" s="129"/>
      <c r="H87" s="149"/>
      <c r="I87" s="116"/>
      <c r="J87" s="116"/>
      <c r="K87" s="116"/>
      <c r="L87" s="116"/>
      <c r="M87" s="116"/>
      <c r="N87" s="116"/>
      <c r="O87" s="116"/>
      <c r="P87" s="116"/>
      <c r="Q87" s="116"/>
      <c r="R87" s="116"/>
      <c r="S87" s="116"/>
      <c r="T87" s="116"/>
      <c r="U87" s="116"/>
      <c r="V87" s="116"/>
      <c r="W87" s="116"/>
      <c r="X87" s="116"/>
    </row>
    <row r="88">
      <c r="A88" s="116"/>
      <c r="B88" s="116"/>
      <c r="C88" s="287"/>
      <c r="D88" s="238"/>
      <c r="E88" s="238"/>
      <c r="F88" s="238"/>
      <c r="G88" s="129"/>
      <c r="H88" s="149"/>
      <c r="I88" s="116"/>
      <c r="J88" s="116"/>
      <c r="K88" s="116"/>
      <c r="L88" s="116"/>
      <c r="M88" s="116"/>
      <c r="N88" s="116"/>
      <c r="O88" s="116"/>
      <c r="P88" s="116"/>
      <c r="Q88" s="116"/>
      <c r="R88" s="116"/>
      <c r="S88" s="116"/>
      <c r="T88" s="116"/>
      <c r="U88" s="116"/>
      <c r="V88" s="116"/>
      <c r="W88" s="116"/>
      <c r="X88" s="116"/>
    </row>
    <row r="89">
      <c r="A89" s="116"/>
      <c r="B89" s="116"/>
      <c r="C89" s="287"/>
      <c r="D89" s="238"/>
      <c r="E89" s="238"/>
      <c r="F89" s="238"/>
      <c r="G89" s="129"/>
      <c r="H89" s="149"/>
      <c r="I89" s="116"/>
      <c r="J89" s="116"/>
      <c r="K89" s="116"/>
      <c r="L89" s="116"/>
      <c r="M89" s="116"/>
      <c r="N89" s="116"/>
      <c r="O89" s="116"/>
      <c r="P89" s="116"/>
      <c r="Q89" s="116"/>
      <c r="R89" s="116"/>
      <c r="S89" s="116"/>
      <c r="T89" s="116"/>
      <c r="U89" s="116"/>
      <c r="V89" s="116"/>
      <c r="W89" s="116"/>
      <c r="X89" s="116"/>
    </row>
    <row r="90">
      <c r="A90" s="116"/>
      <c r="B90" s="116"/>
      <c r="C90" s="287"/>
      <c r="D90" s="238"/>
      <c r="E90" s="238"/>
      <c r="F90" s="238"/>
      <c r="G90" s="129"/>
      <c r="H90" s="149"/>
      <c r="I90" s="116"/>
      <c r="J90" s="116"/>
      <c r="K90" s="116"/>
      <c r="L90" s="116"/>
      <c r="M90" s="116"/>
      <c r="N90" s="116"/>
      <c r="O90" s="116"/>
      <c r="P90" s="116"/>
      <c r="Q90" s="116"/>
      <c r="R90" s="116"/>
      <c r="S90" s="116"/>
      <c r="T90" s="116"/>
      <c r="U90" s="116"/>
      <c r="V90" s="116"/>
      <c r="W90" s="116"/>
      <c r="X90" s="116"/>
    </row>
    <row r="91">
      <c r="A91" s="116"/>
      <c r="B91" s="116"/>
      <c r="C91" s="287"/>
      <c r="D91" s="238"/>
      <c r="E91" s="238"/>
      <c r="F91" s="238"/>
      <c r="G91" s="129"/>
      <c r="H91" s="149"/>
      <c r="I91" s="116"/>
      <c r="J91" s="116"/>
      <c r="K91" s="116"/>
      <c r="L91" s="116"/>
      <c r="M91" s="116"/>
      <c r="N91" s="116"/>
      <c r="O91" s="116"/>
      <c r="P91" s="116"/>
      <c r="Q91" s="116"/>
      <c r="R91" s="116"/>
      <c r="S91" s="116"/>
      <c r="T91" s="116"/>
      <c r="U91" s="116"/>
      <c r="V91" s="116"/>
      <c r="W91" s="116"/>
      <c r="X91" s="116"/>
    </row>
    <row r="92">
      <c r="A92" s="116"/>
      <c r="B92" s="116"/>
      <c r="C92" s="287"/>
      <c r="D92" s="238"/>
      <c r="E92" s="238"/>
      <c r="F92" s="238"/>
      <c r="G92" s="129"/>
      <c r="H92" s="149"/>
      <c r="I92" s="116"/>
      <c r="J92" s="116"/>
      <c r="K92" s="116"/>
      <c r="L92" s="116"/>
      <c r="M92" s="116"/>
      <c r="N92" s="116"/>
      <c r="O92" s="116"/>
      <c r="P92" s="116"/>
      <c r="Q92" s="116"/>
      <c r="R92" s="116"/>
      <c r="S92" s="116"/>
      <c r="T92" s="116"/>
      <c r="U92" s="116"/>
      <c r="V92" s="116"/>
      <c r="W92" s="116"/>
      <c r="X92" s="116"/>
    </row>
    <row r="93">
      <c r="A93" s="116"/>
      <c r="B93" s="116"/>
      <c r="C93" s="287"/>
      <c r="D93" s="238"/>
      <c r="E93" s="238"/>
      <c r="F93" s="238"/>
      <c r="G93" s="129"/>
      <c r="H93" s="149"/>
      <c r="I93" s="116"/>
      <c r="J93" s="116"/>
      <c r="K93" s="116"/>
      <c r="L93" s="116"/>
      <c r="M93" s="116"/>
      <c r="N93" s="116"/>
      <c r="O93" s="116"/>
      <c r="P93" s="116"/>
      <c r="Q93" s="116"/>
      <c r="R93" s="116"/>
      <c r="S93" s="116"/>
      <c r="T93" s="116"/>
      <c r="U93" s="116"/>
      <c r="V93" s="116"/>
      <c r="W93" s="116"/>
      <c r="X93" s="116"/>
    </row>
    <row r="94">
      <c r="A94" s="116"/>
      <c r="B94" s="116"/>
      <c r="C94" s="287"/>
      <c r="D94" s="238"/>
      <c r="E94" s="238"/>
      <c r="F94" s="238"/>
      <c r="G94" s="129"/>
      <c r="H94" s="149"/>
      <c r="I94" s="116"/>
      <c r="J94" s="116"/>
      <c r="K94" s="116"/>
      <c r="L94" s="116"/>
      <c r="M94" s="116"/>
      <c r="N94" s="116"/>
      <c r="O94" s="116"/>
      <c r="P94" s="116"/>
      <c r="Q94" s="116"/>
      <c r="R94" s="116"/>
      <c r="S94" s="116"/>
      <c r="T94" s="116"/>
      <c r="U94" s="116"/>
      <c r="V94" s="116"/>
      <c r="W94" s="116"/>
      <c r="X94" s="116"/>
    </row>
    <row r="95">
      <c r="A95" s="116"/>
      <c r="B95" s="116"/>
      <c r="C95" s="287"/>
      <c r="D95" s="238"/>
      <c r="E95" s="238"/>
      <c r="F95" s="238"/>
      <c r="G95" s="129"/>
      <c r="H95" s="149"/>
      <c r="I95" s="116"/>
      <c r="J95" s="116"/>
      <c r="K95" s="116"/>
      <c r="L95" s="116"/>
      <c r="M95" s="116"/>
      <c r="N95" s="116"/>
      <c r="O95" s="116"/>
      <c r="P95" s="116"/>
      <c r="Q95" s="116"/>
      <c r="R95" s="116"/>
      <c r="S95" s="116"/>
      <c r="T95" s="116"/>
      <c r="U95" s="116"/>
      <c r="V95" s="116"/>
      <c r="W95" s="116"/>
      <c r="X95" s="116"/>
    </row>
    <row r="96">
      <c r="A96" s="116"/>
      <c r="B96" s="116"/>
      <c r="C96" s="287"/>
      <c r="D96" s="238"/>
      <c r="E96" s="238"/>
      <c r="F96" s="238"/>
      <c r="G96" s="129"/>
      <c r="H96" s="149"/>
      <c r="I96" s="116"/>
      <c r="J96" s="116"/>
      <c r="K96" s="116"/>
      <c r="L96" s="116"/>
      <c r="M96" s="116"/>
      <c r="N96" s="116"/>
      <c r="O96" s="116"/>
      <c r="P96" s="116"/>
      <c r="Q96" s="116"/>
      <c r="R96" s="116"/>
      <c r="S96" s="116"/>
      <c r="T96" s="116"/>
      <c r="U96" s="116"/>
      <c r="V96" s="116"/>
      <c r="W96" s="116"/>
      <c r="X96" s="116"/>
    </row>
    <row r="97">
      <c r="A97" s="116"/>
      <c r="B97" s="116"/>
      <c r="C97" s="287"/>
      <c r="D97" s="238"/>
      <c r="E97" s="238"/>
      <c r="F97" s="238"/>
      <c r="G97" s="129"/>
      <c r="H97" s="149"/>
      <c r="I97" s="116"/>
      <c r="J97" s="116"/>
      <c r="K97" s="116"/>
      <c r="L97" s="116"/>
      <c r="M97" s="116"/>
      <c r="N97" s="116"/>
      <c r="O97" s="116"/>
      <c r="P97" s="116"/>
      <c r="Q97" s="116"/>
      <c r="R97" s="116"/>
      <c r="S97" s="116"/>
      <c r="T97" s="116"/>
      <c r="U97" s="116"/>
      <c r="V97" s="116"/>
      <c r="W97" s="116"/>
      <c r="X97" s="116"/>
    </row>
    <row r="98">
      <c r="A98" s="116"/>
      <c r="B98" s="116"/>
      <c r="C98" s="287"/>
      <c r="D98" s="238"/>
      <c r="E98" s="238"/>
      <c r="F98" s="238"/>
      <c r="G98" s="129"/>
      <c r="H98" s="149"/>
      <c r="I98" s="116"/>
      <c r="J98" s="116"/>
      <c r="K98" s="116"/>
      <c r="L98" s="116"/>
      <c r="M98" s="116"/>
      <c r="N98" s="116"/>
      <c r="O98" s="116"/>
      <c r="P98" s="116"/>
      <c r="Q98" s="116"/>
      <c r="R98" s="116"/>
      <c r="S98" s="116"/>
      <c r="T98" s="116"/>
      <c r="U98" s="116"/>
      <c r="V98" s="116"/>
      <c r="W98" s="116"/>
      <c r="X98" s="116"/>
    </row>
    <row r="99">
      <c r="A99" s="116"/>
      <c r="B99" s="116"/>
      <c r="C99" s="287"/>
      <c r="D99" s="238"/>
      <c r="E99" s="238"/>
      <c r="F99" s="238"/>
      <c r="G99" s="129"/>
      <c r="H99" s="149"/>
      <c r="I99" s="116"/>
      <c r="J99" s="116"/>
      <c r="K99" s="116"/>
      <c r="L99" s="116"/>
      <c r="M99" s="116"/>
      <c r="N99" s="116"/>
      <c r="O99" s="116"/>
      <c r="P99" s="116"/>
      <c r="Q99" s="116"/>
      <c r="R99" s="116"/>
      <c r="S99" s="116"/>
      <c r="T99" s="116"/>
      <c r="U99" s="116"/>
      <c r="V99" s="116"/>
      <c r="W99" s="116"/>
      <c r="X99" s="116"/>
    </row>
    <row r="100">
      <c r="A100" s="116"/>
      <c r="B100" s="116"/>
      <c r="C100" s="287"/>
      <c r="D100" s="238"/>
      <c r="E100" s="238"/>
      <c r="F100" s="238"/>
      <c r="G100" s="129"/>
      <c r="H100" s="149"/>
      <c r="I100" s="116"/>
      <c r="J100" s="116"/>
      <c r="K100" s="116"/>
      <c r="L100" s="116"/>
      <c r="M100" s="116"/>
      <c r="N100" s="116"/>
      <c r="O100" s="116"/>
      <c r="P100" s="116"/>
      <c r="Q100" s="116"/>
      <c r="R100" s="116"/>
      <c r="S100" s="116"/>
      <c r="T100" s="116"/>
      <c r="U100" s="116"/>
      <c r="V100" s="116"/>
      <c r="W100" s="116"/>
      <c r="X100" s="116"/>
    </row>
    <row r="101">
      <c r="A101" s="116"/>
      <c r="B101" s="116"/>
      <c r="C101" s="287"/>
      <c r="D101" s="238"/>
      <c r="E101" s="238"/>
      <c r="F101" s="238"/>
      <c r="G101" s="129"/>
      <c r="H101" s="149"/>
      <c r="I101" s="116"/>
      <c r="J101" s="116"/>
      <c r="K101" s="116"/>
      <c r="L101" s="116"/>
      <c r="M101" s="116"/>
      <c r="N101" s="116"/>
      <c r="O101" s="116"/>
      <c r="P101" s="116"/>
      <c r="Q101" s="116"/>
      <c r="R101" s="116"/>
      <c r="S101" s="116"/>
      <c r="T101" s="116"/>
      <c r="U101" s="116"/>
      <c r="V101" s="116"/>
      <c r="W101" s="116"/>
      <c r="X101" s="116"/>
    </row>
    <row r="102">
      <c r="A102" s="116"/>
      <c r="B102" s="116"/>
      <c r="C102" s="287"/>
      <c r="D102" s="238"/>
      <c r="E102" s="238"/>
      <c r="F102" s="238"/>
      <c r="G102" s="129"/>
      <c r="H102" s="149"/>
      <c r="I102" s="116"/>
      <c r="J102" s="116"/>
      <c r="K102" s="116"/>
      <c r="L102" s="116"/>
      <c r="M102" s="116"/>
      <c r="N102" s="116"/>
      <c r="O102" s="116"/>
      <c r="P102" s="116"/>
      <c r="Q102" s="116"/>
      <c r="R102" s="116"/>
      <c r="S102" s="116"/>
      <c r="T102" s="116"/>
      <c r="U102" s="116"/>
      <c r="V102" s="116"/>
      <c r="W102" s="116"/>
      <c r="X102" s="116"/>
    </row>
    <row r="103">
      <c r="A103" s="116"/>
      <c r="B103" s="116"/>
      <c r="C103" s="287"/>
      <c r="D103" s="238"/>
      <c r="E103" s="238"/>
      <c r="F103" s="238"/>
      <c r="G103" s="129"/>
      <c r="H103" s="149"/>
      <c r="I103" s="116"/>
      <c r="J103" s="116"/>
      <c r="K103" s="116"/>
      <c r="L103" s="116"/>
      <c r="M103" s="116"/>
      <c r="N103" s="116"/>
      <c r="O103" s="116"/>
      <c r="P103" s="116"/>
      <c r="Q103" s="116"/>
      <c r="R103" s="116"/>
      <c r="S103" s="116"/>
      <c r="T103" s="116"/>
      <c r="U103" s="116"/>
      <c r="V103" s="116"/>
      <c r="W103" s="116"/>
      <c r="X103" s="116"/>
    </row>
    <row r="104">
      <c r="A104" s="116"/>
      <c r="B104" s="116"/>
      <c r="C104" s="287"/>
      <c r="D104" s="238"/>
      <c r="E104" s="238"/>
      <c r="F104" s="238"/>
      <c r="G104" s="129"/>
      <c r="H104" s="149"/>
      <c r="I104" s="116"/>
      <c r="J104" s="116"/>
      <c r="K104" s="116"/>
      <c r="L104" s="116"/>
      <c r="M104" s="116"/>
      <c r="N104" s="116"/>
      <c r="O104" s="116"/>
      <c r="P104" s="116"/>
      <c r="Q104" s="116"/>
      <c r="R104" s="116"/>
      <c r="S104" s="116"/>
      <c r="T104" s="116"/>
      <c r="U104" s="116"/>
      <c r="V104" s="116"/>
      <c r="W104" s="116"/>
      <c r="X104" s="116"/>
    </row>
    <row r="105">
      <c r="A105" s="116"/>
      <c r="B105" s="116"/>
      <c r="C105" s="287"/>
      <c r="D105" s="238"/>
      <c r="E105" s="238"/>
      <c r="F105" s="238"/>
      <c r="G105" s="129"/>
      <c r="H105" s="149"/>
      <c r="I105" s="116"/>
      <c r="J105" s="116"/>
      <c r="K105" s="116"/>
      <c r="L105" s="116"/>
      <c r="M105" s="116"/>
      <c r="N105" s="116"/>
      <c r="O105" s="116"/>
      <c r="P105" s="116"/>
      <c r="Q105" s="116"/>
      <c r="R105" s="116"/>
      <c r="S105" s="116"/>
      <c r="T105" s="116"/>
      <c r="U105" s="116"/>
      <c r="V105" s="116"/>
      <c r="W105" s="116"/>
      <c r="X105" s="116"/>
    </row>
    <row r="106">
      <c r="A106" s="116"/>
      <c r="B106" s="116"/>
      <c r="C106" s="287"/>
      <c r="D106" s="238"/>
      <c r="E106" s="238"/>
      <c r="F106" s="238"/>
      <c r="G106" s="129"/>
      <c r="H106" s="149"/>
      <c r="I106" s="116"/>
      <c r="J106" s="116"/>
      <c r="K106" s="116"/>
      <c r="L106" s="116"/>
      <c r="M106" s="116"/>
      <c r="N106" s="116"/>
      <c r="O106" s="116"/>
      <c r="P106" s="116"/>
      <c r="Q106" s="116"/>
      <c r="R106" s="116"/>
      <c r="S106" s="116"/>
      <c r="T106" s="116"/>
      <c r="U106" s="116"/>
      <c r="V106" s="116"/>
      <c r="W106" s="116"/>
      <c r="X106" s="116"/>
    </row>
    <row r="107">
      <c r="A107" s="116"/>
      <c r="B107" s="116"/>
      <c r="C107" s="287"/>
      <c r="D107" s="238"/>
      <c r="E107" s="238"/>
      <c r="F107" s="238"/>
      <c r="G107" s="129"/>
      <c r="H107" s="149"/>
      <c r="I107" s="116"/>
      <c r="J107" s="116"/>
      <c r="K107" s="116"/>
      <c r="L107" s="116"/>
      <c r="M107" s="116"/>
      <c r="N107" s="116"/>
      <c r="O107" s="116"/>
      <c r="P107" s="116"/>
      <c r="Q107" s="116"/>
      <c r="R107" s="116"/>
      <c r="S107" s="116"/>
      <c r="T107" s="116"/>
      <c r="U107" s="116"/>
      <c r="V107" s="116"/>
      <c r="W107" s="116"/>
      <c r="X107" s="116"/>
    </row>
    <row r="108">
      <c r="A108" s="116"/>
      <c r="B108" s="116"/>
      <c r="C108" s="287"/>
      <c r="D108" s="238"/>
      <c r="E108" s="238"/>
      <c r="F108" s="238"/>
      <c r="G108" s="129"/>
      <c r="H108" s="149"/>
      <c r="I108" s="116"/>
      <c r="J108" s="116"/>
      <c r="K108" s="116"/>
      <c r="L108" s="116"/>
      <c r="M108" s="116"/>
      <c r="N108" s="116"/>
      <c r="O108" s="116"/>
      <c r="P108" s="116"/>
      <c r="Q108" s="116"/>
      <c r="R108" s="116"/>
      <c r="S108" s="116"/>
      <c r="T108" s="116"/>
      <c r="U108" s="116"/>
      <c r="V108" s="116"/>
      <c r="W108" s="116"/>
      <c r="X108" s="116"/>
    </row>
    <row r="109">
      <c r="A109" s="116"/>
      <c r="B109" s="116"/>
      <c r="C109" s="287"/>
      <c r="D109" s="238"/>
      <c r="E109" s="238"/>
      <c r="F109" s="238"/>
      <c r="G109" s="129"/>
      <c r="H109" s="149"/>
      <c r="I109" s="116"/>
      <c r="J109" s="116"/>
      <c r="K109" s="116"/>
      <c r="L109" s="116"/>
      <c r="M109" s="116"/>
      <c r="N109" s="116"/>
      <c r="O109" s="116"/>
      <c r="P109" s="116"/>
      <c r="Q109" s="116"/>
      <c r="R109" s="116"/>
      <c r="S109" s="116"/>
      <c r="T109" s="116"/>
      <c r="U109" s="116"/>
      <c r="V109" s="116"/>
      <c r="W109" s="116"/>
      <c r="X109" s="116"/>
    </row>
    <row r="110">
      <c r="A110" s="116"/>
      <c r="B110" s="116"/>
      <c r="C110" s="287"/>
      <c r="D110" s="238"/>
      <c r="E110" s="238"/>
      <c r="F110" s="238"/>
      <c r="G110" s="129"/>
      <c r="H110" s="149"/>
      <c r="I110" s="116"/>
      <c r="J110" s="116"/>
      <c r="K110" s="116"/>
      <c r="L110" s="116"/>
      <c r="M110" s="116"/>
      <c r="N110" s="116"/>
      <c r="O110" s="116"/>
      <c r="P110" s="116"/>
      <c r="Q110" s="116"/>
      <c r="R110" s="116"/>
      <c r="S110" s="116"/>
      <c r="T110" s="116"/>
      <c r="U110" s="116"/>
      <c r="V110" s="116"/>
      <c r="W110" s="116"/>
      <c r="X110" s="116"/>
    </row>
    <row r="111">
      <c r="A111" s="116"/>
      <c r="B111" s="116"/>
      <c r="C111" s="287"/>
      <c r="D111" s="238"/>
      <c r="E111" s="238"/>
      <c r="F111" s="238"/>
      <c r="G111" s="129"/>
      <c r="H111" s="149"/>
      <c r="I111" s="116"/>
      <c r="J111" s="116"/>
      <c r="K111" s="116"/>
      <c r="L111" s="116"/>
      <c r="M111" s="116"/>
      <c r="N111" s="116"/>
      <c r="O111" s="116"/>
      <c r="P111" s="116"/>
      <c r="Q111" s="116"/>
      <c r="R111" s="116"/>
      <c r="S111" s="116"/>
      <c r="T111" s="116"/>
      <c r="U111" s="116"/>
      <c r="V111" s="116"/>
      <c r="W111" s="116"/>
      <c r="X111" s="116"/>
    </row>
    <row r="112">
      <c r="A112" s="116"/>
      <c r="B112" s="116"/>
      <c r="C112" s="287"/>
      <c r="D112" s="238"/>
      <c r="E112" s="238"/>
      <c r="F112" s="238"/>
      <c r="G112" s="129"/>
      <c r="H112" s="149"/>
      <c r="I112" s="116"/>
      <c r="J112" s="116"/>
      <c r="K112" s="116"/>
      <c r="L112" s="116"/>
      <c r="M112" s="116"/>
      <c r="N112" s="116"/>
      <c r="O112" s="116"/>
      <c r="P112" s="116"/>
      <c r="Q112" s="116"/>
      <c r="R112" s="116"/>
      <c r="S112" s="116"/>
      <c r="T112" s="116"/>
      <c r="U112" s="116"/>
      <c r="V112" s="116"/>
      <c r="W112" s="116"/>
      <c r="X112" s="116"/>
    </row>
    <row r="113">
      <c r="A113" s="116"/>
      <c r="B113" s="116"/>
      <c r="C113" s="287"/>
      <c r="D113" s="238"/>
      <c r="E113" s="238"/>
      <c r="F113" s="238"/>
      <c r="G113" s="129"/>
      <c r="H113" s="149"/>
      <c r="I113" s="116"/>
      <c r="J113" s="116"/>
      <c r="K113" s="116"/>
      <c r="L113" s="116"/>
      <c r="M113" s="116"/>
      <c r="N113" s="116"/>
      <c r="O113" s="116"/>
      <c r="P113" s="116"/>
      <c r="Q113" s="116"/>
      <c r="R113" s="116"/>
      <c r="S113" s="116"/>
      <c r="T113" s="116"/>
      <c r="U113" s="116"/>
      <c r="V113" s="116"/>
      <c r="W113" s="116"/>
      <c r="X113" s="116"/>
    </row>
    <row r="114">
      <c r="A114" s="116"/>
      <c r="B114" s="116"/>
      <c r="C114" s="287"/>
      <c r="D114" s="238"/>
      <c r="E114" s="238"/>
      <c r="F114" s="238"/>
      <c r="G114" s="129"/>
      <c r="H114" s="149"/>
      <c r="I114" s="116"/>
      <c r="J114" s="116"/>
      <c r="K114" s="116"/>
      <c r="L114" s="116"/>
      <c r="M114" s="116"/>
      <c r="N114" s="116"/>
      <c r="O114" s="116"/>
      <c r="P114" s="116"/>
      <c r="Q114" s="116"/>
      <c r="R114" s="116"/>
      <c r="S114" s="116"/>
      <c r="T114" s="116"/>
      <c r="U114" s="116"/>
      <c r="V114" s="116"/>
      <c r="W114" s="116"/>
      <c r="X114" s="116"/>
    </row>
    <row r="115">
      <c r="A115" s="116"/>
      <c r="B115" s="116"/>
      <c r="C115" s="287"/>
      <c r="D115" s="238"/>
      <c r="E115" s="238"/>
      <c r="F115" s="238"/>
      <c r="G115" s="129"/>
      <c r="H115" s="149"/>
      <c r="I115" s="116"/>
      <c r="J115" s="116"/>
      <c r="K115" s="116"/>
      <c r="L115" s="116"/>
      <c r="M115" s="116"/>
      <c r="N115" s="116"/>
      <c r="O115" s="116"/>
      <c r="P115" s="116"/>
      <c r="Q115" s="116"/>
      <c r="R115" s="116"/>
      <c r="S115" s="116"/>
      <c r="T115" s="116"/>
      <c r="U115" s="116"/>
      <c r="V115" s="116"/>
      <c r="W115" s="116"/>
      <c r="X115" s="116"/>
    </row>
    <row r="116">
      <c r="A116" s="116"/>
      <c r="B116" s="116"/>
      <c r="C116" s="287"/>
      <c r="D116" s="238"/>
      <c r="E116" s="238"/>
      <c r="F116" s="238"/>
      <c r="G116" s="129"/>
      <c r="H116" s="149"/>
      <c r="I116" s="116"/>
      <c r="J116" s="116"/>
      <c r="K116" s="116"/>
      <c r="L116" s="116"/>
      <c r="M116" s="116"/>
      <c r="N116" s="116"/>
      <c r="O116" s="116"/>
      <c r="P116" s="116"/>
      <c r="Q116" s="116"/>
      <c r="R116" s="116"/>
      <c r="S116" s="116"/>
      <c r="T116" s="116"/>
      <c r="U116" s="116"/>
      <c r="V116" s="116"/>
      <c r="W116" s="116"/>
      <c r="X116" s="116"/>
    </row>
    <row r="117">
      <c r="A117" s="116"/>
      <c r="B117" s="116"/>
      <c r="C117" s="287"/>
      <c r="D117" s="238"/>
      <c r="E117" s="238"/>
      <c r="F117" s="238"/>
      <c r="G117" s="129"/>
      <c r="H117" s="149"/>
      <c r="I117" s="116"/>
      <c r="J117" s="116"/>
      <c r="K117" s="116"/>
      <c r="L117" s="116"/>
      <c r="M117" s="116"/>
      <c r="N117" s="116"/>
      <c r="O117" s="116"/>
      <c r="P117" s="116"/>
      <c r="Q117" s="116"/>
      <c r="R117" s="116"/>
      <c r="S117" s="116"/>
      <c r="T117" s="116"/>
      <c r="U117" s="116"/>
      <c r="V117" s="116"/>
      <c r="W117" s="116"/>
      <c r="X117" s="116"/>
    </row>
    <row r="118">
      <c r="A118" s="116"/>
      <c r="B118" s="116"/>
      <c r="C118" s="287"/>
      <c r="D118" s="238"/>
      <c r="E118" s="238"/>
      <c r="F118" s="238"/>
      <c r="G118" s="129"/>
      <c r="H118" s="149"/>
      <c r="I118" s="116"/>
      <c r="J118" s="116"/>
      <c r="K118" s="116"/>
      <c r="L118" s="116"/>
      <c r="M118" s="116"/>
      <c r="N118" s="116"/>
      <c r="O118" s="116"/>
      <c r="P118" s="116"/>
      <c r="Q118" s="116"/>
      <c r="R118" s="116"/>
      <c r="S118" s="116"/>
      <c r="T118" s="116"/>
      <c r="U118" s="116"/>
      <c r="V118" s="116"/>
      <c r="W118" s="116"/>
      <c r="X118" s="116"/>
    </row>
    <row r="119">
      <c r="A119" s="116"/>
      <c r="B119" s="116"/>
      <c r="C119" s="287"/>
      <c r="D119" s="238"/>
      <c r="E119" s="238"/>
      <c r="F119" s="238"/>
      <c r="G119" s="129"/>
      <c r="H119" s="149"/>
      <c r="I119" s="116"/>
      <c r="J119" s="116"/>
      <c r="K119" s="116"/>
      <c r="L119" s="116"/>
      <c r="M119" s="116"/>
      <c r="N119" s="116"/>
      <c r="O119" s="116"/>
      <c r="P119" s="116"/>
      <c r="Q119" s="116"/>
      <c r="R119" s="116"/>
      <c r="S119" s="116"/>
      <c r="T119" s="116"/>
      <c r="U119" s="116"/>
      <c r="V119" s="116"/>
      <c r="W119" s="116"/>
      <c r="X119" s="116"/>
    </row>
    <row r="120">
      <c r="A120" s="116"/>
      <c r="B120" s="116"/>
      <c r="C120" s="287"/>
      <c r="D120" s="238"/>
      <c r="E120" s="238"/>
      <c r="F120" s="238"/>
      <c r="G120" s="129"/>
      <c r="H120" s="149"/>
      <c r="I120" s="116"/>
      <c r="J120" s="116"/>
      <c r="K120" s="116"/>
      <c r="L120" s="116"/>
      <c r="M120" s="116"/>
      <c r="N120" s="116"/>
      <c r="O120" s="116"/>
      <c r="P120" s="116"/>
      <c r="Q120" s="116"/>
      <c r="R120" s="116"/>
      <c r="S120" s="116"/>
      <c r="T120" s="116"/>
      <c r="U120" s="116"/>
      <c r="V120" s="116"/>
      <c r="W120" s="116"/>
      <c r="X120" s="116"/>
    </row>
    <row r="121">
      <c r="A121" s="116"/>
      <c r="B121" s="116"/>
      <c r="C121" s="287"/>
      <c r="D121" s="238"/>
      <c r="E121" s="238"/>
      <c r="F121" s="238"/>
      <c r="G121" s="129"/>
      <c r="H121" s="149"/>
      <c r="I121" s="116"/>
      <c r="J121" s="116"/>
      <c r="K121" s="116"/>
      <c r="L121" s="116"/>
      <c r="M121" s="116"/>
      <c r="N121" s="116"/>
      <c r="O121" s="116"/>
      <c r="P121" s="116"/>
      <c r="Q121" s="116"/>
      <c r="R121" s="116"/>
      <c r="S121" s="116"/>
      <c r="T121" s="116"/>
      <c r="U121" s="116"/>
      <c r="V121" s="116"/>
      <c r="W121" s="116"/>
      <c r="X121" s="116"/>
    </row>
    <row r="122">
      <c r="A122" s="116"/>
      <c r="B122" s="116"/>
      <c r="C122" s="287"/>
      <c r="D122" s="238"/>
      <c r="E122" s="238"/>
      <c r="F122" s="238"/>
      <c r="G122" s="129"/>
      <c r="H122" s="149"/>
      <c r="I122" s="116"/>
      <c r="J122" s="116"/>
      <c r="K122" s="116"/>
      <c r="L122" s="116"/>
      <c r="M122" s="116"/>
      <c r="N122" s="116"/>
      <c r="O122" s="116"/>
      <c r="P122" s="116"/>
      <c r="Q122" s="116"/>
      <c r="R122" s="116"/>
      <c r="S122" s="116"/>
      <c r="T122" s="116"/>
      <c r="U122" s="116"/>
      <c r="V122" s="116"/>
      <c r="W122" s="116"/>
      <c r="X122" s="116"/>
    </row>
    <row r="123">
      <c r="A123" s="116"/>
      <c r="B123" s="116"/>
      <c r="C123" s="287"/>
      <c r="D123" s="238"/>
      <c r="E123" s="238"/>
      <c r="F123" s="238"/>
      <c r="G123" s="129"/>
      <c r="H123" s="149"/>
      <c r="I123" s="116"/>
      <c r="J123" s="116"/>
      <c r="K123" s="116"/>
      <c r="L123" s="116"/>
      <c r="M123" s="116"/>
      <c r="N123" s="116"/>
      <c r="O123" s="116"/>
      <c r="P123" s="116"/>
      <c r="Q123" s="116"/>
      <c r="R123" s="116"/>
      <c r="S123" s="116"/>
      <c r="T123" s="116"/>
      <c r="U123" s="116"/>
      <c r="V123" s="116"/>
      <c r="W123" s="116"/>
      <c r="X123" s="116"/>
    </row>
    <row r="124">
      <c r="A124" s="116"/>
      <c r="B124" s="116"/>
      <c r="C124" s="287"/>
      <c r="D124" s="238"/>
      <c r="E124" s="238"/>
      <c r="F124" s="238"/>
      <c r="G124" s="129"/>
      <c r="H124" s="149"/>
      <c r="I124" s="116"/>
      <c r="J124" s="116"/>
      <c r="K124" s="116"/>
      <c r="L124" s="116"/>
      <c r="M124" s="116"/>
      <c r="N124" s="116"/>
      <c r="O124" s="116"/>
      <c r="P124" s="116"/>
      <c r="Q124" s="116"/>
      <c r="R124" s="116"/>
      <c r="S124" s="116"/>
      <c r="T124" s="116"/>
      <c r="U124" s="116"/>
      <c r="V124" s="116"/>
      <c r="W124" s="116"/>
      <c r="X124" s="116"/>
    </row>
    <row r="125">
      <c r="A125" s="116"/>
      <c r="B125" s="116"/>
      <c r="C125" s="287"/>
      <c r="D125" s="238"/>
      <c r="E125" s="238"/>
      <c r="F125" s="238"/>
      <c r="G125" s="129"/>
      <c r="H125" s="149"/>
      <c r="I125" s="116"/>
      <c r="J125" s="116"/>
      <c r="K125" s="116"/>
      <c r="L125" s="116"/>
      <c r="M125" s="116"/>
      <c r="N125" s="116"/>
      <c r="O125" s="116"/>
      <c r="P125" s="116"/>
      <c r="Q125" s="116"/>
      <c r="R125" s="116"/>
      <c r="S125" s="116"/>
      <c r="T125" s="116"/>
      <c r="U125" s="116"/>
      <c r="V125" s="116"/>
      <c r="W125" s="116"/>
      <c r="X125" s="116"/>
    </row>
    <row r="126">
      <c r="A126" s="116"/>
      <c r="B126" s="116"/>
      <c r="C126" s="287"/>
      <c r="D126" s="238"/>
      <c r="E126" s="238"/>
      <c r="F126" s="238"/>
      <c r="G126" s="129"/>
      <c r="H126" s="149"/>
      <c r="I126" s="116"/>
      <c r="J126" s="116"/>
      <c r="K126" s="116"/>
      <c r="L126" s="116"/>
      <c r="M126" s="116"/>
      <c r="N126" s="116"/>
      <c r="O126" s="116"/>
      <c r="P126" s="116"/>
      <c r="Q126" s="116"/>
      <c r="R126" s="116"/>
      <c r="S126" s="116"/>
      <c r="T126" s="116"/>
      <c r="U126" s="116"/>
      <c r="V126" s="116"/>
      <c r="W126" s="116"/>
      <c r="X126" s="116"/>
    </row>
    <row r="127">
      <c r="A127" s="116"/>
      <c r="B127" s="116"/>
      <c r="C127" s="287"/>
      <c r="D127" s="238"/>
      <c r="E127" s="238"/>
      <c r="F127" s="238"/>
      <c r="G127" s="129"/>
      <c r="H127" s="149"/>
      <c r="I127" s="116"/>
      <c r="J127" s="116"/>
      <c r="K127" s="116"/>
      <c r="L127" s="116"/>
      <c r="M127" s="116"/>
      <c r="N127" s="116"/>
      <c r="O127" s="116"/>
      <c r="P127" s="116"/>
      <c r="Q127" s="116"/>
      <c r="R127" s="116"/>
      <c r="S127" s="116"/>
      <c r="T127" s="116"/>
      <c r="U127" s="116"/>
      <c r="V127" s="116"/>
      <c r="W127" s="116"/>
      <c r="X127" s="116"/>
    </row>
    <row r="128">
      <c r="A128" s="116"/>
      <c r="B128" s="116"/>
      <c r="C128" s="287"/>
      <c r="D128" s="238"/>
      <c r="E128" s="238"/>
      <c r="F128" s="238"/>
      <c r="G128" s="129"/>
      <c r="H128" s="149"/>
      <c r="I128" s="116"/>
      <c r="J128" s="116"/>
      <c r="K128" s="116"/>
      <c r="L128" s="116"/>
      <c r="M128" s="116"/>
      <c r="N128" s="116"/>
      <c r="O128" s="116"/>
      <c r="P128" s="116"/>
      <c r="Q128" s="116"/>
      <c r="R128" s="116"/>
      <c r="S128" s="116"/>
      <c r="T128" s="116"/>
      <c r="U128" s="116"/>
      <c r="V128" s="116"/>
      <c r="W128" s="116"/>
      <c r="X128" s="116"/>
    </row>
    <row r="129">
      <c r="A129" s="116"/>
      <c r="B129" s="116"/>
      <c r="C129" s="287"/>
      <c r="D129" s="238"/>
      <c r="E129" s="238"/>
      <c r="F129" s="238"/>
      <c r="G129" s="129"/>
      <c r="H129" s="149"/>
      <c r="I129" s="116"/>
      <c r="J129" s="116"/>
      <c r="K129" s="116"/>
      <c r="L129" s="116"/>
      <c r="M129" s="116"/>
      <c r="N129" s="116"/>
      <c r="O129" s="116"/>
      <c r="P129" s="116"/>
      <c r="Q129" s="116"/>
      <c r="R129" s="116"/>
      <c r="S129" s="116"/>
      <c r="T129" s="116"/>
      <c r="U129" s="116"/>
      <c r="V129" s="116"/>
      <c r="W129" s="116"/>
      <c r="X129" s="116"/>
    </row>
    <row r="130">
      <c r="A130" s="116"/>
      <c r="B130" s="116"/>
      <c r="C130" s="287"/>
      <c r="D130" s="238"/>
      <c r="E130" s="238"/>
      <c r="F130" s="238"/>
      <c r="G130" s="129"/>
      <c r="H130" s="149"/>
      <c r="I130" s="116"/>
      <c r="J130" s="116"/>
      <c r="K130" s="116"/>
      <c r="L130" s="116"/>
      <c r="M130" s="116"/>
      <c r="N130" s="116"/>
      <c r="O130" s="116"/>
      <c r="P130" s="116"/>
      <c r="Q130" s="116"/>
      <c r="R130" s="116"/>
      <c r="S130" s="116"/>
      <c r="T130" s="116"/>
      <c r="U130" s="116"/>
      <c r="V130" s="116"/>
      <c r="W130" s="116"/>
      <c r="X130" s="116"/>
    </row>
    <row r="131">
      <c r="A131" s="116"/>
      <c r="B131" s="116"/>
      <c r="C131" s="287"/>
      <c r="D131" s="238"/>
      <c r="E131" s="238"/>
      <c r="F131" s="238"/>
      <c r="G131" s="129"/>
      <c r="H131" s="149"/>
      <c r="I131" s="116"/>
      <c r="J131" s="116"/>
      <c r="K131" s="116"/>
      <c r="L131" s="116"/>
      <c r="M131" s="116"/>
      <c r="N131" s="116"/>
      <c r="O131" s="116"/>
      <c r="P131" s="116"/>
      <c r="Q131" s="116"/>
      <c r="R131" s="116"/>
      <c r="S131" s="116"/>
      <c r="T131" s="116"/>
      <c r="U131" s="116"/>
      <c r="V131" s="116"/>
      <c r="W131" s="116"/>
      <c r="X131" s="116"/>
    </row>
    <row r="132">
      <c r="A132" s="116"/>
      <c r="B132" s="116"/>
      <c r="C132" s="287"/>
      <c r="D132" s="238"/>
      <c r="E132" s="238"/>
      <c r="F132" s="238"/>
      <c r="G132" s="129"/>
      <c r="H132" s="149"/>
      <c r="I132" s="116"/>
      <c r="J132" s="116"/>
      <c r="K132" s="116"/>
      <c r="L132" s="116"/>
      <c r="M132" s="116"/>
      <c r="N132" s="116"/>
      <c r="O132" s="116"/>
      <c r="P132" s="116"/>
      <c r="Q132" s="116"/>
      <c r="R132" s="116"/>
      <c r="S132" s="116"/>
      <c r="T132" s="116"/>
      <c r="U132" s="116"/>
      <c r="V132" s="116"/>
      <c r="W132" s="116"/>
      <c r="X132" s="116"/>
    </row>
    <row r="133">
      <c r="A133" s="116"/>
      <c r="B133" s="116"/>
      <c r="C133" s="287"/>
      <c r="D133" s="238"/>
      <c r="E133" s="238"/>
      <c r="F133" s="238"/>
      <c r="G133" s="129"/>
      <c r="H133" s="149"/>
      <c r="I133" s="116"/>
      <c r="J133" s="116"/>
      <c r="K133" s="116"/>
      <c r="L133" s="116"/>
      <c r="M133" s="116"/>
      <c r="N133" s="116"/>
      <c r="O133" s="116"/>
      <c r="P133" s="116"/>
      <c r="Q133" s="116"/>
      <c r="R133" s="116"/>
      <c r="S133" s="116"/>
      <c r="T133" s="116"/>
      <c r="U133" s="116"/>
      <c r="V133" s="116"/>
      <c r="W133" s="116"/>
      <c r="X133" s="116"/>
    </row>
    <row r="134">
      <c r="A134" s="116"/>
      <c r="B134" s="116"/>
      <c r="C134" s="287"/>
      <c r="D134" s="238"/>
      <c r="E134" s="238"/>
      <c r="F134" s="238"/>
      <c r="G134" s="129"/>
      <c r="H134" s="149"/>
      <c r="I134" s="116"/>
      <c r="J134" s="116"/>
      <c r="K134" s="116"/>
      <c r="L134" s="116"/>
      <c r="M134" s="116"/>
      <c r="N134" s="116"/>
      <c r="O134" s="116"/>
      <c r="P134" s="116"/>
      <c r="Q134" s="116"/>
      <c r="R134" s="116"/>
      <c r="S134" s="116"/>
      <c r="T134" s="116"/>
      <c r="U134" s="116"/>
      <c r="V134" s="116"/>
      <c r="W134" s="116"/>
      <c r="X134" s="116"/>
    </row>
    <row r="135">
      <c r="A135" s="116"/>
      <c r="B135" s="116"/>
      <c r="C135" s="287"/>
      <c r="D135" s="238"/>
      <c r="E135" s="238"/>
      <c r="F135" s="238"/>
      <c r="G135" s="129"/>
      <c r="H135" s="149"/>
      <c r="I135" s="116"/>
      <c r="J135" s="116"/>
      <c r="K135" s="116"/>
      <c r="L135" s="116"/>
      <c r="M135" s="116"/>
      <c r="N135" s="116"/>
      <c r="O135" s="116"/>
      <c r="P135" s="116"/>
      <c r="Q135" s="116"/>
      <c r="R135" s="116"/>
      <c r="S135" s="116"/>
      <c r="T135" s="116"/>
      <c r="U135" s="116"/>
      <c r="V135" s="116"/>
      <c r="W135" s="116"/>
      <c r="X135" s="116"/>
    </row>
    <row r="136">
      <c r="A136" s="116"/>
      <c r="B136" s="116"/>
      <c r="C136" s="287"/>
      <c r="D136" s="238"/>
      <c r="E136" s="238"/>
      <c r="F136" s="238"/>
      <c r="G136" s="129"/>
      <c r="H136" s="149"/>
      <c r="I136" s="116"/>
      <c r="J136" s="116"/>
      <c r="K136" s="116"/>
      <c r="L136" s="116"/>
      <c r="M136" s="116"/>
      <c r="N136" s="116"/>
      <c r="O136" s="116"/>
      <c r="P136" s="116"/>
      <c r="Q136" s="116"/>
      <c r="R136" s="116"/>
      <c r="S136" s="116"/>
      <c r="T136" s="116"/>
      <c r="U136" s="116"/>
      <c r="V136" s="116"/>
      <c r="W136" s="116"/>
      <c r="X136" s="116"/>
    </row>
    <row r="137">
      <c r="A137" s="116"/>
      <c r="B137" s="116"/>
      <c r="C137" s="287"/>
      <c r="D137" s="238"/>
      <c r="E137" s="238"/>
      <c r="F137" s="238"/>
      <c r="G137" s="129"/>
      <c r="H137" s="149"/>
      <c r="I137" s="116"/>
      <c r="J137" s="116"/>
      <c r="K137" s="116"/>
      <c r="L137" s="116"/>
      <c r="M137" s="116"/>
      <c r="N137" s="116"/>
      <c r="O137" s="116"/>
      <c r="P137" s="116"/>
      <c r="Q137" s="116"/>
      <c r="R137" s="116"/>
      <c r="S137" s="116"/>
      <c r="T137" s="116"/>
      <c r="U137" s="116"/>
      <c r="V137" s="116"/>
      <c r="W137" s="116"/>
      <c r="X137" s="116"/>
    </row>
    <row r="138">
      <c r="A138" s="116"/>
      <c r="B138" s="116"/>
      <c r="C138" s="287"/>
      <c r="D138" s="238"/>
      <c r="E138" s="238"/>
      <c r="F138" s="238"/>
      <c r="G138" s="129"/>
      <c r="H138" s="149"/>
      <c r="I138" s="116"/>
      <c r="J138" s="116"/>
      <c r="K138" s="116"/>
      <c r="L138" s="116"/>
      <c r="M138" s="116"/>
      <c r="N138" s="116"/>
      <c r="O138" s="116"/>
      <c r="P138" s="116"/>
      <c r="Q138" s="116"/>
      <c r="R138" s="116"/>
      <c r="S138" s="116"/>
      <c r="T138" s="116"/>
      <c r="U138" s="116"/>
      <c r="V138" s="116"/>
      <c r="W138" s="116"/>
      <c r="X138" s="116"/>
    </row>
    <row r="139">
      <c r="A139" s="116"/>
      <c r="B139" s="116"/>
      <c r="C139" s="287"/>
      <c r="D139" s="238"/>
      <c r="E139" s="238"/>
      <c r="F139" s="238"/>
      <c r="G139" s="129"/>
      <c r="H139" s="149"/>
      <c r="I139" s="116"/>
      <c r="J139" s="116"/>
      <c r="K139" s="116"/>
      <c r="L139" s="116"/>
      <c r="M139" s="116"/>
      <c r="N139" s="116"/>
      <c r="O139" s="116"/>
      <c r="P139" s="116"/>
      <c r="Q139" s="116"/>
      <c r="R139" s="116"/>
      <c r="S139" s="116"/>
      <c r="T139" s="116"/>
      <c r="U139" s="116"/>
      <c r="V139" s="116"/>
      <c r="W139" s="116"/>
      <c r="X139" s="116"/>
    </row>
    <row r="140">
      <c r="A140" s="116"/>
      <c r="B140" s="116"/>
      <c r="C140" s="287"/>
      <c r="D140" s="238"/>
      <c r="E140" s="238"/>
      <c r="F140" s="238"/>
      <c r="G140" s="129"/>
      <c r="H140" s="149"/>
      <c r="I140" s="116"/>
      <c r="J140" s="116"/>
      <c r="K140" s="116"/>
      <c r="L140" s="116"/>
      <c r="M140" s="116"/>
      <c r="N140" s="116"/>
      <c r="O140" s="116"/>
      <c r="P140" s="116"/>
      <c r="Q140" s="116"/>
      <c r="R140" s="116"/>
      <c r="S140" s="116"/>
      <c r="T140" s="116"/>
      <c r="U140" s="116"/>
      <c r="V140" s="116"/>
      <c r="W140" s="116"/>
      <c r="X140" s="116"/>
    </row>
    <row r="141">
      <c r="A141" s="116"/>
      <c r="B141" s="116"/>
      <c r="C141" s="287"/>
      <c r="D141" s="238"/>
      <c r="E141" s="238"/>
      <c r="F141" s="238"/>
      <c r="G141" s="129"/>
      <c r="H141" s="149"/>
      <c r="I141" s="116"/>
      <c r="J141" s="116"/>
      <c r="K141" s="116"/>
      <c r="L141" s="116"/>
      <c r="M141" s="116"/>
      <c r="N141" s="116"/>
      <c r="O141" s="116"/>
      <c r="P141" s="116"/>
      <c r="Q141" s="116"/>
      <c r="R141" s="116"/>
      <c r="S141" s="116"/>
      <c r="T141" s="116"/>
      <c r="U141" s="116"/>
      <c r="V141" s="116"/>
      <c r="W141" s="116"/>
      <c r="X141" s="116"/>
    </row>
    <row r="142">
      <c r="A142" s="116"/>
      <c r="B142" s="116"/>
      <c r="C142" s="287"/>
      <c r="D142" s="238"/>
      <c r="E142" s="238"/>
      <c r="F142" s="238"/>
      <c r="G142" s="129"/>
      <c r="H142" s="149"/>
      <c r="I142" s="116"/>
      <c r="J142" s="116"/>
      <c r="K142" s="116"/>
      <c r="L142" s="116"/>
      <c r="M142" s="116"/>
      <c r="N142" s="116"/>
      <c r="O142" s="116"/>
      <c r="P142" s="116"/>
      <c r="Q142" s="116"/>
      <c r="R142" s="116"/>
      <c r="S142" s="116"/>
      <c r="T142" s="116"/>
      <c r="U142" s="116"/>
      <c r="V142" s="116"/>
      <c r="W142" s="116"/>
      <c r="X142" s="116"/>
    </row>
    <row r="143">
      <c r="A143" s="116"/>
      <c r="B143" s="116"/>
      <c r="C143" s="287"/>
      <c r="D143" s="238"/>
      <c r="E143" s="238"/>
      <c r="F143" s="238"/>
      <c r="G143" s="129"/>
      <c r="H143" s="149"/>
      <c r="I143" s="116"/>
      <c r="J143" s="116"/>
      <c r="K143" s="116"/>
      <c r="L143" s="116"/>
      <c r="M143" s="116"/>
      <c r="N143" s="116"/>
      <c r="O143" s="116"/>
      <c r="P143" s="116"/>
      <c r="Q143" s="116"/>
      <c r="R143" s="116"/>
      <c r="S143" s="116"/>
      <c r="T143" s="116"/>
      <c r="U143" s="116"/>
      <c r="V143" s="116"/>
      <c r="W143" s="116"/>
      <c r="X143" s="116"/>
    </row>
    <row r="144">
      <c r="A144" s="116"/>
      <c r="B144" s="116"/>
      <c r="C144" s="287"/>
      <c r="D144" s="238"/>
      <c r="E144" s="238"/>
      <c r="F144" s="238"/>
      <c r="G144" s="129"/>
      <c r="H144" s="149"/>
      <c r="I144" s="116"/>
      <c r="J144" s="116"/>
      <c r="K144" s="116"/>
      <c r="L144" s="116"/>
      <c r="M144" s="116"/>
      <c r="N144" s="116"/>
      <c r="O144" s="116"/>
      <c r="P144" s="116"/>
      <c r="Q144" s="116"/>
      <c r="R144" s="116"/>
      <c r="S144" s="116"/>
      <c r="T144" s="116"/>
      <c r="U144" s="116"/>
      <c r="V144" s="116"/>
      <c r="W144" s="116"/>
      <c r="X144" s="116"/>
    </row>
    <row r="145">
      <c r="A145" s="116"/>
      <c r="B145" s="116"/>
      <c r="C145" s="287"/>
      <c r="D145" s="238"/>
      <c r="E145" s="238"/>
      <c r="F145" s="238"/>
      <c r="G145" s="129"/>
      <c r="H145" s="149"/>
      <c r="I145" s="116"/>
      <c r="J145" s="116"/>
      <c r="K145" s="116"/>
      <c r="L145" s="116"/>
      <c r="M145" s="116"/>
      <c r="N145" s="116"/>
      <c r="O145" s="116"/>
      <c r="P145" s="116"/>
      <c r="Q145" s="116"/>
      <c r="R145" s="116"/>
      <c r="S145" s="116"/>
      <c r="T145" s="116"/>
      <c r="U145" s="116"/>
      <c r="V145" s="116"/>
      <c r="W145" s="116"/>
      <c r="X145" s="116"/>
    </row>
    <row r="146">
      <c r="A146" s="116"/>
      <c r="B146" s="116"/>
      <c r="C146" s="287"/>
      <c r="D146" s="238"/>
      <c r="E146" s="238"/>
      <c r="F146" s="238"/>
      <c r="G146" s="129"/>
      <c r="H146" s="149"/>
      <c r="I146" s="116"/>
      <c r="J146" s="116"/>
      <c r="K146" s="116"/>
      <c r="L146" s="116"/>
      <c r="M146" s="116"/>
      <c r="N146" s="116"/>
      <c r="O146" s="116"/>
      <c r="P146" s="116"/>
      <c r="Q146" s="116"/>
      <c r="R146" s="116"/>
      <c r="S146" s="116"/>
      <c r="T146" s="116"/>
      <c r="U146" s="116"/>
      <c r="V146" s="116"/>
      <c r="W146" s="116"/>
      <c r="X146" s="116"/>
    </row>
    <row r="147">
      <c r="A147" s="116"/>
      <c r="B147" s="116"/>
      <c r="C147" s="287"/>
      <c r="D147" s="238"/>
      <c r="E147" s="238"/>
      <c r="F147" s="238"/>
      <c r="G147" s="129"/>
      <c r="H147" s="149"/>
      <c r="I147" s="116"/>
      <c r="J147" s="116"/>
      <c r="K147" s="116"/>
      <c r="L147" s="116"/>
      <c r="M147" s="116"/>
      <c r="N147" s="116"/>
      <c r="O147" s="116"/>
      <c r="P147" s="116"/>
      <c r="Q147" s="116"/>
      <c r="R147" s="116"/>
      <c r="S147" s="116"/>
      <c r="T147" s="116"/>
      <c r="U147" s="116"/>
      <c r="V147" s="116"/>
      <c r="W147" s="116"/>
      <c r="X147" s="116"/>
    </row>
    <row r="148">
      <c r="A148" s="116"/>
      <c r="B148" s="116"/>
      <c r="C148" s="287"/>
      <c r="D148" s="238"/>
      <c r="E148" s="238"/>
      <c r="F148" s="238"/>
      <c r="G148" s="129"/>
      <c r="H148" s="149"/>
      <c r="I148" s="116"/>
      <c r="J148" s="116"/>
      <c r="K148" s="116"/>
      <c r="L148" s="116"/>
      <c r="M148" s="116"/>
      <c r="N148" s="116"/>
      <c r="O148" s="116"/>
      <c r="P148" s="116"/>
      <c r="Q148" s="116"/>
      <c r="R148" s="116"/>
      <c r="S148" s="116"/>
      <c r="T148" s="116"/>
      <c r="U148" s="116"/>
      <c r="V148" s="116"/>
      <c r="W148" s="116"/>
      <c r="X148" s="116"/>
    </row>
    <row r="149">
      <c r="A149" s="116"/>
      <c r="B149" s="116"/>
      <c r="C149" s="287"/>
      <c r="D149" s="238"/>
      <c r="E149" s="238"/>
      <c r="F149" s="238"/>
      <c r="G149" s="129"/>
      <c r="H149" s="149"/>
      <c r="I149" s="116"/>
      <c r="J149" s="116"/>
      <c r="K149" s="116"/>
      <c r="L149" s="116"/>
      <c r="M149" s="116"/>
      <c r="N149" s="116"/>
      <c r="O149" s="116"/>
      <c r="P149" s="116"/>
      <c r="Q149" s="116"/>
      <c r="R149" s="116"/>
      <c r="S149" s="116"/>
      <c r="T149" s="116"/>
      <c r="U149" s="116"/>
      <c r="V149" s="116"/>
      <c r="W149" s="116"/>
      <c r="X149" s="116"/>
    </row>
    <row r="150">
      <c r="A150" s="116"/>
      <c r="B150" s="116"/>
      <c r="C150" s="287"/>
      <c r="D150" s="238"/>
      <c r="E150" s="238"/>
      <c r="F150" s="238"/>
      <c r="G150" s="129"/>
      <c r="H150" s="149"/>
      <c r="I150" s="116"/>
      <c r="J150" s="116"/>
      <c r="K150" s="116"/>
      <c r="L150" s="116"/>
      <c r="M150" s="116"/>
      <c r="N150" s="116"/>
      <c r="O150" s="116"/>
      <c r="P150" s="116"/>
      <c r="Q150" s="116"/>
      <c r="R150" s="116"/>
      <c r="S150" s="116"/>
      <c r="T150" s="116"/>
      <c r="U150" s="116"/>
      <c r="V150" s="116"/>
      <c r="W150" s="116"/>
      <c r="X150" s="116"/>
    </row>
    <row r="151">
      <c r="A151" s="116"/>
      <c r="B151" s="116"/>
      <c r="C151" s="287"/>
      <c r="D151" s="238"/>
      <c r="E151" s="238"/>
      <c r="F151" s="238"/>
      <c r="G151" s="129"/>
      <c r="H151" s="149"/>
      <c r="I151" s="116"/>
      <c r="J151" s="116"/>
      <c r="K151" s="116"/>
      <c r="L151" s="116"/>
      <c r="M151" s="116"/>
      <c r="N151" s="116"/>
      <c r="O151" s="116"/>
      <c r="P151" s="116"/>
      <c r="Q151" s="116"/>
      <c r="R151" s="116"/>
      <c r="S151" s="116"/>
      <c r="T151" s="116"/>
      <c r="U151" s="116"/>
      <c r="V151" s="116"/>
      <c r="W151" s="116"/>
      <c r="X151" s="116"/>
    </row>
    <row r="152">
      <c r="A152" s="116"/>
      <c r="B152" s="116"/>
      <c r="C152" s="287"/>
      <c r="D152" s="238"/>
      <c r="E152" s="238"/>
      <c r="F152" s="238"/>
      <c r="G152" s="129"/>
      <c r="H152" s="149"/>
      <c r="I152" s="116"/>
      <c r="J152" s="116"/>
      <c r="K152" s="116"/>
      <c r="L152" s="116"/>
      <c r="M152" s="116"/>
      <c r="N152" s="116"/>
      <c r="O152" s="116"/>
      <c r="P152" s="116"/>
      <c r="Q152" s="116"/>
      <c r="R152" s="116"/>
      <c r="S152" s="116"/>
      <c r="T152" s="116"/>
      <c r="U152" s="116"/>
      <c r="V152" s="116"/>
      <c r="W152" s="116"/>
      <c r="X152" s="116"/>
    </row>
    <row r="153">
      <c r="A153" s="116"/>
      <c r="B153" s="116"/>
      <c r="C153" s="287"/>
      <c r="D153" s="238"/>
      <c r="E153" s="238"/>
      <c r="F153" s="238"/>
      <c r="G153" s="129"/>
      <c r="H153" s="149"/>
      <c r="I153" s="116"/>
      <c r="J153" s="116"/>
      <c r="K153" s="116"/>
      <c r="L153" s="116"/>
      <c r="M153" s="116"/>
      <c r="N153" s="116"/>
      <c r="O153" s="116"/>
      <c r="P153" s="116"/>
      <c r="Q153" s="116"/>
      <c r="R153" s="116"/>
      <c r="S153" s="116"/>
      <c r="T153" s="116"/>
      <c r="U153" s="116"/>
      <c r="V153" s="116"/>
      <c r="W153" s="116"/>
      <c r="X153" s="116"/>
    </row>
    <row r="154">
      <c r="A154" s="116"/>
      <c r="B154" s="116"/>
      <c r="C154" s="287"/>
      <c r="D154" s="238"/>
      <c r="E154" s="238"/>
      <c r="F154" s="238"/>
      <c r="G154" s="129"/>
      <c r="H154" s="149"/>
      <c r="I154" s="116"/>
      <c r="J154" s="116"/>
      <c r="K154" s="116"/>
      <c r="L154" s="116"/>
      <c r="M154" s="116"/>
      <c r="N154" s="116"/>
      <c r="O154" s="116"/>
      <c r="P154" s="116"/>
      <c r="Q154" s="116"/>
      <c r="R154" s="116"/>
      <c r="S154" s="116"/>
      <c r="T154" s="116"/>
      <c r="U154" s="116"/>
      <c r="V154" s="116"/>
      <c r="W154" s="116"/>
      <c r="X154" s="116"/>
    </row>
    <row r="155">
      <c r="A155" s="116"/>
      <c r="B155" s="116"/>
      <c r="C155" s="287"/>
      <c r="D155" s="238"/>
      <c r="E155" s="238"/>
      <c r="F155" s="238"/>
      <c r="G155" s="129"/>
      <c r="H155" s="149"/>
      <c r="I155" s="116"/>
      <c r="J155" s="116"/>
      <c r="K155" s="116"/>
      <c r="L155" s="116"/>
      <c r="M155" s="116"/>
      <c r="N155" s="116"/>
      <c r="O155" s="116"/>
      <c r="P155" s="116"/>
      <c r="Q155" s="116"/>
      <c r="R155" s="116"/>
      <c r="S155" s="116"/>
      <c r="T155" s="116"/>
      <c r="U155" s="116"/>
      <c r="V155" s="116"/>
      <c r="W155" s="116"/>
      <c r="X155" s="116"/>
    </row>
    <row r="156">
      <c r="A156" s="116"/>
      <c r="B156" s="116"/>
      <c r="C156" s="287"/>
      <c r="D156" s="238"/>
      <c r="E156" s="238"/>
      <c r="F156" s="238"/>
      <c r="G156" s="129"/>
      <c r="H156" s="149"/>
      <c r="I156" s="116"/>
      <c r="J156" s="116"/>
      <c r="K156" s="116"/>
      <c r="L156" s="116"/>
      <c r="M156" s="116"/>
      <c r="N156" s="116"/>
      <c r="O156" s="116"/>
      <c r="P156" s="116"/>
      <c r="Q156" s="116"/>
      <c r="R156" s="116"/>
      <c r="S156" s="116"/>
      <c r="T156" s="116"/>
      <c r="U156" s="116"/>
      <c r="V156" s="116"/>
      <c r="W156" s="116"/>
      <c r="X156" s="116"/>
    </row>
    <row r="157">
      <c r="A157" s="116"/>
      <c r="B157" s="116"/>
      <c r="C157" s="287"/>
      <c r="D157" s="238"/>
      <c r="E157" s="238"/>
      <c r="F157" s="238"/>
      <c r="G157" s="129"/>
      <c r="H157" s="149"/>
      <c r="I157" s="116"/>
      <c r="J157" s="116"/>
      <c r="K157" s="116"/>
      <c r="L157" s="116"/>
      <c r="M157" s="116"/>
      <c r="N157" s="116"/>
      <c r="O157" s="116"/>
      <c r="P157" s="116"/>
      <c r="Q157" s="116"/>
      <c r="R157" s="116"/>
      <c r="S157" s="116"/>
      <c r="T157" s="116"/>
      <c r="U157" s="116"/>
      <c r="V157" s="116"/>
      <c r="W157" s="116"/>
      <c r="X157" s="116"/>
    </row>
    <row r="158">
      <c r="A158" s="116"/>
      <c r="B158" s="116"/>
      <c r="C158" s="287"/>
      <c r="D158" s="238"/>
      <c r="E158" s="238"/>
      <c r="F158" s="238"/>
      <c r="G158" s="129"/>
      <c r="H158" s="149"/>
      <c r="I158" s="116"/>
      <c r="J158" s="116"/>
      <c r="K158" s="116"/>
      <c r="L158" s="116"/>
      <c r="M158" s="116"/>
      <c r="N158" s="116"/>
      <c r="O158" s="116"/>
      <c r="P158" s="116"/>
      <c r="Q158" s="116"/>
      <c r="R158" s="116"/>
      <c r="S158" s="116"/>
      <c r="T158" s="116"/>
      <c r="U158" s="116"/>
      <c r="V158" s="116"/>
      <c r="W158" s="116"/>
      <c r="X158" s="116"/>
    </row>
    <row r="159">
      <c r="A159" s="116"/>
      <c r="B159" s="116"/>
      <c r="C159" s="287"/>
      <c r="D159" s="238"/>
      <c r="E159" s="238"/>
      <c r="F159" s="238"/>
      <c r="G159" s="129"/>
      <c r="H159" s="149"/>
      <c r="I159" s="116"/>
      <c r="J159" s="116"/>
      <c r="K159" s="116"/>
      <c r="L159" s="116"/>
      <c r="M159" s="116"/>
      <c r="N159" s="116"/>
      <c r="O159" s="116"/>
      <c r="P159" s="116"/>
      <c r="Q159" s="116"/>
      <c r="R159" s="116"/>
      <c r="S159" s="116"/>
      <c r="T159" s="116"/>
      <c r="U159" s="116"/>
      <c r="V159" s="116"/>
      <c r="W159" s="116"/>
      <c r="X159" s="116"/>
    </row>
    <row r="160">
      <c r="A160" s="116"/>
      <c r="B160" s="116"/>
      <c r="C160" s="287"/>
      <c r="D160" s="238"/>
      <c r="E160" s="238"/>
      <c r="F160" s="238"/>
      <c r="G160" s="129"/>
      <c r="H160" s="149"/>
      <c r="I160" s="116"/>
      <c r="J160" s="116"/>
      <c r="K160" s="116"/>
      <c r="L160" s="116"/>
      <c r="M160" s="116"/>
      <c r="N160" s="116"/>
      <c r="O160" s="116"/>
      <c r="P160" s="116"/>
      <c r="Q160" s="116"/>
      <c r="R160" s="116"/>
      <c r="S160" s="116"/>
      <c r="T160" s="116"/>
      <c r="U160" s="116"/>
      <c r="V160" s="116"/>
      <c r="W160" s="116"/>
      <c r="X160" s="116"/>
    </row>
    <row r="161">
      <c r="A161" s="116"/>
      <c r="B161" s="116"/>
      <c r="C161" s="287"/>
      <c r="D161" s="238"/>
      <c r="E161" s="238"/>
      <c r="F161" s="238"/>
      <c r="G161" s="129"/>
      <c r="H161" s="149"/>
      <c r="I161" s="116"/>
      <c r="J161" s="116"/>
      <c r="K161" s="116"/>
      <c r="L161" s="116"/>
      <c r="M161" s="116"/>
      <c r="N161" s="116"/>
      <c r="O161" s="116"/>
      <c r="P161" s="116"/>
      <c r="Q161" s="116"/>
      <c r="R161" s="116"/>
      <c r="S161" s="116"/>
      <c r="T161" s="116"/>
      <c r="U161" s="116"/>
      <c r="V161" s="116"/>
      <c r="W161" s="116"/>
      <c r="X161" s="116"/>
    </row>
    <row r="162">
      <c r="A162" s="116"/>
      <c r="B162" s="116"/>
      <c r="C162" s="287"/>
      <c r="D162" s="238"/>
      <c r="E162" s="238"/>
      <c r="F162" s="238"/>
      <c r="G162" s="129"/>
      <c r="H162" s="149"/>
      <c r="I162" s="116"/>
      <c r="J162" s="116"/>
      <c r="K162" s="116"/>
      <c r="L162" s="116"/>
      <c r="M162" s="116"/>
      <c r="N162" s="116"/>
      <c r="O162" s="116"/>
      <c r="P162" s="116"/>
      <c r="Q162" s="116"/>
      <c r="R162" s="116"/>
      <c r="S162" s="116"/>
      <c r="T162" s="116"/>
      <c r="U162" s="116"/>
      <c r="V162" s="116"/>
      <c r="W162" s="116"/>
      <c r="X162" s="116"/>
    </row>
    <row r="163">
      <c r="A163" s="116"/>
      <c r="B163" s="116"/>
      <c r="C163" s="287"/>
      <c r="D163" s="238"/>
      <c r="E163" s="238"/>
      <c r="F163" s="238"/>
      <c r="G163" s="129"/>
      <c r="H163" s="149"/>
      <c r="I163" s="116"/>
      <c r="J163" s="116"/>
      <c r="K163" s="116"/>
      <c r="L163" s="116"/>
      <c r="M163" s="116"/>
      <c r="N163" s="116"/>
      <c r="O163" s="116"/>
      <c r="P163" s="116"/>
      <c r="Q163" s="116"/>
      <c r="R163" s="116"/>
      <c r="S163" s="116"/>
      <c r="T163" s="116"/>
      <c r="U163" s="116"/>
      <c r="V163" s="116"/>
      <c r="W163" s="116"/>
      <c r="X163" s="116"/>
    </row>
    <row r="164">
      <c r="A164" s="116"/>
      <c r="B164" s="116"/>
      <c r="C164" s="287"/>
      <c r="D164" s="238"/>
      <c r="E164" s="238"/>
      <c r="F164" s="238"/>
      <c r="G164" s="129"/>
      <c r="H164" s="149"/>
      <c r="I164" s="116"/>
      <c r="J164" s="116"/>
      <c r="K164" s="116"/>
      <c r="L164" s="116"/>
      <c r="M164" s="116"/>
      <c r="N164" s="116"/>
      <c r="O164" s="116"/>
      <c r="P164" s="116"/>
      <c r="Q164" s="116"/>
      <c r="R164" s="116"/>
      <c r="S164" s="116"/>
      <c r="T164" s="116"/>
      <c r="U164" s="116"/>
      <c r="V164" s="116"/>
      <c r="W164" s="116"/>
      <c r="X164" s="116"/>
    </row>
    <row r="165">
      <c r="A165" s="116"/>
      <c r="B165" s="116"/>
      <c r="C165" s="287"/>
      <c r="D165" s="238"/>
      <c r="E165" s="238"/>
      <c r="F165" s="238"/>
      <c r="G165" s="129"/>
      <c r="H165" s="149"/>
      <c r="I165" s="116"/>
      <c r="J165" s="116"/>
      <c r="K165" s="116"/>
      <c r="L165" s="116"/>
      <c r="M165" s="116"/>
      <c r="N165" s="116"/>
      <c r="O165" s="116"/>
      <c r="P165" s="116"/>
      <c r="Q165" s="116"/>
      <c r="R165" s="116"/>
      <c r="S165" s="116"/>
      <c r="T165" s="116"/>
      <c r="U165" s="116"/>
      <c r="V165" s="116"/>
      <c r="W165" s="116"/>
      <c r="X165" s="116"/>
    </row>
    <row r="166">
      <c r="A166" s="116"/>
      <c r="B166" s="116"/>
      <c r="C166" s="287"/>
      <c r="D166" s="238"/>
      <c r="E166" s="238"/>
      <c r="F166" s="238"/>
      <c r="G166" s="129"/>
      <c r="H166" s="149"/>
      <c r="I166" s="116"/>
      <c r="J166" s="116"/>
      <c r="K166" s="116"/>
      <c r="L166" s="116"/>
      <c r="M166" s="116"/>
      <c r="N166" s="116"/>
      <c r="O166" s="116"/>
      <c r="P166" s="116"/>
      <c r="Q166" s="116"/>
      <c r="R166" s="116"/>
      <c r="S166" s="116"/>
      <c r="T166" s="116"/>
      <c r="U166" s="116"/>
      <c r="V166" s="116"/>
      <c r="W166" s="116"/>
      <c r="X166" s="116"/>
    </row>
    <row r="167" ht="15.75" customHeight="1">
      <c r="A167" s="116"/>
      <c r="B167" s="116"/>
      <c r="C167" s="287"/>
      <c r="D167" s="238"/>
      <c r="E167" s="238"/>
      <c r="F167" s="238"/>
      <c r="G167" s="129"/>
      <c r="H167" s="149"/>
      <c r="I167" s="116"/>
      <c r="J167" s="116"/>
      <c r="K167" s="116"/>
      <c r="L167" s="116"/>
      <c r="M167" s="116"/>
      <c r="N167" s="116"/>
      <c r="O167" s="116"/>
      <c r="P167" s="116"/>
      <c r="Q167" s="116"/>
      <c r="R167" s="116"/>
      <c r="S167" s="116"/>
      <c r="T167" s="116"/>
      <c r="U167" s="116"/>
      <c r="V167" s="116"/>
      <c r="W167" s="116"/>
      <c r="X167" s="116"/>
    </row>
    <row r="168" ht="15.75" customHeight="1">
      <c r="A168" s="116"/>
      <c r="B168" s="116"/>
      <c r="C168" s="287"/>
      <c r="D168" s="238"/>
      <c r="E168" s="238"/>
      <c r="F168" s="238"/>
      <c r="G168" s="129"/>
      <c r="H168" s="149"/>
      <c r="I168" s="116"/>
      <c r="J168" s="116"/>
      <c r="K168" s="116"/>
      <c r="L168" s="116"/>
      <c r="M168" s="116"/>
      <c r="N168" s="116"/>
      <c r="O168" s="116"/>
      <c r="P168" s="116"/>
      <c r="Q168" s="116"/>
      <c r="R168" s="116"/>
      <c r="S168" s="116"/>
      <c r="T168" s="116"/>
      <c r="U168" s="116"/>
      <c r="V168" s="116"/>
      <c r="W168" s="116"/>
      <c r="X168" s="116"/>
    </row>
    <row r="169" ht="15.75" customHeight="1">
      <c r="A169" s="116"/>
      <c r="B169" s="116"/>
      <c r="C169" s="287"/>
      <c r="D169" s="238"/>
      <c r="E169" s="238"/>
      <c r="F169" s="238"/>
      <c r="G169" s="129"/>
      <c r="H169" s="149"/>
      <c r="I169" s="116"/>
      <c r="J169" s="116"/>
      <c r="K169" s="116"/>
      <c r="L169" s="116"/>
      <c r="M169" s="116"/>
      <c r="N169" s="116"/>
      <c r="O169" s="116"/>
      <c r="P169" s="116"/>
      <c r="Q169" s="116"/>
      <c r="R169" s="116"/>
      <c r="S169" s="116"/>
      <c r="T169" s="116"/>
      <c r="U169" s="116"/>
      <c r="V169" s="116"/>
      <c r="W169" s="116"/>
      <c r="X169" s="116"/>
    </row>
  </sheetData>
  <dataValidations count="83" disablePrompts="0">
    <dataValidation sqref="G35 G37 G41:G169"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35 H37 H41:H169" type="list" allowBlank="1" errorStyle="stop" imeMode="noControl" operator="between" showDropDown="0" showErrorMessage="0" showInputMessage="0">
      <formula1>'Списки'!$E$2:$E$1002</formula1>
    </dataValidation>
    <dataValidation sqref="K168:K169" type="list" allowBlank="1" errorStyle="stop" imeMode="noControl" operator="between" showDropDown="0" showErrorMessage="0" showInputMessage="0">
      <formula1>'списки'!$A$2:$A$1002</formula1>
    </dataValidation>
    <dataValidation sqref="K10 K16 K25 K28 K37 K41:K167" type="list" allowBlank="1" errorStyle="stop" imeMode="noControl" operator="between" showDropDown="0" showErrorMessage="0" showInputMessage="0">
      <formula1>'Списки'!$A$2:$A$1002</formula1>
    </dataValidation>
    <dataValidation sqref="G10" type="list" allowBlank="1" errorStyle="stop" imeMode="noControl" operator="between" showDropDown="0" showErrorMessage="0" showInputMessage="0">
      <formula1>'Списки'!$G$2:$G$4</formula1>
    </dataValidation>
    <dataValidation sqref="H10" type="list" allowBlank="1" errorStyle="stop" imeMode="noControl" operator="between" showDropDown="0" showErrorMessage="0" showInputMessage="0">
      <formula1>'Списки'!$E$2:$E$1002</formula1>
    </dataValidation>
    <dataValidation sqref="G11" type="list" allowBlank="1" errorStyle="stop" imeMode="noControl" operator="between" showDropDown="0" showErrorMessage="0" showInputMessage="0">
      <formula1>'Списки'!$G$2:$G$4</formula1>
    </dataValidation>
    <dataValidation sqref="H11" type="list" allowBlank="1" errorStyle="stop" imeMode="noControl" operator="between" showDropDown="0" showErrorMessage="0" showInputMessage="0">
      <formula1>'Списки'!$E$2:$E$1002</formula1>
    </dataValidation>
    <dataValidation sqref="G12" type="list" allowBlank="1" errorStyle="stop" imeMode="noControl" operator="between" showDropDown="0" showErrorMessage="0" showInputMessage="0">
      <formula1>'Списки'!$G$2:$G$4</formula1>
    </dataValidation>
    <dataValidation sqref="H12" type="list" allowBlank="1" errorStyle="stop" imeMode="noControl" operator="between" showDropDown="0" showErrorMessage="0" showInputMessage="0">
      <formula1>'Списки'!$E$2:$E$1002</formula1>
    </dataValidation>
    <dataValidation sqref="G13" type="list" allowBlank="1" errorStyle="stop" imeMode="noControl" operator="between" showDropDown="0" showErrorMessage="0" showInputMessage="0">
      <formula1>'Списки'!$G$2:$G$4</formula1>
    </dataValidation>
    <dataValidation sqref="H13" type="list" allowBlank="1" errorStyle="stop" imeMode="noControl" operator="between" showDropDown="0" showErrorMessage="0" showInputMessage="0">
      <formula1>'Списки'!$E$2:$E$1002</formula1>
    </dataValidation>
    <dataValidation sqref="G17" type="list" allowBlank="1" errorStyle="stop" imeMode="noControl" operator="between" showDropDown="0" showErrorMessage="0" showInputMessage="0">
      <formula1>'Списки'!$G$2:$G$4</formula1>
    </dataValidation>
    <dataValidation sqref="H17" type="list" allowBlank="1" errorStyle="stop" imeMode="noControl" operator="between" showDropDown="0" showErrorMessage="0" showInputMessage="0">
      <formula1>'Списки'!$E$2:$E$1002</formula1>
    </dataValidation>
    <dataValidation sqref="G16" type="list" allowBlank="1" errorStyle="stop" imeMode="noControl" operator="between" showDropDown="0" showErrorMessage="0" showInputMessage="0">
      <formula1>'Списки'!$G$2:$G$4</formula1>
    </dataValidation>
    <dataValidation sqref="H16" type="list" allowBlank="1" errorStyle="stop" imeMode="noControl" operator="between" showDropDown="0" showErrorMessage="0" showInputMessage="0">
      <formula1>'Списки'!$E$2:$E$1002</formula1>
    </dataValidation>
    <dataValidation sqref="G20" type="list" allowBlank="1" errorStyle="stop" imeMode="noControl" operator="between" showDropDown="0" showErrorMessage="0" showInputMessage="0">
      <formula1>'Списки'!$G$2:$G$4</formula1>
    </dataValidation>
    <dataValidation sqref="H20" type="list" allowBlank="1" errorStyle="stop" imeMode="noControl" operator="between" showDropDown="0" showErrorMessage="0" showInputMessage="0">
      <formula1>'Списки'!$E$2:$E$1002</formula1>
    </dataValidation>
    <dataValidation sqref="K21" type="list" allowBlank="1" errorStyle="stop" imeMode="noControl" operator="between" showDropDown="0" showErrorMessage="0" showInputMessage="0">
      <formula1>'Списки'!$A$2:$A$1002</formula1>
    </dataValidation>
    <dataValidation sqref="G31:G33 G34" type="list" allowBlank="1" errorStyle="stop" imeMode="noControl" operator="between" showDropDown="0" showErrorMessage="0" showInputMessage="0">
      <formula1>'Списки'!$G$2:$G$4</formula1>
    </dataValidation>
    <dataValidation sqref="H31:H33 H34" type="list" allowBlank="1" errorStyle="stop" imeMode="noControl" operator="between" showDropDown="0" showErrorMessage="0" showInputMessage="0">
      <formula1>'Списки'!$E$2:$E$1002</formula1>
    </dataValidation>
    <dataValidation sqref="G39" type="list" allowBlank="1" errorStyle="stop" imeMode="noControl" operator="between" showDropDown="0" showErrorMessage="0" showInputMessage="0">
      <formula1>'Списки'!$G$2:$G$4</formula1>
    </dataValidation>
    <dataValidation sqref="H39" type="list" allowBlank="1" errorStyle="stop" imeMode="noControl" operator="between" showDropDown="0" showErrorMessage="0" showInputMessage="0">
      <formula1>'Списки'!$E$2:$E$1002</formula1>
    </dataValidation>
    <dataValidation sqref="G40" type="list" allowBlank="1" errorStyle="stop" imeMode="noControl" operator="between" showDropDown="0" showErrorMessage="0" showInputMessage="0">
      <formula1>'Списки'!$G$2:$G$4</formula1>
    </dataValidation>
    <dataValidation sqref="H40" type="list" allowBlank="1" errorStyle="stop" imeMode="noControl" operator="between" showDropDown="0" showErrorMessage="0" showInputMessage="0">
      <formula1>'Списки'!$E$2:$E$1002</formula1>
    </dataValidation>
    <dataValidation sqref="G36" type="list" allowBlank="1" errorStyle="stop" imeMode="noControl" operator="between" showDropDown="0" showErrorMessage="0" showInputMessage="0">
      <formula1>'Списки'!$G$2:$G$4</formula1>
    </dataValidation>
    <dataValidation sqref="H36" type="list" allowBlank="1" errorStyle="stop" imeMode="noControl" operator="between" showDropDown="0" showErrorMessage="0" showInputMessage="0">
      <formula1>'Списки'!$E$2:$E$1002</formula1>
    </dataValidation>
    <dataValidation sqref="G38" type="list" allowBlank="1" errorStyle="stop" imeMode="noControl" operator="between" showDropDown="0" showErrorMessage="0" showInputMessage="0">
      <formula1>'Списки'!$G$2:$G$4</formula1>
    </dataValidation>
    <dataValidation sqref="H38" type="list" allowBlank="1" errorStyle="stop" imeMode="noControl" operator="between" showDropDown="0" showErrorMessage="0" showInputMessage="0">
      <formula1>'Списки'!$E$2:$E$1002</formula1>
    </dataValidation>
    <dataValidation sqref="G14" type="list" allowBlank="1" errorStyle="stop" imeMode="noControl" operator="between" showDropDown="0" showErrorMessage="0" showInputMessage="0">
      <formula1>'Списки'!$G$2:$G$4</formula1>
    </dataValidation>
    <dataValidation sqref="H14" type="list" allowBlank="1" errorStyle="stop" imeMode="noControl" operator="between" showDropDown="0" showErrorMessage="0" showInputMessage="0">
      <formula1>'Списки'!$E$2:$E$1002</formula1>
    </dataValidation>
    <dataValidation sqref="G15" type="list" allowBlank="1" errorStyle="stop" imeMode="noControl" operator="between" showDropDown="0" showErrorMessage="0" showInputMessage="0">
      <formula1>'Списки'!$G$2:$G$4</formula1>
    </dataValidation>
    <dataValidation sqref="H15" type="list" allowBlank="1" errorStyle="stop" imeMode="noControl" operator="between" showDropDown="0" showErrorMessage="0" showInputMessage="0">
      <formula1>'Списки'!$E$2:$E$1002</formula1>
    </dataValidation>
    <dataValidation sqref="G18" type="list" allowBlank="1" errorStyle="stop" imeMode="noControl" operator="between" showDropDown="0" showErrorMessage="0" showInputMessage="0">
      <formula1>'Списки'!$G$2:$G$4</formula1>
    </dataValidation>
    <dataValidation sqref="H18" type="list" allowBlank="1" errorStyle="stop" imeMode="noControl" operator="between" showDropDown="0" showErrorMessage="0" showInputMessage="0">
      <formula1>'Списки'!$E$2:$E$1002</formula1>
    </dataValidation>
    <dataValidation sqref="G19" type="list" allowBlank="1" errorStyle="stop" imeMode="noControl" operator="between" showDropDown="0" showErrorMessage="0" showInputMessage="0">
      <formula1>'Списки'!$G$2:$G$4</formula1>
    </dataValidation>
    <dataValidation sqref="H19" type="list" allowBlank="1" errorStyle="stop" imeMode="noControl" operator="between" showDropDown="0" showErrorMessage="0" showInputMessage="0">
      <formula1>'Списки'!$E$2:$E$1002</formula1>
    </dataValidation>
    <dataValidation sqref="G21" type="list" allowBlank="1" errorStyle="stop" imeMode="noControl" operator="between" showDropDown="0" showErrorMessage="0" showInputMessage="0">
      <formula1>'Списки'!$G$2:$G$4</formula1>
    </dataValidation>
    <dataValidation sqref="H21" type="list" allowBlank="1" errorStyle="stop" imeMode="noControl" operator="between" showDropDown="0" showErrorMessage="0" showInputMessage="0">
      <formula1>'Списки'!$E$2:$E$1002</formula1>
    </dataValidation>
    <dataValidation sqref="G22" type="list" allowBlank="1" errorStyle="stop" imeMode="noControl" operator="between" showDropDown="0" showErrorMessage="0" showInputMessage="0">
      <formula1>'Списки'!$G$2:$G$4</formula1>
    </dataValidation>
    <dataValidation sqref="H22" type="list" allowBlank="1" errorStyle="stop" imeMode="noControl" operator="between" showDropDown="0" showErrorMessage="0" showInputMessage="0">
      <formula1>'Списки'!$E$2:$E$1002</formula1>
    </dataValidation>
    <dataValidation sqref="G23" type="list" allowBlank="1" errorStyle="stop" imeMode="noControl" operator="between" showDropDown="0" showErrorMessage="0" showInputMessage="0">
      <formula1>'Списки'!$G$2:$G$4</formula1>
    </dataValidation>
    <dataValidation sqref="H23" type="list" allowBlank="1" errorStyle="stop" imeMode="noControl" operator="between" showDropDown="0" showErrorMessage="0" showInputMessage="0">
      <formula1>'Списки'!$E$2:$E$1002</formula1>
    </dataValidation>
    <dataValidation sqref="G24" type="list" allowBlank="1" errorStyle="stop" imeMode="noControl" operator="between" showDropDown="0" showErrorMessage="0" showInputMessage="0">
      <formula1>'Списки'!$G$2:$G$4</formula1>
    </dataValidation>
    <dataValidation sqref="H24" type="list" allowBlank="1" errorStyle="stop" imeMode="noControl" operator="between" showDropDown="0" showErrorMessage="0" showInputMessage="0">
      <formula1>'Списки'!$E$2:$E$1002</formula1>
    </dataValidation>
    <dataValidation sqref="G25" type="list" allowBlank="1" errorStyle="stop" imeMode="noControl" operator="between" showDropDown="0" showErrorMessage="0" showInputMessage="0">
      <formula1>'Списки'!$G$2:$G$4</formula1>
    </dataValidation>
    <dataValidation sqref="H25" type="list" allowBlank="1" errorStyle="stop" imeMode="noControl" operator="between" showDropDown="0" showErrorMessage="0" showInputMessage="0">
      <formula1>'Списки'!$E$2:$E$1002</formula1>
    </dataValidation>
    <dataValidation sqref="G26" type="list" allowBlank="1" errorStyle="stop" imeMode="noControl" operator="between" showDropDown="0" showErrorMessage="0" showInputMessage="0">
      <formula1>'Списки'!$G$2:$G$4</formula1>
    </dataValidation>
    <dataValidation sqref="H26" type="list" allowBlank="1" errorStyle="stop" imeMode="noControl" operator="between" showDropDown="0" showErrorMessage="0" showInputMessage="0">
      <formula1>'Списки'!$E$2:$E$1002</formula1>
    </dataValidation>
    <dataValidation sqref="G28" type="list" allowBlank="1" errorStyle="stop" imeMode="noControl" operator="between" showDropDown="0" showErrorMessage="0" showInputMessage="0">
      <formula1>'Списки'!$G$2:$G$4</formula1>
    </dataValidation>
    <dataValidation sqref="H28" type="list" allowBlank="1" errorStyle="stop" imeMode="noControl" operator="between" showDropDown="0" showErrorMessage="0" showInputMessage="0">
      <formula1>'Списки'!$E$2:$E$1002</formula1>
    </dataValidation>
    <dataValidation sqref="G29" type="list" allowBlank="1" errorStyle="stop" imeMode="noControl" operator="between" showDropDown="0" showErrorMessage="0" showInputMessage="0">
      <formula1>'Списки'!$G$2:$G$4</formula1>
    </dataValidation>
    <dataValidation sqref="H29" type="list" allowBlank="1" errorStyle="stop" imeMode="noControl" operator="between" showDropDown="0" showErrorMessage="0" showInputMessage="0">
      <formula1>'Списки'!$E$2:$E$1002</formula1>
    </dataValidation>
    <dataValidation sqref="G27" type="list" allowBlank="1" errorStyle="stop" imeMode="noControl" operator="between" showDropDown="0" showErrorMessage="0" showInputMessage="0">
      <formula1>'Списки'!$G$2:$G$4</formula1>
    </dataValidation>
    <dataValidation sqref="H27" type="list" allowBlank="1" errorStyle="stop" imeMode="noControl" operator="between" showDropDown="0" showErrorMessage="0" showInputMessage="0">
      <formula1>'Списки'!$E$2:$E$1002</formula1>
    </dataValidation>
    <dataValidation sqref="G30" type="list" allowBlank="1" errorStyle="stop" imeMode="noControl" operator="between" showDropDown="0" showErrorMessage="0" showInputMessage="0">
      <formula1>'Списки'!$G$2:$G$4</formula1>
    </dataValidation>
    <dataValidation sqref="H30" type="list" allowBlank="1" errorStyle="stop" imeMode="noControl" operator="between" showDropDown="0" showErrorMessage="0" showInputMessage="0">
      <formula1>'Списки'!$E$2:$E$1002</formula1>
    </dataValidation>
    <dataValidation sqref="K11" type="list" allowBlank="1" errorStyle="stop" imeMode="noControl" operator="between" showDropDown="0" showErrorMessage="0" showInputMessage="0">
      <formula1>'Списки'!$A$2:$A$1002</formula1>
    </dataValidation>
    <dataValidation sqref="K12" type="list" allowBlank="1" errorStyle="stop" imeMode="noControl" operator="between" showDropDown="0" showErrorMessage="0" showInputMessage="0">
      <formula1>'Списки'!$A$2:$A$1002</formula1>
    </dataValidation>
    <dataValidation sqref="K13" type="list" allowBlank="1" errorStyle="stop" imeMode="noControl" operator="between" showDropDown="0" showErrorMessage="0" showInputMessage="0">
      <formula1>'Списки'!$A$2:$A$1002</formula1>
    </dataValidation>
    <dataValidation sqref="K14" type="list" allowBlank="1" errorStyle="stop" imeMode="noControl" operator="between" showDropDown="0" showErrorMessage="0" showInputMessage="0">
      <formula1>'Списки'!$A$2:$A$1002</formula1>
    </dataValidation>
    <dataValidation sqref="K15" type="list" allowBlank="1" errorStyle="stop" imeMode="noControl" operator="between" showDropDown="0" showErrorMessage="0" showInputMessage="0">
      <formula1>'Списки'!$A$2:$A$1002</formula1>
    </dataValidation>
    <dataValidation sqref="K17" type="list" allowBlank="1" errorStyle="stop" imeMode="noControl" operator="between" showDropDown="0" showErrorMessage="0" showInputMessage="0">
      <formula1>'Списки'!$A$2:$A$1002</formula1>
    </dataValidation>
    <dataValidation sqref="K18" type="list" allowBlank="1" errorStyle="stop" imeMode="noControl" operator="between" showDropDown="0" showErrorMessage="0" showInputMessage="0">
      <formula1>'Списки'!$A$2:$A$1002</formula1>
    </dataValidation>
    <dataValidation sqref="K19" type="list" allowBlank="1" errorStyle="stop" imeMode="noControl" operator="between" showDropDown="0" showErrorMessage="0" showInputMessage="0">
      <formula1>'Списки'!$A$2:$A$1002</formula1>
    </dataValidation>
    <dataValidation sqref="K20" type="list" allowBlank="1" errorStyle="stop" imeMode="noControl" operator="between" showDropDown="0" showErrorMessage="0" showInputMessage="0">
      <formula1>'Списки'!$A$2:$A$1002</formula1>
    </dataValidation>
    <dataValidation sqref="K22" type="list" allowBlank="1" errorStyle="stop" imeMode="noControl" operator="between" showDropDown="0" showErrorMessage="0" showInputMessage="0">
      <formula1>'Списки'!$A$2:$A$1002</formula1>
    </dataValidation>
    <dataValidation sqref="K23" type="list" allowBlank="1" errorStyle="stop" imeMode="noControl" operator="between" showDropDown="0" showErrorMessage="0" showInputMessage="0">
      <formula1>'Списки'!$A$2:$A$1002</formula1>
    </dataValidation>
    <dataValidation sqref="K24" type="list" allowBlank="1" errorStyle="stop" imeMode="noControl" operator="between" showDropDown="0" showErrorMessage="0" showInputMessage="0">
      <formula1>'Списки'!$A$2:$A$1002</formula1>
    </dataValidation>
    <dataValidation sqref="K26" type="list" allowBlank="1" errorStyle="stop" imeMode="noControl" operator="between" showDropDown="0" showErrorMessage="0" showInputMessage="0">
      <formula1>'Списки'!$A$2:$A$1002</formula1>
    </dataValidation>
    <dataValidation sqref="K27" type="list" allowBlank="1" errorStyle="stop" imeMode="noControl" operator="between" showDropDown="0" showErrorMessage="0" showInputMessage="0">
      <formula1>'Списки'!$A$2:$A$1002</formula1>
    </dataValidation>
    <dataValidation sqref="K29" type="list" allowBlank="1" errorStyle="stop" imeMode="noControl" operator="between" showDropDown="0" showErrorMessage="0" showInputMessage="0">
      <formula1>'Списки'!$A$2:$A$1002</formula1>
    </dataValidation>
    <dataValidation sqref="K30" type="list" allowBlank="1" errorStyle="stop" imeMode="noControl" operator="between" showDropDown="0" showErrorMessage="0" showInputMessage="0">
      <formula1>'Списки'!$A$2:$A$1002</formula1>
    </dataValidation>
    <dataValidation sqref="K31" type="list" allowBlank="1" errorStyle="stop" imeMode="noControl" operator="between" showDropDown="0" showErrorMessage="0" showInputMessage="0">
      <formula1>'Списки'!$A$2:$A$1002</formula1>
    </dataValidation>
    <dataValidation sqref="K32" type="list" allowBlank="1" errorStyle="stop" imeMode="noControl" operator="between" showDropDown="0" showErrorMessage="0" showInputMessage="0">
      <formula1>'Списки'!$A$2:$A$1002</formula1>
    </dataValidation>
    <dataValidation sqref="K33" type="list" allowBlank="1" errorStyle="stop" imeMode="noControl" operator="between" showDropDown="0" showErrorMessage="0" showInputMessage="0">
      <formula1>'Списки'!$A$2:$A$1002</formula1>
    </dataValidation>
    <dataValidation sqref="K34" type="list" allowBlank="1" errorStyle="stop" imeMode="noControl" operator="between" showDropDown="0" showErrorMessage="0" showInputMessage="0">
      <formula1>'Списки'!$A$2:$A$1002</formula1>
    </dataValidation>
    <dataValidation sqref="K35" type="list" allowBlank="1" errorStyle="stop" imeMode="noControl" operator="between" showDropDown="0" showErrorMessage="0" showInputMessage="0">
      <formula1>'Списки'!$A$2:$A$1002</formula1>
    </dataValidation>
    <dataValidation sqref="K36" type="list" allowBlank="1" errorStyle="stop" imeMode="noControl" operator="between" showDropDown="0" showErrorMessage="0" showInputMessage="0">
      <formula1>'Списки'!$A$2:$A$1002</formula1>
    </dataValidation>
    <dataValidation sqref="K38" type="list" allowBlank="1" errorStyle="stop" imeMode="noControl" operator="between" showDropDown="0" showErrorMessage="0" showInputMessage="0">
      <formula1>'Списки'!$A$2:$A$1002</formula1>
    </dataValidation>
    <dataValidation sqref="K39" type="list" allowBlank="1" errorStyle="stop" imeMode="noControl" operator="between" showDropDown="0" showErrorMessage="0" showInputMessage="0">
      <formula1>'Списки'!$A$2:$A$1002</formula1>
    </dataValidation>
    <dataValidation sqref="K40"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drawing r:id="rId1"/>
  <tableParts count="1">
    <tablePart r:id="rId2"/>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5D0082-00C8-49D9-AB39-005400D400A6}">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C80032-00DA-4FCE-81AA-006C009F0087}">
            <xm:f>1</xm:f>
            <x14:dxf>
              <font>
                <color indexed="65"/>
              </font>
              <fill>
                <patternFill patternType="solid">
                  <fgColor rgb="FF434343"/>
                  <bgColor rgb="FF434343"/>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2" operator="equal" id="{00970056-0010-4FA1-9022-007500F500B6}">
            <xm:f>1</xm:f>
            <x14:dxf>
              <font>
                <color indexed="65"/>
              </font>
              <fill>
                <patternFill patternType="solid">
                  <fgColor rgb="FF434343"/>
                  <bgColor rgb="FF434343"/>
                </patternFill>
              </fill>
              <border>
                <left style="none"/>
                <right style="none"/>
                <top style="none"/>
                <bottom style="none"/>
                <diagonal style="none"/>
              </border>
            </x14:dxf>
          </x14:cfRule>
          <xm:sqref>G10</xm:sqref>
        </x14:conditionalFormatting>
        <x14:conditionalFormatting xmlns:xm="http://schemas.microsoft.com/office/excel/2006/main">
          <x14:cfRule type="cellIs" priority="12" operator="equal" id="{00B00036-00D1-4909-94D0-009800590033}">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D900DC-00C4-4C52-B0AD-0042008A00A5}">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D800FA-0011-4722-B50D-00DF00480063}">
            <xm:f>1</xm:f>
            <x14:dxf>
              <font>
                <color indexed="65"/>
              </font>
              <fill>
                <patternFill patternType="solid">
                  <fgColor rgb="FF434343"/>
                  <bgColor rgb="FF434343"/>
                </patternFill>
              </fill>
              <border>
                <left style="none"/>
                <right style="none"/>
                <top style="none"/>
                <bottom style="none"/>
                <diagonal style="none"/>
              </border>
            </x14:dxf>
          </x14:cfRule>
          <xm:sqref>G11</xm:sqref>
        </x14:conditionalFormatting>
        <x14:conditionalFormatting xmlns:xm="http://schemas.microsoft.com/office/excel/2006/main">
          <x14:cfRule type="cellIs" priority="12" operator="equal" id="{00B2003F-0010-417F-BF57-00BA006F0007}">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4D0023-00C8-40A8-8934-009200D70069}">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8D007D-00A8-4E2A-AE79-00CC00650052}">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7500EB-00B9-4C6E-AED7-00BF005C00F0}">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200059-005C-4EB6-A27A-001D00A60028}">
            <xm:f>1</xm:f>
            <x14:dxf>
              <font>
                <color indexed="65"/>
              </font>
              <fill>
                <patternFill patternType="solid">
                  <fgColor rgb="FF434343"/>
                  <bgColor rgb="FF434343"/>
                </patternFill>
              </fill>
              <border>
                <left style="none"/>
                <right style="none"/>
                <top style="none"/>
                <bottom style="none"/>
                <diagonal style="none"/>
              </border>
            </x14:dxf>
          </x14:cfRule>
          <xm:sqref>G12</xm:sqref>
        </x14:conditionalFormatting>
        <x14:conditionalFormatting xmlns:xm="http://schemas.microsoft.com/office/excel/2006/main">
          <x14:cfRule type="cellIs" priority="12" operator="equal" id="{0007002A-00B6-40B4-A0C3-009300EC0034}">
            <xm:f>1</xm:f>
            <x14:dxf>
              <font>
                <color indexed="65"/>
              </font>
              <fill>
                <patternFill patternType="solid">
                  <fgColor rgb="FF434343"/>
                  <bgColor rgb="FF434343"/>
                </patternFill>
              </fill>
              <border>
                <left style="none"/>
                <right style="none"/>
                <top style="none"/>
                <bottom style="none"/>
                <diagonal style="none"/>
              </border>
            </x14:dxf>
          </x14:cfRule>
          <xm:sqref>F13</xm:sqref>
        </x14:conditionalFormatting>
        <x14:conditionalFormatting xmlns:xm="http://schemas.microsoft.com/office/excel/2006/main">
          <x14:cfRule type="cellIs" priority="12" operator="equal" id="{008E00D3-0029-449E-BF51-00AB00F6001B}">
            <xm:f>1</xm:f>
            <x14:dxf>
              <font>
                <color indexed="65"/>
              </font>
              <fill>
                <patternFill patternType="solid">
                  <fgColor rgb="FF434343"/>
                  <bgColor rgb="FF434343"/>
                </patternFill>
              </fill>
              <border>
                <left style="none"/>
                <right style="none"/>
                <top style="none"/>
                <bottom style="none"/>
                <diagonal style="none"/>
              </border>
            </x14:dxf>
          </x14:cfRule>
          <xm:sqref>F13</xm:sqref>
        </x14:conditionalFormatting>
        <x14:conditionalFormatting xmlns:xm="http://schemas.microsoft.com/office/excel/2006/main">
          <x14:cfRule type="cellIs" priority="12" operator="equal" id="{00730068-008D-444B-95E7-00A100920085}">
            <xm:f>1</xm:f>
            <x14:dxf>
              <font>
                <color indexed="65"/>
              </font>
              <fill>
                <patternFill patternType="solid">
                  <fgColor rgb="FF434343"/>
                  <bgColor rgb="FF434343"/>
                </patternFill>
              </fill>
              <border>
                <left style="none"/>
                <right style="none"/>
                <top style="none"/>
                <bottom style="none"/>
                <diagonal style="none"/>
              </border>
            </x14:dxf>
          </x14:cfRule>
          <xm:sqref>F13</xm:sqref>
        </x14:conditionalFormatting>
        <x14:conditionalFormatting xmlns:xm="http://schemas.microsoft.com/office/excel/2006/main">
          <x14:cfRule type="cellIs" priority="12" operator="equal" id="{00160009-0073-43E2-B083-001A00850033}">
            <xm:f>1</xm:f>
            <x14:dxf>
              <font>
                <color indexed="65"/>
              </font>
              <fill>
                <patternFill patternType="solid">
                  <fgColor rgb="FF434343"/>
                  <bgColor rgb="FF434343"/>
                </patternFill>
              </fill>
              <border>
                <left style="none"/>
                <right style="none"/>
                <top style="none"/>
                <bottom style="none"/>
                <diagonal style="none"/>
              </border>
            </x14:dxf>
          </x14:cfRule>
          <xm:sqref>F13</xm:sqref>
        </x14:conditionalFormatting>
        <x14:conditionalFormatting xmlns:xm="http://schemas.microsoft.com/office/excel/2006/main">
          <x14:cfRule type="cellIs" priority="12" operator="equal" id="{006E001B-001C-4352-B843-00F2009C005F}">
            <xm:f>1</xm:f>
            <x14:dxf>
              <font>
                <color indexed="65"/>
              </font>
              <fill>
                <patternFill patternType="solid">
                  <fgColor rgb="FF434343"/>
                  <bgColor rgb="FF434343"/>
                </patternFill>
              </fill>
              <border>
                <left style="none"/>
                <right style="none"/>
                <top style="none"/>
                <bottom style="none"/>
                <diagonal style="none"/>
              </border>
            </x14:dxf>
          </x14:cfRule>
          <xm:sqref>F13</xm:sqref>
        </x14:conditionalFormatting>
        <x14:conditionalFormatting xmlns:xm="http://schemas.microsoft.com/office/excel/2006/main">
          <x14:cfRule type="cellIs" priority="12" operator="equal" id="{0075003F-0086-43EF-B80B-00B300C60012}">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A000D6-00D1-456D-824D-006800E00018}">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C3004E-0093-4A64-BE77-008A00F00056}">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7000F0-00F2-425D-B574-00D700410030}">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43001D-005F-482A-A7F2-002000A400B9}">
            <xm:f>1</xm:f>
            <x14:dxf>
              <font>
                <color indexed="65"/>
              </font>
              <fill>
                <patternFill patternType="solid">
                  <fgColor rgb="FF434343"/>
                  <bgColor rgb="FF434343"/>
                </patternFill>
              </fill>
              <border>
                <left style="none"/>
                <right style="none"/>
                <top style="none"/>
                <bottom style="none"/>
                <diagonal style="none"/>
              </border>
            </x14:dxf>
          </x14:cfRule>
          <xm:sqref>G13</xm:sqref>
        </x14:conditionalFormatting>
        <x14:conditionalFormatting xmlns:xm="http://schemas.microsoft.com/office/excel/2006/main">
          <x14:cfRule type="cellIs" priority="12" operator="equal" id="{00AD004E-007D-4C57-AF11-00A600860040}">
            <xm:f>1</xm:f>
            <x14:dxf>
              <font>
                <color indexed="65"/>
              </font>
              <fill>
                <patternFill patternType="solid">
                  <fgColor rgb="FF434343"/>
                  <bgColor rgb="FF434343"/>
                </patternFill>
              </fill>
              <border>
                <left style="none"/>
                <right style="none"/>
                <top style="none"/>
                <bottom style="none"/>
                <diagonal style="none"/>
              </border>
            </x14:dxf>
          </x14:cfRule>
          <xm:sqref>G16:G17</xm:sqref>
        </x14:conditionalFormatting>
        <x14:conditionalFormatting xmlns:xm="http://schemas.microsoft.com/office/excel/2006/main">
          <x14:cfRule type="cellIs" priority="12" operator="equal" id="{009B0095-0034-486B-ADB5-00E600D8006D}">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180043-000E-445F-86DF-001E006C0075}">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030020-00DE-49C3-98EC-00C0006300B2}">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B10068-00FE-4B43-9EBE-00B000C60064}">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F800DD-0017-4183-9E7F-0082004E00D6}">
            <xm:f>1</xm:f>
            <x14:dxf>
              <font>
                <color indexed="65"/>
              </font>
              <fill>
                <patternFill patternType="solid">
                  <fgColor rgb="FF434343"/>
                  <bgColor rgb="FF434343"/>
                </patternFill>
              </fill>
              <border>
                <left style="none"/>
                <right style="none"/>
                <top style="none"/>
                <bottom style="none"/>
                <diagonal style="none"/>
              </border>
            </x14:dxf>
          </x14:cfRule>
          <xm:sqref>G16</xm:sqref>
        </x14:conditionalFormatting>
        <x14:conditionalFormatting xmlns:xm="http://schemas.microsoft.com/office/excel/2006/main">
          <x14:cfRule type="cellIs" priority="12" operator="equal" id="{00BC00FB-000E-490A-91E6-00CB00FB0084}">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FD0038-00B9-4D99-95B0-009900BB0072}">
            <xm:f>1</xm:f>
            <x14:dxf>
              <font>
                <color indexed="65"/>
              </font>
              <fill>
                <patternFill patternType="solid">
                  <fgColor rgb="FF434343"/>
                  <bgColor rgb="FF434343"/>
                </patternFill>
              </fill>
              <border>
                <left style="none"/>
                <right style="none"/>
                <top style="none"/>
                <bottom style="none"/>
                <diagonal style="none"/>
              </border>
            </x14:dxf>
          </x14:cfRule>
          <xm:sqref>G20</xm:sqref>
        </x14:conditionalFormatting>
        <x14:conditionalFormatting xmlns:xm="http://schemas.microsoft.com/office/excel/2006/main">
          <x14:cfRule type="cellIs" priority="12" operator="equal" id="{00BD0074-0021-4AE7-AEA1-00B800E80080}">
            <xm:f>1</xm:f>
            <x14:dxf>
              <font>
                <color indexed="65"/>
              </font>
              <fill>
                <patternFill patternType="solid">
                  <fgColor rgb="FF434343"/>
                  <bgColor rgb="FF434343"/>
                </patternFill>
              </fill>
              <border>
                <left style="none"/>
                <right style="none"/>
                <top style="none"/>
                <bottom style="none"/>
                <diagonal style="none"/>
              </border>
            </x14:dxf>
          </x14:cfRule>
          <xm:sqref>G31:G34</xm:sqref>
        </x14:conditionalFormatting>
        <x14:conditionalFormatting xmlns:xm="http://schemas.microsoft.com/office/excel/2006/main">
          <x14:cfRule type="cellIs" priority="12" operator="equal" id="{009200EB-00DD-4A0E-B095-00FF00F7006F}">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37009F-0070-49C5-A278-007500B600D8}">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7200C3-00A4-4DF2-9FC4-006C0038002C}">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0C0031-00AA-4D9C-A00B-0035007B008C}">
            <xm:f>1</xm:f>
            <x14:dxf>
              <font>
                <color indexed="65"/>
              </font>
              <fill>
                <patternFill patternType="solid">
                  <fgColor rgb="FF434343"/>
                  <bgColor rgb="FF434343"/>
                </patternFill>
              </fill>
              <border>
                <left style="none"/>
                <right style="none"/>
                <top style="none"/>
                <bottom style="none"/>
                <diagonal style="none"/>
              </border>
            </x14:dxf>
          </x14:cfRule>
          <xm:sqref>G39</xm:sqref>
        </x14:conditionalFormatting>
        <x14:conditionalFormatting xmlns:xm="http://schemas.microsoft.com/office/excel/2006/main">
          <x14:cfRule type="cellIs" priority="12" operator="equal" id="{00E60042-00E9-4C0D-BA59-00FE003000A1}">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54009C-0067-4C28-84A7-00C800B700A0}">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380004-00DC-46AC-B995-0019000800A0}">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840000-00DD-42E3-BDE7-00AC00390058}">
            <xm:f>1</xm:f>
            <x14:dxf>
              <font>
                <color indexed="65"/>
              </font>
              <fill>
                <patternFill patternType="solid">
                  <fgColor rgb="FF434343"/>
                  <bgColor rgb="FF434343"/>
                </patternFill>
              </fill>
              <border>
                <left style="none"/>
                <right style="none"/>
                <top style="none"/>
                <bottom style="none"/>
                <diagonal style="none"/>
              </border>
            </x14:dxf>
          </x14:cfRule>
          <xm:sqref>G40</xm:sqref>
        </x14:conditionalFormatting>
        <x14:conditionalFormatting xmlns:xm="http://schemas.microsoft.com/office/excel/2006/main">
          <x14:cfRule type="cellIs" priority="12" operator="equal" id="{00880001-0076-49E8-838A-003400FF000D}">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D100A9-0089-4731-808A-00ED00C9002D}">
            <xm:f>1</xm:f>
            <x14:dxf>
              <font>
                <color indexed="65"/>
              </font>
              <fill>
                <patternFill patternType="solid">
                  <fgColor rgb="FF434343"/>
                  <bgColor rgb="FF434343"/>
                </patternFill>
              </fill>
              <border>
                <left style="none"/>
                <right style="none"/>
                <top style="none"/>
                <bottom style="none"/>
                <diagonal style="none"/>
              </border>
            </x14:dxf>
          </x14:cfRule>
          <xm:sqref>G36</xm:sqref>
        </x14:conditionalFormatting>
        <x14:conditionalFormatting xmlns:xm="http://schemas.microsoft.com/office/excel/2006/main">
          <x14:cfRule type="cellIs" priority="12" operator="equal" id="{00F70076-0067-4F9F-8613-006300C30091}">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0C0008-00EC-42FF-A9DD-00EC002200A0}">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E0005C-0028-41B2-94A5-0027003C00EB}">
            <xm:f>1</xm:f>
            <x14:dxf>
              <font>
                <color indexed="65"/>
              </font>
              <fill>
                <patternFill patternType="solid">
                  <fgColor rgb="FF434343"/>
                  <bgColor rgb="FF434343"/>
                </patternFill>
              </fill>
              <border>
                <left style="none"/>
                <right style="none"/>
                <top style="none"/>
                <bottom style="none"/>
                <diagonal style="none"/>
              </border>
            </x14:dxf>
          </x14:cfRule>
          <xm:sqref>G38</xm:sqref>
        </x14:conditionalFormatting>
        <x14:conditionalFormatting xmlns:xm="http://schemas.microsoft.com/office/excel/2006/main">
          <x14:cfRule type="cellIs" priority="12" operator="equal" id="{006500F4-00DF-4AD3-9686-0035004A00F2}">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5E0039-0018-45BE-A448-00A2005700A2}">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FD0046-00EB-4F11-A94A-00E20025003A}">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8800BA-002D-4B96-AAFF-00D1006D0027}">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7000B0-009F-47CE-B6FF-00AB00EF0077}">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A50012-00EB-4C6B-893F-00B2005200F6}">
            <xm:f>1</xm:f>
            <x14:dxf>
              <font>
                <color indexed="65"/>
              </font>
              <fill>
                <patternFill patternType="solid">
                  <fgColor rgb="FF434343"/>
                  <bgColor rgb="FF434343"/>
                </patternFill>
              </fill>
              <border>
                <left style="none"/>
                <right style="none"/>
                <top style="none"/>
                <bottom style="none"/>
                <diagonal style="none"/>
              </border>
            </x14:dxf>
          </x14:cfRule>
          <xm:sqref>G14</xm:sqref>
        </x14:conditionalFormatting>
        <x14:conditionalFormatting xmlns:xm="http://schemas.microsoft.com/office/excel/2006/main">
          <x14:cfRule type="cellIs" priority="12" operator="equal" id="{0007001E-0025-44E0-BC35-00DF00F50010}">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9400B0-009B-4F1D-80EA-00E100EF0092}">
            <xm:f>1</xm:f>
            <x14:dxf>
              <font>
                <color indexed="65"/>
              </font>
              <fill>
                <patternFill patternType="solid">
                  <fgColor rgb="FF434343"/>
                  <bgColor rgb="FF434343"/>
                </patternFill>
              </fill>
              <border>
                <left style="none"/>
                <right style="none"/>
                <top style="none"/>
                <bottom style="none"/>
                <diagonal style="none"/>
              </border>
            </x14:dxf>
          </x14:cfRule>
          <xm:sqref>G15</xm:sqref>
        </x14:conditionalFormatting>
        <x14:conditionalFormatting xmlns:xm="http://schemas.microsoft.com/office/excel/2006/main">
          <x14:cfRule type="cellIs" priority="12" operator="equal" id="{00F000CA-008F-42FA-BC69-00DF005B008B}">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7700F2-00B7-4867-8638-00A4007C00E2}">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890093-00B7-43F6-8C30-009800D100AC}">
            <xm:f>1</xm:f>
            <x14:dxf>
              <font>
                <color indexed="65"/>
              </font>
              <fill>
                <patternFill patternType="solid">
                  <fgColor rgb="FF434343"/>
                  <bgColor rgb="FF434343"/>
                </patternFill>
              </fill>
              <border>
                <left style="none"/>
                <right style="none"/>
                <top style="none"/>
                <bottom style="none"/>
                <diagonal style="none"/>
              </border>
            </x14:dxf>
          </x14:cfRule>
          <xm:sqref>G18</xm:sqref>
        </x14:conditionalFormatting>
        <x14:conditionalFormatting xmlns:xm="http://schemas.microsoft.com/office/excel/2006/main">
          <x14:cfRule type="cellIs" priority="12" operator="equal" id="{009B0058-0062-4E10-A9FC-00B1007500A6}">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A900A8-00BF-49C7-807F-00F5003700BD}">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B00019-00E8-4A04-8877-00F6004D003B}">
            <xm:f>1</xm:f>
            <x14:dxf>
              <font>
                <color indexed="65"/>
              </font>
              <fill>
                <patternFill patternType="solid">
                  <fgColor rgb="FF434343"/>
                  <bgColor rgb="FF434343"/>
                </patternFill>
              </fill>
              <border>
                <left style="none"/>
                <right style="none"/>
                <top style="none"/>
                <bottom style="none"/>
                <diagonal style="none"/>
              </border>
            </x14:dxf>
          </x14:cfRule>
          <xm:sqref>G19</xm:sqref>
        </x14:conditionalFormatting>
        <x14:conditionalFormatting xmlns:xm="http://schemas.microsoft.com/office/excel/2006/main">
          <x14:cfRule type="cellIs" priority="12" operator="equal" id="{000F0039-00CF-4368-8CEC-003C00B100BA}">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0A00F0-002A-4F4D-B8B7-00D200EB0044}">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DF00D2-006B-4CA4-9E39-00C200E50062}">
            <xm:f>1</xm:f>
            <x14:dxf>
              <font>
                <color indexed="65"/>
              </font>
              <fill>
                <patternFill patternType="solid">
                  <fgColor rgb="FF434343"/>
                  <bgColor rgb="FF434343"/>
                </patternFill>
              </fill>
              <border>
                <left style="none"/>
                <right style="none"/>
                <top style="none"/>
                <bottom style="none"/>
                <diagonal style="none"/>
              </border>
            </x14:dxf>
          </x14:cfRule>
          <xm:sqref>G21</xm:sqref>
        </x14:conditionalFormatting>
        <x14:conditionalFormatting xmlns:xm="http://schemas.microsoft.com/office/excel/2006/main">
          <x14:cfRule type="cellIs" priority="12" operator="equal" id="{006A006C-009A-49B0-A68C-008100C800B8}">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BC00C3-0054-4B77-BF34-001B00A8004C}">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220097-0001-4BC0-8006-00110096003F}">
            <xm:f>1</xm:f>
            <x14:dxf>
              <font>
                <color indexed="65"/>
              </font>
              <fill>
                <patternFill patternType="solid">
                  <fgColor rgb="FF434343"/>
                  <bgColor rgb="FF434343"/>
                </patternFill>
              </fill>
              <border>
                <left style="none"/>
                <right style="none"/>
                <top style="none"/>
                <bottom style="none"/>
                <diagonal style="none"/>
              </border>
            </x14:dxf>
          </x14:cfRule>
          <xm:sqref>G22</xm:sqref>
        </x14:conditionalFormatting>
        <x14:conditionalFormatting xmlns:xm="http://schemas.microsoft.com/office/excel/2006/main">
          <x14:cfRule type="cellIs" priority="12" operator="equal" id="{007C006B-001D-42C4-BE0E-004B005900E7}">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D30000-00A4-4987-8C22-003800EC00E5}">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AF0080-004B-4C70-9E0F-0087001B004C}">
            <xm:f>1</xm:f>
            <x14:dxf>
              <font>
                <color indexed="65"/>
              </font>
              <fill>
                <patternFill patternType="solid">
                  <fgColor rgb="FF434343"/>
                  <bgColor rgb="FF434343"/>
                </patternFill>
              </fill>
              <border>
                <left style="none"/>
                <right style="none"/>
                <top style="none"/>
                <bottom style="none"/>
                <diagonal style="none"/>
              </border>
            </x14:dxf>
          </x14:cfRule>
          <xm:sqref>G23</xm:sqref>
        </x14:conditionalFormatting>
        <x14:conditionalFormatting xmlns:xm="http://schemas.microsoft.com/office/excel/2006/main">
          <x14:cfRule type="cellIs" priority="12" operator="equal" id="{007900C4-00D3-4992-80E0-003C009100E1}">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12006D-0070-4E2D-812F-0005000F002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9700B6-00A9-434A-869F-00A800A6005C}">
            <xm:f>1</xm:f>
            <x14:dxf>
              <font>
                <color indexed="65"/>
              </font>
              <fill>
                <patternFill patternType="solid">
                  <fgColor rgb="FF434343"/>
                  <bgColor rgb="FF434343"/>
                </patternFill>
              </fill>
              <border>
                <left style="none"/>
                <right style="none"/>
                <top style="none"/>
                <bottom style="none"/>
                <diagonal style="none"/>
              </border>
            </x14:dxf>
          </x14:cfRule>
          <xm:sqref>G24</xm:sqref>
        </x14:conditionalFormatting>
        <x14:conditionalFormatting xmlns:xm="http://schemas.microsoft.com/office/excel/2006/main">
          <x14:cfRule type="cellIs" priority="12" operator="equal" id="{006A00E4-00DB-4E89-93D7-005B003E00C4}">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1F0078-00CF-45F3-BA7B-000B0020006C}">
            <xm:f>1</xm:f>
            <x14:dxf>
              <font>
                <color indexed="65"/>
              </font>
              <fill>
                <patternFill patternType="solid">
                  <fgColor rgb="FF434343"/>
                  <bgColor rgb="FF434343"/>
                </patternFill>
              </fill>
              <border>
                <left style="none"/>
                <right style="none"/>
                <top style="none"/>
                <bottom style="none"/>
                <diagonal style="none"/>
              </border>
            </x14:dxf>
          </x14:cfRule>
          <xm:sqref>G25</xm:sqref>
        </x14:conditionalFormatting>
        <x14:conditionalFormatting xmlns:xm="http://schemas.microsoft.com/office/excel/2006/main">
          <x14:cfRule type="cellIs" priority="12" operator="equal" id="{0049001E-007E-4BED-A874-0010007D00DF}">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340005-00E3-4A70-993D-002D00C70024}">
            <xm:f>1</xm:f>
            <x14:dxf>
              <font>
                <color indexed="65"/>
              </font>
              <fill>
                <patternFill patternType="solid">
                  <fgColor rgb="FF434343"/>
                  <bgColor rgb="FF434343"/>
                </patternFill>
              </fill>
              <border>
                <left style="none"/>
                <right style="none"/>
                <top style="none"/>
                <bottom style="none"/>
                <diagonal style="none"/>
              </border>
            </x14:dxf>
          </x14:cfRule>
          <xm:sqref>G26</xm:sqref>
        </x14:conditionalFormatting>
        <x14:conditionalFormatting xmlns:xm="http://schemas.microsoft.com/office/excel/2006/main">
          <x14:cfRule type="cellIs" priority="12" operator="equal" id="{00A70014-004D-4B3B-871D-006900600021}">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CE007F-001E-4AEF-B72E-00A60020006D}">
            <xm:f>1</xm:f>
            <x14:dxf>
              <font>
                <color indexed="65"/>
              </font>
              <fill>
                <patternFill patternType="solid">
                  <fgColor rgb="FF434343"/>
                  <bgColor rgb="FF434343"/>
                </patternFill>
              </fill>
              <border>
                <left style="none"/>
                <right style="none"/>
                <top style="none"/>
                <bottom style="none"/>
                <diagonal style="none"/>
              </border>
            </x14:dxf>
          </x14:cfRule>
          <xm:sqref>G28</xm:sqref>
        </x14:conditionalFormatting>
        <x14:conditionalFormatting xmlns:xm="http://schemas.microsoft.com/office/excel/2006/main">
          <x14:cfRule type="cellIs" priority="12" operator="equal" id="{003200D1-00F9-440E-AC45-00DA0090009B}">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030064-00A6-49E2-ADDD-00A000FE00C0}">
            <xm:f>1</xm:f>
            <x14:dxf>
              <font>
                <color indexed="65"/>
              </font>
              <fill>
                <patternFill patternType="solid">
                  <fgColor rgb="FF434343"/>
                  <bgColor rgb="FF434343"/>
                </patternFill>
              </fill>
              <border>
                <left style="none"/>
                <right style="none"/>
                <top style="none"/>
                <bottom style="none"/>
                <diagonal style="none"/>
              </border>
            </x14:dxf>
          </x14:cfRule>
          <xm:sqref>G29</xm:sqref>
        </x14:conditionalFormatting>
        <x14:conditionalFormatting xmlns:xm="http://schemas.microsoft.com/office/excel/2006/main">
          <x14:cfRule type="cellIs" priority="12" operator="equal" id="{008700E9-00C2-4F1A-8E20-00AE00CD0006}">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4800A0-0067-41AD-9B7C-00E7008F00E2}">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340037-00A2-4474-A8A7-00D0007B00F7}">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840086-00C8-4F7D-89DF-006400D700A0}">
            <xm:f>1</xm:f>
            <x14:dxf>
              <font>
                <color indexed="65"/>
              </font>
              <fill>
                <patternFill patternType="solid">
                  <fgColor rgb="FF434343"/>
                  <bgColor rgb="FF434343"/>
                </patternFill>
              </fill>
              <border>
                <left style="none"/>
                <right style="none"/>
                <top style="none"/>
                <bottom style="none"/>
                <diagonal style="none"/>
              </border>
            </x14:dxf>
          </x14:cfRule>
          <xm:sqref>G27</xm:sqref>
        </x14:conditionalFormatting>
        <x14:conditionalFormatting xmlns:xm="http://schemas.microsoft.com/office/excel/2006/main">
          <x14:cfRule type="cellIs" priority="12" operator="equal" id="{00D90038-00AF-4FF6-9CFA-00C600340096}">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7D0035-004B-4386-963C-00AB001F003F}">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48006E-00B9-4EA7-9F6E-0082000500C6}">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310092-0050-4D9B-884B-00CA00D20091}">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2" operator="equal" id="{00470054-0019-4D08-81CD-00E100580084}">
            <xm:f>1</xm:f>
            <x14:dxf>
              <font>
                <color indexed="65"/>
              </font>
              <fill>
                <patternFill patternType="solid">
                  <fgColor rgb="FF434343"/>
                  <bgColor rgb="FF434343"/>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11003D-0068-404A-80CA-003300FF0039}">
            <xm:f>0.5</xm:f>
            <x14:dxf>
              <font>
                <color indexed="65"/>
              </font>
              <fill>
                <patternFill patternType="solid">
                  <fgColor rgb="FF999999"/>
                  <bgColor rgb="FF999999"/>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1" operator="equal" id="{000A005D-00BA-4079-92E2-004B00BF006E}">
            <xm:f>0.5</xm:f>
            <x14:dxf>
              <font>
                <color indexed="65"/>
              </font>
              <fill>
                <patternFill patternType="solid">
                  <fgColor rgb="FF999999"/>
                  <bgColor rgb="FF999999"/>
                </patternFill>
              </fill>
              <border>
                <left style="none"/>
                <right style="none"/>
                <top style="none"/>
                <bottom style="none"/>
                <diagonal style="none"/>
              </border>
            </x14:dxf>
          </x14:cfRule>
          <xm:sqref>G10</xm:sqref>
        </x14:conditionalFormatting>
        <x14:conditionalFormatting xmlns:xm="http://schemas.microsoft.com/office/excel/2006/main">
          <x14:cfRule type="cellIs" priority="11" operator="equal" id="{00FD0058-00AB-4F78-8D18-00180028008C}">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8C0052-00CC-4053-A95F-0078003A0003}">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5C0026-0089-41EE-9AB8-004C008600CB}">
            <xm:f>0.5</xm:f>
            <x14:dxf>
              <font>
                <color indexed="65"/>
              </font>
              <fill>
                <patternFill patternType="solid">
                  <fgColor rgb="FF999999"/>
                  <bgColor rgb="FF999999"/>
                </patternFill>
              </fill>
              <border>
                <left style="none"/>
                <right style="none"/>
                <top style="none"/>
                <bottom style="none"/>
                <diagonal style="none"/>
              </border>
            </x14:dxf>
          </x14:cfRule>
          <xm:sqref>G11</xm:sqref>
        </x14:conditionalFormatting>
        <x14:conditionalFormatting xmlns:xm="http://schemas.microsoft.com/office/excel/2006/main">
          <x14:cfRule type="cellIs" priority="11" operator="equal" id="{00B800CB-00CF-482C-913F-007200720048}">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92006D-0038-488F-A4A1-00E000E400F7}">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7C0052-00F0-4FB1-B13B-009E00E50072}">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7000C1-00B8-4627-95C0-0091009E0076}">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FA000E-00FD-4D03-BDAE-00310033002A}">
            <xm:f>0.5</xm:f>
            <x14:dxf>
              <font>
                <color indexed="65"/>
              </font>
              <fill>
                <patternFill patternType="solid">
                  <fgColor rgb="FF999999"/>
                  <bgColor rgb="FF999999"/>
                </patternFill>
              </fill>
              <border>
                <left style="none"/>
                <right style="none"/>
                <top style="none"/>
                <bottom style="none"/>
                <diagonal style="none"/>
              </border>
            </x14:dxf>
          </x14:cfRule>
          <xm:sqref>G12</xm:sqref>
        </x14:conditionalFormatting>
        <x14:conditionalFormatting xmlns:xm="http://schemas.microsoft.com/office/excel/2006/main">
          <x14:cfRule type="cellIs" priority="11" operator="equal" id="{00990002-00D7-4A27-A6FA-006A00EE00E1}">
            <xm:f>0.5</xm:f>
            <x14:dxf>
              <font>
                <color indexed="65"/>
              </font>
              <fill>
                <patternFill patternType="solid">
                  <fgColor rgb="FF999999"/>
                  <bgColor rgb="FF999999"/>
                </patternFill>
              </fill>
              <border>
                <left style="none"/>
                <right style="none"/>
                <top style="none"/>
                <bottom style="none"/>
                <diagonal style="none"/>
              </border>
            </x14:dxf>
          </x14:cfRule>
          <xm:sqref>F13</xm:sqref>
        </x14:conditionalFormatting>
        <x14:conditionalFormatting xmlns:xm="http://schemas.microsoft.com/office/excel/2006/main">
          <x14:cfRule type="cellIs" priority="11" operator="equal" id="{000700E9-00B2-4A91-9D19-005F00A000BC}">
            <xm:f>0.5</xm:f>
            <x14:dxf>
              <font>
                <color indexed="65"/>
              </font>
              <fill>
                <patternFill patternType="solid">
                  <fgColor rgb="FF999999"/>
                  <bgColor rgb="FF999999"/>
                </patternFill>
              </fill>
              <border>
                <left style="none"/>
                <right style="none"/>
                <top style="none"/>
                <bottom style="none"/>
                <diagonal style="none"/>
              </border>
            </x14:dxf>
          </x14:cfRule>
          <xm:sqref>F13</xm:sqref>
        </x14:conditionalFormatting>
        <x14:conditionalFormatting xmlns:xm="http://schemas.microsoft.com/office/excel/2006/main">
          <x14:cfRule type="cellIs" priority="11" operator="equal" id="{005D00E8-002E-4133-AB83-006C007B0050}">
            <xm:f>0.5</xm:f>
            <x14:dxf>
              <font>
                <color indexed="65"/>
              </font>
              <fill>
                <patternFill patternType="solid">
                  <fgColor rgb="FF999999"/>
                  <bgColor rgb="FF999999"/>
                </patternFill>
              </fill>
              <border>
                <left style="none"/>
                <right style="none"/>
                <top style="none"/>
                <bottom style="none"/>
                <diagonal style="none"/>
              </border>
            </x14:dxf>
          </x14:cfRule>
          <xm:sqref>F13</xm:sqref>
        </x14:conditionalFormatting>
        <x14:conditionalFormatting xmlns:xm="http://schemas.microsoft.com/office/excel/2006/main">
          <x14:cfRule type="cellIs" priority="11" operator="equal" id="{00F7005F-00C1-4616-A138-00B300190061}">
            <xm:f>0.5</xm:f>
            <x14:dxf>
              <font>
                <color indexed="65"/>
              </font>
              <fill>
                <patternFill patternType="solid">
                  <fgColor rgb="FF999999"/>
                  <bgColor rgb="FF999999"/>
                </patternFill>
              </fill>
              <border>
                <left style="none"/>
                <right style="none"/>
                <top style="none"/>
                <bottom style="none"/>
                <diagonal style="none"/>
              </border>
            </x14:dxf>
          </x14:cfRule>
          <xm:sqref>F13</xm:sqref>
        </x14:conditionalFormatting>
        <x14:conditionalFormatting xmlns:xm="http://schemas.microsoft.com/office/excel/2006/main">
          <x14:cfRule type="cellIs" priority="11" operator="equal" id="{005D0070-006A-45A1-A106-006700C900B0}">
            <xm:f>0.5</xm:f>
            <x14:dxf>
              <font>
                <color indexed="65"/>
              </font>
              <fill>
                <patternFill patternType="solid">
                  <fgColor rgb="FF999999"/>
                  <bgColor rgb="FF999999"/>
                </patternFill>
              </fill>
              <border>
                <left style="none"/>
                <right style="none"/>
                <top style="none"/>
                <bottom style="none"/>
                <diagonal style="none"/>
              </border>
            </x14:dxf>
          </x14:cfRule>
          <xm:sqref>F13</xm:sqref>
        </x14:conditionalFormatting>
        <x14:conditionalFormatting xmlns:xm="http://schemas.microsoft.com/office/excel/2006/main">
          <x14:cfRule type="cellIs" priority="11" operator="equal" id="{00D200A3-00B4-4F82-9CBB-00CB00D0000A}">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9F00BF-0032-4B3D-924A-004A000F002F}">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E4005A-0062-4C34-BD68-00030072004C}">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36002A-002B-4C2B-8507-00BB00C1002C}">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D90050-0074-49AA-BF1F-00D100F500FB}">
            <xm:f>0.5</xm:f>
            <x14:dxf>
              <font>
                <color indexed="65"/>
              </font>
              <fill>
                <patternFill patternType="solid">
                  <fgColor rgb="FF999999"/>
                  <bgColor rgb="FF999999"/>
                </patternFill>
              </fill>
              <border>
                <left style="none"/>
                <right style="none"/>
                <top style="none"/>
                <bottom style="none"/>
                <diagonal style="none"/>
              </border>
            </x14:dxf>
          </x14:cfRule>
          <xm:sqref>G13</xm:sqref>
        </x14:conditionalFormatting>
        <x14:conditionalFormatting xmlns:xm="http://schemas.microsoft.com/office/excel/2006/main">
          <x14:cfRule type="cellIs" priority="11" operator="equal" id="{00190060-00FB-48CD-809C-003C009A0084}">
            <xm:f>0.5</xm:f>
            <x14:dxf>
              <font>
                <color indexed="65"/>
              </font>
              <fill>
                <patternFill patternType="solid">
                  <fgColor rgb="FF999999"/>
                  <bgColor rgb="FF999999"/>
                </patternFill>
              </fill>
              <border>
                <left style="none"/>
                <right style="none"/>
                <top style="none"/>
                <bottom style="none"/>
                <diagonal style="none"/>
              </border>
            </x14:dxf>
          </x14:cfRule>
          <xm:sqref>G16:G17</xm:sqref>
        </x14:conditionalFormatting>
        <x14:conditionalFormatting xmlns:xm="http://schemas.microsoft.com/office/excel/2006/main">
          <x14:cfRule type="cellIs" priority="11" operator="equal" id="{00F20086-00D5-4EC6-A0CC-007B0064006E}">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6800F8-00EA-416C-8842-00BF00410097}">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C20063-0035-473E-BCA1-00E500CA00DF}">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0800B6-00E4-409A-BE77-0084009F00D0}">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9E0001-0030-4D07-A485-00AA00310048}">
            <xm:f>0.5</xm:f>
            <x14:dxf>
              <font>
                <color indexed="65"/>
              </font>
              <fill>
                <patternFill patternType="solid">
                  <fgColor rgb="FF999999"/>
                  <bgColor rgb="FF999999"/>
                </patternFill>
              </fill>
              <border>
                <left style="none"/>
                <right style="none"/>
                <top style="none"/>
                <bottom style="none"/>
                <diagonal style="none"/>
              </border>
            </x14:dxf>
          </x14:cfRule>
          <xm:sqref>G16</xm:sqref>
        </x14:conditionalFormatting>
        <x14:conditionalFormatting xmlns:xm="http://schemas.microsoft.com/office/excel/2006/main">
          <x14:cfRule type="cellIs" priority="11" operator="equal" id="{008A0046-0059-4DAB-9CB9-006000C10071}">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310024-0077-4661-8B3A-0014002B0023}">
            <xm:f>0.5</xm:f>
            <x14:dxf>
              <font>
                <color indexed="65"/>
              </font>
              <fill>
                <patternFill patternType="solid">
                  <fgColor rgb="FF999999"/>
                  <bgColor rgb="FF999999"/>
                </patternFill>
              </fill>
              <border>
                <left style="none"/>
                <right style="none"/>
                <top style="none"/>
                <bottom style="none"/>
                <diagonal style="none"/>
              </border>
            </x14:dxf>
          </x14:cfRule>
          <xm:sqref>G20</xm:sqref>
        </x14:conditionalFormatting>
        <x14:conditionalFormatting xmlns:xm="http://schemas.microsoft.com/office/excel/2006/main">
          <x14:cfRule type="cellIs" priority="11" operator="equal" id="{00D500B9-0084-468C-AAA1-00CE00A80016}">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05005A-00E5-4194-8795-00E4006300B5}">
            <xm:f>0.5</xm:f>
            <x14:dxf>
              <font>
                <color indexed="65"/>
              </font>
              <fill>
                <patternFill patternType="solid">
                  <fgColor rgb="FF999999"/>
                  <bgColor rgb="FF999999"/>
                </patternFill>
              </fill>
              <border>
                <left style="none"/>
                <right style="none"/>
                <top style="none"/>
                <bottom style="none"/>
                <diagonal style="none"/>
              </border>
            </x14:dxf>
          </x14:cfRule>
          <xm:sqref>G31:G34</xm:sqref>
        </x14:conditionalFormatting>
        <x14:conditionalFormatting xmlns:xm="http://schemas.microsoft.com/office/excel/2006/main">
          <x14:cfRule type="cellIs" priority="11" operator="equal" id="{003700DC-0029-4C14-8B82-00E300BB00A6}">
            <xm:f>0.5</xm:f>
            <x14:dxf>
              <font>
                <color indexed="65"/>
              </font>
              <fill>
                <patternFill patternType="solid">
                  <fgColor rgb="FF999999"/>
                  <bgColor rgb="FF999999"/>
                </patternFill>
              </fill>
              <border>
                <left style="none"/>
                <right style="none"/>
                <top style="none"/>
                <bottom style="none"/>
                <diagonal style="none"/>
              </border>
            </x14:dxf>
          </x14:cfRule>
          <xm:sqref>G34</xm:sqref>
        </x14:conditionalFormatting>
        <x14:conditionalFormatting xmlns:xm="http://schemas.microsoft.com/office/excel/2006/main">
          <x14:cfRule type="cellIs" priority="11" operator="equal" id="{007D00E7-00BC-4967-8802-009800F00055}">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EE00C6-00E6-4A39-AD3D-002D00B50064}">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3600E3-0005-488F-B843-00AB00AA004A}">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45000B-0063-4FF0-8A9A-008700C700C0}">
            <xm:f>0.5</xm:f>
            <x14:dxf>
              <font>
                <color indexed="65"/>
              </font>
              <fill>
                <patternFill patternType="solid">
                  <fgColor rgb="FF999999"/>
                  <bgColor rgb="FF999999"/>
                </patternFill>
              </fill>
              <border>
                <left style="none"/>
                <right style="none"/>
                <top style="none"/>
                <bottom style="none"/>
                <diagonal style="none"/>
              </border>
            </x14:dxf>
          </x14:cfRule>
          <xm:sqref>G39</xm:sqref>
        </x14:conditionalFormatting>
        <x14:conditionalFormatting xmlns:xm="http://schemas.microsoft.com/office/excel/2006/main">
          <x14:cfRule type="cellIs" priority="11" operator="equal" id="{00C50037-00E2-4160-A0D3-00FB00A40053}">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9500BF-007C-4F4B-96A2-00B600650097}">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3000EB-0057-456F-8EFA-0073006A0026}">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2A0054-0010-4AD6-900A-00040073001E}">
            <xm:f>0.5</xm:f>
            <x14:dxf>
              <font>
                <color indexed="65"/>
              </font>
              <fill>
                <patternFill patternType="solid">
                  <fgColor rgb="FF999999"/>
                  <bgColor rgb="FF999999"/>
                </patternFill>
              </fill>
              <border>
                <left style="none"/>
                <right style="none"/>
                <top style="none"/>
                <bottom style="none"/>
                <diagonal style="none"/>
              </border>
            </x14:dxf>
          </x14:cfRule>
          <xm:sqref>G40</xm:sqref>
        </x14:conditionalFormatting>
        <x14:conditionalFormatting xmlns:xm="http://schemas.microsoft.com/office/excel/2006/main">
          <x14:cfRule type="cellIs" priority="11" operator="equal" id="{00C900D9-001C-4C32-BAFE-00E4004F00B4}">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310062-0059-400B-9C7B-009A008F0081}">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4A0062-00D2-492C-89C2-00E700D500C3}">
            <xm:f>0.5</xm:f>
            <x14:dxf>
              <font>
                <color indexed="65"/>
              </font>
              <fill>
                <patternFill patternType="solid">
                  <fgColor rgb="FF999999"/>
                  <bgColor rgb="FF999999"/>
                </patternFill>
              </fill>
              <border>
                <left style="none"/>
                <right style="none"/>
                <top style="none"/>
                <bottom style="none"/>
                <diagonal style="none"/>
              </border>
            </x14:dxf>
          </x14:cfRule>
          <xm:sqref>G36</xm:sqref>
        </x14:conditionalFormatting>
        <x14:conditionalFormatting xmlns:xm="http://schemas.microsoft.com/office/excel/2006/main">
          <x14:cfRule type="cellIs" priority="11" operator="equal" id="{002B0046-00AD-4777-BDCA-005900670045}">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C700F8-0019-4C46-9725-003F002A00FC}">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AE00E5-00F6-45EB-8350-0094009200A8}">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E40042-0043-489F-BDCA-00E000CC00CB}">
            <xm:f>0.5</xm:f>
            <x14:dxf>
              <font>
                <color indexed="65"/>
              </font>
              <fill>
                <patternFill patternType="solid">
                  <fgColor rgb="FF999999"/>
                  <bgColor rgb="FF999999"/>
                </patternFill>
              </fill>
              <border>
                <left style="none"/>
                <right style="none"/>
                <top style="none"/>
                <bottom style="none"/>
                <diagonal style="none"/>
              </border>
            </x14:dxf>
          </x14:cfRule>
          <xm:sqref>G38</xm:sqref>
        </x14:conditionalFormatting>
        <x14:conditionalFormatting xmlns:xm="http://schemas.microsoft.com/office/excel/2006/main">
          <x14:cfRule type="cellIs" priority="11" operator="equal" id="{0045004C-0046-4B48-8850-0000009B00AA}">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4D007F-006B-4DA4-A0ED-0073008B0071}">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D40096-00E6-4C09-9EF3-0001001300FD}">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640036-000F-4ABA-B0F3-00CC007700B3}">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EE0038-00D1-4F7D-BB2D-0085003700AA}">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14004E-0025-4217-A597-00A600AB005C}">
            <xm:f>0.5</xm:f>
            <x14:dxf>
              <font>
                <color indexed="65"/>
              </font>
              <fill>
                <patternFill patternType="solid">
                  <fgColor rgb="FF999999"/>
                  <bgColor rgb="FF999999"/>
                </patternFill>
              </fill>
              <border>
                <left style="none"/>
                <right style="none"/>
                <top style="none"/>
                <bottom style="none"/>
                <diagonal style="none"/>
              </border>
            </x14:dxf>
          </x14:cfRule>
          <xm:sqref>G14</xm:sqref>
        </x14:conditionalFormatting>
        <x14:conditionalFormatting xmlns:xm="http://schemas.microsoft.com/office/excel/2006/main">
          <x14:cfRule type="cellIs" priority="11" operator="equal" id="{00E80015-0093-4735-A02B-00FD004F0038}">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9B0028-0071-4EF1-9590-003A00E2000A}">
            <xm:f>0.5</xm:f>
            <x14:dxf>
              <font>
                <color indexed="65"/>
              </font>
              <fill>
                <patternFill patternType="solid">
                  <fgColor rgb="FF999999"/>
                  <bgColor rgb="FF999999"/>
                </patternFill>
              </fill>
              <border>
                <left style="none"/>
                <right style="none"/>
                <top style="none"/>
                <bottom style="none"/>
                <diagonal style="none"/>
              </border>
            </x14:dxf>
          </x14:cfRule>
          <xm:sqref>G15</xm:sqref>
        </x14:conditionalFormatting>
        <x14:conditionalFormatting xmlns:xm="http://schemas.microsoft.com/office/excel/2006/main">
          <x14:cfRule type="cellIs" priority="11" operator="equal" id="{00DB0014-00C6-437E-B66C-008E00AD00A8}">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17009D-002A-4EDF-BA2D-00DC00BA0072}">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380097-006D-4F2E-8D08-0058009A0079}">
            <xm:f>0.5</xm:f>
            <x14:dxf>
              <font>
                <color indexed="65"/>
              </font>
              <fill>
                <patternFill patternType="solid">
                  <fgColor rgb="FF999999"/>
                  <bgColor rgb="FF999999"/>
                </patternFill>
              </fill>
              <border>
                <left style="none"/>
                <right style="none"/>
                <top style="none"/>
                <bottom style="none"/>
                <diagonal style="none"/>
              </border>
            </x14:dxf>
          </x14:cfRule>
          <xm:sqref>G18</xm:sqref>
        </x14:conditionalFormatting>
        <x14:conditionalFormatting xmlns:xm="http://schemas.microsoft.com/office/excel/2006/main">
          <x14:cfRule type="cellIs" priority="11" operator="equal" id="{00EA00DC-0025-4742-88CA-00FD00D1004F}">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A3002C-0024-4E31-88AD-0010006A00D3}">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AB00D4-00C9-4B32-9DC0-002C000800DE}">
            <xm:f>0.5</xm:f>
            <x14:dxf>
              <font>
                <color indexed="65"/>
              </font>
              <fill>
                <patternFill patternType="solid">
                  <fgColor rgb="FF999999"/>
                  <bgColor rgb="FF999999"/>
                </patternFill>
              </fill>
              <border>
                <left style="none"/>
                <right style="none"/>
                <top style="none"/>
                <bottom style="none"/>
                <diagonal style="none"/>
              </border>
            </x14:dxf>
          </x14:cfRule>
          <xm:sqref>G19</xm:sqref>
        </x14:conditionalFormatting>
        <x14:conditionalFormatting xmlns:xm="http://schemas.microsoft.com/office/excel/2006/main">
          <x14:cfRule type="cellIs" priority="11" operator="equal" id="{00E900CA-00F1-4E99-9CBF-005A002C0064}">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C000EF-0005-4EED-858B-002900C700C2}">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010044-003E-4623-B71F-001100FF0070}">
            <xm:f>0.5</xm:f>
            <x14:dxf>
              <font>
                <color indexed="65"/>
              </font>
              <fill>
                <patternFill patternType="solid">
                  <fgColor rgb="FF999999"/>
                  <bgColor rgb="FF999999"/>
                </patternFill>
              </fill>
              <border>
                <left style="none"/>
                <right style="none"/>
                <top style="none"/>
                <bottom style="none"/>
                <diagonal style="none"/>
              </border>
            </x14:dxf>
          </x14:cfRule>
          <xm:sqref>G21</xm:sqref>
        </x14:conditionalFormatting>
        <x14:conditionalFormatting xmlns:xm="http://schemas.microsoft.com/office/excel/2006/main">
          <x14:cfRule type="cellIs" priority="11" operator="equal" id="{009D0024-0092-4239-ABA6-00BE00700046}">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320041-00FA-4E6F-A6E5-002F007E00BE}">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E0006E-0026-4A70-BDF9-0037006A00C1}">
            <xm:f>0.5</xm:f>
            <x14:dxf>
              <font>
                <color indexed="65"/>
              </font>
              <fill>
                <patternFill patternType="solid">
                  <fgColor rgb="FF999999"/>
                  <bgColor rgb="FF999999"/>
                </patternFill>
              </fill>
              <border>
                <left style="none"/>
                <right style="none"/>
                <top style="none"/>
                <bottom style="none"/>
                <diagonal style="none"/>
              </border>
            </x14:dxf>
          </x14:cfRule>
          <xm:sqref>G22</xm:sqref>
        </x14:conditionalFormatting>
        <x14:conditionalFormatting xmlns:xm="http://schemas.microsoft.com/office/excel/2006/main">
          <x14:cfRule type="cellIs" priority="11" operator="equal" id="{0004004B-00C5-4CBE-A66D-008100800026}">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5A000C-00A2-449C-AAFF-007D00090035}">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F700C2-00F3-4735-83B7-00B2003B0020}">
            <xm:f>0.5</xm:f>
            <x14:dxf>
              <font>
                <color indexed="65"/>
              </font>
              <fill>
                <patternFill patternType="solid">
                  <fgColor rgb="FF999999"/>
                  <bgColor rgb="FF999999"/>
                </patternFill>
              </fill>
              <border>
                <left style="none"/>
                <right style="none"/>
                <top style="none"/>
                <bottom style="none"/>
                <diagonal style="none"/>
              </border>
            </x14:dxf>
          </x14:cfRule>
          <xm:sqref>G23</xm:sqref>
        </x14:conditionalFormatting>
        <x14:conditionalFormatting xmlns:xm="http://schemas.microsoft.com/office/excel/2006/main">
          <x14:cfRule type="cellIs" priority="11" operator="equal" id="{004500AE-0014-411F-86DA-00A500F9005E}">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290056-00DA-47F4-8837-008F002F0094}">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9600DA-00A3-4976-ADF2-009700D400E3}">
            <xm:f>0.5</xm:f>
            <x14:dxf>
              <font>
                <color indexed="65"/>
              </font>
              <fill>
                <patternFill patternType="solid">
                  <fgColor rgb="FF999999"/>
                  <bgColor rgb="FF999999"/>
                </patternFill>
              </fill>
              <border>
                <left style="none"/>
                <right style="none"/>
                <top style="none"/>
                <bottom style="none"/>
                <diagonal style="none"/>
              </border>
            </x14:dxf>
          </x14:cfRule>
          <xm:sqref>G24</xm:sqref>
        </x14:conditionalFormatting>
        <x14:conditionalFormatting xmlns:xm="http://schemas.microsoft.com/office/excel/2006/main">
          <x14:cfRule type="cellIs" priority="11" operator="equal" id="{00DE000B-00E8-4480-931D-0026008C00DF}">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590046-005A-47C5-ABAD-00AC00B100E1}">
            <xm:f>0.5</xm:f>
            <x14:dxf>
              <font>
                <color indexed="65"/>
              </font>
              <fill>
                <patternFill patternType="solid">
                  <fgColor rgb="FF999999"/>
                  <bgColor rgb="FF999999"/>
                </patternFill>
              </fill>
              <border>
                <left style="none"/>
                <right style="none"/>
                <top style="none"/>
                <bottom style="none"/>
                <diagonal style="none"/>
              </border>
            </x14:dxf>
          </x14:cfRule>
          <xm:sqref>G25</xm:sqref>
        </x14:conditionalFormatting>
        <x14:conditionalFormatting xmlns:xm="http://schemas.microsoft.com/office/excel/2006/main">
          <x14:cfRule type="cellIs" priority="11" operator="equal" id="{009300A6-0001-43AF-A102-00AB00D50089}">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C000E2-00EC-4EE1-9AAD-0012003D00D5}">
            <xm:f>0.5</xm:f>
            <x14:dxf>
              <font>
                <color indexed="65"/>
              </font>
              <fill>
                <patternFill patternType="solid">
                  <fgColor rgb="FF999999"/>
                  <bgColor rgb="FF999999"/>
                </patternFill>
              </fill>
              <border>
                <left style="none"/>
                <right style="none"/>
                <top style="none"/>
                <bottom style="none"/>
                <diagonal style="none"/>
              </border>
            </x14:dxf>
          </x14:cfRule>
          <xm:sqref>G26</xm:sqref>
        </x14:conditionalFormatting>
        <x14:conditionalFormatting xmlns:xm="http://schemas.microsoft.com/office/excel/2006/main">
          <x14:cfRule type="cellIs" priority="11" operator="equal" id="{00D200D7-00E0-42F1-A81B-00D400080079}">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6600AF-001A-4FDD-9BD5-00D300830091}">
            <xm:f>0.5</xm:f>
            <x14:dxf>
              <font>
                <color indexed="65"/>
              </font>
              <fill>
                <patternFill patternType="solid">
                  <fgColor rgb="FF999999"/>
                  <bgColor rgb="FF999999"/>
                </patternFill>
              </fill>
              <border>
                <left style="none"/>
                <right style="none"/>
                <top style="none"/>
                <bottom style="none"/>
                <diagonal style="none"/>
              </border>
            </x14:dxf>
          </x14:cfRule>
          <xm:sqref>G28</xm:sqref>
        </x14:conditionalFormatting>
        <x14:conditionalFormatting xmlns:xm="http://schemas.microsoft.com/office/excel/2006/main">
          <x14:cfRule type="cellIs" priority="11" operator="equal" id="{00310032-0089-4F5B-850B-00E3005A00EF}">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AA0067-005E-4631-AD8B-007C004400C6}">
            <xm:f>0.5</xm:f>
            <x14:dxf>
              <font>
                <color indexed="65"/>
              </font>
              <fill>
                <patternFill patternType="solid">
                  <fgColor rgb="FF999999"/>
                  <bgColor rgb="FF999999"/>
                </patternFill>
              </fill>
              <border>
                <left style="none"/>
                <right style="none"/>
                <top style="none"/>
                <bottom style="none"/>
                <diagonal style="none"/>
              </border>
            </x14:dxf>
          </x14:cfRule>
          <xm:sqref>G29</xm:sqref>
        </x14:conditionalFormatting>
        <x14:conditionalFormatting xmlns:xm="http://schemas.microsoft.com/office/excel/2006/main">
          <x14:cfRule type="cellIs" priority="11" operator="equal" id="{00AD002A-007A-4C1C-B099-00A3003C0067}">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070040-00B2-4318-8631-000300FE00FD}">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720098-00D8-4AAC-B7F8-00A60023000C}">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DA00F8-0081-4A73-A96B-001A0015001D}">
            <xm:f>0.5</xm:f>
            <x14:dxf>
              <font>
                <color indexed="65"/>
              </font>
              <fill>
                <patternFill patternType="solid">
                  <fgColor rgb="FF999999"/>
                  <bgColor rgb="FF999999"/>
                </patternFill>
              </fill>
              <border>
                <left style="none"/>
                <right style="none"/>
                <top style="none"/>
                <bottom style="none"/>
                <diagonal style="none"/>
              </border>
            </x14:dxf>
          </x14:cfRule>
          <xm:sqref>G27</xm:sqref>
        </x14:conditionalFormatting>
        <x14:conditionalFormatting xmlns:xm="http://schemas.microsoft.com/office/excel/2006/main">
          <x14:cfRule type="cellIs" priority="11" operator="equal" id="{00120086-005D-4A15-ABCA-0032009B00BD}">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47007A-002C-413B-A5A0-00EC0089005B}">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16006D-0047-41F9-893D-00AF0021004F}">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C600AA-005C-4D09-A150-00640087005C}">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1" operator="equal" id="{0095001E-0026-453A-9E65-00A000DD00F7}">
            <xm:f>0.5</xm:f>
            <x14:dxf>
              <font>
                <color indexed="65"/>
              </font>
              <fill>
                <patternFill patternType="solid">
                  <fgColor rgb="FF999999"/>
                  <bgColor rgb="FF999999"/>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850033-0082-4836-9337-0008000A00B0}">
            <xm:f>0.2</xm:f>
            <x14:dxf>
              <font/>
              <fill>
                <patternFill patternType="solid">
                  <fgColor rgb="FFCCCCCC"/>
                  <bgColor rgb="FFCCCCCC"/>
                </patternFill>
              </fill>
              <border>
                <left style="none"/>
                <right style="none"/>
                <top style="none"/>
                <bottom style="none"/>
                <diagonal style="none"/>
              </border>
            </x14:dxf>
          </x14:cfRule>
          <xm:sqref>G10:G169</xm:sqref>
        </x14:conditionalFormatting>
        <x14:conditionalFormatting xmlns:xm="http://schemas.microsoft.com/office/excel/2006/main">
          <x14:cfRule type="cellIs" priority="10" operator="equal" id="{008600B3-00EE-4829-BE00-008000E200A3}">
            <xm:f>0.2</xm:f>
            <x14:dxf>
              <font/>
              <fill>
                <patternFill patternType="solid">
                  <fgColor rgb="FFCCCCCC"/>
                  <bgColor rgb="FFCCCCCC"/>
                </patternFill>
              </fill>
              <border>
                <left style="none"/>
                <right style="none"/>
                <top style="none"/>
                <bottom style="none"/>
                <diagonal style="none"/>
              </border>
            </x14:dxf>
          </x14:cfRule>
          <xm:sqref>G10</xm:sqref>
        </x14:conditionalFormatting>
        <x14:conditionalFormatting xmlns:xm="http://schemas.microsoft.com/office/excel/2006/main">
          <x14:cfRule type="cellIs" priority="10" operator="equal" id="{006C0045-0000-4C74-B299-005600180075}">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BB00AC-0097-420B-995E-007800E500DD}">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DA005D-00DA-4437-8920-00A700B400A1}">
            <xm:f>0.2</xm:f>
            <x14:dxf>
              <font/>
              <fill>
                <patternFill patternType="solid">
                  <fgColor rgb="FFCCCCCC"/>
                  <bgColor rgb="FFCCCCCC"/>
                </patternFill>
              </fill>
              <border>
                <left style="none"/>
                <right style="none"/>
                <top style="none"/>
                <bottom style="none"/>
                <diagonal style="none"/>
              </border>
            </x14:dxf>
          </x14:cfRule>
          <xm:sqref>G11</xm:sqref>
        </x14:conditionalFormatting>
        <x14:conditionalFormatting xmlns:xm="http://schemas.microsoft.com/office/excel/2006/main">
          <x14:cfRule type="cellIs" priority="10" operator="equal" id="{0041006B-002B-4CCC-8EA1-007700DE00BC}">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9F0023-0005-46C2-8B54-00C000C10043}">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D400B1-0063-4E33-9A03-00B7009C00EA}">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EE0029-000A-4932-9C7D-00AC00580018}">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0F00F5-003F-4BCC-B053-00D300A100E8}">
            <xm:f>0.2</xm:f>
            <x14:dxf>
              <font/>
              <fill>
                <patternFill patternType="solid">
                  <fgColor rgb="FFCCCCCC"/>
                  <bgColor rgb="FFCCCCCC"/>
                </patternFill>
              </fill>
              <border>
                <left style="none"/>
                <right style="none"/>
                <top style="none"/>
                <bottom style="none"/>
                <diagonal style="none"/>
              </border>
            </x14:dxf>
          </x14:cfRule>
          <xm:sqref>G12</xm:sqref>
        </x14:conditionalFormatting>
        <x14:conditionalFormatting xmlns:xm="http://schemas.microsoft.com/office/excel/2006/main">
          <x14:cfRule type="cellIs" priority="10" operator="equal" id="{00A40062-00EA-47BA-B53D-00C600B50000}">
            <xm:f>0.2</xm:f>
            <x14:dxf>
              <font/>
              <fill>
                <patternFill patternType="solid">
                  <fgColor rgb="FFCCCCCC"/>
                  <bgColor rgb="FFCCCCCC"/>
                </patternFill>
              </fill>
              <border>
                <left style="none"/>
                <right style="none"/>
                <top style="none"/>
                <bottom style="none"/>
                <diagonal style="none"/>
              </border>
            </x14:dxf>
          </x14:cfRule>
          <xm:sqref>F13</xm:sqref>
        </x14:conditionalFormatting>
        <x14:conditionalFormatting xmlns:xm="http://schemas.microsoft.com/office/excel/2006/main">
          <x14:cfRule type="cellIs" priority="10" operator="equal" id="{0094008D-004B-4C7C-90F8-009A00190086}">
            <xm:f>0.2</xm:f>
            <x14:dxf>
              <font/>
              <fill>
                <patternFill patternType="solid">
                  <fgColor rgb="FFCCCCCC"/>
                  <bgColor rgb="FFCCCCCC"/>
                </patternFill>
              </fill>
              <border>
                <left style="none"/>
                <right style="none"/>
                <top style="none"/>
                <bottom style="none"/>
                <diagonal style="none"/>
              </border>
            </x14:dxf>
          </x14:cfRule>
          <xm:sqref>F13</xm:sqref>
        </x14:conditionalFormatting>
        <x14:conditionalFormatting xmlns:xm="http://schemas.microsoft.com/office/excel/2006/main">
          <x14:cfRule type="cellIs" priority="10" operator="equal" id="{002C00C3-000D-4244-AEF4-00E3003A00A3}">
            <xm:f>0.2</xm:f>
            <x14:dxf>
              <font/>
              <fill>
                <patternFill patternType="solid">
                  <fgColor rgb="FFCCCCCC"/>
                  <bgColor rgb="FFCCCCCC"/>
                </patternFill>
              </fill>
              <border>
                <left style="none"/>
                <right style="none"/>
                <top style="none"/>
                <bottom style="none"/>
                <diagonal style="none"/>
              </border>
            </x14:dxf>
          </x14:cfRule>
          <xm:sqref>F13</xm:sqref>
        </x14:conditionalFormatting>
        <x14:conditionalFormatting xmlns:xm="http://schemas.microsoft.com/office/excel/2006/main">
          <x14:cfRule type="cellIs" priority="10" operator="equal" id="{00D60089-00D5-4DD5-9F00-00E0009600AE}">
            <xm:f>0.2</xm:f>
            <x14:dxf>
              <font/>
              <fill>
                <patternFill patternType="solid">
                  <fgColor rgb="FFCCCCCC"/>
                  <bgColor rgb="FFCCCCCC"/>
                </patternFill>
              </fill>
              <border>
                <left style="none"/>
                <right style="none"/>
                <top style="none"/>
                <bottom style="none"/>
                <diagonal style="none"/>
              </border>
            </x14:dxf>
          </x14:cfRule>
          <xm:sqref>F13</xm:sqref>
        </x14:conditionalFormatting>
        <x14:conditionalFormatting xmlns:xm="http://schemas.microsoft.com/office/excel/2006/main">
          <x14:cfRule type="cellIs" priority="10" operator="equal" id="{00BF00EA-00FA-4539-980B-0098004F008B}">
            <xm:f>0.2</xm:f>
            <x14:dxf>
              <font/>
              <fill>
                <patternFill patternType="solid">
                  <fgColor rgb="FFCCCCCC"/>
                  <bgColor rgb="FFCCCCCC"/>
                </patternFill>
              </fill>
              <border>
                <left style="none"/>
                <right style="none"/>
                <top style="none"/>
                <bottom style="none"/>
                <diagonal style="none"/>
              </border>
            </x14:dxf>
          </x14:cfRule>
          <xm:sqref>F13</xm:sqref>
        </x14:conditionalFormatting>
        <x14:conditionalFormatting xmlns:xm="http://schemas.microsoft.com/office/excel/2006/main">
          <x14:cfRule type="cellIs" priority="10" operator="equal" id="{00720024-0006-42CF-9A49-007800840013}">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C300B0-000A-4F15-80D3-004700080040}">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F0004C-00C6-4A65-8A8F-003D009000A0}">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F2000E-0020-4CDF-B13F-003600E40015}">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CD00E5-00A7-4D8D-ABE0-0082008700A4}">
            <xm:f>0.2</xm:f>
            <x14:dxf>
              <font/>
              <fill>
                <patternFill patternType="solid">
                  <fgColor rgb="FFCCCCCC"/>
                  <bgColor rgb="FFCCCCCC"/>
                </patternFill>
              </fill>
              <border>
                <left style="none"/>
                <right style="none"/>
                <top style="none"/>
                <bottom style="none"/>
                <diagonal style="none"/>
              </border>
            </x14:dxf>
          </x14:cfRule>
          <xm:sqref>G13</xm:sqref>
        </x14:conditionalFormatting>
        <x14:conditionalFormatting xmlns:xm="http://schemas.microsoft.com/office/excel/2006/main">
          <x14:cfRule type="cellIs" priority="10" operator="equal" id="{00D60087-0001-4236-B246-0051002C00AF}">
            <xm:f>0.2</xm:f>
            <x14:dxf>
              <font/>
              <fill>
                <patternFill patternType="solid">
                  <fgColor rgb="FFCCCCCC"/>
                  <bgColor rgb="FFCCCCCC"/>
                </patternFill>
              </fill>
              <border>
                <left style="none"/>
                <right style="none"/>
                <top style="none"/>
                <bottom style="none"/>
                <diagonal style="none"/>
              </border>
            </x14:dxf>
          </x14:cfRule>
          <xm:sqref>G16:G17</xm:sqref>
        </x14:conditionalFormatting>
        <x14:conditionalFormatting xmlns:xm="http://schemas.microsoft.com/office/excel/2006/main">
          <x14:cfRule type="cellIs" priority="10" operator="equal" id="{009F00E7-0098-498A-B5A4-004C00C40091}">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E1004E-00FD-4A3D-B143-00EE001D007D}">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2700DE-0039-4C78-989A-005400D10084}">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C10071-0072-4230-B31A-00EB002F0065}">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D3005F-009E-4056-AE60-00B700BE0036}">
            <xm:f>0.2</xm:f>
            <x14:dxf>
              <font/>
              <fill>
                <patternFill patternType="solid">
                  <fgColor rgb="FFCCCCCC"/>
                  <bgColor rgb="FFCCCCCC"/>
                </patternFill>
              </fill>
              <border>
                <left style="none"/>
                <right style="none"/>
                <top style="none"/>
                <bottom style="none"/>
                <diagonal style="none"/>
              </border>
            </x14:dxf>
          </x14:cfRule>
          <xm:sqref>G16</xm:sqref>
        </x14:conditionalFormatting>
        <x14:conditionalFormatting xmlns:xm="http://schemas.microsoft.com/office/excel/2006/main">
          <x14:cfRule type="cellIs" priority="10" operator="equal" id="{00CF00D9-007E-454B-85F0-002F004E00BB}">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CB00EE-00BE-4866-A48A-00E0002D004F}">
            <xm:f>0.2</xm:f>
            <x14:dxf>
              <font/>
              <fill>
                <patternFill patternType="solid">
                  <fgColor rgb="FFCCCCCC"/>
                  <bgColor rgb="FFCCCCCC"/>
                </patternFill>
              </fill>
              <border>
                <left style="none"/>
                <right style="none"/>
                <top style="none"/>
                <bottom style="none"/>
                <diagonal style="none"/>
              </border>
            </x14:dxf>
          </x14:cfRule>
          <xm:sqref>G20</xm:sqref>
        </x14:conditionalFormatting>
        <x14:conditionalFormatting xmlns:xm="http://schemas.microsoft.com/office/excel/2006/main">
          <x14:cfRule type="cellIs" priority="10" operator="equal" id="{008100DE-00D8-454B-BF2A-006600D900ED}">
            <xm:f>0.2</xm:f>
            <x14:dxf>
              <font/>
              <fill>
                <patternFill patternType="solid">
                  <fgColor rgb="FFCCCCCC"/>
                  <bgColor rgb="FFCCCCCC"/>
                </patternFill>
              </fill>
              <border>
                <left style="none"/>
                <right style="none"/>
                <top style="none"/>
                <bottom style="none"/>
                <diagonal style="none"/>
              </border>
            </x14:dxf>
          </x14:cfRule>
          <xm:sqref>G31:G34</xm:sqref>
        </x14:conditionalFormatting>
        <x14:conditionalFormatting xmlns:xm="http://schemas.microsoft.com/office/excel/2006/main">
          <x14:cfRule type="cellIs" priority="10" operator="equal" id="{00EF00C0-00A0-4B34-8443-004100950096}">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BC0008-00C1-466D-8351-00E800EF00EE}">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930021-0071-44A6-B256-008300E800EF}">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F50016-008E-4B5F-9F4A-00B00087004A}">
            <xm:f>0.2</xm:f>
            <x14:dxf>
              <font/>
              <fill>
                <patternFill patternType="solid">
                  <fgColor rgb="FFCCCCCC"/>
                  <bgColor rgb="FFCCCCCC"/>
                </patternFill>
              </fill>
              <border>
                <left style="none"/>
                <right style="none"/>
                <top style="none"/>
                <bottom style="none"/>
                <diagonal style="none"/>
              </border>
            </x14:dxf>
          </x14:cfRule>
          <xm:sqref>G39</xm:sqref>
        </x14:conditionalFormatting>
        <x14:conditionalFormatting xmlns:xm="http://schemas.microsoft.com/office/excel/2006/main">
          <x14:cfRule type="cellIs" priority="10" operator="equal" id="{00E60047-00A2-42F8-BD1F-00E200570024}">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E000BB-0028-48F1-955F-0020002F0091}">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FB004B-0056-40B0-B1E4-0035003F0011}">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AE0033-00A7-498A-AAA0-009000FB00DE}">
            <xm:f>0.2</xm:f>
            <x14:dxf>
              <font/>
              <fill>
                <patternFill patternType="solid">
                  <fgColor rgb="FFCCCCCC"/>
                  <bgColor rgb="FFCCCCCC"/>
                </patternFill>
              </fill>
              <border>
                <left style="none"/>
                <right style="none"/>
                <top style="none"/>
                <bottom style="none"/>
                <diagonal style="none"/>
              </border>
            </x14:dxf>
          </x14:cfRule>
          <xm:sqref>G40</xm:sqref>
        </x14:conditionalFormatting>
        <x14:conditionalFormatting xmlns:xm="http://schemas.microsoft.com/office/excel/2006/main">
          <x14:cfRule type="cellIs" priority="10" operator="equal" id="{004800DD-004D-41B7-AD4D-0006001500FE}">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36004E-0003-4025-8942-004700FD007D}">
            <xm:f>0.2</xm:f>
            <x14:dxf>
              <font/>
              <fill>
                <patternFill patternType="solid">
                  <fgColor rgb="FFCCCCCC"/>
                  <bgColor rgb="FFCCCCCC"/>
                </patternFill>
              </fill>
              <border>
                <left style="none"/>
                <right style="none"/>
                <top style="none"/>
                <bottom style="none"/>
                <diagonal style="none"/>
              </border>
            </x14:dxf>
          </x14:cfRule>
          <xm:sqref>G36</xm:sqref>
        </x14:conditionalFormatting>
        <x14:conditionalFormatting xmlns:xm="http://schemas.microsoft.com/office/excel/2006/main">
          <x14:cfRule type="cellIs" priority="10" operator="equal" id="{00B800ED-0039-42DA-83B8-00EE00830042}">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23006C-0028-4225-A91F-00F5007E0034}">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3D003D-00F7-4EC0-B47C-001A0072003D}">
            <xm:f>0.2</xm:f>
            <x14:dxf>
              <font/>
              <fill>
                <patternFill patternType="solid">
                  <fgColor rgb="FFCCCCCC"/>
                  <bgColor rgb="FFCCCCCC"/>
                </patternFill>
              </fill>
              <border>
                <left style="none"/>
                <right style="none"/>
                <top style="none"/>
                <bottom style="none"/>
                <diagonal style="none"/>
              </border>
            </x14:dxf>
          </x14:cfRule>
          <xm:sqref>G38</xm:sqref>
        </x14:conditionalFormatting>
        <x14:conditionalFormatting xmlns:xm="http://schemas.microsoft.com/office/excel/2006/main">
          <x14:cfRule type="cellIs" priority="10" operator="equal" id="{00C90050-00F9-4187-AD67-00AB008400F4}">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AB000E-00A9-4877-B450-00BC003E007C}">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6A0070-00D6-442C-A840-006A00040027}">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750046-009B-4681-9404-005E008A0049}">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660071-00DE-4CEA-8739-008E00F10020}">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FE003F-00CB-42D6-9F86-00BD002D001C}">
            <xm:f>0.2</xm:f>
            <x14:dxf>
              <font/>
              <fill>
                <patternFill patternType="solid">
                  <fgColor rgb="FFCCCCCC"/>
                  <bgColor rgb="FFCCCCCC"/>
                </patternFill>
              </fill>
              <border>
                <left style="none"/>
                <right style="none"/>
                <top style="none"/>
                <bottom style="none"/>
                <diagonal style="none"/>
              </border>
            </x14:dxf>
          </x14:cfRule>
          <xm:sqref>G14</xm:sqref>
        </x14:conditionalFormatting>
        <x14:conditionalFormatting xmlns:xm="http://schemas.microsoft.com/office/excel/2006/main">
          <x14:cfRule type="cellIs" priority="10" operator="equal" id="{00C80066-00BA-437F-925F-004A00A900CF}">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80003A-0017-4060-9820-00D100C40044}">
            <xm:f>0.2</xm:f>
            <x14:dxf>
              <font/>
              <fill>
                <patternFill patternType="solid">
                  <fgColor rgb="FFCCCCCC"/>
                  <bgColor rgb="FFCCCCCC"/>
                </patternFill>
              </fill>
              <border>
                <left style="none"/>
                <right style="none"/>
                <top style="none"/>
                <bottom style="none"/>
                <diagonal style="none"/>
              </border>
            </x14:dxf>
          </x14:cfRule>
          <xm:sqref>G15</xm:sqref>
        </x14:conditionalFormatting>
        <x14:conditionalFormatting xmlns:xm="http://schemas.microsoft.com/office/excel/2006/main">
          <x14:cfRule type="cellIs" priority="10" operator="equal" id="{00C40059-0098-49A7-A81F-002700C90008}">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B1009A-0096-4CE1-B833-0057001600C5}">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E30087-0013-4A9F-8BD2-00AD00E4003F}">
            <xm:f>0.2</xm:f>
            <x14:dxf>
              <font/>
              <fill>
                <patternFill patternType="solid">
                  <fgColor rgb="FFCCCCCC"/>
                  <bgColor rgb="FFCCCCCC"/>
                </patternFill>
              </fill>
              <border>
                <left style="none"/>
                <right style="none"/>
                <top style="none"/>
                <bottom style="none"/>
                <diagonal style="none"/>
              </border>
            </x14:dxf>
          </x14:cfRule>
          <xm:sqref>G18</xm:sqref>
        </x14:conditionalFormatting>
        <x14:conditionalFormatting xmlns:xm="http://schemas.microsoft.com/office/excel/2006/main">
          <x14:cfRule type="cellIs" priority="10" operator="equal" id="{007900B7-00E3-4070-ADB3-00A9005900D7}">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3D0018-00C4-4877-9E21-006B00DF00AC}">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45006D-0073-4206-803F-00D9006F00DA}">
            <xm:f>0.2</xm:f>
            <x14:dxf>
              <font/>
              <fill>
                <patternFill patternType="solid">
                  <fgColor rgb="FFCCCCCC"/>
                  <bgColor rgb="FFCCCCCC"/>
                </patternFill>
              </fill>
              <border>
                <left style="none"/>
                <right style="none"/>
                <top style="none"/>
                <bottom style="none"/>
                <diagonal style="none"/>
              </border>
            </x14:dxf>
          </x14:cfRule>
          <xm:sqref>G19</xm:sqref>
        </x14:conditionalFormatting>
        <x14:conditionalFormatting xmlns:xm="http://schemas.microsoft.com/office/excel/2006/main">
          <x14:cfRule type="cellIs" priority="10" operator="equal" id="{000400DA-008C-492D-9BD5-0004001A0057}">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1300CE-00F3-4C66-A692-003C008300E5}">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D90087-007F-4BFE-A7E5-0067003A00D2}">
            <xm:f>0.2</xm:f>
            <x14:dxf>
              <font/>
              <fill>
                <patternFill patternType="solid">
                  <fgColor rgb="FFCCCCCC"/>
                  <bgColor rgb="FFCCCCCC"/>
                </patternFill>
              </fill>
              <border>
                <left style="none"/>
                <right style="none"/>
                <top style="none"/>
                <bottom style="none"/>
                <diagonal style="none"/>
              </border>
            </x14:dxf>
          </x14:cfRule>
          <xm:sqref>G21</xm:sqref>
        </x14:conditionalFormatting>
        <x14:conditionalFormatting xmlns:xm="http://schemas.microsoft.com/office/excel/2006/main">
          <x14:cfRule type="cellIs" priority="10" operator="equal" id="{002A003A-0002-4DD3-B04C-0095006000E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AF004D-00FB-49CA-AE83-0021003E001C}">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4F00F7-00D3-4D7D-A633-00050089007E}">
            <xm:f>0.2</xm:f>
            <x14:dxf>
              <font/>
              <fill>
                <patternFill patternType="solid">
                  <fgColor rgb="FFCCCCCC"/>
                  <bgColor rgb="FFCCCCCC"/>
                </patternFill>
              </fill>
              <border>
                <left style="none"/>
                <right style="none"/>
                <top style="none"/>
                <bottom style="none"/>
                <diagonal style="none"/>
              </border>
            </x14:dxf>
          </x14:cfRule>
          <xm:sqref>G22</xm:sqref>
        </x14:conditionalFormatting>
        <x14:conditionalFormatting xmlns:xm="http://schemas.microsoft.com/office/excel/2006/main">
          <x14:cfRule type="cellIs" priority="10" operator="equal" id="{00CC00E5-0020-4EDD-BBA6-0099005E000D}">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98007E-00FA-4C7C-B400-00C0007A0080}">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1800B3-002E-4A9A-A40A-00E1009F0039}">
            <xm:f>0.2</xm:f>
            <x14:dxf>
              <font/>
              <fill>
                <patternFill patternType="solid">
                  <fgColor rgb="FFCCCCCC"/>
                  <bgColor rgb="FFCCCCCC"/>
                </patternFill>
              </fill>
              <border>
                <left style="none"/>
                <right style="none"/>
                <top style="none"/>
                <bottom style="none"/>
                <diagonal style="none"/>
              </border>
            </x14:dxf>
          </x14:cfRule>
          <xm:sqref>G23</xm:sqref>
        </x14:conditionalFormatting>
        <x14:conditionalFormatting xmlns:xm="http://schemas.microsoft.com/office/excel/2006/main">
          <x14:cfRule type="cellIs" priority="10" operator="equal" id="{00990084-00F4-4B8B-8DE0-00FC00B800B8}">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BF00FC-008A-443E-B43F-00A5001E0052}">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F00018-0090-41B7-B30A-001200BC0004}">
            <xm:f>0.2</xm:f>
            <x14:dxf>
              <font/>
              <fill>
                <patternFill patternType="solid">
                  <fgColor rgb="FFCCCCCC"/>
                  <bgColor rgb="FFCCCCCC"/>
                </patternFill>
              </fill>
              <border>
                <left style="none"/>
                <right style="none"/>
                <top style="none"/>
                <bottom style="none"/>
                <diagonal style="none"/>
              </border>
            </x14:dxf>
          </x14:cfRule>
          <xm:sqref>G24</xm:sqref>
        </x14:conditionalFormatting>
        <x14:conditionalFormatting xmlns:xm="http://schemas.microsoft.com/office/excel/2006/main">
          <x14:cfRule type="cellIs" priority="10" operator="equal" id="{00DF00E1-00A6-4727-89FC-00F300F9002F}">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240083-0099-4AD2-87B2-001400DE005E}">
            <xm:f>0.2</xm:f>
            <x14:dxf>
              <font/>
              <fill>
                <patternFill patternType="solid">
                  <fgColor rgb="FFCCCCCC"/>
                  <bgColor rgb="FFCCCCCC"/>
                </patternFill>
              </fill>
              <border>
                <left style="none"/>
                <right style="none"/>
                <top style="none"/>
                <bottom style="none"/>
                <diagonal style="none"/>
              </border>
            </x14:dxf>
          </x14:cfRule>
          <xm:sqref>G25</xm:sqref>
        </x14:conditionalFormatting>
        <x14:conditionalFormatting xmlns:xm="http://schemas.microsoft.com/office/excel/2006/main">
          <x14:cfRule type="cellIs" priority="10" operator="equal" id="{00B600B4-0050-48B2-A01D-0054002800B7}">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8700B4-004E-4B57-B519-003600C7000D}">
            <xm:f>0.2</xm:f>
            <x14:dxf>
              <font/>
              <fill>
                <patternFill patternType="solid">
                  <fgColor rgb="FFCCCCCC"/>
                  <bgColor rgb="FFCCCCCC"/>
                </patternFill>
              </fill>
              <border>
                <left style="none"/>
                <right style="none"/>
                <top style="none"/>
                <bottom style="none"/>
                <diagonal style="none"/>
              </border>
            </x14:dxf>
          </x14:cfRule>
          <xm:sqref>G26</xm:sqref>
        </x14:conditionalFormatting>
        <x14:conditionalFormatting xmlns:xm="http://schemas.microsoft.com/office/excel/2006/main">
          <x14:cfRule type="cellIs" priority="10" operator="equal" id="{00AC004E-0032-484E-91A4-005000A70047}">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B20006-0019-42FB-8547-009600620010}">
            <xm:f>0.2</xm:f>
            <x14:dxf>
              <font/>
              <fill>
                <patternFill patternType="solid">
                  <fgColor rgb="FFCCCCCC"/>
                  <bgColor rgb="FFCCCCCC"/>
                </patternFill>
              </fill>
              <border>
                <left style="none"/>
                <right style="none"/>
                <top style="none"/>
                <bottom style="none"/>
                <diagonal style="none"/>
              </border>
            </x14:dxf>
          </x14:cfRule>
          <xm:sqref>G28</xm:sqref>
        </x14:conditionalFormatting>
        <x14:conditionalFormatting xmlns:xm="http://schemas.microsoft.com/office/excel/2006/main">
          <x14:cfRule type="cellIs" priority="10" operator="equal" id="{00B800A9-005C-4AAB-BAB8-00A8005B0041}">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740002-0030-4C2D-B1B1-007C00DF0023}">
            <xm:f>0.2</xm:f>
            <x14:dxf>
              <font/>
              <fill>
                <patternFill patternType="solid">
                  <fgColor rgb="FFCCCCCC"/>
                  <bgColor rgb="FFCCCCCC"/>
                </patternFill>
              </fill>
              <border>
                <left style="none"/>
                <right style="none"/>
                <top style="none"/>
                <bottom style="none"/>
                <diagonal style="none"/>
              </border>
            </x14:dxf>
          </x14:cfRule>
          <xm:sqref>G29</xm:sqref>
        </x14:conditionalFormatting>
        <x14:conditionalFormatting xmlns:xm="http://schemas.microsoft.com/office/excel/2006/main">
          <x14:cfRule type="cellIs" priority="10" operator="equal" id="{009400D2-0031-4084-838A-00E3005200D8}">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C40041-007D-4882-91CD-007600690093}">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69003C-0061-4B46-A20F-00B700E900D8}">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C100E2-00E6-4CE9-8A18-00E400B80040}">
            <xm:f>0.2</xm:f>
            <x14:dxf>
              <font/>
              <fill>
                <patternFill patternType="solid">
                  <fgColor rgb="FFCCCCCC"/>
                  <bgColor rgb="FFCCCCCC"/>
                </patternFill>
              </fill>
              <border>
                <left style="none"/>
                <right style="none"/>
                <top style="none"/>
                <bottom style="none"/>
                <diagonal style="none"/>
              </border>
            </x14:dxf>
          </x14:cfRule>
          <xm:sqref>G27</xm:sqref>
        </x14:conditionalFormatting>
        <x14:conditionalFormatting xmlns:xm="http://schemas.microsoft.com/office/excel/2006/main">
          <x14:cfRule type="cellIs" priority="10" operator="equal" id="{008A0052-00B9-46F6-8F49-00E700C50039}">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1D0069-005A-4045-8D80-001900C80022}">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C200F3-00DD-4781-BE7D-00A100200044}">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F7003F-0012-4CBE-B74F-003000D80095}">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ellIs" priority="10" operator="equal" id="{00020058-0007-42E0-A5FF-00B5002600D8}">
            <xm:f>0.2</xm:f>
            <x14:dxf>
              <font/>
              <fill>
                <patternFill patternType="solid">
                  <fgColor rgb="FFCCCCCC"/>
                  <bgColor rgb="FFCCCCCC"/>
                </patternFill>
              </fill>
              <border>
                <left style="none"/>
                <right style="none"/>
                <top style="none"/>
                <bottom style="none"/>
                <diagonal style="none"/>
              </border>
            </x14:dxf>
          </x14:cfRule>
          <xm:sqref>G30</xm:sqref>
        </x14:conditionalFormatting>
        <x14:conditionalFormatting xmlns:xm="http://schemas.microsoft.com/office/excel/2006/main">
          <x14:cfRule type="containsText" priority="9" operator="containsText" text="ПД" id="{00100032-0010-43CC-9D6A-00A7007100CF}">
            <xm:f>NOT(ISERROR(SEARCH(("ПД"),(K3))))</xm:f>
            <x14:dxf>
              <font/>
              <fill>
                <patternFill patternType="solid">
                  <fgColor rgb="FFF9CB9C"/>
                  <bgColor rgb="FFF9CB9C"/>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9" operator="containsText" text="ПД" id="{00460074-008D-49B0-AA6C-009A00D30031}">
            <xm:f>NOT(ISERROR(SEARCH(("ПД"),(K3))))</xm:f>
            <x14:dxf>
              <font/>
              <fill>
                <patternFill patternType="solid">
                  <fgColor rgb="FFF9CB9C"/>
                  <bgColor rgb="FFF9CB9C"/>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9" operator="containsText" text="ПД" id="{008F001B-0004-49B7-ACB5-00C400A40065}">
            <xm:f>NOT(ISERROR(SEARCH(("ПД"),(K3))))</xm:f>
            <x14:dxf>
              <font/>
              <fill>
                <patternFill patternType="solid">
                  <fgColor rgb="FFF9CB9C"/>
                  <bgColor rgb="FFF9CB9C"/>
                </patternFill>
              </fill>
              <border>
                <left style="none"/>
                <right style="none"/>
                <top style="none"/>
                <bottom style="none"/>
                <diagonal style="none"/>
              </border>
            </x14:dxf>
          </x14:cfRule>
          <xm:sqref>K3 K5:K23 K24:K167</xm:sqref>
        </x14:conditionalFormatting>
        <x14:conditionalFormatting xmlns:xm="http://schemas.microsoft.com/office/excel/2006/main">
          <x14:cfRule type="containsText" priority="9" operator="containsText" text="ПД" id="{00A7000D-00B6-46D7-80C7-005D00D0002A}">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F60003-00EE-40C5-9A80-00BC00B40027}">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9000B8-001D-452B-AA4A-00A8009D00C2}">
            <xm:f>NOT(ISERROR(SEARCH(("ПД"),(K3))))</xm:f>
            <x14:dxf>
              <font/>
              <fill>
                <patternFill patternType="solid">
                  <fgColor rgb="FFF9CB9C"/>
                  <bgColor rgb="FFF9CB9C"/>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9" operator="containsText" text="ПД" id="{00AB0007-00D0-4D81-B151-00B4007D00C1}">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42001F-00C3-421B-A8B0-00B6006500A0}">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8B0032-0039-41C9-B131-003600DB0077}">
            <xm:f>NOT(ISERROR(SEARCH(("ПД"),(K3))))</xm:f>
            <x14:dxf>
              <font/>
              <fill>
                <patternFill patternType="solid">
                  <fgColor rgb="FFF9CB9C"/>
                  <bgColor rgb="FFF9CB9C"/>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9" operator="containsText" text="ПД" id="{00B90092-00B6-40F8-BF31-00FE00DB00D7}">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B70060-0039-4317-9BAE-003200470033}">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5000FC-004E-45D9-85BE-002F0016009E}">
            <xm:f>NOT(ISERROR(SEARCH(("ПД"),(K3))))</xm:f>
            <x14:dxf>
              <font/>
              <fill>
                <patternFill patternType="solid">
                  <fgColor rgb="FFF9CB9C"/>
                  <bgColor rgb="FFF9CB9C"/>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9" operator="containsText" text="ПД" id="{0042007E-00BF-4B6B-B7C1-008D00320029}">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66004C-00D7-4C33-8E92-0044007C009A}">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5600EC-007B-4BB7-B511-001B007E001E}">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9400BA-000B-4B6A-B754-000F001C0091}">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A100EB-0005-4307-87F7-00870047003D}">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25001B-0080-4D07-BFE7-003400300082}">
            <xm:f>NOT(ISERROR(SEARCH(("ПД"),(K3))))</xm:f>
            <x14:dxf>
              <font/>
              <fill>
                <patternFill patternType="solid">
                  <fgColor rgb="FFF9CB9C"/>
                  <bgColor rgb="FFF9CB9C"/>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9" operator="containsText" text="ПД" id="{0042000B-0046-40B1-9986-005A003600FE}">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640061-0067-4F26-8D25-00AC001B0062}">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6F0057-00F8-4CED-9E5A-000D00E800AE}">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090054-0040-4C0B-925C-0024008B0028}">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57006A-00CA-4EF5-AE80-00BE00AE0076}">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2C006F-0085-4E7E-BF9D-0024001700E5}">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9D00CA-0039-4A75-8588-00E2007C006D}">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A500D8-0021-4B2F-800C-00CD00EF00C4}">
            <xm:f>NOT(ISERROR(SEARCH(("ПД"),(K3))))</xm:f>
            <x14:dxf>
              <font/>
              <fill>
                <patternFill patternType="solid">
                  <fgColor rgb="FFF9CB9C"/>
                  <bgColor rgb="FFF9CB9C"/>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9" operator="containsText" text="ПД" id="{0045001C-0038-4660-B2AD-00CD009600D0}">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3400F9-00C0-40C6-A4F8-00510041004F}">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D8004F-0059-4C14-8D2F-008F00DB003D}">
            <xm:f>NOT(ISERROR(SEARCH(("ПД"),(K3))))</xm:f>
            <x14:dxf>
              <font/>
              <fill>
                <patternFill patternType="solid">
                  <fgColor rgb="FFF9CB9C"/>
                  <bgColor rgb="FFF9CB9C"/>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9" operator="containsText" text="ПД" id="{000E001D-007F-423E-8608-00A7001C0048}">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7100BC-00EF-4222-B01A-00D300EA0016}">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0A002B-0038-49CD-BB0E-003E000D0030}">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5C0000-000C-4B13-980B-00BC00BA0013}">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3D0074-00F0-4127-8D89-00D300A80028}">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67006F-0070-4237-9A4C-00B4004700DB}">
            <xm:f>NOT(ISERROR(SEARCH(("ПД"),(K3))))</xm:f>
            <x14:dxf>
              <font/>
              <fill>
                <patternFill patternType="solid">
                  <fgColor rgb="FFF9CB9C"/>
                  <bgColor rgb="FFF9CB9C"/>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9" operator="containsText" text="ПД" id="{00F90055-0089-40E5-B200-005E00AD007D}">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4600B3-0021-4C1D-A16D-002100110043}">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52002E-0021-4B77-B40E-00AC008600C9}">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CF0007-00BE-4852-816E-004F00E20068}">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32004A-006F-48EF-AE19-001A0065006C}">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5600E4-003C-468D-8A12-0089006B0080}">
            <xm:f>NOT(ISERROR(SEARCH(("ПД"),(K3))))</xm:f>
            <x14:dxf>
              <font/>
              <fill>
                <patternFill patternType="solid">
                  <fgColor rgb="FFF9CB9C"/>
                  <bgColor rgb="FFF9CB9C"/>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9" operator="containsText" text="ПД" id="{001A008C-0076-41B1-8DB3-0047009000C3}">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6007A-00C0-4F9A-8ED0-00B900DB0058}">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840047-00A2-4803-AB26-005700940026}">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D000F1-0006-460D-8856-002200D1000D}">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70062-0096-4DAE-BE0B-000A00380096}">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20012-002C-43DC-86AF-00B2001B0072}">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190048-005E-420B-A89F-0017006900C1}">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07000D-00A4-4B70-A8DC-00B3006A002F}">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200092-00B1-42AE-9AAC-004F001800DD}">
            <xm:f>NOT(ISERROR(SEARCH(("ПД"),(K3))))</xm:f>
            <x14:dxf>
              <font/>
              <fill>
                <patternFill patternType="solid">
                  <fgColor rgb="FFF9CB9C"/>
                  <bgColor rgb="FFF9CB9C"/>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9" operator="containsText" text="ПД" id="{003200AA-003E-4471-8F93-002C004400CC}">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4F00CC-003F-4220-80A8-00F600C100A8}">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010021-009A-4A24-BE6D-008C008000A9}">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ED0081-001F-4C21-B606-008D007000B2}">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940007-0040-46EC-A2D9-009600AD0064}">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E60071-0014-4C3C-BDDC-004700FD0002}">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4A00BA-0021-4298-977F-000000FE0094}">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CA009F-002B-4666-9D2C-00AA00470091}">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780059-00A6-4076-8DB6-009F003500D9}">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4800C6-000B-45B4-A66C-009A00A000A4}">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7800EB-00BB-43E7-978C-000100C60009}">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9A0033-00CA-4AC1-AE39-002A00960002}">
            <xm:f>NOT(ISERROR(SEARCH(("ПД"),(K3))))</xm:f>
            <x14:dxf>
              <font/>
              <fill>
                <patternFill patternType="solid">
                  <fgColor rgb="FFF9CB9C"/>
                  <bgColor rgb="FFF9CB9C"/>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9" operator="containsText" text="ПД" id="{001D00ED-00B8-4E79-BC12-005F00D200FF}">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C0056-00C4-4693-B9F1-00FD00870059}">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1400EA-0029-4112-A27E-003E0057008A}">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DE001B-00AF-4DDF-89AD-007C001500BF}">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C0018-0041-4C33-BB26-0054007B008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6400F8-00F0-43D9-8F51-009A001500C9}">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1F006D-00C0-4560-B4ED-00D60036004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1B0093-00BC-4F99-9E54-00A000E900D5}">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F100F7-002E-4928-8372-001600E7003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C80081-0046-4181-8118-004D00910043}">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ED00FC-008E-4117-820E-00210057007C}">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8F002B-0034-4458-A5AC-00A1009C0077}">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B30035-00F1-4A6F-A613-00FA0041001B}">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4500CB-0051-47C9-9E33-00D000830082}">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F100AC-001E-4F7A-8058-002200EC00A8}">
            <xm:f>NOT(ISERROR(SEARCH(("ПД"),(K3))))</xm:f>
            <x14:dxf>
              <font/>
              <fill>
                <patternFill patternType="solid">
                  <fgColor rgb="FFF9CB9C"/>
                  <bgColor rgb="FFF9CB9C"/>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9" operator="containsText" text="ПД" id="{009E00A2-002D-4D82-8283-0002004E00BA}">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0F0091-0017-4D8D-834B-00E2009C006F}">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5A00A9-00DD-44B2-8BB8-00120061009A}">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A30035-00C6-41E9-A596-001A00CB00C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D30035-0059-4164-9DE0-00B600370014}">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C90092-0043-492E-B6E9-00B2001700F5}">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4C00B2-00D5-4582-B941-002C00A500A5}">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A7002D-00C4-4992-A73E-008F00CC00A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320033-0073-483C-BF78-003E00E300FB}">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CE0081-0047-4629-9ADD-00B500E5008A}">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2400BB-00D7-4A83-8A43-002500AE00EC}">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0A00DD-00DA-450F-9884-00AD004A00A3}">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8002C-009E-4B8E-AD34-006A001B00BE}">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5007A-0052-4029-A5CA-00D000E10083}">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B00A7-003F-4977-9444-008400A00000}">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ED00A3-002E-4E2F-9FC7-00510055008A}">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2F00EF-0014-4AAC-B88A-00E8000E0049}">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110034-0056-4C11-9323-00DC00BF00F6}">
            <xm:f>NOT(ISERROR(SEARCH(("ПД"),(K3))))</xm:f>
            <x14:dxf>
              <font/>
              <fill>
                <patternFill patternType="solid">
                  <fgColor rgb="FFF9CB9C"/>
                  <bgColor rgb="FFF9CB9C"/>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9" operator="containsText" text="ПД" id="{00820089-003C-46F8-8C1B-009500B900F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100AE-00BF-4008-B0E9-001B00DA009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A100A8-0017-4BAB-A9CF-0028009600CD}">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D100F9-00F4-4BDB-AF75-00C0008400D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C0028-00C8-43CB-ACCB-003F008E00AD}">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D000FB-00CC-4E03-ABD8-001D004400A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1100AE-00F1-4F3A-B3FA-00490023006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100022-00F2-4663-9AF3-00F9006E007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CD00A8-00DF-412A-9BF1-00B60062008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400F6-0073-4A92-98B3-007700C60023}">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A600E2-00B0-4330-8F03-0002003F009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E0092-001A-43CD-A2B2-00F700DB001F}">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4B0073-0043-4128-A7D2-009A0049007C}">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4008F-0067-4D5E-96D9-007100EB0009}">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61007D-00A7-4842-8798-00C5009100A6}">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0A009E-0075-4D8E-9F88-00E300740082}">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850031-0024-4D7C-B1CB-00B1003900BE}">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AF0062-00AF-4F09-BD16-002000A2000F}">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5100E4-0003-48CF-ADB7-008600270041}">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B0010-0040-433C-801B-00A100C70077}">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F5007A-0013-42E6-8F80-00E100C10079}">
            <xm:f>NOT(ISERROR(SEARCH(("ПД"),(K3))))</xm:f>
            <x14:dxf>
              <font/>
              <fill>
                <patternFill patternType="solid">
                  <fgColor rgb="FFF9CB9C"/>
                  <bgColor rgb="FFF9CB9C"/>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9" operator="containsText" text="ПД" id="{008A006E-00C5-4049-83F4-0063009A00B5}">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F000D-00F1-4FF7-813D-000D00F400EC}">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700F0-0085-47EE-ACA6-007500AE00B8}">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A0022-00D6-41E4-AEAE-005C00D1004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70044-00C7-4E4A-86FF-005900850070}">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FC0022-00FF-4743-9473-00F2005200BC}">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40004-00E1-4F1D-B0A1-00F1009700AE}">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A70031-00B3-4C37-8058-0091006000B2}">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0D00BA-00A6-4B51-A9F1-0061008A003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5A0037-00E3-4BAC-A42D-00C100AD00F8}">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BC00FC-00FB-4E09-A2BF-00F70028007B}">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79003A-0084-4840-A456-0053008D005B}">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9006D-00B7-4241-8597-00FD009B000E}">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C006B-00AC-4A11-A327-0075002E0064}">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B9009A-0020-455D-8318-0024006200D5}">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7F0067-0085-4171-8C61-004B00ED00AD}">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0009C-004C-4D1C-B0A6-00DF00640021}">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20018-00FD-47BD-A62C-00910011007A}">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0A0076-000B-485D-A7C7-0071003C005F}">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6800EA-0060-4F47-9865-00F800C100F9}">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8F0061-0066-4815-8067-00CA00C900C4}">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4F00C7-0032-43EF-92CC-001A00F20077}">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3D00D6-0082-4444-AB6A-000C0038006F}">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F300F2-0091-412F-9154-00A700CF0043}">
            <xm:f>NOT(ISERROR(SEARCH(("ПД"),(K3))))</xm:f>
            <x14:dxf>
              <font/>
              <fill>
                <patternFill patternType="solid">
                  <fgColor rgb="FFF9CB9C"/>
                  <bgColor rgb="FFF9CB9C"/>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9" operator="containsText" text="ПД" id="{009B00FE-0035-4B23-AFCD-00D400BD005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BA0066-0097-414B-AC6D-00D000190027}">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370051-005D-4AF4-95DC-0086007200D0}">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E4004E-00B4-458A-A80A-00C200F8002C}">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F0030-0052-4357-88C5-005400220071}">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670071-00FC-4897-B3D8-00960000006B}">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810099-00CC-4555-A7C3-007B00F8006E}">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810033-002A-4510-848D-00DC005B00C5}">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50023-0046-4FDA-AD3A-00160087004D}">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230045-006E-42B5-BE95-00FC00B90046}">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52003C-001F-478D-87E7-008500C10066}">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8F000C-00D5-4E42-A847-00A10018007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AF007C-0057-4269-9A0F-00340022005C}">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C00EA-00D3-41E6-9B6C-008D00780011}">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090074-0043-4C8E-8D4D-0007006F0094}">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7002D-009F-47EA-86C0-00930015005B}">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A00DA-00F9-47B9-8DE6-007D006100C2}">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CF00A5-007A-423B-9327-009000680072}">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4B0081-0064-40F0-BAE1-00F000AC00E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7600AB-0017-40B4-8966-00E90015007A}">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9400FB-007C-4D22-A4F6-00A100290078}">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000EE-0092-4506-A9E9-00ED008C00E4}">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BD007A-00EA-4943-8F39-006900DE003E}">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3002A-00CD-477A-AA41-0021006300FF}">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2C00AD-0020-4548-9271-002400CC00F6}">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6A00A3-0039-442C-BCB4-004B009A00AC}">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60017-0013-48F6-A473-0099000C0017}">
            <xm:f>NOT(ISERROR(SEARCH(("ПД"),(K3))))</xm:f>
            <x14:dxf>
              <font/>
              <fill>
                <patternFill patternType="solid">
                  <fgColor rgb="FFF9CB9C"/>
                  <bgColor rgb="FFF9CB9C"/>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9" operator="containsText" text="ПД" id="{00FC00E4-00D4-4506-84E1-00AA00390076}">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40014-00C1-4628-B3BA-0014000800A0}">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B000F2-002A-4298-A42C-0087005F005B}">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140022-0022-409E-8457-000A008B0036}">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1005D-00E9-41A1-A806-000500CC005B}">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8E00EF-003E-4033-95E0-002A007100F2}">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600E6-0008-4AA0-B749-00160076009E}">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E0045-0025-4013-B48A-000200F1009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600D4-002C-4034-A0BF-00CF004B00F1}">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A005F-0030-413C-BCDD-004100FE009D}">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10001C-00F7-4B7D-8D43-0011007500A6}">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350069-0086-4543-BA75-0041001E00E8}">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02002C-009B-4764-A4BE-00C7003800D1}">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300B0-0031-4C9D-A3E6-00D2006D0099}">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A10033-00A5-4BB9-8C72-008900C100A6}">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CC003C-0006-4AFB-82E0-009D007400C4}">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3900A5-00FF-4E9F-A9AA-00D20004003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50004D-00BF-43A9-B3E9-000F0078006C}">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4000DB-00A7-417C-B51A-007300D70081}">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BE00E3-0084-4A7F-A0F4-00480078001B}">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10061-0007-4CB4-9A6E-006100B50088}">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B00078-0078-422F-B895-002B0070007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AE000C-00C6-4793-A234-00EA00EC004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1007B-00A8-4CD9-8A92-00C50054003E}">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630033-00EA-4BE4-80D4-008900DD005D}">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6003A-0004-43D6-A8AE-008B005E005A}">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290031-00FE-47EB-B7A2-00F2002500F0}">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FC008D-0062-4B9E-81D4-00E700F60053}">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5C0086-0041-4801-8737-000E0017003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06009B-0020-4A16-9B36-00E60012009F}">
            <xm:f>NOT(ISERROR(SEARCH(("ПД"),(K3))))</xm:f>
            <x14:dxf>
              <font/>
              <fill>
                <patternFill patternType="solid">
                  <fgColor rgb="FFF9CB9C"/>
                  <bgColor rgb="FFF9CB9C"/>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9" operator="containsText" text="ПД" id="{00DF005A-00BA-4D8C-A4E7-0089008D004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E3004B-0098-4DA3-A6FA-000B004100B1}">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9000D-008D-459A-B646-0006005900AF}">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5900BB-004A-4113-A36B-00AF00F3009F}">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AF0043-00E3-43FE-957C-0089004400D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600AB-004A-4EE6-8C10-00FF004E002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D0078-0054-4F3E-8B5D-004700B100A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900B3-004D-4571-8BF6-009200270047}">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5003F-00F0-4520-9DB3-00AD003D0091}">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2D00BB-00B8-4589-BB4D-000D003E003E}">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D0085-00E3-4A56-A806-006B0002006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700C5-00AB-4D65-B8D7-00F70018000A}">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A2004D-00C6-4D63-8333-0087007300E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C00BB-0082-4912-AE58-00C7005A000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140077-00A9-460A-B461-002400260084}">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01001E-0056-4019-83C3-0090006E00C1}">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000CE-0057-406B-90AB-000A00A500C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B0040-00B9-4F17-9B45-00FE009500B2}">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CF00FE-00EC-440E-B4EC-0075006400E0}">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AE0076-0014-49E5-BDD8-00F6008F005B}">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890095-00A9-40D7-9D8E-00DA008000B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2D00F1-008E-444D-8563-004E0094003E}">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AE00D0-0016-4B53-AF40-0017006700F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50038-0099-42DB-8BE4-002300C700A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A007A-004F-4DBB-BACD-00BA0012001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49005E-0041-4E56-9632-005000C800E3}">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100AA-001B-428C-8A83-004A007600A8}">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7F0052-00F3-4E66-BFC8-00BB00CD00E2}">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3F00BB-00EA-445C-A7A0-0070000C000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F50052-00CF-4E4C-ADBB-0070000B00B2}">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990002-009B-41B7-A61D-00F1009C0045}">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B5004F-00A9-42B0-83E9-005700BD0069}">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5B0051-0031-44A9-A1C8-007600BF00B6}">
            <xm:f>NOT(ISERROR(SEARCH(("ПД"),(K3))))</xm:f>
            <x14:dxf>
              <font/>
              <fill>
                <patternFill patternType="solid">
                  <fgColor rgb="FFF9CB9C"/>
                  <bgColor rgb="FFF9CB9C"/>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9" operator="containsText" text="ПД" id="{00D6007E-00B5-4D91-8BB8-006300C2003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7300A3-00A9-4B0A-A773-00A7006F005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5900CB-0092-46A3-886F-004300FA006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B00055-00BD-4B73-89C6-006B0042005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000E6-00B7-496E-AB1E-003900B8007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C00A4-006C-4D36-B660-00C9008D002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A0063-007D-4679-B6A5-00B200E7006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0B00E3-0019-4F8C-92BE-00C400CF00B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F900FF-0001-40D3-BE5A-001B001C00D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C0060-00CD-4035-A340-002900C9008E}">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F00F7-0009-4D8F-80F5-00A6001200B4}">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A6006F-0065-49D4-9A9D-008200BB00D8}">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9004D-00E5-4D8B-81D1-00E5008A0081}">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F8007F-003D-4744-A14A-00DD007600AE}">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07002E-001D-4A2F-9135-00260025004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960053-00DB-4915-8566-006C00B000D9}">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C000B-0037-4E1E-9B0E-00EA0039006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7500EA-002F-4326-A1BC-00AF00E800A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06008B-0082-4D2D-9678-005400100054}">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800DD-0007-45D2-86CC-00B400F7003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AC002A-0035-42FE-AE83-002A00C70040}">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5D00B9-0087-4D09-946A-009D00DA001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200CB-006C-4790-867D-00E1000D0097}">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7006E-00E7-4087-8891-000A007F0063}">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EA0059-0050-48CD-A032-0026009800AF}">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60091-00E7-4C7E-8742-002E00F7002A}">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10047-00A6-4CDE-A275-00DB007200F4}">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E70074-00E4-4338-8459-00760051002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150034-00EE-43EB-A361-0095009A007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D007A-00DA-4449-8BCE-0049006200E5}">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21006B-0009-4AFB-86D7-00C20055004C}">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2007A-0043-41C6-8362-00CE00E1005A}">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E300DE-00C0-45FD-96C9-008C000F00DD}">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4D00A8-00C1-4B01-8056-004700270022}">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CD0033-00E2-4573-A536-0077006A0016}">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2200CC-00DA-4144-BC58-0060000100C3}">
            <xm:f>NOT(ISERROR(SEARCH(("ПД"),(K3))))</xm:f>
            <x14:dxf>
              <font/>
              <fill>
                <patternFill patternType="solid">
                  <fgColor rgb="FFF9CB9C"/>
                  <bgColor rgb="FFF9CB9C"/>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9" operator="containsText" text="ПД" id="{003A00C9-00C8-4618-AAFA-00EA005800E9}">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E7003D-004D-47D1-8C79-00A5001000EF}">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5A00F9-002C-4596-8D1B-00F900B400B8}">
            <xm:f>NOT(ISERROR(SEARCH(("ПД"),(K3))))</xm:f>
            <x14:dxf>
              <font/>
              <fill>
                <patternFill patternType="solid">
                  <fgColor rgb="FFF9CB9C"/>
                  <bgColor rgb="FFF9CB9C"/>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9" operator="containsText" text="ПД" id="{001C0094-00AF-4433-97A3-00E30059002D}">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360059-00CC-4047-991F-0002007E0007}">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040095-0064-474C-B0C7-002700FE00DC}">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E80009-0028-42BA-82FC-002F008E0019}">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A400D0-00EE-429C-90F4-005A00ED0081}">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7B00EA-001D-419F-907D-00C300D3006C}">
            <xm:f>NOT(ISERROR(SEARCH(("ПД"),(K3))))</xm:f>
            <x14:dxf>
              <font/>
              <fill>
                <patternFill patternType="solid">
                  <fgColor rgb="FFF9CB9C"/>
                  <bgColor rgb="FFF9CB9C"/>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9" operator="containsText" text="ПД" id="{008E006B-00BF-4575-B0B3-00290011001B}">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4500F0-0047-44C3-86EE-003E009B004D}">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A40075-00CA-4038-BB09-00F9004A0034}">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7100B7-0042-4F55-9105-00580038009D}">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ED0057-0044-4EA0-91F5-00D800E10053}">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1100E7-00E5-4BDC-83CA-00F5009500DF}">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48000C-0057-40AB-BE7B-00E200E1002F}">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F90056-003B-4CA6-97ED-00840064008F}">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5100AA-0018-4172-A70E-00C1002E001C}">
            <xm:f>NOT(ISERROR(SEARCH(("ПД"),(K3))))</xm:f>
            <x14:dxf>
              <font/>
              <fill>
                <patternFill patternType="solid">
                  <fgColor rgb="FFF9CB9C"/>
                  <bgColor rgb="FFF9CB9C"/>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9" operator="containsText" text="ПД" id="{00B4009B-00DB-4885-9BE7-00F4009F00AD}">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6300AF-0028-4DD4-9C1D-001C007D00BC}">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8B002B-009E-4E6F-BCEF-00480033008C}">
            <xm:f>NOT(ISERROR(SEARCH(("ПД"),(K3))))</xm:f>
            <x14:dxf>
              <font/>
              <fill>
                <patternFill patternType="solid">
                  <fgColor rgb="FFF9CB9C"/>
                  <bgColor rgb="FFF9CB9C"/>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9" operator="containsText" text="ПД" id="{00B20091-00F2-4B05-AC59-004800EC00CD}">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1D00CB-00D7-4B60-9BAD-003C00850091}">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9B008C-0034-490F-B09A-008400E70054}">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400062-00F8-4073-8BB7-00CD00D40067}">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2D009C-0010-469C-909C-007F00AA00E4}">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040013-000F-49B0-84F1-004400D80095}">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3300A0-00B9-4CCB-A27F-002D009700F6}">
            <xm:f>NOT(ISERROR(SEARCH(("ПД"),(K3))))</xm:f>
            <x14:dxf>
              <font/>
              <fill>
                <patternFill patternType="solid">
                  <fgColor rgb="FFF9CB9C"/>
                  <bgColor rgb="FFF9CB9C"/>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9" operator="containsText" text="ПД" id="{00490040-006B-4D65-A2F5-0009006D008D}">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6600DF-00CF-45D0-B2BE-003300C00015}">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28005C-006F-4A32-AEC2-005C002300A7}">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CF0005-00CD-4042-B79C-002D00890006}">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8F00E8-0010-477A-80C9-00D0000E003A}">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920007-0020-44EA-804B-0041001B00D0}">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D8009D-0045-41D2-A215-00E900630043}">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D100E0-00AF-4997-8D76-00AA00CA00CE}">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9100C7-0058-40C0-9C81-007000B000BE}">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9" operator="containsText" text="ПД" id="{006B00F0-0039-4E28-8BF2-003200080074}">
            <xm:f>NOT(ISERROR(SEARCH(("ПД"),(K3))))</xm:f>
            <x14:dxf>
              <font/>
              <fill>
                <patternFill patternType="solid">
                  <fgColor rgb="FFF9CB9C"/>
                  <bgColor rgb="FFF9CB9C"/>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EE0046-007D-4E1F-B71E-00E000DA009C}">
            <xm:f>NOT(ISERROR(SEARCH(("отменено"),(K3))))</xm:f>
            <x14:dxf>
              <font/>
              <fill>
                <patternFill patternType="solid">
                  <fgColor rgb="FFD9EAD3"/>
                  <bgColor rgb="FFD9EAD3"/>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8" operator="containsText" text="отменено" id="{005E00AF-00DE-41A0-B283-00FE00F10047}">
            <xm:f>NOT(ISERROR(SEARCH(("отменено"),(K3))))</xm:f>
            <x14:dxf>
              <font/>
              <fill>
                <patternFill patternType="solid">
                  <fgColor rgb="FFD9EAD3"/>
                  <bgColor rgb="FFD9EAD3"/>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8" operator="containsText" text="отменено" id="{00EC00E0-005E-4678-88AE-0096001F008E}">
            <xm:f>NOT(ISERROR(SEARCH(("отменено"),(K3))))</xm:f>
            <x14:dxf>
              <font/>
              <fill>
                <patternFill patternType="solid">
                  <fgColor rgb="FFD9EAD3"/>
                  <bgColor rgb="FFD9EAD3"/>
                </patternFill>
              </fill>
              <border>
                <left style="none"/>
                <right style="none"/>
                <top style="none"/>
                <bottom style="none"/>
                <diagonal style="none"/>
              </border>
            </x14:dxf>
          </x14:cfRule>
          <xm:sqref>K3 K5:K23 K24:K167</xm:sqref>
        </x14:conditionalFormatting>
        <x14:conditionalFormatting xmlns:xm="http://schemas.microsoft.com/office/excel/2006/main">
          <x14:cfRule type="containsText" priority="8" operator="containsText" text="отменено" id="{00E700FA-003B-434B-8351-004A00120066}">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A00022-009B-4C58-B3C7-005500DB0015}">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8E008B-002E-47FF-BB4B-007E0021008C}">
            <xm:f>NOT(ISERROR(SEARCH(("отменено"),(K3))))</xm:f>
            <x14:dxf>
              <font/>
              <fill>
                <patternFill patternType="solid">
                  <fgColor rgb="FFD9EAD3"/>
                  <bgColor rgb="FFD9EAD3"/>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8" operator="containsText" text="отменено" id="{00E600B1-00BD-4680-8258-00DD0022004D}">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4C0001-0070-4137-A9A4-007500FC00CF}">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7E0043-00A3-43F1-B492-00800056004B}">
            <xm:f>NOT(ISERROR(SEARCH(("отменено"),(K3))))</xm:f>
            <x14:dxf>
              <font/>
              <fill>
                <patternFill patternType="solid">
                  <fgColor rgb="FFD9EAD3"/>
                  <bgColor rgb="FFD9EAD3"/>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8" operator="containsText" text="отменено" id="{003D0051-0036-42F0-8A81-00AB00C200C4}">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BA00BF-00B4-4FEB-9111-0003002E0058}">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EF0033-00D5-4DA4-BAFD-00D4003400B0}">
            <xm:f>NOT(ISERROR(SEARCH(("отменено"),(K3))))</xm:f>
            <x14:dxf>
              <font/>
              <fill>
                <patternFill patternType="solid">
                  <fgColor rgb="FFD9EAD3"/>
                  <bgColor rgb="FFD9EAD3"/>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8" operator="containsText" text="отменено" id="{001B009B-00D6-4857-B7D0-009300B4002B}">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D500C6-0030-457C-BBBC-00DE00460098}">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2E0004-006C-467D-B66D-00AD00C9005E}">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DA0035-0049-4AAE-A930-001500D900A1}">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37006F-0092-409E-A5A7-00F700C800FD}">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DC0029-0085-487D-A066-00BF004D00D8}">
            <xm:f>NOT(ISERROR(SEARCH(("отменено"),(K3))))</xm:f>
            <x14:dxf>
              <font/>
              <fill>
                <patternFill patternType="solid">
                  <fgColor rgb="FFD9EAD3"/>
                  <bgColor rgb="FFD9EAD3"/>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8" operator="containsText" text="отменено" id="{00E400FA-002A-4D43-840E-002600D7004E}">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55008C-005F-4F58-B3A6-002A000F0003}">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ED00FC-0018-4715-B7F2-00A900830027}">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9000BF-006B-4441-BD32-004100BC0066}">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13006A-0056-4410-849A-005C00E50042}">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1A0013-0051-40F3-8E2D-00C500940065}">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3B00D6-00DC-46D5-93F6-00DF00BD00D4}">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C50069-00DE-4683-AF67-001F00180098}">
            <xm:f>NOT(ISERROR(SEARCH(("отменено"),(K3))))</xm:f>
            <x14:dxf>
              <font/>
              <fill>
                <patternFill patternType="solid">
                  <fgColor rgb="FFD9EAD3"/>
                  <bgColor rgb="FFD9EAD3"/>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8" operator="containsText" text="отменено" id="{008100E7-00B4-411B-B0E5-004A00C500C4}">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D30055-0052-4EFE-BB9B-003F00AD0048}">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A90020-0093-4811-9E12-00BC0035000F}">
            <xm:f>NOT(ISERROR(SEARCH(("отменено"),(K3))))</xm:f>
            <x14:dxf>
              <font/>
              <fill>
                <patternFill patternType="solid">
                  <fgColor rgb="FFD9EAD3"/>
                  <bgColor rgb="FFD9EAD3"/>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8" operator="containsText" text="отменено" id="{00E200F3-00EC-411E-8350-0082003F00AB}">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3A004E-009D-45F2-A06A-00B6003D00B1}">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F001C-00CB-4ADF-A470-0076008D004A}">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1600BA-00F4-436B-A4A1-00D400D80000}">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DA0034-0037-4329-8202-0044003D0034}">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D200A1-00F5-4F87-9526-00A700EA0075}">
            <xm:f>NOT(ISERROR(SEARCH(("отменено"),(K3))))</xm:f>
            <x14:dxf>
              <font/>
              <fill>
                <patternFill patternType="solid">
                  <fgColor rgb="FFD9EAD3"/>
                  <bgColor rgb="FFD9EAD3"/>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8" operator="containsText" text="отменено" id="{00E30051-0037-45E3-BBC1-001B00170082}">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4D0091-00AF-4F19-939F-00F50025000F}">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8200F0-00D3-4E0D-A9D5-009F00D600EC}">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0F0017-008B-488D-9988-00E9009700BD}">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780069-00C2-4069-B78A-0071003200A2}">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FA004E-0085-4C0D-BF69-00F3005E00E7}">
            <xm:f>NOT(ISERROR(SEARCH(("отменено"),(K3))))</xm:f>
            <x14:dxf>
              <font/>
              <fill>
                <patternFill patternType="solid">
                  <fgColor rgb="FFD9EAD3"/>
                  <bgColor rgb="FFD9EAD3"/>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8" operator="containsText" text="отменено" id="{007F00EB-00FF-45C1-864F-000F00EE005B}">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020033-00DB-425F-BE4F-00C400D40097}">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4F00EE-00F0-4C67-B581-008700A5000D}">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C20056-009E-4967-9484-005000E2004E}">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FC00CD-0015-4A65-907F-002A0065008C}">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79004B-0053-4B6C-AD32-0020009100EA}">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1200AF-00DD-43C3-ACF4-00EF00D300F8}">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2A00E8-00C4-429D-9E55-006E00FF00BF}">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12008A-0045-4D28-A3BA-007800130029}">
            <xm:f>NOT(ISERROR(SEARCH(("отменено"),(K3))))</xm:f>
            <x14:dxf>
              <font/>
              <fill>
                <patternFill patternType="solid">
                  <fgColor rgb="FFD9EAD3"/>
                  <bgColor rgb="FFD9EAD3"/>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8" operator="containsText" text="отменено" id="{00F600BB-00A7-48FE-BB95-005C00AA00D6}">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470050-0005-4287-B2E3-005600AA007A}">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AB00CC-0056-4982-B8BD-006D00BE0004}">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5F00A4-00C4-4489-B798-003A00440069}">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220063-005C-46A7-B88A-00A10000006F}">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C400D4-00B0-49BF-9AB5-006000BA0006}">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01009B-0032-4198-A7F9-00660042006E}">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09005E-0036-439A-B3F2-009200D50076}">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610000-00D9-425B-946B-007600FF0036}">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7E0017-00C3-4F10-A994-00EE00600093}">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25009E-0009-41AF-83D0-006E007D0005}">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9D0082-0082-4467-9A4D-0024003000DF}">
            <xm:f>NOT(ISERROR(SEARCH(("отменено"),(K3))))</xm:f>
            <x14:dxf>
              <font/>
              <fill>
                <patternFill patternType="solid">
                  <fgColor rgb="FFD9EAD3"/>
                  <bgColor rgb="FFD9EAD3"/>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8" operator="containsText" text="отменено" id="{0065003D-007B-44D1-A40D-007B00F80081}">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F30069-00CF-4CEE-B532-00B8002B00D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C00020-002E-47E1-9C64-009000D7004C}">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470063-00BB-47C6-8625-00390044005F}">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600E9-0060-4A5A-84C3-002300DF00B3}">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BC006D-008B-4170-A5D0-002100A1008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8B0003-00D7-4A2C-A6C2-00B700FE0062}">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AA0028-00B5-41F7-8CD9-0051003C001B}">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70024-0018-49AB-BB41-002F004B0094}">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3300E7-001E-48D1-8EF7-00B1004600BA}">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9100D4-007A-4D76-B6A3-0077009E001C}">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6F0059-009B-41DB-8DB6-0073002600B7}">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5A00C9-0082-4DA0-A35A-005D008800E7}">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B500CC-006C-4099-A4D6-0085007A00C8}">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750012-00D3-4CBE-BC4C-00FE0043000A}">
            <xm:f>NOT(ISERROR(SEARCH(("отменено"),(K3))))</xm:f>
            <x14:dxf>
              <font/>
              <fill>
                <patternFill patternType="solid">
                  <fgColor rgb="FFD9EAD3"/>
                  <bgColor rgb="FFD9EAD3"/>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8" operator="containsText" text="отменено" id="{00070043-007C-4520-97E6-0023008500F9}">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EA00FF-0063-4D22-85E6-009A00A0000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B002C-0050-45F0-9DCB-0083008400DE}">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700C6-008D-48FE-8A62-007B002B0093}">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6B003A-000E-4966-A8E5-00CB00EA0012}">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1600BB-000F-4E38-A27F-001000D400AE}">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22007F-00B9-4C8F-A94E-008D003F009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9B00D9-003A-4488-8A10-007400FB00E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6100F6-0008-44B2-8770-00CE00A40024}">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A9002B-00ED-4415-B178-0032000600DD}">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5600DE-00AD-4E71-9BEA-002E00B8002C}">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B100CC-0012-438C-B8C3-0038005200A8}">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7F00CA-0032-4DA2-8D31-003C009A00B6}">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1600F7-00BF-49E9-85B8-009400FC0038}">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7B003F-00AF-4BD2-8FC7-00D100250077}">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40003F-0078-4F89-9188-00AC00770001}">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E50034-0073-48AD-87E7-00A9007B0012}">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F006E-0029-4D88-BC99-003200C8006F}">
            <xm:f>NOT(ISERROR(SEARCH(("отменено"),(K3))))</xm:f>
            <x14:dxf>
              <font/>
              <fill>
                <patternFill patternType="solid">
                  <fgColor rgb="FFD9EAD3"/>
                  <bgColor rgb="FFD9EAD3"/>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8" operator="containsText" text="отменено" id="{00F1009C-0027-43EF-AFD7-00E80040004E}">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20068-00BE-40C0-AEF5-007F0048009F}">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F300CB-00BA-4E84-A0B2-008600110039}">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5000A-00BA-4F27-A589-004C00FD008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B900DB-0032-471A-A052-009600F300F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51000C-004A-4D18-A203-00E2005A007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000D4-0002-434D-9F6C-00370093005C}">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5009C-00E6-4CDA-B141-00DB002000FF}">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DF00AD-009A-4065-951E-00BF003200D9}">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35005D-0026-46D9-876F-001A008F00F4}">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9500D7-00EA-4896-954C-0016009400B9}">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200B9-0058-4D99-A348-00BC00B3000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0600CF-0012-4912-86A1-00650078008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C900B0-006F-4F0F-ADF5-001200E900A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BA002F-00A7-43B0-B44A-00D000C6000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CD0065-0058-4C43-9CAE-009F00EB005A}">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7F00EA-008C-47DD-932B-00BD00CB00D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6F004D-00AA-446C-98EB-00FA00FC0075}">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1F00DC-0038-49C5-BA50-0009001D0071}">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A40033-0078-4CD3-B857-0013007B002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F100A0-0072-477C-BE25-008800F00043}">
            <xm:f>NOT(ISERROR(SEARCH(("отменено"),(K3))))</xm:f>
            <x14:dxf>
              <font/>
              <fill>
                <patternFill patternType="solid">
                  <fgColor rgb="FFD9EAD3"/>
                  <bgColor rgb="FFD9EAD3"/>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8" operator="containsText" text="отменено" id="{00B5004A-00C3-4A44-8532-0076009A006E}">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E00C5-00B3-408B-AD65-00D7005300E1}">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9400A6-0047-4251-9921-001400D8002E}">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E00A6-0055-4BA0-8C5B-00B5002E0038}">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000E9-0033-40DF-AB50-00E9001C00EF}">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100BF-002C-4B73-87BB-006600C0008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5200EA-0049-431A-B27B-00A300D30004}">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E40025-00AD-4FF5-883D-0007009F0077}">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70069-0002-4341-B808-0018000E00C9}">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0000D7-0097-44FB-B96D-00D800CF00C2}">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3A00D7-003F-4FC3-9885-0055007A006A}">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5400B8-0077-4E8B-8DF9-005100DE00DF}">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95008E-0066-4FD3-B600-00FD00D10085}">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690031-00A3-46FE-B826-00CB00670035}">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A5001B-00C5-40C6-A60B-00EE0086001D}">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690084-0031-42E4-9761-0079006D00A4}">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C006B-00BF-49E7-9506-003000810002}">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F7008D-007E-46D9-B212-004D00360026}">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E50070-00F3-4941-BEC2-00D8007B0005}">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1D00AE-0098-411A-B2CF-001400E90060}">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C3001D-005D-459D-86BA-00F200DE0019}">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EE0064-0075-41E9-B83A-00E8006A0094}">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900017-0029-4130-8307-00B9003C00F1}">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DD0049-0083-4BC4-B00F-00D5002B0012}">
            <xm:f>NOT(ISERROR(SEARCH(("отменено"),(K3))))</xm:f>
            <x14:dxf>
              <font/>
              <fill>
                <patternFill patternType="solid">
                  <fgColor rgb="FFD9EAD3"/>
                  <bgColor rgb="FFD9EAD3"/>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8" operator="containsText" text="отменено" id="{002D00C2-00FB-4099-B755-00DE003C006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1003C-00FF-4820-93BB-009B00AA0065}">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3000FC-005A-461E-952C-004300F5003C}">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B60027-00A6-4A54-BCB4-005D00D10085}">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6500A9-0077-4E00-A22E-00B5000500E2}">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800053-00F0-4B44-B234-00B400440022}">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750035-00E8-43F0-BA76-00EC009600E6}">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B00C4-00E6-4F38-8981-00BF009200BA}">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30050-0040-4AF1-9B14-0097007900EB}">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DB0049-00A8-4DF5-BEE0-005500040085}">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D700A3-0014-461D-AC52-00DF0035003E}">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3300FA-00AA-4648-8BE8-00E6006200A6}">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560028-006F-46D1-9165-001E00910024}">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630043-0068-4E25-AA06-001F007D0073}">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DE0092-0034-4737-A4C3-00910023009D}">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470013-00B7-4C23-BD1E-00BD00780097}">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140070-0084-44A0-B622-005C00310048}">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950089-00C0-42F8-B790-007C008F0001}">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E500F8-00E3-4B4E-BDD5-0050001A00E3}">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B400C5-00D8-406C-964A-00C500B5005B}">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600BE-003E-41A5-9122-00CE00210009}">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DD005B-0055-43FA-8875-00CC003A00CD}">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EA00A3-00F0-4F8E-A83C-00F800AB006F}">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4A00C7-002E-4840-AA44-0068006800A6}">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A0009B-00B2-40D3-8046-00F40095004F}">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2D00C4-00C1-47BD-9EF8-0066006800EC}">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5300E5-008E-4BAD-92C6-00EB00BC006C}">
            <xm:f>NOT(ISERROR(SEARCH(("отменено"),(K3))))</xm:f>
            <x14:dxf>
              <font/>
              <fill>
                <patternFill patternType="solid">
                  <fgColor rgb="FFD9EAD3"/>
                  <bgColor rgb="FFD9EAD3"/>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8" operator="containsText" text="отменено" id="{00CB0081-002C-437B-AA9F-0065004D00F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40035-005B-4127-A1A4-00C0007500C1}">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800AE-00BF-455C-9A8D-00FB009B00C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E007C-00A8-4627-8EBC-00C30099007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F003C-00D7-410E-B5FB-005600E100F6}">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B0088-0099-4558-ADA4-006400FC004D}">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F0058-004A-4843-94C9-009C0083003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A0029-0064-48C4-A3EC-00E8001C00E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40023-0068-4257-9F3A-002C007F004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5400D8-00A1-4B20-ADFB-00180087006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30026-003C-48BF-9719-00E40075002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800D7-00D7-4772-BE28-00AE000E0058}">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D10052-002E-4F6C-900E-000B00030057}">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300029-0066-490B-86B3-008E006A00B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2003E-00BE-464A-B9A3-0097000D00D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A00F7-0097-48C3-963B-00BF00EC00C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E600D7-001A-4731-BD5F-00C80002009A}">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700C0-00E5-45CC-BCA3-00BC00650085}">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E200DF-0080-4816-81BA-0042005800F3}">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D0004A-0018-4136-AD52-0021009F006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20032-00AE-442D-B0EF-00D70013001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70087-0003-42D4-9E1A-004300EE001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70054-00E3-444A-9E97-000400CA005B}">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90089-0031-4F8E-9D0A-00E700750082}">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220024-0027-470E-A09F-00F50060004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600B1-008A-486B-BFC0-000200670016}">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1B0055-008C-4898-B768-003800B50054}">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B20038-005C-4C6E-8E87-00D3003C0001}">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6B00ED-0049-4755-A926-0024002D00BC}">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CE00E2-0006-497A-B49E-005500F000B0}">
            <xm:f>NOT(ISERROR(SEARCH(("отменено"),(K3))))</xm:f>
            <x14:dxf>
              <font/>
              <fill>
                <patternFill patternType="solid">
                  <fgColor rgb="FFD9EAD3"/>
                  <bgColor rgb="FFD9EAD3"/>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8" operator="containsText" text="отменено" id="{00A7006E-00C2-40A6-BE46-006C001A00BB}">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B001F-006F-409E-8B22-0037004200FE}">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D005D-0013-498C-9FE8-00260043009D}">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3004B-003A-47B8-96E5-005800B2000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800A2-0035-487A-804E-00C600B80054}">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50070-0004-4D48-831C-00E500D9007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AD0011-0034-41AA-9436-00D70096004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80011-0076-43A4-A2DC-002B006900E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840021-0095-430D-82BF-00F300D8002E}">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1009C-000A-4C0A-B61F-00990006006E}">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8E00F8-0036-41A8-B263-0025007300A0}">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8003C-003E-4599-84FF-002D002300A0}">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200A7-0091-41C4-B530-0070002F001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B00F3-0085-4E4B-ACC9-00E90041009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F002F-002E-434F-8DDE-0036001800F8}">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B100B2-006F-4E9A-AAF1-0033005C005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4C0096-007C-48B4-9DE4-00D40023009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C00F3-00E0-4A04-83AB-00ED007F00BD}">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A80037-00CC-4F57-A4CE-009D002900F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780073-0045-4FD9-8D2A-0093006A0028}">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810069-0072-4DC4-8060-00DC00480068}">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000F1-007C-4437-A974-0089005600F1}">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8200A6-00AF-4B5A-B4E2-0078008E00A6}">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E7006B-00B8-447E-A0F4-004500390019}">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AA0045-006D-46B9-B9A4-000400470000}">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1002A-0090-484B-B6C5-009F00CE00C3}">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A00FC-0094-4851-A8DC-00EE00A2001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A0033-00C8-41F9-B360-005D004100CD}">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670072-0004-40A4-855C-00BE0037000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C0000E-008C-4BA1-BA89-0062001100D2}">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5F00EB-0036-4091-BECA-003A00FD002F}">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1F006A-00DE-4710-9573-00AB00480077}">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FF0020-0059-482D-868D-00E700290015}">
            <xm:f>NOT(ISERROR(SEARCH(("отменено"),(K3))))</xm:f>
            <x14:dxf>
              <font/>
              <fill>
                <patternFill patternType="solid">
                  <fgColor rgb="FFD9EAD3"/>
                  <bgColor rgb="FFD9EAD3"/>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8" operator="containsText" text="отменено" id="{003E00CC-002B-430F-AC19-001D0082006A}">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30019-00A9-413C-8D63-00BE0006002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70020-008E-4DA2-B268-002300C400F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CA00E3-0090-4560-BE96-0070000700B7}">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40060-00A2-482C-8D71-00D60000001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90097-0027-45C8-A869-000E001E00A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F0044-00DB-4D48-AE67-00BB00BA00EB}">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8000E-00C7-4C45-9498-00E300B400E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2E0048-00DA-4386-98DD-007A00E400C7}">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69007A-00A9-4C7E-B01B-0012005600F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300AB-003B-4B10-88C9-00F70035006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D008D-0045-4D56-AA1A-0037008F00F0}">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D900DD-0059-46E1-B423-00110007002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B0097-0014-4298-B6C8-009A00EF00AF}">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9004D-0053-47C9-9B37-00A7008E004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20055-007B-4CC9-AB12-00EE008400E2}">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6F003D-007E-48BF-AA22-00A100660082}">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40000-0033-4CEB-9F63-009C00D7006D}">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DD0044-00DA-4AFB-B407-008D00A800C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310019-006A-4AAE-AA73-00150033005E}">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500FF-00D1-4038-9DD6-009400BA00D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9100C7-00AB-42CF-93D6-00AA009C00A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8E002B-0060-4C2F-B139-001C0055005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7B0073-00CF-4FAA-A6A8-00B50040009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810067-000B-45D9-8FC0-000C0007008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00008-00DC-41BD-BCC0-0015001200A7}">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800EF-0089-4684-92BA-005E0024003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FD00EF-00CD-4273-A972-005A00A400C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AE002F-0026-4906-B85D-00BF00FB00D4}">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520005-002D-4B20-8E4B-002500440038}">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B500ED-00A2-49EC-8DC9-00B300630051}">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E900B7-0018-4814-8F45-002900470046}">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D500C7-00C5-4F9C-AFE8-00960076001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6A007C-00D0-4A19-8384-00CA00EC0009}">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1700D5-002D-41D1-A3FF-0040002F0033}">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290072-0088-4A16-BD4C-00D100FE0075}">
            <xm:f>NOT(ISERROR(SEARCH(("отменено"),(K3))))</xm:f>
            <x14:dxf>
              <font/>
              <fill>
                <patternFill patternType="solid">
                  <fgColor rgb="FFD9EAD3"/>
                  <bgColor rgb="FFD9EAD3"/>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8" operator="containsText" text="отменено" id="{00D80070-000A-49CE-871A-0043000900FE}">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3E007B-007E-470A-A9C0-0002003A00F7}">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5D0095-0033-48E8-AC68-005E00BB00AD}">
            <xm:f>NOT(ISERROR(SEARCH(("отменено"),(K3))))</xm:f>
            <x14:dxf>
              <font/>
              <fill>
                <patternFill patternType="solid">
                  <fgColor rgb="FFD9EAD3"/>
                  <bgColor rgb="FFD9EAD3"/>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8" operator="containsText" text="отменено" id="{00EE0072-0059-48EF-8D46-00E700670032}">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B60009-00F9-4FBF-8F44-008900B50062}">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36007C-0042-4A89-83BF-00C7000B0033}">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3F0043-0049-4E0D-9001-00B400DA00FD}">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E6008E-00FA-4283-994C-0088002A00B0}">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430025-0020-4810-9518-0017001700AF}">
            <xm:f>NOT(ISERROR(SEARCH(("отменено"),(K3))))</xm:f>
            <x14:dxf>
              <font/>
              <fill>
                <patternFill patternType="solid">
                  <fgColor rgb="FFD9EAD3"/>
                  <bgColor rgb="FFD9EAD3"/>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8" operator="containsText" text="отменено" id="{002B00EA-00FD-472E-8EF9-008100EC002B}">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980024-0053-4CE7-B6B2-0010009E00D7}">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5500E7-00C6-42A6-BA80-003800AC007D}">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490030-00E9-4C1E-9C5C-00C400FE00DD}">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87002E-00E7-43AF-988B-00FD00B200D5}">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0F0004-0090-4192-8D02-006C003E0085}">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DF0039-00F7-4202-BD3B-0010003C003D}">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BB005C-00FD-49E6-8893-00CC00FD00F5}">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C500E5-00EC-4740-8B24-00BE005900AF}">
            <xm:f>NOT(ISERROR(SEARCH(("отменено"),(K3))))</xm:f>
            <x14:dxf>
              <font/>
              <fill>
                <patternFill patternType="solid">
                  <fgColor rgb="FFD9EAD3"/>
                  <bgColor rgb="FFD9EAD3"/>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8" operator="containsText" text="отменено" id="{001F00CC-0036-41E2-9722-00320051002A}">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C90055-003B-48D4-9C06-000200DC0073}">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CD00D9-0039-4D1E-8F77-00DD00210038}">
            <xm:f>NOT(ISERROR(SEARCH(("отменено"),(K3))))</xm:f>
            <x14:dxf>
              <font/>
              <fill>
                <patternFill patternType="solid">
                  <fgColor rgb="FFD9EAD3"/>
                  <bgColor rgb="FFD9EAD3"/>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8" operator="containsText" text="отменено" id="{00AE0099-0011-4C83-8951-002C00970093}">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740064-0036-4401-A940-006A00CB0063}">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DA00B0-003F-47A2-9D8B-00EA00660013}">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5A004C-00D2-40C7-A1C7-00F9008D0060}">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ED009B-00C6-408A-9971-002D0078006A}">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4F0007-0096-403C-A4F9-003200060091}">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910079-00E7-4D30-ABEC-003600F100FC}">
            <xm:f>NOT(ISERROR(SEARCH(("отменено"),(K3))))</xm:f>
            <x14:dxf>
              <font/>
              <fill>
                <patternFill patternType="solid">
                  <fgColor rgb="FFD9EAD3"/>
                  <bgColor rgb="FFD9EAD3"/>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8" operator="containsText" text="отменено" id="{00AE0095-005C-4044-932F-001000720074}">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1B004C-0037-4D89-9B6D-009C00C300D5}">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1000C9-00B5-4414-830F-00AE007E003D}">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5B0068-0028-4FE7-A58D-00AF000000A7}">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AA008D-002C-42D5-95FA-00970078009A}">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9E0094-0055-4360-9486-0009002900EF}">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9E00F7-00E1-49F7-B8EF-0018004200D3}">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680024-00DE-4ECE-A4E0-007600A600E1}">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D700D6-00D4-46E7-B59B-004700BB0057}">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8" operator="containsText" text="отменено" id="{000700FB-00E4-4E34-8F13-005000DF00FD}">
            <xm:f>NOT(ISERROR(SEARCH(("отменено"),(K3))))</xm:f>
            <x14:dxf>
              <font/>
              <fill>
                <patternFill patternType="solid">
                  <fgColor rgb="FFD9EAD3"/>
                  <bgColor rgb="FFD9EAD3"/>
                </patternFill>
              </fill>
              <border>
                <left style="none"/>
                <right style="none"/>
                <top style="none"/>
                <bottom style="none"/>
                <diagonal style="none"/>
              </border>
            </x14:dxf>
          </x14:cfRule>
          <xm:sqref>K40</xm:sqref>
        </x14:conditionalFormatting>
        <x14:conditionalFormatting xmlns:xm="http://schemas.microsoft.com/office/excel/2006/main">
          <x14:cfRule type="cellIs" priority="7" operator="equal" id="{00D600BC-00E5-41F5-8104-00EE0013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H5:H169 A9:G9</xm:sqref>
        </x14:conditionalFormatting>
        <x14:conditionalFormatting xmlns:xm="http://schemas.microsoft.com/office/excel/2006/main">
          <x14:cfRule type="cellIs" priority="7" operator="equal" id="{006700C3-00C3-4210-8669-009F0032008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K3</xm:sqref>
        </x14:conditionalFormatting>
        <x14:conditionalFormatting xmlns:xm="http://schemas.microsoft.com/office/excel/2006/main">
          <x14:cfRule type="cellIs" priority="7" operator="equal" id="{00DB003C-0069-43DE-A135-0093000A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K3</xm:sqref>
        </x14:conditionalFormatting>
        <x14:conditionalFormatting xmlns:xm="http://schemas.microsoft.com/office/excel/2006/main">
          <x14:cfRule type="cellIs" priority="7" operator="equal" id="{00960083-0034-4A70-87A3-0038008C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H10</xm:sqref>
        </x14:conditionalFormatting>
        <x14:conditionalFormatting xmlns:xm="http://schemas.microsoft.com/office/excel/2006/main">
          <x14:cfRule type="cellIs" priority="7" operator="equal" id="{00E30013-0070-4757-B5F4-00B40071004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F3001A-0000-4F75-8D8B-003D00B200A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5F00C3-0095-4817-A94A-005800AD000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H11</xm:sqref>
        </x14:conditionalFormatting>
        <x14:conditionalFormatting xmlns:xm="http://schemas.microsoft.com/office/excel/2006/main">
          <x14:cfRule type="cellIs" priority="7" operator="equal" id="{00770028-005F-4730-AB36-00DC00FC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EE000B-00C7-4A4C-B822-00B400DC00D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5300E1-00BB-4449-A82F-00A10048007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F000DF-00FF-45CE-A5BB-003C0039006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EB00A3-00AA-451A-9647-008200BB00F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H12</xm:sqref>
        </x14:conditionalFormatting>
        <x14:conditionalFormatting xmlns:xm="http://schemas.microsoft.com/office/excel/2006/main">
          <x14:cfRule type="cellIs" priority="7" operator="equal" id="{009700C2-001E-4A1E-882F-00130057008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G13</xm:sqref>
        </x14:conditionalFormatting>
        <x14:conditionalFormatting xmlns:xm="http://schemas.microsoft.com/office/excel/2006/main">
          <x14:cfRule type="cellIs" priority="7" operator="equal" id="{00860003-0066-431E-B0BB-00850063006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G13</xm:sqref>
        </x14:conditionalFormatting>
        <x14:conditionalFormatting xmlns:xm="http://schemas.microsoft.com/office/excel/2006/main">
          <x14:cfRule type="cellIs" priority="7" operator="equal" id="{003A005E-00E5-4D3F-A338-0006003F009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G13</xm:sqref>
        </x14:conditionalFormatting>
        <x14:conditionalFormatting xmlns:xm="http://schemas.microsoft.com/office/excel/2006/main">
          <x14:cfRule type="cellIs" priority="7" operator="equal" id="{001100A6-0009-458A-BA17-006600E000A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G13</xm:sqref>
        </x14:conditionalFormatting>
        <x14:conditionalFormatting xmlns:xm="http://schemas.microsoft.com/office/excel/2006/main">
          <x14:cfRule type="cellIs" priority="7" operator="equal" id="{003F0015-00A7-42D8-98EE-00E500B9006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G13</xm:sqref>
        </x14:conditionalFormatting>
        <x14:conditionalFormatting xmlns:xm="http://schemas.microsoft.com/office/excel/2006/main">
          <x14:cfRule type="cellIs" priority="7" operator="equal" id="{009F00AE-00F2-4A00-B5A2-00EF009A000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3900AB-006B-4799-918C-000D00B4003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7A00E7-009A-4F1A-85AE-00F40011004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7D006A-000D-4573-A64F-00F800CC005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7E0047-0054-4D4C-8478-00A5005900A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H13</xm:sqref>
        </x14:conditionalFormatting>
        <x14:conditionalFormatting xmlns:xm="http://schemas.microsoft.com/office/excel/2006/main">
          <x14:cfRule type="cellIs" priority="7" operator="equal" id="{000B00DB-009A-43C0-95E3-00EF0054000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H16:H17</xm:sqref>
        </x14:conditionalFormatting>
        <x14:conditionalFormatting xmlns:xm="http://schemas.microsoft.com/office/excel/2006/main">
          <x14:cfRule type="cellIs" priority="7" operator="equal" id="{00BD0041-00C9-4A69-A03C-00E100CF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EE0086-0053-4547-8B28-00E80039009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880076-00DD-4A80-B26D-0096002C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AC00FD-0006-4100-BA47-002A0065003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3D00FC-00B3-4AA7-B154-007200DE00D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H16</xm:sqref>
        </x14:conditionalFormatting>
        <x14:conditionalFormatting xmlns:xm="http://schemas.microsoft.com/office/excel/2006/main">
          <x14:cfRule type="cellIs" priority="7" operator="equal" id="{00E40022-00CC-4637-884B-004600E400E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C70001-0053-4495-9A2A-00DC00B800F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H20</xm:sqref>
        </x14:conditionalFormatting>
        <x14:conditionalFormatting xmlns:xm="http://schemas.microsoft.com/office/excel/2006/main">
          <x14:cfRule type="cellIs" priority="7" operator="equal" id="{00070064-00B5-4631-85F6-00B8002B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770078-0042-468A-9D59-004600D7009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H31:H34</xm:sqref>
        </x14:conditionalFormatting>
        <x14:conditionalFormatting xmlns:xm="http://schemas.microsoft.com/office/excel/2006/main">
          <x14:cfRule type="cellIs" priority="7" operator="equal" id="{00830042-00CE-408B-820D-00AB00BE002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H34</xm:sqref>
        </x14:conditionalFormatting>
        <x14:conditionalFormatting xmlns:xm="http://schemas.microsoft.com/office/excel/2006/main">
          <x14:cfRule type="cellIs" priority="7" operator="equal" id="{002A00E3-00FD-4C71-80E6-00FC001E008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E50061-0047-4351-A357-00E2009B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0F0020-0099-4BE9-AFC7-002000A7001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200066-00AF-4899-AA7E-006D00CB005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H39</xm:sqref>
        </x14:conditionalFormatting>
        <x14:conditionalFormatting xmlns:xm="http://schemas.microsoft.com/office/excel/2006/main">
          <x14:cfRule type="cellIs" priority="7" operator="equal" id="{00870069-001F-4D5F-8DDB-003C006200C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B100F0-0042-4093-A126-00E1004C00BA}">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0100E2-0079-40AA-BA32-0059001100E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CD00FE-004A-4CFF-BC1F-00E4004F004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H40</xm:sqref>
        </x14:conditionalFormatting>
        <x14:conditionalFormatting xmlns:xm="http://schemas.microsoft.com/office/excel/2006/main">
          <x14:cfRule type="cellIs" priority="7" operator="equal" id="{00140092-0076-4D59-A311-000C003A00AC}">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A00006-0010-40B6-8F16-001F007400C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1E00CC-0054-47D9-BB89-0072005F002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H36</xm:sqref>
        </x14:conditionalFormatting>
        <x14:conditionalFormatting xmlns:xm="http://schemas.microsoft.com/office/excel/2006/main">
          <x14:cfRule type="cellIs" priority="7" operator="equal" id="{00A60070-00FB-46FA-B72E-00FC00B000A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B400A3-0044-49F2-BAD9-00B1007C003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F3000E-000F-4CD2-840A-000900C200B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790066-008B-44D5-B26D-00BE0081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H38</xm:sqref>
        </x14:conditionalFormatting>
        <x14:conditionalFormatting xmlns:xm="http://schemas.microsoft.com/office/excel/2006/main">
          <x14:cfRule type="cellIs" priority="7" operator="equal" id="{009300DC-008C-475D-9F64-001C0062003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8A00B0-00C5-4DD2-9742-0022008E000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G14</xm:sqref>
        </x14:conditionalFormatting>
        <x14:conditionalFormatting xmlns:xm="http://schemas.microsoft.com/office/excel/2006/main">
          <x14:cfRule type="cellIs" priority="7" operator="equal" id="{0038004D-0007-4AC9-8384-00F800B9008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G14</xm:sqref>
        </x14:conditionalFormatting>
        <x14:conditionalFormatting xmlns:xm="http://schemas.microsoft.com/office/excel/2006/main">
          <x14:cfRule type="cellIs" priority="7" operator="equal" id="{00D200D7-00E6-4C97-B9C7-0080000C008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G14</xm:sqref>
        </x14:conditionalFormatting>
        <x14:conditionalFormatting xmlns:xm="http://schemas.microsoft.com/office/excel/2006/main">
          <x14:cfRule type="cellIs" priority="7" operator="equal" id="{00890039-00E5-4580-9141-000800F3004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G14</xm:sqref>
        </x14:conditionalFormatting>
        <x14:conditionalFormatting xmlns:xm="http://schemas.microsoft.com/office/excel/2006/main">
          <x14:cfRule type="cellIs" priority="7" operator="equal" id="{00A700CF-0034-4620-955F-0084005B007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G14</xm:sqref>
        </x14:conditionalFormatting>
        <x14:conditionalFormatting xmlns:xm="http://schemas.microsoft.com/office/excel/2006/main">
          <x14:cfRule type="cellIs" priority="7" operator="equal" id="{005600EF-004F-46CE-AB36-000100C700E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9D00C4-008B-4155-BA93-00B4006F005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250087-007C-4BB2-9425-004300CD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2E009F-0039-4C40-A183-006A000C00D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4A0025-00D4-48EF-BE80-00E500A0000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H14</xm:sqref>
        </x14:conditionalFormatting>
        <x14:conditionalFormatting xmlns:xm="http://schemas.microsoft.com/office/excel/2006/main">
          <x14:cfRule type="cellIs" priority="7" operator="equal" id="{00E30036-0001-4C64-87D5-003C00D90043}">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CD00A5-0069-47F6-B838-00E1007900C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H15</xm:sqref>
        </x14:conditionalFormatting>
        <x14:conditionalFormatting xmlns:xm="http://schemas.microsoft.com/office/excel/2006/main">
          <x14:cfRule type="cellIs" priority="7" operator="equal" id="{004800E4-0064-4D48-8C0D-00C5000F007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E1003E-003D-4E9E-A49A-001700C9000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4A005E-00B0-467C-963D-007A007B0016}">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H18</xm:sqref>
        </x14:conditionalFormatting>
        <x14:conditionalFormatting xmlns:xm="http://schemas.microsoft.com/office/excel/2006/main">
          <x14:cfRule type="cellIs" priority="7" operator="equal" id="{001D00ED-006F-46A8-A6C0-00CA003F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1A000E-00B7-4416-BA40-00D300B2007E}">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790000-004D-4463-BEC0-000E0026008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H19</xm:sqref>
        </x14:conditionalFormatting>
        <x14:conditionalFormatting xmlns:xm="http://schemas.microsoft.com/office/excel/2006/main">
          <x14:cfRule type="cellIs" priority="7" operator="equal" id="{0053008E-0052-4F2A-AB74-00F4007A00C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450058-0060-4EC7-9ED0-00730058009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620042-0019-43E2-BE92-000B002B001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H21</xm:sqref>
        </x14:conditionalFormatting>
        <x14:conditionalFormatting xmlns:xm="http://schemas.microsoft.com/office/excel/2006/main">
          <x14:cfRule type="cellIs" priority="7" operator="equal" id="{0066001C-0081-499E-BA94-00810051003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F50078-0038-4263-98B4-00AA001000F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5D009C-0087-4A4B-8E4C-002F00EB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H22</xm:sqref>
        </x14:conditionalFormatting>
        <x14:conditionalFormatting xmlns:xm="http://schemas.microsoft.com/office/excel/2006/main">
          <x14:cfRule type="cellIs" priority="7" operator="equal" id="{000000F7-00C8-4FC0-A34A-008500A700B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F4001D-00BE-41F9-8D6E-00A20078001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8F0027-0091-44FF-B299-001900C700C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H23</xm:sqref>
        </x14:conditionalFormatting>
        <x14:conditionalFormatting xmlns:xm="http://schemas.microsoft.com/office/excel/2006/main">
          <x14:cfRule type="cellIs" priority="7" operator="equal" id="{00900026-0082-44DE-8857-00E60056007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8C00E9-001C-4C73-A39E-002500AB002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190081-0060-444A-9557-0043008C009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H24</xm:sqref>
        </x14:conditionalFormatting>
        <x14:conditionalFormatting xmlns:xm="http://schemas.microsoft.com/office/excel/2006/main">
          <x14:cfRule type="cellIs" priority="7" operator="equal" id="{00A800B5-0072-482B-A5C6-004B009A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460037-0097-4A1D-9063-0071009B00C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H25</xm:sqref>
        </x14:conditionalFormatting>
        <x14:conditionalFormatting xmlns:xm="http://schemas.microsoft.com/office/excel/2006/main">
          <x14:cfRule type="cellIs" priority="7" operator="equal" id="{000C0042-0019-4278-8F95-0030005C0042}">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0E0009-001A-40E6-BB4B-0099008600A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H26</xm:sqref>
        </x14:conditionalFormatting>
        <x14:conditionalFormatting xmlns:xm="http://schemas.microsoft.com/office/excel/2006/main">
          <x14:cfRule type="cellIs" priority="7" operator="equal" id="{00900088-00EA-4EC7-9DC8-0034005500B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D300E9-006F-4F90-B386-003700F90085}">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H28</xm:sqref>
        </x14:conditionalFormatting>
        <x14:conditionalFormatting xmlns:xm="http://schemas.microsoft.com/office/excel/2006/main">
          <x14:cfRule type="cellIs" priority="7" operator="equal" id="{00D80050-00CB-4633-8205-0089001900C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B90046-00D2-4D04-83B9-00C800EA005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H29</xm:sqref>
        </x14:conditionalFormatting>
        <x14:conditionalFormatting xmlns:xm="http://schemas.microsoft.com/office/excel/2006/main">
          <x14:cfRule type="cellIs" priority="7" operator="equal" id="{00EA007F-0021-4864-AEC0-0099007A0027}">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F1007E-0076-4225-B809-008D00B6001B}">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24009B-0085-42D3-90AA-003500070090}">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5D002D-00A2-4D36-8881-005C0064006F}">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H27</xm:sqref>
        </x14:conditionalFormatting>
        <x14:conditionalFormatting xmlns:xm="http://schemas.microsoft.com/office/excel/2006/main">
          <x14:cfRule type="cellIs" priority="7" operator="equal" id="{0002006B-00CA-48E7-A069-004B00C6001D}">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FF0097-002C-436F-9C92-00AE00F8008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C1002B-005D-4352-AAA8-00C200CC0034}">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470054-0062-432A-B389-0035008800C1}">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7" operator="equal" id="{00EB0012-0034-416A-8A7F-00C900A0002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21009B-0029-4EED-9EAD-009200C0002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H5:H169 A9:G9</xm:sqref>
        </x14:conditionalFormatting>
        <x14:conditionalFormatting xmlns:xm="http://schemas.microsoft.com/office/excel/2006/main">
          <x14:cfRule type="cellIs" priority="6" operator="equal" id="{007C0009-0053-40BA-80DE-0028005D00F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K3</xm:sqref>
        </x14:conditionalFormatting>
        <x14:conditionalFormatting xmlns:xm="http://schemas.microsoft.com/office/excel/2006/main">
          <x14:cfRule type="cellIs" priority="6" operator="equal" id="{00CA004D-00C8-41A1-B09E-0073003F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K3</xm:sqref>
        </x14:conditionalFormatting>
        <x14:conditionalFormatting xmlns:xm="http://schemas.microsoft.com/office/excel/2006/main">
          <x14:cfRule type="cellIs" priority="6" operator="equal" id="{007800BE-00EC-404B-A651-00DA0016006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H10</xm:sqref>
        </x14:conditionalFormatting>
        <x14:conditionalFormatting xmlns:xm="http://schemas.microsoft.com/office/excel/2006/main">
          <x14:cfRule type="cellIs" priority="6" operator="equal" id="{006F00BB-00AF-4179-82DD-0014005000A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120042-00C1-4136-8ABE-00B700E3000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E6006B-0065-487E-8E0C-001800B6000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H11</xm:sqref>
        </x14:conditionalFormatting>
        <x14:conditionalFormatting xmlns:xm="http://schemas.microsoft.com/office/excel/2006/main">
          <x14:cfRule type="cellIs" priority="6" operator="equal" id="{00DF003F-0076-4032-ADDE-00B80045007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0E00AF-0034-4C02-8DAB-00790053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28005F-0017-4E28-AF4C-00D40067001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590031-0035-49DD-8E80-00C9007700C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26008B-005F-4160-92CE-002000E9007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H12</xm:sqref>
        </x14:conditionalFormatting>
        <x14:conditionalFormatting xmlns:xm="http://schemas.microsoft.com/office/excel/2006/main">
          <x14:cfRule type="cellIs" priority="6" operator="equal" id="{004F00C2-0016-4438-A94B-0066000400B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G13</xm:sqref>
        </x14:conditionalFormatting>
        <x14:conditionalFormatting xmlns:xm="http://schemas.microsoft.com/office/excel/2006/main">
          <x14:cfRule type="cellIs" priority="6" operator="equal" id="{007A00CD-00FC-4EAD-A1E6-009D0096007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G13</xm:sqref>
        </x14:conditionalFormatting>
        <x14:conditionalFormatting xmlns:xm="http://schemas.microsoft.com/office/excel/2006/main">
          <x14:cfRule type="cellIs" priority="6" operator="equal" id="{004600AA-00F6-41CB-9D21-00C50096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G13</xm:sqref>
        </x14:conditionalFormatting>
        <x14:conditionalFormatting xmlns:xm="http://schemas.microsoft.com/office/excel/2006/main">
          <x14:cfRule type="cellIs" priority="6" operator="equal" id="{00DB0066-007E-4C29-AF67-00F200CA00E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G13</xm:sqref>
        </x14:conditionalFormatting>
        <x14:conditionalFormatting xmlns:xm="http://schemas.microsoft.com/office/excel/2006/main">
          <x14:cfRule type="cellIs" priority="6" operator="equal" id="{0060000A-0051-45E3-8539-008F00CD008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G13</xm:sqref>
        </x14:conditionalFormatting>
        <x14:conditionalFormatting xmlns:xm="http://schemas.microsoft.com/office/excel/2006/main">
          <x14:cfRule type="cellIs" priority="6" operator="equal" id="{0018000F-00D2-4BA4-B65C-000500A700E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AB007A-0013-43CB-B92C-006900D5006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6D00E1-0052-42EA-B584-00EB006C00D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A80062-0032-4FC1-9A81-00280070001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A10096-004D-4739-BC38-003D006700D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H13</xm:sqref>
        </x14:conditionalFormatting>
        <x14:conditionalFormatting xmlns:xm="http://schemas.microsoft.com/office/excel/2006/main">
          <x14:cfRule type="cellIs" priority="6" operator="equal" id="{00EF0099-004F-4112-984E-00D500FF002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H16:H17</xm:sqref>
        </x14:conditionalFormatting>
        <x14:conditionalFormatting xmlns:xm="http://schemas.microsoft.com/office/excel/2006/main">
          <x14:cfRule type="cellIs" priority="6" operator="equal" id="{00F50013-00D6-4DD6-94AE-00F5008400B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4800AF-0059-416E-A6F3-00F7003B004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5C009B-005C-463A-94DB-00C600ED00C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7C005C-00E2-45C0-844C-00490070005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6D0033-0036-4A27-A538-00220051006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H16</xm:sqref>
        </x14:conditionalFormatting>
        <x14:conditionalFormatting xmlns:xm="http://schemas.microsoft.com/office/excel/2006/main">
          <x14:cfRule type="cellIs" priority="6" operator="equal" id="{00440027-0023-4A84-8F34-0074002A007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A400A6-00D9-4A49-98D1-003E00ED001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H20</xm:sqref>
        </x14:conditionalFormatting>
        <x14:conditionalFormatting xmlns:xm="http://schemas.microsoft.com/office/excel/2006/main">
          <x14:cfRule type="cellIs" priority="6" operator="equal" id="{00390085-006D-42D2-88DC-001100F00049}">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H31:H34</xm:sqref>
        </x14:conditionalFormatting>
        <x14:conditionalFormatting xmlns:xm="http://schemas.microsoft.com/office/excel/2006/main">
          <x14:cfRule type="cellIs" priority="6" operator="equal" id="{004F0052-00AA-4BDE-827B-007700A800B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FA009D-0056-4EEA-9B89-002F00C600D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FD0032-00EB-45B4-A446-004500DB004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6F00E7-008C-4FB1-A229-0007004300D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H39</xm:sqref>
        </x14:conditionalFormatting>
        <x14:conditionalFormatting xmlns:xm="http://schemas.microsoft.com/office/excel/2006/main">
          <x14:cfRule type="cellIs" priority="6" operator="equal" id="{00DD0062-00A7-4E08-82D5-0055005E003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2B0052-00D2-4AE7-84C5-00350091006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5E005F-00EB-4C83-B5A5-00B9009700A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27004F-00F4-43F2-AD01-000C0066002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H40</xm:sqref>
        </x14:conditionalFormatting>
        <x14:conditionalFormatting xmlns:xm="http://schemas.microsoft.com/office/excel/2006/main">
          <x14:cfRule type="cellIs" priority="6" operator="equal" id="{00B90038-009B-424B-BE0F-003900A4005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ED003F-0064-4F40-B8AF-0011006D002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H36</xm:sqref>
        </x14:conditionalFormatting>
        <x14:conditionalFormatting xmlns:xm="http://schemas.microsoft.com/office/excel/2006/main">
          <x14:cfRule type="cellIs" priority="6" operator="equal" id="{001200DD-00AE-41E3-AE55-004F00F800F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30002D-0040-48DD-AEF9-00F100E9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2F00E9-00C3-4202-905A-008B006700E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H38</xm:sqref>
        </x14:conditionalFormatting>
        <x14:conditionalFormatting xmlns:xm="http://schemas.microsoft.com/office/excel/2006/main">
          <x14:cfRule type="cellIs" priority="6" operator="equal" id="{005A005E-0082-495F-8986-004300FB003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6F0070-00B6-4C5B-929D-00D900AD007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G14</xm:sqref>
        </x14:conditionalFormatting>
        <x14:conditionalFormatting xmlns:xm="http://schemas.microsoft.com/office/excel/2006/main">
          <x14:cfRule type="cellIs" priority="6" operator="equal" id="{008700AD-00A3-48A2-A403-00750062009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G14</xm:sqref>
        </x14:conditionalFormatting>
        <x14:conditionalFormatting xmlns:xm="http://schemas.microsoft.com/office/excel/2006/main">
          <x14:cfRule type="cellIs" priority="6" operator="equal" id="{002B003B-00A0-4DFB-A90C-00B70038000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G14</xm:sqref>
        </x14:conditionalFormatting>
        <x14:conditionalFormatting xmlns:xm="http://schemas.microsoft.com/office/excel/2006/main">
          <x14:cfRule type="cellIs" priority="6" operator="equal" id="{007C0055-00FA-4101-B0D2-009C007E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G14</xm:sqref>
        </x14:conditionalFormatting>
        <x14:conditionalFormatting xmlns:xm="http://schemas.microsoft.com/office/excel/2006/main">
          <x14:cfRule type="cellIs" priority="6" operator="equal" id="{00830071-004B-42E4-AFDC-00DA002E00A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G14</xm:sqref>
        </x14:conditionalFormatting>
        <x14:conditionalFormatting xmlns:xm="http://schemas.microsoft.com/office/excel/2006/main">
          <x14:cfRule type="cellIs" priority="6" operator="equal" id="{009300D6-00AD-4189-80F4-000000E600A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C9000C-00DB-462E-9A6C-00A0008D00E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4900D7-0019-4AA2-920B-00C400A8005A}">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A900AE-00BC-49FC-8A25-004B00B1004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4200BF-00CF-4C5C-9DBC-00F900AF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H14</xm:sqref>
        </x14:conditionalFormatting>
        <x14:conditionalFormatting xmlns:xm="http://schemas.microsoft.com/office/excel/2006/main">
          <x14:cfRule type="cellIs" priority="6" operator="equal" id="{00950054-002E-4F3B-BD2C-0022005F005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7800C1-00C7-4C31-B4AE-00F0001800D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H15</xm:sqref>
        </x14:conditionalFormatting>
        <x14:conditionalFormatting xmlns:xm="http://schemas.microsoft.com/office/excel/2006/main">
          <x14:cfRule type="cellIs" priority="6" operator="equal" id="{006B001E-0052-46C8-A5FF-00A3000C007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44009F-0056-46E7-9D55-00970017000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C70086-0023-4AF0-88E5-00CF00C200B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H18</xm:sqref>
        </x14:conditionalFormatting>
        <x14:conditionalFormatting xmlns:xm="http://schemas.microsoft.com/office/excel/2006/main">
          <x14:cfRule type="cellIs" priority="6" operator="equal" id="{00B500E6-0001-4D3D-B9A9-003F0076003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DC0041-0049-4FDB-833E-002A0089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E4008B-00D9-492E-B62D-003A00D8006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H19</xm:sqref>
        </x14:conditionalFormatting>
        <x14:conditionalFormatting xmlns:xm="http://schemas.microsoft.com/office/excel/2006/main">
          <x14:cfRule type="cellIs" priority="6" operator="equal" id="{00BA0053-005B-477E-8A24-00D5005A009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A100C4-000D-4793-9B55-0027009200D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98004F-00B8-4437-ADB2-007700EE009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H21</xm:sqref>
        </x14:conditionalFormatting>
        <x14:conditionalFormatting xmlns:xm="http://schemas.microsoft.com/office/excel/2006/main">
          <x14:cfRule type="cellIs" priority="6" operator="equal" id="{00FE00A3-006B-4462-A4F3-00DF0089009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A500FD-00DD-4BD4-A728-008A007800C5}">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C900A4-0078-4232-9CE0-00B40025006F}">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H22</xm:sqref>
        </x14:conditionalFormatting>
        <x14:conditionalFormatting xmlns:xm="http://schemas.microsoft.com/office/excel/2006/main">
          <x14:cfRule type="cellIs" priority="6" operator="equal" id="{00630036-008B-4DD3-9A72-003C001B006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460074-00C4-4B80-8341-00210015001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4B00B6-0087-4EDB-8590-008900FE003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H23</xm:sqref>
        </x14:conditionalFormatting>
        <x14:conditionalFormatting xmlns:xm="http://schemas.microsoft.com/office/excel/2006/main">
          <x14:cfRule type="cellIs" priority="6" operator="equal" id="{004900A8-00F2-4AE2-A20B-004E006A00A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830043-001D-446F-8700-00E700E4000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6600F9-006E-4D29-8D94-00F90064003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H24</xm:sqref>
        </x14:conditionalFormatting>
        <x14:conditionalFormatting xmlns:xm="http://schemas.microsoft.com/office/excel/2006/main">
          <x14:cfRule type="cellIs" priority="6" operator="equal" id="{00B50093-002D-4C09-A5FB-00770082006C}">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E000C3-003C-49D3-B9DE-009400E1009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H25</xm:sqref>
        </x14:conditionalFormatting>
        <x14:conditionalFormatting xmlns:xm="http://schemas.microsoft.com/office/excel/2006/main">
          <x14:cfRule type="cellIs" priority="6" operator="equal" id="{00FA0012-0003-46C7-844F-00C000AA0020}">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E600F6-00A6-4579-972A-00AD000B0067}">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H26</xm:sqref>
        </x14:conditionalFormatting>
        <x14:conditionalFormatting xmlns:xm="http://schemas.microsoft.com/office/excel/2006/main">
          <x14:cfRule type="cellIs" priority="6" operator="equal" id="{003300E7-00C1-459B-B6FD-002E006D0028}">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D70055-0071-49B7-A801-00AD007B00A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H28</xm:sqref>
        </x14:conditionalFormatting>
        <x14:conditionalFormatting xmlns:xm="http://schemas.microsoft.com/office/excel/2006/main">
          <x14:cfRule type="cellIs" priority="6" operator="equal" id="{007F00DD-0078-4B18-B03A-00660015001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5800E3-0006-4030-A22A-0010008A008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H29</xm:sqref>
        </x14:conditionalFormatting>
        <x14:conditionalFormatting xmlns:xm="http://schemas.microsoft.com/office/excel/2006/main">
          <x14:cfRule type="cellIs" priority="6" operator="equal" id="{00740042-0072-43D2-BD9F-008A00110074}">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7C007C-003E-4660-905B-00E900EF00E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DF00EB-003C-4B5B-8009-005F00E30053}">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75004E-00C0-4C01-874C-00DD00FB00C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H27</xm:sqref>
        </x14:conditionalFormatting>
        <x14:conditionalFormatting xmlns:xm="http://schemas.microsoft.com/office/excel/2006/main">
          <x14:cfRule type="cellIs" priority="6" operator="equal" id="{00380019-00C6-404B-9F8B-008400D900D2}">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940092-005A-4441-B950-00DD000200B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F30078-00EB-462D-8340-000000F1003D}">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E7005D-0038-4415-97D5-00E9005500E6}">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6" operator="equal" id="{005E0094-00A5-41A8-98ED-008C00E10011}">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09007D-0007-44CC-AA42-0074007200A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H5:H169 A9:G9</xm:sqref>
        </x14:conditionalFormatting>
        <x14:conditionalFormatting xmlns:xm="http://schemas.microsoft.com/office/excel/2006/main">
          <x14:cfRule type="cellIs" priority="5" operator="equal" id="{004E0019-0019-4C68-9520-00A1007D00F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K3</xm:sqref>
        </x14:conditionalFormatting>
        <x14:conditionalFormatting xmlns:xm="http://schemas.microsoft.com/office/excel/2006/main">
          <x14:cfRule type="cellIs" priority="5" operator="equal" id="{004C006B-0092-4D3B-997D-00350003006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K3</xm:sqref>
        </x14:conditionalFormatting>
        <x14:conditionalFormatting xmlns:xm="http://schemas.microsoft.com/office/excel/2006/main">
          <x14:cfRule type="cellIs" priority="5" operator="equal" id="{0044007A-003C-439C-A5AA-00A800F7007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H10</xm:sqref>
        </x14:conditionalFormatting>
        <x14:conditionalFormatting xmlns:xm="http://schemas.microsoft.com/office/excel/2006/main">
          <x14:cfRule type="cellIs" priority="5" operator="equal" id="{00EE0083-00A9-46F5-B172-002C00EE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AD00DC-002D-4A3E-A657-00140025002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1800B7-009C-4FA4-B598-00310012003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H11</xm:sqref>
        </x14:conditionalFormatting>
        <x14:conditionalFormatting xmlns:xm="http://schemas.microsoft.com/office/excel/2006/main">
          <x14:cfRule type="cellIs" priority="5" operator="equal" id="{004A0074-00AE-4D9C-BE9F-0034005F009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710080-0048-464A-A36C-00C500A1009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F20059-00DC-48C2-8B83-00FF0094006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BA00AB-0015-4A26-AFE8-005E008A00E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2B005B-005F-4B8E-B4EE-00EB00DF007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H12</xm:sqref>
        </x14:conditionalFormatting>
        <x14:conditionalFormatting xmlns:xm="http://schemas.microsoft.com/office/excel/2006/main">
          <x14:cfRule type="cellIs" priority="5" operator="equal" id="{00D600BC-003E-4669-90F4-00BD0020000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G13</xm:sqref>
        </x14:conditionalFormatting>
        <x14:conditionalFormatting xmlns:xm="http://schemas.microsoft.com/office/excel/2006/main">
          <x14:cfRule type="cellIs" priority="5" operator="equal" id="{00850087-00DB-4B97-81FB-008200BB00D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G13</xm:sqref>
        </x14:conditionalFormatting>
        <x14:conditionalFormatting xmlns:xm="http://schemas.microsoft.com/office/excel/2006/main">
          <x14:cfRule type="cellIs" priority="5" operator="equal" id="{006F0046-00C3-4FFA-8799-001800E5006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G13</xm:sqref>
        </x14:conditionalFormatting>
        <x14:conditionalFormatting xmlns:xm="http://schemas.microsoft.com/office/excel/2006/main">
          <x14:cfRule type="cellIs" priority="5" operator="equal" id="{0091005B-00DC-4E91-B634-0080003100A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G13</xm:sqref>
        </x14:conditionalFormatting>
        <x14:conditionalFormatting xmlns:xm="http://schemas.microsoft.com/office/excel/2006/main">
          <x14:cfRule type="cellIs" priority="5" operator="equal" id="{0029003C-0098-4857-B700-00DC001900F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G13</xm:sqref>
        </x14:conditionalFormatting>
        <x14:conditionalFormatting xmlns:xm="http://schemas.microsoft.com/office/excel/2006/main">
          <x14:cfRule type="cellIs" priority="5" operator="equal" id="{00FF0071-0045-439A-9BC9-00BE00BE005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EE0094-00D2-4F4C-BD8E-008B0089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ED0026-007A-49F0-BD4A-001F0014000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EF0014-008E-419B-95C4-00520002009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4100E6-004B-4B17-BB84-00DA00D2004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H13</xm:sqref>
        </x14:conditionalFormatting>
        <x14:conditionalFormatting xmlns:xm="http://schemas.microsoft.com/office/excel/2006/main">
          <x14:cfRule type="cellIs" priority="5" operator="equal" id="{0047000F-00F9-4F44-9B54-0065007200D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H16:H17</xm:sqref>
        </x14:conditionalFormatting>
        <x14:conditionalFormatting xmlns:xm="http://schemas.microsoft.com/office/excel/2006/main">
          <x14:cfRule type="cellIs" priority="5" operator="equal" id="{003C00EB-0002-47A8-8F9E-00DC002E000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19008E-003A-47CC-9DAD-0026003E000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890064-00E7-4EB4-8783-00000069000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D100E4-00B8-4EC3-8AD3-00A900CA005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C700CB-00BB-4AC2-BCD6-00D000C000E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H16</xm:sqref>
        </x14:conditionalFormatting>
        <x14:conditionalFormatting xmlns:xm="http://schemas.microsoft.com/office/excel/2006/main">
          <x14:cfRule type="cellIs" priority="5" operator="equal" id="{003800DF-00F5-412C-8103-006600F100F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20009B-00C0-43C7-8543-005C00E0005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H20</xm:sqref>
        </x14:conditionalFormatting>
        <x14:conditionalFormatting xmlns:xm="http://schemas.microsoft.com/office/excel/2006/main">
          <x14:cfRule type="cellIs" priority="5" operator="equal" id="{00E4001F-00A1-4CFD-9C99-00BD0045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A400EB-003E-48AB-B0E3-007300EF006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H31:H34</xm:sqref>
        </x14:conditionalFormatting>
        <x14:conditionalFormatting xmlns:xm="http://schemas.microsoft.com/office/excel/2006/main">
          <x14:cfRule type="cellIs" priority="5" operator="equal" id="{00A50094-004A-4447-B951-006A0052002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H34</xm:sqref>
        </x14:conditionalFormatting>
        <x14:conditionalFormatting xmlns:xm="http://schemas.microsoft.com/office/excel/2006/main">
          <x14:cfRule type="cellIs" priority="5" operator="equal" id="{003B0011-0053-4CB0-B7A6-00B700F0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D10079-00A8-426F-8B41-008900CE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5A00E7-00E1-432A-8BA2-00F600EC009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6001F-0049-419C-930F-00B50052003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H39</xm:sqref>
        </x14:conditionalFormatting>
        <x14:conditionalFormatting xmlns:xm="http://schemas.microsoft.com/office/excel/2006/main">
          <x14:cfRule type="cellIs" priority="5" operator="equal" id="{00C20025-00C8-4A2A-8E86-00B700D7003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EE00D7-00D1-4A56-A07F-005700AE009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E20042-0019-43AE-AD2B-003100CD00B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7A00CD-007C-4E41-8E58-005C00F7006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H40</xm:sqref>
        </x14:conditionalFormatting>
        <x14:conditionalFormatting xmlns:xm="http://schemas.microsoft.com/office/excel/2006/main">
          <x14:cfRule type="cellIs" priority="5" operator="equal" id="{00E2003F-0089-4D4C-920F-00640084005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25007C-00BE-4267-8C76-00E70096003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32001C-004F-4AC7-9798-000D00AE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H36</xm:sqref>
        </x14:conditionalFormatting>
        <x14:conditionalFormatting xmlns:xm="http://schemas.microsoft.com/office/excel/2006/main">
          <x14:cfRule type="cellIs" priority="5" operator="equal" id="{00470002-0006-48F4-B0AA-00390078004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2700B8-0003-47F0-AD2D-00C40066008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E90026-0032-4A5E-9E2F-00B5009F009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C900D9-003F-4482-9AFC-00230033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H38</xm:sqref>
        </x14:conditionalFormatting>
        <x14:conditionalFormatting xmlns:xm="http://schemas.microsoft.com/office/excel/2006/main">
          <x14:cfRule type="cellIs" priority="5" operator="equal" id="{00A200F4-0052-4A18-8AC2-00500012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5600D0-0030-42BC-9A34-007800B800B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G14</xm:sqref>
        </x14:conditionalFormatting>
        <x14:conditionalFormatting xmlns:xm="http://schemas.microsoft.com/office/excel/2006/main">
          <x14:cfRule type="cellIs" priority="5" operator="equal" id="{00980017-007E-48B8-AEE8-0057008600C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G14</xm:sqref>
        </x14:conditionalFormatting>
        <x14:conditionalFormatting xmlns:xm="http://schemas.microsoft.com/office/excel/2006/main">
          <x14:cfRule type="cellIs" priority="5" operator="equal" id="{003200FD-0018-4A7A-8306-003F003A00B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G14</xm:sqref>
        </x14:conditionalFormatting>
        <x14:conditionalFormatting xmlns:xm="http://schemas.microsoft.com/office/excel/2006/main">
          <x14:cfRule type="cellIs" priority="5" operator="equal" id="{005900E4-00D2-48A0-AFEE-00DE004D002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G14</xm:sqref>
        </x14:conditionalFormatting>
        <x14:conditionalFormatting xmlns:xm="http://schemas.microsoft.com/office/excel/2006/main">
          <x14:cfRule type="cellIs" priority="5" operator="equal" id="{005B009D-00D2-428C-AF94-0002005C008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G14</xm:sqref>
        </x14:conditionalFormatting>
        <x14:conditionalFormatting xmlns:xm="http://schemas.microsoft.com/office/excel/2006/main">
          <x14:cfRule type="cellIs" priority="5" operator="equal" id="{002400A8-00A0-4072-A9B3-008900F4005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290086-0055-47FF-8C41-005800E700D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C2009B-004F-4837-8597-006B006500A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C80093-00A6-4470-A8AE-0009009D00A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960031-0081-47BC-8B28-00D9001C009B}">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H14</xm:sqref>
        </x14:conditionalFormatting>
        <x14:conditionalFormatting xmlns:xm="http://schemas.microsoft.com/office/excel/2006/main">
          <x14:cfRule type="cellIs" priority="5" operator="equal" id="{00810092-0071-47DE-9F41-00EB00890069}">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F800D0-005F-404D-AB73-00C300FD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H15</xm:sqref>
        </x14:conditionalFormatting>
        <x14:conditionalFormatting xmlns:xm="http://schemas.microsoft.com/office/excel/2006/main">
          <x14:cfRule type="cellIs" priority="5" operator="equal" id="{001B0035-00C3-4F80-83A4-003000DA00F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F80031-005A-4D8F-9A10-0029000E00D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640043-00F3-4B8E-9821-0061001C00E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H18</xm:sqref>
        </x14:conditionalFormatting>
        <x14:conditionalFormatting xmlns:xm="http://schemas.microsoft.com/office/excel/2006/main">
          <x14:cfRule type="cellIs" priority="5" operator="equal" id="{00620036-0043-4066-B669-0072000700F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0800B9-0004-4E29-84B9-00CF0066001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20009A-00D4-443C-A314-00A300E2001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H19</xm:sqref>
        </x14:conditionalFormatting>
        <x14:conditionalFormatting xmlns:xm="http://schemas.microsoft.com/office/excel/2006/main">
          <x14:cfRule type="cellIs" priority="5" operator="equal" id="{00DE00E3-0026-45EE-9404-00E300FB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B600F6-0052-4299-A397-001C0056002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DB00E9-000C-49C9-A9EA-005300C500B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H21</xm:sqref>
        </x14:conditionalFormatting>
        <x14:conditionalFormatting xmlns:xm="http://schemas.microsoft.com/office/excel/2006/main">
          <x14:cfRule type="cellIs" priority="5" operator="equal" id="{0051004B-0016-4D60-B6EF-007C008C00E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8200DE-00B4-4455-841D-00D0002E001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040059-000C-4A4C-ADBF-001600FA000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H22</xm:sqref>
        </x14:conditionalFormatting>
        <x14:conditionalFormatting xmlns:xm="http://schemas.microsoft.com/office/excel/2006/main">
          <x14:cfRule type="cellIs" priority="5" operator="equal" id="{00A70075-00CE-48B9-9557-00E500AC00D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19000C-001E-4008-9A22-00D200F1005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9A0024-00F7-4690-BAAD-001900DC004C}">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H23</xm:sqref>
        </x14:conditionalFormatting>
        <x14:conditionalFormatting xmlns:xm="http://schemas.microsoft.com/office/excel/2006/main">
          <x14:cfRule type="cellIs" priority="5" operator="equal" id="{00170041-0096-4246-8601-003D003A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4E00A3-0026-4DF4-825F-00B10026004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E00039-0014-4394-B97F-000800760017}">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H24</xm:sqref>
        </x14:conditionalFormatting>
        <x14:conditionalFormatting xmlns:xm="http://schemas.microsoft.com/office/excel/2006/main">
          <x14:cfRule type="cellIs" priority="5" operator="equal" id="{003A001C-00A6-4649-8586-0082005200F1}">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33003D-00B8-48F0-AD44-0077005900E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H25</xm:sqref>
        </x14:conditionalFormatting>
        <x14:conditionalFormatting xmlns:xm="http://schemas.microsoft.com/office/excel/2006/main">
          <x14:cfRule type="cellIs" priority="5" operator="equal" id="{002B0020-00D2-4C14-BAD2-002F00EE00D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2E00BD-0084-483D-8B83-004B00280048}">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H26</xm:sqref>
        </x14:conditionalFormatting>
        <x14:conditionalFormatting xmlns:xm="http://schemas.microsoft.com/office/excel/2006/main">
          <x14:cfRule type="cellIs" priority="5" operator="equal" id="{00C50059-00CB-47E5-89EC-00AF003F00D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660048-0028-4588-A639-00EB00D0002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H28</xm:sqref>
        </x14:conditionalFormatting>
        <x14:conditionalFormatting xmlns:xm="http://schemas.microsoft.com/office/excel/2006/main">
          <x14:cfRule type="cellIs" priority="5" operator="equal" id="{00920055-0058-4D49-A654-003800770016}">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FA00EB-002B-4C24-B8FD-006E00A00080}">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H29</xm:sqref>
        </x14:conditionalFormatting>
        <x14:conditionalFormatting xmlns:xm="http://schemas.microsoft.com/office/excel/2006/main">
          <x14:cfRule type="cellIs" priority="5" operator="equal" id="{008B0014-0072-4E66-BCDC-0019009B006A}">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3D0030-00E8-4D27-A713-00A000FF0042}">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41003B-00BD-4BC0-B219-00670068005F}">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3F007C-00EA-4CD5-9914-00FE00A9005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H27</xm:sqref>
        </x14:conditionalFormatting>
        <x14:conditionalFormatting xmlns:xm="http://schemas.microsoft.com/office/excel/2006/main">
          <x14:cfRule type="cellIs" priority="5" operator="equal" id="{004B0077-00A3-4908-A7FB-008F00960085}">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5F0008-0046-4200-AA26-0015001700A3}">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8A00B0-0043-4B2C-96C0-0008006F00A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1D0001-0088-4C98-868E-000C00AE00ED}">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5" operator="equal" id="{00D70072-0080-4734-A797-00090090001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7C00F7-00A9-49CD-9326-00A10087009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H5:H169 A9:G9</xm:sqref>
        </x14:conditionalFormatting>
        <x14:conditionalFormatting xmlns:xm="http://schemas.microsoft.com/office/excel/2006/main">
          <x14:cfRule type="cellIs" priority="4" operator="equal" id="{003000CF-009B-4443-B411-00EB00FF001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K3</xm:sqref>
        </x14:conditionalFormatting>
        <x14:conditionalFormatting xmlns:xm="http://schemas.microsoft.com/office/excel/2006/main">
          <x14:cfRule type="cellIs" priority="4" operator="equal" id="{008200FF-00F3-4B64-956F-00F200DB004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K3</xm:sqref>
        </x14:conditionalFormatting>
        <x14:conditionalFormatting xmlns:xm="http://schemas.microsoft.com/office/excel/2006/main">
          <x14:cfRule type="cellIs" priority="4" operator="equal" id="{0020008F-001B-4C88-A3B8-00A90008008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H10</xm:sqref>
        </x14:conditionalFormatting>
        <x14:conditionalFormatting xmlns:xm="http://schemas.microsoft.com/office/excel/2006/main">
          <x14:cfRule type="cellIs" priority="4" operator="equal" id="{00F300EC-00AE-43DA-925D-00B70030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BC0021-0008-4A72-B220-003800D700A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8A00CA-009D-4306-A808-009E001300E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H11</xm:sqref>
        </x14:conditionalFormatting>
        <x14:conditionalFormatting xmlns:xm="http://schemas.microsoft.com/office/excel/2006/main">
          <x14:cfRule type="cellIs" priority="4" operator="equal" id="{0032004E-00D1-448F-902B-00420073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6200CF-008F-47B4-93FB-00A20006000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F30095-0074-4D0F-ABCB-00530007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760018-0004-41D0-821A-003A0033008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2E0039-00F3-482C-B55A-00A5005B007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H12</xm:sqref>
        </x14:conditionalFormatting>
        <x14:conditionalFormatting xmlns:xm="http://schemas.microsoft.com/office/excel/2006/main">
          <x14:cfRule type="cellIs" priority="4" operator="equal" id="{00D10010-00D9-406A-8A0C-000A00DB00F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G13</xm:sqref>
        </x14:conditionalFormatting>
        <x14:conditionalFormatting xmlns:xm="http://schemas.microsoft.com/office/excel/2006/main">
          <x14:cfRule type="cellIs" priority="4" operator="equal" id="{006000E3-003F-49D8-908D-00AA006400E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G13</xm:sqref>
        </x14:conditionalFormatting>
        <x14:conditionalFormatting xmlns:xm="http://schemas.microsoft.com/office/excel/2006/main">
          <x14:cfRule type="cellIs" priority="4" operator="equal" id="{009A00B9-0006-4522-9FDA-00EE001E007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G13</xm:sqref>
        </x14:conditionalFormatting>
        <x14:conditionalFormatting xmlns:xm="http://schemas.microsoft.com/office/excel/2006/main">
          <x14:cfRule type="cellIs" priority="4" operator="equal" id="{004B00BC-00DA-4451-90E1-00A1005E006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G13</xm:sqref>
        </x14:conditionalFormatting>
        <x14:conditionalFormatting xmlns:xm="http://schemas.microsoft.com/office/excel/2006/main">
          <x14:cfRule type="cellIs" priority="4" operator="equal" id="{008100F1-0009-40A0-B9D5-00F900C7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G13</xm:sqref>
        </x14:conditionalFormatting>
        <x14:conditionalFormatting xmlns:xm="http://schemas.microsoft.com/office/excel/2006/main">
          <x14:cfRule type="cellIs" priority="4" operator="equal" id="{004C00A6-0055-4DDA-B660-0072009B006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FC0030-0048-4A9A-A39B-008F0094007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20042-0046-4FAC-919A-008A00D200A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B2002F-0074-4745-A898-0083003B000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6A0037-009E-4DF7-8738-00F800A1001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H13</xm:sqref>
        </x14:conditionalFormatting>
        <x14:conditionalFormatting xmlns:xm="http://schemas.microsoft.com/office/excel/2006/main">
          <x14:cfRule type="cellIs" priority="4" operator="equal" id="{00B400C9-0031-460E-BC6A-000000C6003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H16:H17</xm:sqref>
        </x14:conditionalFormatting>
        <x14:conditionalFormatting xmlns:xm="http://schemas.microsoft.com/office/excel/2006/main">
          <x14:cfRule type="cellIs" priority="4" operator="equal" id="{00A70012-00EE-4899-A6A8-00AB0053000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190021-0084-4A09-AB58-00550095002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EA0087-003B-47B8-82C0-00040019002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BC00C3-0080-48B9-90D1-00B70088000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860014-007D-405C-A3B0-006B006E00D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H16</xm:sqref>
        </x14:conditionalFormatting>
        <x14:conditionalFormatting xmlns:xm="http://schemas.microsoft.com/office/excel/2006/main">
          <x14:cfRule type="cellIs" priority="4" operator="equal" id="{00130035-0015-43ED-8590-00F40069001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7500D1-00B8-4E74-9262-00300039002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H20</xm:sqref>
        </x14:conditionalFormatting>
        <x14:conditionalFormatting xmlns:xm="http://schemas.microsoft.com/office/excel/2006/main">
          <x14:cfRule type="cellIs" priority="4" operator="equal" id="{00DD00B5-0047-4C09-9E90-00840089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H31:H34</xm:sqref>
        </x14:conditionalFormatting>
        <x14:conditionalFormatting xmlns:xm="http://schemas.microsoft.com/office/excel/2006/main">
          <x14:cfRule type="cellIs" priority="4" operator="equal" id="{00B00098-005E-459E-8DA7-004A002000B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D100C8-0002-42A2-8C2C-00CC008D00C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F00025-008A-43B0-AB30-00B800F8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A700F9-009E-49F1-B819-00E900AA001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H39</xm:sqref>
        </x14:conditionalFormatting>
        <x14:conditionalFormatting xmlns:xm="http://schemas.microsoft.com/office/excel/2006/main">
          <x14:cfRule type="cellIs" priority="4" operator="equal" id="{0068000D-0052-4BA1-BD60-00BA004300B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170053-00E5-44DC-A35B-001D00DA00D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A9007E-00ED-4296-B9F3-00C7000C00D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C50030-00BF-4306-831B-00C50068009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H40</xm:sqref>
        </x14:conditionalFormatting>
        <x14:conditionalFormatting xmlns:xm="http://schemas.microsoft.com/office/excel/2006/main">
          <x14:cfRule type="cellIs" priority="4" operator="equal" id="{001C000C-0030-483C-B2D1-002200EA000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EC00FD-00F1-4D0E-832B-009E0029000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H36</xm:sqref>
        </x14:conditionalFormatting>
        <x14:conditionalFormatting xmlns:xm="http://schemas.microsoft.com/office/excel/2006/main">
          <x14:cfRule type="cellIs" priority="4" operator="equal" id="{0049003C-00F8-4DB2-A720-007A00C500F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C3002C-0001-4EC1-BDA6-00D10002006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890044-0074-497F-84B3-0067004F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H38</xm:sqref>
        </x14:conditionalFormatting>
        <x14:conditionalFormatting xmlns:xm="http://schemas.microsoft.com/office/excel/2006/main">
          <x14:cfRule type="cellIs" priority="4" operator="equal" id="{00D10098-006C-4BD3-82BA-006F00E2009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6B002C-00A1-4B0A-9F29-00640012003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G14</xm:sqref>
        </x14:conditionalFormatting>
        <x14:conditionalFormatting xmlns:xm="http://schemas.microsoft.com/office/excel/2006/main">
          <x14:cfRule type="cellIs" priority="4" operator="equal" id="{00EB0027-00FE-45FF-BE23-00D200FE00A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G14</xm:sqref>
        </x14:conditionalFormatting>
        <x14:conditionalFormatting xmlns:xm="http://schemas.microsoft.com/office/excel/2006/main">
          <x14:cfRule type="cellIs" priority="4" operator="equal" id="{00A00055-0057-4B03-895E-0013008F004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G14</xm:sqref>
        </x14:conditionalFormatting>
        <x14:conditionalFormatting xmlns:xm="http://schemas.microsoft.com/office/excel/2006/main">
          <x14:cfRule type="cellIs" priority="4" operator="equal" id="{006200DD-00E4-4931-ADCA-004C00C4003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G14</xm:sqref>
        </x14:conditionalFormatting>
        <x14:conditionalFormatting xmlns:xm="http://schemas.microsoft.com/office/excel/2006/main">
          <x14:cfRule type="cellIs" priority="4" operator="equal" id="{0086006C-0072-43E3-B9CB-0046004200F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G14</xm:sqref>
        </x14:conditionalFormatting>
        <x14:conditionalFormatting xmlns:xm="http://schemas.microsoft.com/office/excel/2006/main">
          <x14:cfRule type="cellIs" priority="4" operator="equal" id="{008A005B-0011-4A3C-9FF0-00EA003E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FE0044-00AC-45C5-8301-0056006E00A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6B0004-00E8-4D75-887B-000A0090007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2D0093-00D8-44BC-BB45-006C004A002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2F00DD-00F8-438E-BB86-009D007D001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H14</xm:sqref>
        </x14:conditionalFormatting>
        <x14:conditionalFormatting xmlns:xm="http://schemas.microsoft.com/office/excel/2006/main">
          <x14:cfRule type="cellIs" priority="4" operator="equal" id="{00500029-0016-44DF-B83F-00D20033006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450087-00F5-481B-B332-00F1003300A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H15</xm:sqref>
        </x14:conditionalFormatting>
        <x14:conditionalFormatting xmlns:xm="http://schemas.microsoft.com/office/excel/2006/main">
          <x14:cfRule type="cellIs" priority="4" operator="equal" id="{00E30029-00E5-43CC-8A1A-005200F4003F}">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240020-0013-40BE-BA3F-003600C6006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B00076-0078-4B09-B4FD-004F00F20046}">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H18</xm:sqref>
        </x14:conditionalFormatting>
        <x14:conditionalFormatting xmlns:xm="http://schemas.microsoft.com/office/excel/2006/main">
          <x14:cfRule type="cellIs" priority="4" operator="equal" id="{009C000C-0053-4F5D-9B7F-00CC006700A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A700F7-00C1-4244-9CC4-0098005F004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860069-00B8-4140-9F61-0098002D0087}">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H19</xm:sqref>
        </x14:conditionalFormatting>
        <x14:conditionalFormatting xmlns:xm="http://schemas.microsoft.com/office/excel/2006/main">
          <x14:cfRule type="cellIs" priority="4" operator="equal" id="{00DC0063-0022-4630-8DF0-00AC00B800A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CA0083-00AF-4983-B0F0-00A3002F008A}">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6500FA-00D5-48DD-A2BE-00DE001C000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H21</xm:sqref>
        </x14:conditionalFormatting>
        <x14:conditionalFormatting xmlns:xm="http://schemas.microsoft.com/office/excel/2006/main">
          <x14:cfRule type="cellIs" priority="4" operator="equal" id="{00F400C9-0014-4C4A-A4CC-00AA0092000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2200D9-000B-4798-95A1-00A8007500C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3A0088-008C-4E2B-83B8-0009007C003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H22</xm:sqref>
        </x14:conditionalFormatting>
        <x14:conditionalFormatting xmlns:xm="http://schemas.microsoft.com/office/excel/2006/main">
          <x14:cfRule type="cellIs" priority="4" operator="equal" id="{003F00EB-0087-423C-A27E-008D0067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760057-004A-43A9-AD44-00810095001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46007A-004C-460B-A187-007300FF00C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H23</xm:sqref>
        </x14:conditionalFormatting>
        <x14:conditionalFormatting xmlns:xm="http://schemas.microsoft.com/office/excel/2006/main">
          <x14:cfRule type="cellIs" priority="4" operator="equal" id="{00B8002D-008C-4B0F-AF1F-0004008300C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5A006F-0029-4E41-82B6-003E00BA00F3}">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FB00DE-0015-433B-AE16-00BD00F000BE}">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H24</xm:sqref>
        </x14:conditionalFormatting>
        <x14:conditionalFormatting xmlns:xm="http://schemas.microsoft.com/office/excel/2006/main">
          <x14:cfRule type="cellIs" priority="4" operator="equal" id="{00650065-00CD-4F9D-91BC-00530051001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E90017-0086-40F6-BE01-00580069005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H25</xm:sqref>
        </x14:conditionalFormatting>
        <x14:conditionalFormatting xmlns:xm="http://schemas.microsoft.com/office/excel/2006/main">
          <x14:cfRule type="cellIs" priority="4" operator="equal" id="{003D00DC-0088-437E-9C28-001900550040}">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C300AF-0083-45AF-8673-00A5009A007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H26</xm:sqref>
        </x14:conditionalFormatting>
        <x14:conditionalFormatting xmlns:xm="http://schemas.microsoft.com/office/excel/2006/main">
          <x14:cfRule type="cellIs" priority="4" operator="equal" id="{001F00D6-0048-4BCF-9A90-00E3000200D4}">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F50091-0096-4BB4-9331-007E002E00B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H28</xm:sqref>
        </x14:conditionalFormatting>
        <x14:conditionalFormatting xmlns:xm="http://schemas.microsoft.com/office/excel/2006/main">
          <x14:cfRule type="cellIs" priority="4" operator="equal" id="{00AC00A7-0053-4B33-A129-007700AB00E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A30060-000F-40CF-93E9-0060004C00E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H29</xm:sqref>
        </x14:conditionalFormatting>
        <x14:conditionalFormatting xmlns:xm="http://schemas.microsoft.com/office/excel/2006/main">
          <x14:cfRule type="cellIs" priority="4" operator="equal" id="{003D00FF-00EA-4B8B-9958-00140043001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FF00C2-0077-4A14-852C-00E5007E001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7A0002-0010-418C-9AE6-006900390022}">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8300CE-0076-4872-A4B7-00160062005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H27</xm:sqref>
        </x14:conditionalFormatting>
        <x14:conditionalFormatting xmlns:xm="http://schemas.microsoft.com/office/excel/2006/main">
          <x14:cfRule type="cellIs" priority="4" operator="equal" id="{00E50082-0063-44CC-8C63-006400E200B9}">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0100F5-0074-40DF-8B29-00B2006800E1}">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CB00B3-0058-456F-8EF9-0056005E00AD}">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FA00B0-00C5-4F40-BC73-00F700CA00BB}">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4" operator="equal" id="{00590059-00C1-4A78-99F1-003F001400A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2C0009-0044-4D7F-B43E-004F000B0029}">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H5:H169 A9:G9</xm:sqref>
        </x14:conditionalFormatting>
        <x14:conditionalFormatting xmlns:xm="http://schemas.microsoft.com/office/excel/2006/main">
          <x14:cfRule type="cellIs" priority="3" operator="equal" id="{007300DD-0019-4FB8-8318-0066006000A2}">
            <xm:f>"1 - Ошибка проектировщика"</xm:f>
            <x14:dxf>
              <font/>
              <fill>
                <patternFill patternType="solid">
                  <fgColor rgb="FFFFF2CC"/>
                  <bgColor rgb="FFFFF2CC"/>
                </patternFill>
              </fill>
              <border>
                <left style="none"/>
                <right style="none"/>
                <top style="none"/>
                <bottom style="none"/>
                <diagonal style="none"/>
              </border>
            </x14:dxf>
          </x14:cfRule>
          <xm:sqref>K3</xm:sqref>
        </x14:conditionalFormatting>
        <x14:conditionalFormatting xmlns:xm="http://schemas.microsoft.com/office/excel/2006/main">
          <x14:cfRule type="cellIs" priority="3" operator="equal" id="{0041001E-0051-4099-9DF6-00A000D400E3}">
            <xm:f>"1 - Ошибка проектировщика"</xm:f>
            <x14:dxf>
              <font/>
              <fill>
                <patternFill patternType="solid">
                  <fgColor rgb="FFFFF2CC"/>
                  <bgColor rgb="FFFFF2CC"/>
                </patternFill>
              </fill>
              <border>
                <left style="none"/>
                <right style="none"/>
                <top style="none"/>
                <bottom style="none"/>
                <diagonal style="none"/>
              </border>
            </x14:dxf>
          </x14:cfRule>
          <xm:sqref>K3</xm:sqref>
        </x14:conditionalFormatting>
        <x14:conditionalFormatting xmlns:xm="http://schemas.microsoft.com/office/excel/2006/main">
          <x14:cfRule type="cellIs" priority="3" operator="equal" id="{00480037-000F-411E-882F-00B6005D0065}">
            <xm:f>"1 - Ошибка проектировщика"</xm:f>
            <x14:dxf>
              <font/>
              <fill>
                <patternFill patternType="solid">
                  <fgColor rgb="FFFFF2CC"/>
                  <bgColor rgb="FFFFF2CC"/>
                </patternFill>
              </fill>
              <border>
                <left style="none"/>
                <right style="none"/>
                <top style="none"/>
                <bottom style="none"/>
                <diagonal style="none"/>
              </border>
            </x14:dxf>
          </x14:cfRule>
          <xm:sqref>H10</xm:sqref>
        </x14:conditionalFormatting>
        <x14:conditionalFormatting xmlns:xm="http://schemas.microsoft.com/office/excel/2006/main">
          <x14:cfRule type="cellIs" priority="3" operator="equal" id="{006C00C7-005A-45CA-AE87-00500086001B}">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2A00E6-005B-4F46-B27F-007E002D00BA}">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3D000A-006C-4CD7-BE1C-004E0086002F}">
            <xm:f>"1 - Ошибка проектировщика"</xm:f>
            <x14:dxf>
              <font/>
              <fill>
                <patternFill patternType="solid">
                  <fgColor rgb="FFFFF2CC"/>
                  <bgColor rgb="FFFFF2CC"/>
                </patternFill>
              </fill>
              <border>
                <left style="none"/>
                <right style="none"/>
                <top style="none"/>
                <bottom style="none"/>
                <diagonal style="none"/>
              </border>
            </x14:dxf>
          </x14:cfRule>
          <xm:sqref>H11</xm:sqref>
        </x14:conditionalFormatting>
        <x14:conditionalFormatting xmlns:xm="http://schemas.microsoft.com/office/excel/2006/main">
          <x14:cfRule type="cellIs" priority="3" operator="equal" id="{00EA002F-0051-4FCF-B97D-001A00C000C9}">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94000E-004C-45DA-9DEC-0085008000D7}">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1600E9-00EC-4EE7-9DF8-0006008C0079}">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6C0087-00E8-46A3-890F-00DE00370073}">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CB0062-0083-4FF3-B2FC-005400A200A8}">
            <xm:f>"1 - Ошибка проектировщика"</xm:f>
            <x14:dxf>
              <font/>
              <fill>
                <patternFill patternType="solid">
                  <fgColor rgb="FFFFF2CC"/>
                  <bgColor rgb="FFFFF2CC"/>
                </patternFill>
              </fill>
              <border>
                <left style="none"/>
                <right style="none"/>
                <top style="none"/>
                <bottom style="none"/>
                <diagonal style="none"/>
              </border>
            </x14:dxf>
          </x14:cfRule>
          <xm:sqref>H12</xm:sqref>
        </x14:conditionalFormatting>
        <x14:conditionalFormatting xmlns:xm="http://schemas.microsoft.com/office/excel/2006/main">
          <x14:cfRule type="cellIs" priority="3" operator="equal" id="{00AC0071-007A-4333-9408-006C00E70003}">
            <xm:f>"1 - Ошибка проектировщика"</xm:f>
            <x14:dxf>
              <font/>
              <fill>
                <patternFill patternType="solid">
                  <fgColor rgb="FFFFF2CC"/>
                  <bgColor rgb="FFFFF2CC"/>
                </patternFill>
              </fill>
              <border>
                <left style="none"/>
                <right style="none"/>
                <top style="none"/>
                <bottom style="none"/>
                <diagonal style="none"/>
              </border>
            </x14:dxf>
          </x14:cfRule>
          <xm:sqref>G13</xm:sqref>
        </x14:conditionalFormatting>
        <x14:conditionalFormatting xmlns:xm="http://schemas.microsoft.com/office/excel/2006/main">
          <x14:cfRule type="cellIs" priority="3" operator="equal" id="{00D70003-0055-4A64-9C8F-006C00780006}">
            <xm:f>"1 - Ошибка проектировщика"</xm:f>
            <x14:dxf>
              <font/>
              <fill>
                <patternFill patternType="solid">
                  <fgColor rgb="FFFFF2CC"/>
                  <bgColor rgb="FFFFF2CC"/>
                </patternFill>
              </fill>
              <border>
                <left style="none"/>
                <right style="none"/>
                <top style="none"/>
                <bottom style="none"/>
                <diagonal style="none"/>
              </border>
            </x14:dxf>
          </x14:cfRule>
          <xm:sqref>G13</xm:sqref>
        </x14:conditionalFormatting>
        <x14:conditionalFormatting xmlns:xm="http://schemas.microsoft.com/office/excel/2006/main">
          <x14:cfRule type="cellIs" priority="3" operator="equal" id="{0073009D-00A9-41CA-B446-002200E2008D}">
            <xm:f>"1 - Ошибка проектировщика"</xm:f>
            <x14:dxf>
              <font/>
              <fill>
                <patternFill patternType="solid">
                  <fgColor rgb="FFFFF2CC"/>
                  <bgColor rgb="FFFFF2CC"/>
                </patternFill>
              </fill>
              <border>
                <left style="none"/>
                <right style="none"/>
                <top style="none"/>
                <bottom style="none"/>
                <diagonal style="none"/>
              </border>
            </x14:dxf>
          </x14:cfRule>
          <xm:sqref>G13</xm:sqref>
        </x14:conditionalFormatting>
        <x14:conditionalFormatting xmlns:xm="http://schemas.microsoft.com/office/excel/2006/main">
          <x14:cfRule type="cellIs" priority="3" operator="equal" id="{0078000A-004D-4274-96F0-00EB00F1004B}">
            <xm:f>"1 - Ошибка проектировщика"</xm:f>
            <x14:dxf>
              <font/>
              <fill>
                <patternFill patternType="solid">
                  <fgColor rgb="FFFFF2CC"/>
                  <bgColor rgb="FFFFF2CC"/>
                </patternFill>
              </fill>
              <border>
                <left style="none"/>
                <right style="none"/>
                <top style="none"/>
                <bottom style="none"/>
                <diagonal style="none"/>
              </border>
            </x14:dxf>
          </x14:cfRule>
          <xm:sqref>G13</xm:sqref>
        </x14:conditionalFormatting>
        <x14:conditionalFormatting xmlns:xm="http://schemas.microsoft.com/office/excel/2006/main">
          <x14:cfRule type="cellIs" priority="3" operator="equal" id="{00F70015-00C7-4EF1-92FD-005500760035}">
            <xm:f>"1 - Ошибка проектировщика"</xm:f>
            <x14:dxf>
              <font/>
              <fill>
                <patternFill patternType="solid">
                  <fgColor rgb="FFFFF2CC"/>
                  <bgColor rgb="FFFFF2CC"/>
                </patternFill>
              </fill>
              <border>
                <left style="none"/>
                <right style="none"/>
                <top style="none"/>
                <bottom style="none"/>
                <diagonal style="none"/>
              </border>
            </x14:dxf>
          </x14:cfRule>
          <xm:sqref>G13</xm:sqref>
        </x14:conditionalFormatting>
        <x14:conditionalFormatting xmlns:xm="http://schemas.microsoft.com/office/excel/2006/main">
          <x14:cfRule type="cellIs" priority="3" operator="equal" id="{0063007B-00E8-46D6-96C1-00E50081003F}">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920008-0031-4D46-8EA3-0094009D00CA}">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75000E-00DB-4C40-9E42-00D100F30022}">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6A003A-00F3-4D2B-BECD-00DE00640051}">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D200AE-0088-4A07-B951-000D001F0074}">
            <xm:f>"1 - Ошибка проектировщика"</xm:f>
            <x14:dxf>
              <font/>
              <fill>
                <patternFill patternType="solid">
                  <fgColor rgb="FFFFF2CC"/>
                  <bgColor rgb="FFFFF2CC"/>
                </patternFill>
              </fill>
              <border>
                <left style="none"/>
                <right style="none"/>
                <top style="none"/>
                <bottom style="none"/>
                <diagonal style="none"/>
              </border>
            </x14:dxf>
          </x14:cfRule>
          <xm:sqref>H13</xm:sqref>
        </x14:conditionalFormatting>
        <x14:conditionalFormatting xmlns:xm="http://schemas.microsoft.com/office/excel/2006/main">
          <x14:cfRule type="cellIs" priority="3" operator="equal" id="{009500FE-006F-4573-A2F6-006700420025}">
            <xm:f>"1 - Ошибка проектировщика"</xm:f>
            <x14:dxf>
              <font/>
              <fill>
                <patternFill patternType="solid">
                  <fgColor rgb="FFFFF2CC"/>
                  <bgColor rgb="FFFFF2CC"/>
                </patternFill>
              </fill>
              <border>
                <left style="none"/>
                <right style="none"/>
                <top style="none"/>
                <bottom style="none"/>
                <diagonal style="none"/>
              </border>
            </x14:dxf>
          </x14:cfRule>
          <xm:sqref>H16:H17</xm:sqref>
        </x14:conditionalFormatting>
        <x14:conditionalFormatting xmlns:xm="http://schemas.microsoft.com/office/excel/2006/main">
          <x14:cfRule type="cellIs" priority="3" operator="equal" id="{00FB0018-003A-4AAA-AB4B-002B00CF0062}">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5D0033-0078-48E9-9D3B-003E00F6009E}">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EE0070-0055-44C9-AD9B-00A700400097}">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8009F-0058-4946-9459-005A00D70097}">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A300CD-0063-4105-B223-004B00CB0027}">
            <xm:f>"1 - Ошибка проектировщика"</xm:f>
            <x14:dxf>
              <font/>
              <fill>
                <patternFill patternType="solid">
                  <fgColor rgb="FFFFF2CC"/>
                  <bgColor rgb="FFFFF2CC"/>
                </patternFill>
              </fill>
              <border>
                <left style="none"/>
                <right style="none"/>
                <top style="none"/>
                <bottom style="none"/>
                <diagonal style="none"/>
              </border>
            </x14:dxf>
          </x14:cfRule>
          <xm:sqref>H16</xm:sqref>
        </x14:conditionalFormatting>
        <x14:conditionalFormatting xmlns:xm="http://schemas.microsoft.com/office/excel/2006/main">
          <x14:cfRule type="cellIs" priority="3" operator="equal" id="{001A009F-009F-4A83-ABBC-006C000B0059}">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330097-0029-4B9C-A55F-00B8004600DF}">
            <xm:f>"1 - Ошибка проектировщика"</xm:f>
            <x14:dxf>
              <font/>
              <fill>
                <patternFill patternType="solid">
                  <fgColor rgb="FFFFF2CC"/>
                  <bgColor rgb="FFFFF2CC"/>
                </patternFill>
              </fill>
              <border>
                <left style="none"/>
                <right style="none"/>
                <top style="none"/>
                <bottom style="none"/>
                <diagonal style="none"/>
              </border>
            </x14:dxf>
          </x14:cfRule>
          <xm:sqref>H20</xm:sqref>
        </x14:conditionalFormatting>
        <x14:conditionalFormatting xmlns:xm="http://schemas.microsoft.com/office/excel/2006/main">
          <x14:cfRule type="cellIs" priority="3" operator="equal" id="{007100EF-00DD-424A-A551-003E00F10000}">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F60050-0010-479D-A31A-0043003A00A8}">
            <xm:f>"1 - Ошибка проектировщика"</xm:f>
            <x14:dxf>
              <font/>
              <fill>
                <patternFill patternType="solid">
                  <fgColor rgb="FFFFF2CC"/>
                  <bgColor rgb="FFFFF2CC"/>
                </patternFill>
              </fill>
              <border>
                <left style="none"/>
                <right style="none"/>
                <top style="none"/>
                <bottom style="none"/>
                <diagonal style="none"/>
              </border>
            </x14:dxf>
          </x14:cfRule>
          <xm:sqref>H31:H34</xm:sqref>
        </x14:conditionalFormatting>
        <x14:conditionalFormatting xmlns:xm="http://schemas.microsoft.com/office/excel/2006/main">
          <x14:cfRule type="cellIs" priority="3" operator="equal" id="{003B00B8-00D7-4E5B-B5CA-003800BC001B}">
            <xm:f>"1 - Ошибка проектировщика"</xm:f>
            <x14:dxf>
              <font/>
              <fill>
                <patternFill patternType="solid">
                  <fgColor rgb="FFFFF2CC"/>
                  <bgColor rgb="FFFFF2CC"/>
                </patternFill>
              </fill>
              <border>
                <left style="none"/>
                <right style="none"/>
                <top style="none"/>
                <bottom style="none"/>
                <diagonal style="none"/>
              </border>
            </x14:dxf>
          </x14:cfRule>
          <xm:sqref>H34</xm:sqref>
        </x14:conditionalFormatting>
        <x14:conditionalFormatting xmlns:xm="http://schemas.microsoft.com/office/excel/2006/main">
          <x14:cfRule type="cellIs" priority="3" operator="equal" id="{009A00ED-007A-4A99-B84E-00E30070001E}">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B10027-00D0-4C09-9D2E-00E1002B006C}">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95009F-00AF-487A-BE87-005F006A000B}">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D0002-00EB-45AF-8172-003300D7006C}">
            <xm:f>"1 - Ошибка проектировщика"</xm:f>
            <x14:dxf>
              <font/>
              <fill>
                <patternFill patternType="solid">
                  <fgColor rgb="FFFFF2CC"/>
                  <bgColor rgb="FFFFF2CC"/>
                </patternFill>
              </fill>
              <border>
                <left style="none"/>
                <right style="none"/>
                <top style="none"/>
                <bottom style="none"/>
                <diagonal style="none"/>
              </border>
            </x14:dxf>
          </x14:cfRule>
          <xm:sqref>H39</xm:sqref>
        </x14:conditionalFormatting>
        <x14:conditionalFormatting xmlns:xm="http://schemas.microsoft.com/office/excel/2006/main">
          <x14:cfRule type="cellIs" priority="3" operator="equal" id="{00CC008F-0074-4360-B439-008700E6005C}">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4C005A-00AA-4241-B4AA-0082007000A0}">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D50024-0093-4C69-BA52-00F400B90014}">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9F00E7-009F-4543-86E0-009C0058006B}">
            <xm:f>"1 - Ошибка проектировщика"</xm:f>
            <x14:dxf>
              <font/>
              <fill>
                <patternFill patternType="solid">
                  <fgColor rgb="FFFFF2CC"/>
                  <bgColor rgb="FFFFF2CC"/>
                </patternFill>
              </fill>
              <border>
                <left style="none"/>
                <right style="none"/>
                <top style="none"/>
                <bottom style="none"/>
                <diagonal style="none"/>
              </border>
            </x14:dxf>
          </x14:cfRule>
          <xm:sqref>H40</xm:sqref>
        </x14:conditionalFormatting>
        <x14:conditionalFormatting xmlns:xm="http://schemas.microsoft.com/office/excel/2006/main">
          <x14:cfRule type="cellIs" priority="3" operator="equal" id="{008200B2-0024-4EE2-BC37-0095006E0085}">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F30022-0086-47DE-B96F-002B00340095}">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15007D-00A6-43AA-B88A-00820016003F}">
            <xm:f>"1 - Ошибка проектировщика"</xm:f>
            <x14:dxf>
              <font/>
              <fill>
                <patternFill patternType="solid">
                  <fgColor rgb="FFFFF2CC"/>
                  <bgColor rgb="FFFFF2CC"/>
                </patternFill>
              </fill>
              <border>
                <left style="none"/>
                <right style="none"/>
                <top style="none"/>
                <bottom style="none"/>
                <diagonal style="none"/>
              </border>
            </x14:dxf>
          </x14:cfRule>
          <xm:sqref>H36</xm:sqref>
        </x14:conditionalFormatting>
        <x14:conditionalFormatting xmlns:xm="http://schemas.microsoft.com/office/excel/2006/main">
          <x14:cfRule type="cellIs" priority="3" operator="equal" id="{003E00E1-0016-40B9-964C-002F001A00FE}">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3000E9-00D5-4D9B-8DD7-002300760084}">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DA00DB-0028-469A-A916-00060014000A}">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0200FD-0000-4804-8AA4-0082005D003E}">
            <xm:f>"1 - Ошибка проектировщика"</xm:f>
            <x14:dxf>
              <font/>
              <fill>
                <patternFill patternType="solid">
                  <fgColor rgb="FFFFF2CC"/>
                  <bgColor rgb="FFFFF2CC"/>
                </patternFill>
              </fill>
              <border>
                <left style="none"/>
                <right style="none"/>
                <top style="none"/>
                <bottom style="none"/>
                <diagonal style="none"/>
              </border>
            </x14:dxf>
          </x14:cfRule>
          <xm:sqref>H38</xm:sqref>
        </x14:conditionalFormatting>
        <x14:conditionalFormatting xmlns:xm="http://schemas.microsoft.com/office/excel/2006/main">
          <x14:cfRule type="cellIs" priority="3" operator="equal" id="{00C60011-0026-4042-BF81-0044002C001A}">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140067-0016-460A-AECB-002D0034009C}">
            <xm:f>"1 - Ошибка проектировщика"</xm:f>
            <x14:dxf>
              <font/>
              <fill>
                <patternFill patternType="solid">
                  <fgColor rgb="FFFFF2CC"/>
                  <bgColor rgb="FFFFF2CC"/>
                </patternFill>
              </fill>
              <border>
                <left style="none"/>
                <right style="none"/>
                <top style="none"/>
                <bottom style="none"/>
                <diagonal style="none"/>
              </border>
            </x14:dxf>
          </x14:cfRule>
          <xm:sqref>G14</xm:sqref>
        </x14:conditionalFormatting>
        <x14:conditionalFormatting xmlns:xm="http://schemas.microsoft.com/office/excel/2006/main">
          <x14:cfRule type="cellIs" priority="3" operator="equal" id="{00D4009F-00D8-4895-A1A5-00FC006D002A}">
            <xm:f>"1 - Ошибка проектировщика"</xm:f>
            <x14:dxf>
              <font/>
              <fill>
                <patternFill patternType="solid">
                  <fgColor rgb="FFFFF2CC"/>
                  <bgColor rgb="FFFFF2CC"/>
                </patternFill>
              </fill>
              <border>
                <left style="none"/>
                <right style="none"/>
                <top style="none"/>
                <bottom style="none"/>
                <diagonal style="none"/>
              </border>
            </x14:dxf>
          </x14:cfRule>
          <xm:sqref>G14</xm:sqref>
        </x14:conditionalFormatting>
        <x14:conditionalFormatting xmlns:xm="http://schemas.microsoft.com/office/excel/2006/main">
          <x14:cfRule type="cellIs" priority="3" operator="equal" id="{003B003C-00BA-4E21-8EFC-00BC00210035}">
            <xm:f>"1 - Ошибка проектировщика"</xm:f>
            <x14:dxf>
              <font/>
              <fill>
                <patternFill patternType="solid">
                  <fgColor rgb="FFFFF2CC"/>
                  <bgColor rgb="FFFFF2CC"/>
                </patternFill>
              </fill>
              <border>
                <left style="none"/>
                <right style="none"/>
                <top style="none"/>
                <bottom style="none"/>
                <diagonal style="none"/>
              </border>
            </x14:dxf>
          </x14:cfRule>
          <xm:sqref>G14</xm:sqref>
        </x14:conditionalFormatting>
        <x14:conditionalFormatting xmlns:xm="http://schemas.microsoft.com/office/excel/2006/main">
          <x14:cfRule type="cellIs" priority="3" operator="equal" id="{004300EF-001F-43A6-966D-000E008000E6}">
            <xm:f>"1 - Ошибка проектировщика"</xm:f>
            <x14:dxf>
              <font/>
              <fill>
                <patternFill patternType="solid">
                  <fgColor rgb="FFFFF2CC"/>
                  <bgColor rgb="FFFFF2CC"/>
                </patternFill>
              </fill>
              <border>
                <left style="none"/>
                <right style="none"/>
                <top style="none"/>
                <bottom style="none"/>
                <diagonal style="none"/>
              </border>
            </x14:dxf>
          </x14:cfRule>
          <xm:sqref>G14</xm:sqref>
        </x14:conditionalFormatting>
        <x14:conditionalFormatting xmlns:xm="http://schemas.microsoft.com/office/excel/2006/main">
          <x14:cfRule type="cellIs" priority="3" operator="equal" id="{005D0072-00E2-4C32-B338-007A001C0054}">
            <xm:f>"1 - Ошибка проектировщика"</xm:f>
            <x14:dxf>
              <font/>
              <fill>
                <patternFill patternType="solid">
                  <fgColor rgb="FFFFF2CC"/>
                  <bgColor rgb="FFFFF2CC"/>
                </patternFill>
              </fill>
              <border>
                <left style="none"/>
                <right style="none"/>
                <top style="none"/>
                <bottom style="none"/>
                <diagonal style="none"/>
              </border>
            </x14:dxf>
          </x14:cfRule>
          <xm:sqref>G14</xm:sqref>
        </x14:conditionalFormatting>
        <x14:conditionalFormatting xmlns:xm="http://schemas.microsoft.com/office/excel/2006/main">
          <x14:cfRule type="cellIs" priority="3" operator="equal" id="{007C00B9-00C1-4046-86F8-0022006E004F}">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16003F-00F1-472F-BD4D-00B5007500E2}">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C1005B-002E-4E6D-AD1E-003F004E0072}">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0700DA-0091-48B8-9AC4-001F00D6004B}">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A000C2-00A5-46BD-8822-00EC00FC0000}">
            <xm:f>"1 - Ошибка проектировщика"</xm:f>
            <x14:dxf>
              <font/>
              <fill>
                <patternFill patternType="solid">
                  <fgColor rgb="FFFFF2CC"/>
                  <bgColor rgb="FFFFF2CC"/>
                </patternFill>
              </fill>
              <border>
                <left style="none"/>
                <right style="none"/>
                <top style="none"/>
                <bottom style="none"/>
                <diagonal style="none"/>
              </border>
            </x14:dxf>
          </x14:cfRule>
          <xm:sqref>H14</xm:sqref>
        </x14:conditionalFormatting>
        <x14:conditionalFormatting xmlns:xm="http://schemas.microsoft.com/office/excel/2006/main">
          <x14:cfRule type="cellIs" priority="3" operator="equal" id="{00DB0060-00E3-4069-88CE-00A40078001B}">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190060-004F-4CCE-AD20-00F4009F0031}">
            <xm:f>"1 - Ошибка проектировщика"</xm:f>
            <x14:dxf>
              <font/>
              <fill>
                <patternFill patternType="solid">
                  <fgColor rgb="FFFFF2CC"/>
                  <bgColor rgb="FFFFF2CC"/>
                </patternFill>
              </fill>
              <border>
                <left style="none"/>
                <right style="none"/>
                <top style="none"/>
                <bottom style="none"/>
                <diagonal style="none"/>
              </border>
            </x14:dxf>
          </x14:cfRule>
          <xm:sqref>H15</xm:sqref>
        </x14:conditionalFormatting>
        <x14:conditionalFormatting xmlns:xm="http://schemas.microsoft.com/office/excel/2006/main">
          <x14:cfRule type="cellIs" priority="3" operator="equal" id="{001100E5-0071-4B11-8555-009600800025}">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9200CB-001A-4C77-B5AA-005800D1006D}">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8400D7-003D-4752-9C0A-00DC006F0092}">
            <xm:f>"1 - Ошибка проектировщика"</xm:f>
            <x14:dxf>
              <font/>
              <fill>
                <patternFill patternType="solid">
                  <fgColor rgb="FFFFF2CC"/>
                  <bgColor rgb="FFFFF2CC"/>
                </patternFill>
              </fill>
              <border>
                <left style="none"/>
                <right style="none"/>
                <top style="none"/>
                <bottom style="none"/>
                <diagonal style="none"/>
              </border>
            </x14:dxf>
          </x14:cfRule>
          <xm:sqref>H18</xm:sqref>
        </x14:conditionalFormatting>
        <x14:conditionalFormatting xmlns:xm="http://schemas.microsoft.com/office/excel/2006/main">
          <x14:cfRule type="cellIs" priority="3" operator="equal" id="{004000C3-0083-401B-BF9E-002300CB00DC}">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380026-0003-49CB-AC4F-001E005A0003}">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2B00DD-002E-4599-BB6C-0063007E00D4}">
            <xm:f>"1 - Ошибка проектировщика"</xm:f>
            <x14:dxf>
              <font/>
              <fill>
                <patternFill patternType="solid">
                  <fgColor rgb="FFFFF2CC"/>
                  <bgColor rgb="FFFFF2CC"/>
                </patternFill>
              </fill>
              <border>
                <left style="none"/>
                <right style="none"/>
                <top style="none"/>
                <bottom style="none"/>
                <diagonal style="none"/>
              </border>
            </x14:dxf>
          </x14:cfRule>
          <xm:sqref>H19</xm:sqref>
        </x14:conditionalFormatting>
        <x14:conditionalFormatting xmlns:xm="http://schemas.microsoft.com/office/excel/2006/main">
          <x14:cfRule type="cellIs" priority="3" operator="equal" id="{00D30074-00FF-44F7-9530-002700BA009D}">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1E0026-0041-421A-89CF-007E009700CA}">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1B009F-0059-4C47-AF49-00330044009B}">
            <xm:f>"1 - Ошибка проектировщика"</xm:f>
            <x14:dxf>
              <font/>
              <fill>
                <patternFill patternType="solid">
                  <fgColor rgb="FFFFF2CC"/>
                  <bgColor rgb="FFFFF2CC"/>
                </patternFill>
              </fill>
              <border>
                <left style="none"/>
                <right style="none"/>
                <top style="none"/>
                <bottom style="none"/>
                <diagonal style="none"/>
              </border>
            </x14:dxf>
          </x14:cfRule>
          <xm:sqref>H21</xm:sqref>
        </x14:conditionalFormatting>
        <x14:conditionalFormatting xmlns:xm="http://schemas.microsoft.com/office/excel/2006/main">
          <x14:cfRule type="cellIs" priority="3" operator="equal" id="{00CE009C-0044-4131-8CFB-0067000200D8}">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8D00C9-0032-4CC3-9C6F-00BE00C400FE}">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240002-0099-4188-98C3-0073004700C9}">
            <xm:f>"1 - Ошибка проектировщика"</xm:f>
            <x14:dxf>
              <font/>
              <fill>
                <patternFill patternType="solid">
                  <fgColor rgb="FFFFF2CC"/>
                  <bgColor rgb="FFFFF2CC"/>
                </patternFill>
              </fill>
              <border>
                <left style="none"/>
                <right style="none"/>
                <top style="none"/>
                <bottom style="none"/>
                <diagonal style="none"/>
              </border>
            </x14:dxf>
          </x14:cfRule>
          <xm:sqref>H22</xm:sqref>
        </x14:conditionalFormatting>
        <x14:conditionalFormatting xmlns:xm="http://schemas.microsoft.com/office/excel/2006/main">
          <x14:cfRule type="cellIs" priority="3" operator="equal" id="{0066003F-0029-438E-A27D-008A003500DD}">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E9002B-0074-47EB-97FD-00D700A6002C}">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E60088-00A8-4F1C-BA9A-00DF00EA0038}">
            <xm:f>"1 - Ошибка проектировщика"</xm:f>
            <x14:dxf>
              <font/>
              <fill>
                <patternFill patternType="solid">
                  <fgColor rgb="FFFFF2CC"/>
                  <bgColor rgb="FFFFF2CC"/>
                </patternFill>
              </fill>
              <border>
                <left style="none"/>
                <right style="none"/>
                <top style="none"/>
                <bottom style="none"/>
                <diagonal style="none"/>
              </border>
            </x14:dxf>
          </x14:cfRule>
          <xm:sqref>H23</xm:sqref>
        </x14:conditionalFormatting>
        <x14:conditionalFormatting xmlns:xm="http://schemas.microsoft.com/office/excel/2006/main">
          <x14:cfRule type="cellIs" priority="3" operator="equal" id="{0071009B-00CC-4594-BDE4-00CA00FB00EF}">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7B00F6-00D5-414F-9684-009500260001}">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790050-0004-4941-9149-00D800CD007B}">
            <xm:f>"1 - Ошибка проектировщика"</xm:f>
            <x14:dxf>
              <font/>
              <fill>
                <patternFill patternType="solid">
                  <fgColor rgb="FFFFF2CC"/>
                  <bgColor rgb="FFFFF2CC"/>
                </patternFill>
              </fill>
              <border>
                <left style="none"/>
                <right style="none"/>
                <top style="none"/>
                <bottom style="none"/>
                <diagonal style="none"/>
              </border>
            </x14:dxf>
          </x14:cfRule>
          <xm:sqref>H24</xm:sqref>
        </x14:conditionalFormatting>
        <x14:conditionalFormatting xmlns:xm="http://schemas.microsoft.com/office/excel/2006/main">
          <x14:cfRule type="cellIs" priority="3" operator="equal" id="{00C600F0-00FD-49D7-B63C-0074002F00EE}">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8700FE-00D9-4E86-A87A-003D00BA00F8}">
            <xm:f>"1 - Ошибка проектировщика"</xm:f>
            <x14:dxf>
              <font/>
              <fill>
                <patternFill patternType="solid">
                  <fgColor rgb="FFFFF2CC"/>
                  <bgColor rgb="FFFFF2CC"/>
                </patternFill>
              </fill>
              <border>
                <left style="none"/>
                <right style="none"/>
                <top style="none"/>
                <bottom style="none"/>
                <diagonal style="none"/>
              </border>
            </x14:dxf>
          </x14:cfRule>
          <xm:sqref>H25</xm:sqref>
        </x14:conditionalFormatting>
        <x14:conditionalFormatting xmlns:xm="http://schemas.microsoft.com/office/excel/2006/main">
          <x14:cfRule type="cellIs" priority="3" operator="equal" id="{00E400CA-000D-4B69-BCED-0017009400FF}">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940095-009B-45A6-A730-004B00A200DA}">
            <xm:f>"1 - Ошибка проектировщика"</xm:f>
            <x14:dxf>
              <font/>
              <fill>
                <patternFill patternType="solid">
                  <fgColor rgb="FFFFF2CC"/>
                  <bgColor rgb="FFFFF2CC"/>
                </patternFill>
              </fill>
              <border>
                <left style="none"/>
                <right style="none"/>
                <top style="none"/>
                <bottom style="none"/>
                <diagonal style="none"/>
              </border>
            </x14:dxf>
          </x14:cfRule>
          <xm:sqref>H26</xm:sqref>
        </x14:conditionalFormatting>
        <x14:conditionalFormatting xmlns:xm="http://schemas.microsoft.com/office/excel/2006/main">
          <x14:cfRule type="cellIs" priority="3" operator="equal" id="{00FF0067-008F-4407-A3E5-009F000A00CA}">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7C0058-008B-4D7D-926E-008C00A4004A}">
            <xm:f>"1 - Ошибка проектировщика"</xm:f>
            <x14:dxf>
              <font/>
              <fill>
                <patternFill patternType="solid">
                  <fgColor rgb="FFFFF2CC"/>
                  <bgColor rgb="FFFFF2CC"/>
                </patternFill>
              </fill>
              <border>
                <left style="none"/>
                <right style="none"/>
                <top style="none"/>
                <bottom style="none"/>
                <diagonal style="none"/>
              </border>
            </x14:dxf>
          </x14:cfRule>
          <xm:sqref>H28</xm:sqref>
        </x14:conditionalFormatting>
        <x14:conditionalFormatting xmlns:xm="http://schemas.microsoft.com/office/excel/2006/main">
          <x14:cfRule type="cellIs" priority="3" operator="equal" id="{0056006C-0095-4A7C-810E-00CB006F001F}">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1C0072-0008-4752-959E-007200B70037}">
            <xm:f>"1 - Ошибка проектировщика"</xm:f>
            <x14:dxf>
              <font/>
              <fill>
                <patternFill patternType="solid">
                  <fgColor rgb="FFFFF2CC"/>
                  <bgColor rgb="FFFFF2CC"/>
                </patternFill>
              </fill>
              <border>
                <left style="none"/>
                <right style="none"/>
                <top style="none"/>
                <bottom style="none"/>
                <diagonal style="none"/>
              </border>
            </x14:dxf>
          </x14:cfRule>
          <xm:sqref>H29</xm:sqref>
        </x14:conditionalFormatting>
        <x14:conditionalFormatting xmlns:xm="http://schemas.microsoft.com/office/excel/2006/main">
          <x14:cfRule type="cellIs" priority="3" operator="equal" id="{00EB0018-0024-46A1-9158-00BD00110012}">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4F00C3-0013-4730-90D5-00BB00A500C9}">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5A0055-0043-4F23-AF7D-00D7008E0082}">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E1006A-00AB-49CF-ABC5-003800C700FB}">
            <xm:f>"1 - Ошибка проектировщика"</xm:f>
            <x14:dxf>
              <font/>
              <fill>
                <patternFill patternType="solid">
                  <fgColor rgb="FFFFF2CC"/>
                  <bgColor rgb="FFFFF2CC"/>
                </patternFill>
              </fill>
              <border>
                <left style="none"/>
                <right style="none"/>
                <top style="none"/>
                <bottom style="none"/>
                <diagonal style="none"/>
              </border>
            </x14:dxf>
          </x14:cfRule>
          <xm:sqref>H27</xm:sqref>
        </x14:conditionalFormatting>
        <x14:conditionalFormatting xmlns:xm="http://schemas.microsoft.com/office/excel/2006/main">
          <x14:cfRule type="cellIs" priority="3" operator="equal" id="{00150048-0013-4B4C-A3F8-00FA002700BC}">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9A0037-001E-4F17-9F13-005B000400B8}">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4C002A-00ED-4B51-B5E3-0098000E00AC}">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CA0066-0004-460D-BEAE-009A006200B5}">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ellIs" priority="3" operator="equal" id="{002B008C-0070-4873-8D9B-00270060002B}">
            <xm:f>"1 - Ошибка проектировщика"</xm:f>
            <x14:dxf>
              <font/>
              <fill>
                <patternFill patternType="solid">
                  <fgColor rgb="FFFFF2CC"/>
                  <bgColor rgb="FFFFF2CC"/>
                </patternFill>
              </fill>
              <border>
                <left style="none"/>
                <right style="none"/>
                <top style="none"/>
                <bottom style="none"/>
                <diagonal style="none"/>
              </border>
            </x14:dxf>
          </x14:cfRule>
          <xm:sqref>H30</xm:sqref>
        </x14:conditionalFormatting>
        <x14:conditionalFormatting xmlns:xm="http://schemas.microsoft.com/office/excel/2006/main">
          <x14:cfRule type="containsText" priority="2" operator="containsText" text="повторно" id="{00B30025-004A-4306-A0EB-001300E80074}">
            <xm:f>NOT(ISERROR(SEARCH(("повторно"),(K3))))</xm:f>
            <x14:dxf>
              <font/>
              <fill>
                <patternFill patternType="solid">
                  <fgColor rgb="FFEA9999"/>
                  <bgColor rgb="FFEA9999"/>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2" operator="containsText" text="повторно" id="{006000F6-00AC-46AB-9E49-008200BE0058}">
            <xm:f>NOT(ISERROR(SEARCH(("повторно"),(K3))))</xm:f>
            <x14:dxf>
              <font/>
              <fill>
                <patternFill patternType="solid">
                  <fgColor rgb="FFEA9999"/>
                  <bgColor rgb="FFEA9999"/>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2" operator="containsText" text="повторно" id="{00C000E6-004B-4A94-88FB-00E50090000F}">
            <xm:f>NOT(ISERROR(SEARCH(("повторно"),(K3))))</xm:f>
            <x14:dxf>
              <font/>
              <fill>
                <patternFill patternType="solid">
                  <fgColor rgb="FFEA9999"/>
                  <bgColor rgb="FFEA9999"/>
                </patternFill>
              </fill>
              <border>
                <left style="none"/>
                <right style="none"/>
                <top style="none"/>
                <bottom style="none"/>
                <diagonal style="none"/>
              </border>
            </x14:dxf>
          </x14:cfRule>
          <xm:sqref>K3 K5:K23 K24:K167</xm:sqref>
        </x14:conditionalFormatting>
        <x14:conditionalFormatting xmlns:xm="http://schemas.microsoft.com/office/excel/2006/main">
          <x14:cfRule type="containsText" priority="2" operator="containsText" text="повторно" id="{00F2004A-00C4-437E-AD78-0037000E00AB}">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010065-00A3-4AA8-B199-007D005E00AC}">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A3006D-00A1-4B94-9D81-00AB00E80061}">
            <xm:f>NOT(ISERROR(SEARCH(("повторно"),(K3))))</xm:f>
            <x14:dxf>
              <font/>
              <fill>
                <patternFill patternType="solid">
                  <fgColor rgb="FFEA9999"/>
                  <bgColor rgb="FFEA9999"/>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2" operator="containsText" text="повторно" id="{00480086-00A6-419D-9F3C-00C000520032}">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2E0024-00B2-4282-82E2-006700BE00B4}">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A600B9-0046-4945-AF99-00E000A20010}">
            <xm:f>NOT(ISERROR(SEARCH(("повторно"),(K3))))</xm:f>
            <x14:dxf>
              <font/>
              <fill>
                <patternFill patternType="solid">
                  <fgColor rgb="FFEA9999"/>
                  <bgColor rgb="FFEA9999"/>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2" operator="containsText" text="повторно" id="{00380066-001F-4506-ADE8-00B20064002E}">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810057-0085-46CC-9B63-00FE00260071}">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8000F3-00D8-4F70-91D6-00B300BE0043}">
            <xm:f>NOT(ISERROR(SEARCH(("повторно"),(K3))))</xm:f>
            <x14:dxf>
              <font/>
              <fill>
                <patternFill patternType="solid">
                  <fgColor rgb="FFEA9999"/>
                  <bgColor rgb="FFEA9999"/>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2" operator="containsText" text="повторно" id="{00470065-00F2-4619-8CA7-003900D3007A}">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A80095-0070-4237-9BD5-000A00170057}">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5B00E3-000E-4218-A589-00B700930096}">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E900BD-0013-426F-B85A-0020009700CC}">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400048-000D-4DE9-858B-00A800F600E7}">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580004-0032-40C2-99D8-009D00520024}">
            <xm:f>NOT(ISERROR(SEARCH(("повторно"),(K3))))</xm:f>
            <x14:dxf>
              <font/>
              <fill>
                <patternFill patternType="solid">
                  <fgColor rgb="FFEA9999"/>
                  <bgColor rgb="FFEA9999"/>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2" operator="containsText" text="повторно" id="{00950039-009E-40C9-BCEA-00BA00BB00C5}">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54008D-0090-4E6D-899C-00D2005A0035}">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6600AF-009D-4642-8166-005500350086}">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440009-00C6-447E-B8B2-00C2004C00EF}">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9600DF-005B-4661-882C-002200C30081}">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C80077-00C7-4E42-9DCF-003A00B200B5}">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5800A5-00E7-4269-91A2-003800CC00FC}">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AE00F6-0012-472D-A09D-000900670034}">
            <xm:f>NOT(ISERROR(SEARCH(("повторно"),(K3))))</xm:f>
            <x14:dxf>
              <font/>
              <fill>
                <patternFill patternType="solid">
                  <fgColor rgb="FFEA9999"/>
                  <bgColor rgb="FFEA9999"/>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2" operator="containsText" text="повторно" id="{002900CE-00D7-4A74-8CBA-00F8001800D6}">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CC0094-00C4-4FD0-BBCE-004C00080089}">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E70052-00B0-42B3-A25B-000B00CC0090}">
            <xm:f>NOT(ISERROR(SEARCH(("повторно"),(K3))))</xm:f>
            <x14:dxf>
              <font/>
              <fill>
                <patternFill patternType="solid">
                  <fgColor rgb="FFEA9999"/>
                  <bgColor rgb="FFEA9999"/>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2" operator="containsText" text="повторно" id="{004400F2-0090-466E-966A-009A005C0017}">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4B0046-004A-45C1-99D5-007C00EA00A9}">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E700EF-00AA-4D57-A8BC-001600930052}">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C10011-0034-4DAA-912B-00E100FA0076}">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E50043-00F7-403C-AD76-000500AB0090}">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5B00ED-0048-4709-B1C3-000200BF00E1}">
            <xm:f>NOT(ISERROR(SEARCH(("повторно"),(K3))))</xm:f>
            <x14:dxf>
              <font/>
              <fill>
                <patternFill patternType="solid">
                  <fgColor rgb="FFEA9999"/>
                  <bgColor rgb="FFEA9999"/>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2" operator="containsText" text="повторно" id="{0025001A-006D-42AE-A36C-007E000400DB}">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BF00D2-0060-4E2F-B1F1-004F00FB0067}">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AF002D-0001-4CCE-88F7-00BE00D7000C}">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530024-003F-4277-AC69-0051002F00C0}">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760016-009F-410F-83D5-008500A20043}">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D2008A-0059-43C6-9A3D-00870065009B}">
            <xm:f>NOT(ISERROR(SEARCH(("повторно"),(K3))))</xm:f>
            <x14:dxf>
              <font/>
              <fill>
                <patternFill patternType="solid">
                  <fgColor rgb="FFEA9999"/>
                  <bgColor rgb="FFEA9999"/>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2" operator="containsText" text="повторно" id="{000900AD-0047-4449-AA0E-001A00480030}">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810040-00F6-463E-B73A-00D200FF0076}">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00001F-0089-4C65-802E-007200C60099}">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300086-0055-4600-87A4-00CB00A600EE}">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D00EF-00DC-4BE7-B803-002F00A0009D}">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50009A-008B-4DB7-B4DA-004B00C100DB}">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8400B7-0018-4196-A1E1-00F9000D0051}">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7400EF-00BF-4DD7-9EE3-0039008200BE}">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D600A5-0049-45FA-8BB1-005A001E0060}">
            <xm:f>NOT(ISERROR(SEARCH(("повторно"),(K3))))</xm:f>
            <x14:dxf>
              <font/>
              <fill>
                <patternFill patternType="solid">
                  <fgColor rgb="FFEA9999"/>
                  <bgColor rgb="FFEA9999"/>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2" operator="containsText" text="повторно" id="{00CD0012-008A-4B7B-83B3-00EF00F0000A}">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E200B1-003B-4423-B8A8-0084000B0097}">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0A000A-008F-41AA-9342-00A000EA00BE}">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B8007E-00F6-4CAE-A49F-0051006400AD}">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8E002F-008D-41F7-9DCB-007A006D00E6}">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AC009E-006D-4CEE-8B10-00BB00B30098}">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7B000B-004C-4DCE-8638-0042003E0057}">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3A0017-00A1-4853-A493-0023005D00B0}">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B70095-00CB-461E-8C10-009C0091000F}">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150019-0011-4FBD-B4AC-00730050007E}">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570099-0022-48A7-B4BA-0016005B004F}">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6D000C-00CD-4A5E-9C1B-00B600BC007F}">
            <xm:f>NOT(ISERROR(SEARCH(("повторно"),(K3))))</xm:f>
            <x14:dxf>
              <font/>
              <fill>
                <patternFill patternType="solid">
                  <fgColor rgb="FFEA9999"/>
                  <bgColor rgb="FFEA9999"/>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2" operator="containsText" text="повторно" id="{00F10034-0008-4273-B100-007300A8005E}">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7002B-0077-43B8-86F2-005E00A70059}">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E300D0-00BE-4864-B3CF-0025004200D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B20045-00C2-4253-921E-00B50086007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1A00CF-0063-4CC1-89CD-002F00B9006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7600C9-005C-43A4-8949-0031002D000A}">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2700E5-00C0-43AC-895F-00EF00EE009E}">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C7004C-0045-405D-B9C9-00FF009B0046}">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E800DA-0075-4ADE-B3B4-00A5007B00FE}">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600BD-0073-4767-9208-00AA000B00A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B30035-00EE-436D-9662-000800AD0062}">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7800AD-0099-4D7A-B13F-004D00350089}">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6A00DA-0011-4CC8-A5D0-003700530014}">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5A008A-006F-48F8-9054-00B10084001C}">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09003C-009E-4C80-9F8C-00680092001C}">
            <xm:f>NOT(ISERROR(SEARCH(("повторно"),(K3))))</xm:f>
            <x14:dxf>
              <font/>
              <fill>
                <patternFill patternType="solid">
                  <fgColor rgb="FFEA9999"/>
                  <bgColor rgb="FFEA9999"/>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2" operator="containsText" text="повторно" id="{003800C5-009D-4B23-A382-00EF008A00D3}">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2A0022-0005-440E-9678-002A00FC00F0}">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5F00DB-0038-4743-899E-00AE00D40089}">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B50055-0024-49E2-BE72-00E8004400CB}">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D1000A-00C7-49E1-80F4-0002004400A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C300FC-00AC-4339-9EE0-0089003400C3}">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AE0022-0020-4EE3-B8CD-004400AA0080}">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DD00FB-004E-4C2E-B2DC-00F9000A0064}">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870046-00B9-48C4-8063-00AF00FD0093}">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FB00EA-0055-477B-9215-005900CF00ED}">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B20090-00E0-414E-BEF1-00BE002E00FF}">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6B00F6-00F3-46D8-AACB-00F8008A00EA}">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4B003C-0026-465E-A82B-00E000A500F0}">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E9006C-005C-4DEA-B09A-0072009500F5}">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F6008C-005C-4C0B-B6DF-00CC002B008B}">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68002A-0005-4478-B026-000F008400E6}">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260053-0059-4430-B274-001D000A00AA}">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AD00C1-0003-4322-B0DA-009700C600EE}">
            <xm:f>NOT(ISERROR(SEARCH(("повторно"),(K3))))</xm:f>
            <x14:dxf>
              <font/>
              <fill>
                <patternFill patternType="solid">
                  <fgColor rgb="FFEA9999"/>
                  <bgColor rgb="FFEA9999"/>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2" operator="containsText" text="повторно" id="{00D00030-0013-4AEA-ABEE-0087008D002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E0078-00BA-4844-AA1B-008F003F009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DC001B-0049-49EE-B4D5-00F6009500C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E400DF-0075-48B5-9C7D-00B400B2000F}">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1100BD-004E-4579-88F2-001E00660003}">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CB00BF-0098-4807-B858-0020004D008D}">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E00F7-00DB-44FE-A9AD-00C000B5002D}">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40027-001F-4E21-AE37-004000AB008D}">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00010-00CE-4093-A5AB-00110045008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F700EE-00B0-45C9-A01A-00F10031001B}">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170071-000A-428A-B7C0-001200AE006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5700FA-0081-42D1-973B-005A00B100B5}">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F50079-0067-4ADA-BDCB-0056000B00C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7F0058-0006-491A-A53E-0018006A0098}">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2A0056-0054-4675-90BC-00E3006B00B4}">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F8002E-00FB-4732-AE55-000100B0000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8300D6-00CB-4EEB-A760-00520084000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A900D0-003D-44F4-A645-00E500EE0036}">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0D0048-003D-4107-89B0-00E700B300A8}">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4B0018-0012-4F44-91BE-00E4004900EE}">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6C0006-0003-4936-A95A-002C006A0097}">
            <xm:f>NOT(ISERROR(SEARCH(("повторно"),(K3))))</xm:f>
            <x14:dxf>
              <font/>
              <fill>
                <patternFill patternType="solid">
                  <fgColor rgb="FFEA9999"/>
                  <bgColor rgb="FFEA9999"/>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2" operator="containsText" text="повторно" id="{00D1008F-008C-4328-9DE3-00BC00EB00F1}">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A20054-0036-46B4-A4EF-00EE0076003F}">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E2000F-00DA-464B-9127-00C20039007F}">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3000E7-006B-4A3F-A77D-0065003C0045}">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6F004F-00A5-4530-8206-001600A30056}">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40072-000B-4074-8684-00B6003E001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530072-00C7-4E0E-BC01-00B80034004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980073-00B5-4A42-B6DF-00CE00D70003}">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4B00F8-0066-422F-B15C-001600890059}">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FE000C-008D-40BA-9D8B-001B00AF00A4}">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8F0023-00FF-448C-9879-008D00C400C1}">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0000B0-0045-42A7-B1C0-00D200F100D6}">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10048-0081-4F2D-9F6A-008900C700CE}">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100E8-00F6-4EF0-8FEA-00E90063003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4C00D6-00A4-4675-850F-0081007600BA}">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B003C-0015-4BED-B062-006400A80095}">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7700DA-0001-4D47-8B0C-00B900C500DC}">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740007-004A-41B9-B787-006200C30065}">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C10082-0090-472C-9424-00BA008800C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D700E1-003A-4FFB-9DBF-00FE00E60038}">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0000BE-00BA-4C9B-AEEB-00E0009A0000}">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2B00AB-005D-4A6B-8E50-00560020007E}">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2F00D2-00E3-45F6-BDE9-0061006600E5}">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0B009D-0035-480B-85E6-005400D000CA}">
            <xm:f>NOT(ISERROR(SEARCH(("повторно"),(K3))))</xm:f>
            <x14:dxf>
              <font/>
              <fill>
                <patternFill patternType="solid">
                  <fgColor rgb="FFEA9999"/>
                  <bgColor rgb="FFEA9999"/>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2" operator="containsText" text="повторно" id="{00B6006B-0010-4138-85B3-0052007D00C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300C7-0099-4C1E-B584-00ED00C1003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D60024-00E7-440C-887B-0014002900F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7E00CD-0039-40AE-B51D-009C007900B7}">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6100A4-0054-4630-989F-00E9001F00B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2A0038-00C4-442B-AF4E-00FD0092001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EB00D0-0044-4333-9F5A-001F004C00ED}">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5C00E9-007B-4DA5-B1C0-00AD006C00BD}">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3D002B-00EF-4C27-9977-004A00D2009A}">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DA00D6-00A9-4AED-9C35-00710028008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60014-00A5-4C39-973E-00D400F500F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D70013-004B-4B3D-A0F0-006200C2001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CD0082-00CD-454C-B109-00A2005D001E}">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9300BD-004F-499D-9021-007900F300F6}">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80075-00D1-4937-9C3F-00BC00920045}">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000A7-0012-4222-B9A9-00FF00D70093}">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D008A-0007-4417-B3A4-008500490070}">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98002B-00AD-4353-B485-00F0000300FB}">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B00BF-008B-46B8-B1BC-001600E7003F}">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100C5-00C3-46D1-8DCA-001B00BE0062}">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4D0030-0087-4552-8312-00FD004B000C}">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0D0076-0010-43CE-8C35-00E50020008B}">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7A00FC-0043-4B18-BC16-0084008C00F8}">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E70013-00C5-4EDA-8754-00FF00170001}">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2300B0-003B-4E98-9CF8-000A00110010}">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9E0037-0077-49A6-8596-00010095005B}">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FF0096-004A-47FE-A152-004E00BB0004}">
            <xm:f>NOT(ISERROR(SEARCH(("повторно"),(K3))))</xm:f>
            <x14:dxf>
              <font/>
              <fill>
                <patternFill patternType="solid">
                  <fgColor rgb="FFEA9999"/>
                  <bgColor rgb="FFEA9999"/>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2" operator="containsText" text="повторно" id="{006B0023-00E5-4E5B-9EBF-00D20096006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C400B2-007D-4B69-87B5-00CD002E00F6}">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F0057-0025-412B-9CB7-00EE00B4001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5200DD-00E2-40F0-B640-004B00A500E0}">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B003E-00B2-4495-B7A3-008E00AF007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9C000D-00CD-4A89-A41E-001A000B00E0}">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0000DC-00AC-4020-8576-005500FB0081}">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10093-00BC-4009-9D54-00DE00270051}">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4008C-0092-43D4-B98C-00540022006B}">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F400C3-000A-4173-A288-00FD00A6009E}">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150027-007D-44C4-A0FA-00A100180006}">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D002F-00EA-46C1-9AD2-0057000500A4}">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40094-00B9-4616-AB86-002D0084000C}">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A200C8-009E-4E9C-8B5F-00DB00910060}">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A0090-00EF-4FE6-A8EF-00C8006900B6}">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DE00E3-0068-43D1-9036-003800E700F5}">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A00B7-0053-42CA-8AFF-00BE001100EC}">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70022-00C6-4F31-ACC0-00FE009200E4}">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CF009F-00F2-48DA-8A25-006200EB002F}">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C0088-0069-4940-A83E-008600D800D9}">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E006F-00E5-479A-928E-002E0047007A}">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620090-0021-4433-997E-00FF006D0078}">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BD00B6-0017-4FE4-9BDE-007700F2000C}">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20005B-00F0-41A6-B5D3-0068003C00EF}">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E70050-00D5-4B6F-8BE0-00650089003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D00D8-0020-4F70-9114-0090004F0042}">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5600B5-001A-4667-B57D-006400500013}">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45001D-00E0-440D-ADC0-0085001D0057}">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9A00BF-0066-4458-8E5B-001600830069}">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8300A3-00E9-4A70-9380-0010004F00B5}">
            <xm:f>NOT(ISERROR(SEARCH(("повторно"),(K3))))</xm:f>
            <x14:dxf>
              <font/>
              <fill>
                <patternFill patternType="solid">
                  <fgColor rgb="FFEA9999"/>
                  <bgColor rgb="FFEA9999"/>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2" operator="containsText" text="повторно" id="{007800F6-002F-4721-8CC9-007A0007003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4009F-0093-4E5B-B52A-0075007B004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D10008-005C-4B1C-A936-009D00B50016}">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B009F-009A-4102-88B6-00F7001900A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5003B-00D1-4C49-BF21-00DB001900A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5A006B-008E-4244-82BF-00EF00B1004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110031-00D0-4F65-A285-00C800080044}">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50026-00CC-43C3-A18B-002D002900E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1E00C4-0063-45D2-8D4E-0028000100E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600B2-0031-4C42-9B42-00C500B30014}">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400AF-0017-4C4B-B09D-00E6007A003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8E0069-0046-47A8-9DFC-002000DC0040}">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90039-0080-46F4-8149-00BC0091004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900FC-0014-412F-ACBA-006100FE0034}">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A000E-00B7-49F9-98AB-000700E2008E}">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BC00CA-00A7-4174-99B5-003E002E009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B0035-0010-4607-A126-00D70086003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3900A7-00AD-4BAB-B2DF-00B10097000E}">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F900C2-0021-4665-9A7B-001300AE008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DF0080-00FF-40A7-82C6-00350000004F}">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7500C7-0041-4A67-AEB9-000C0057008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B400BD-005A-4B25-9BD0-00B3007800D8}">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400067-00FF-44F1-8A22-003D00D00009}">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210087-0083-489B-9C48-0003009C0000}">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AD00B7-0075-4BD4-A558-00AD009300DA}">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CE00C7-00ED-40C5-85CA-0030006A00E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400EE-00A4-4604-8B06-003C000400BD}">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5000FD-0032-4C75-AEBD-00AB00F20040}">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D0047-0048-4D1F-AC5D-009100AA00C5}">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220046-00E7-4465-8C5C-0020007700B3}">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6700F4-00BF-4026-8B7F-00D1008200EC}">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970077-0040-49D2-85CC-0043009F00B1}">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40017-0078-4751-A989-0031000800EA}">
            <xm:f>NOT(ISERROR(SEARCH(("повторно"),(K3))))</xm:f>
            <x14:dxf>
              <font/>
              <fill>
                <patternFill patternType="solid">
                  <fgColor rgb="FFEA9999"/>
                  <bgColor rgb="FFEA9999"/>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2" operator="containsText" text="повторно" id="{000A0077-00C2-4E1E-9EA5-007C003700F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B900D2-00EE-4B08-9B8A-00FA00480044}">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F00F7-0057-4E55-B649-00E00015008E}">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9100B5-0060-4DA1-99EC-00490029006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700C0-005E-42F3-A2E1-00E600310097}">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370068-0074-49A9-B7BD-00A200BB00A6}">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00001E-008F-45A0-9DCD-00970048008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F00EB-0066-45C8-8A35-00B1006700B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D600C1-00D6-472F-9780-001500D10097}">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20072-00EC-43D8-813E-008400640091}">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000D5-005E-4198-B402-004000090035}">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8300ED-0095-44EC-ADDF-00AA008600C6}">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A006C-00CE-45D9-A24A-000D00030066}">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12006D-0016-44DD-9FB3-00A400F00032}">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D20009-00BC-4F0C-9362-00E700AD002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E00B1-004D-4048-B2D6-006000B30042}">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BF0093-00B0-4C8C-AABA-004400BE005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E0090-0037-414E-8920-00CA003800A1}">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7500C2-0030-4233-99CA-0027007700E4}">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C000D9-0054-4070-82A2-00A3002200E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F005D-007D-4BCE-BFC9-00EA001E0012}">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30072-007D-4B5E-8167-00ED002700B5}">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C009C-00F6-4EC9-BEB5-0033009900F4}">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50049-00B1-4693-9068-00D7003F001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6000D-00A1-41B0-A8D2-0044003300CF}">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C006A-00DC-4E78-BCB0-006A00FA00C9}">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AC00EC-0030-4294-A617-0094009E0076}">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4300A9-007E-4C74-AD77-003500C30070}">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700C7-00EE-408E-81B4-00E100ED00B1}">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8400CD-00E9-4F0E-9F8B-007F003100E8}">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0100C8-00AF-4091-9277-00C300610087}">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2C002B-00AE-4C7B-ABC0-000500FD0073}">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E20081-0055-45FA-BD18-008D000C009B}">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710018-0010-4FE9-9B4B-004300000086}">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FE0004-0054-438B-BAF9-008C00DC0071}">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5200F8-0011-41B7-A733-00E600090051}">
            <xm:f>NOT(ISERROR(SEARCH(("повторно"),(K3))))</xm:f>
            <x14:dxf>
              <font/>
              <fill>
                <patternFill patternType="solid">
                  <fgColor rgb="FFEA9999"/>
                  <bgColor rgb="FFEA9999"/>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2" operator="containsText" text="повторно" id="{006100F9-00FC-4BDB-A5D6-007B0086001D}">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BD0057-000E-4E4C-B107-00F6003C00FC}">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890074-00C4-4138-B036-00C000E300EA}">
            <xm:f>NOT(ISERROR(SEARCH(("повторно"),(K3))))</xm:f>
            <x14:dxf>
              <font/>
              <fill>
                <patternFill patternType="solid">
                  <fgColor rgb="FFEA9999"/>
                  <bgColor rgb="FFEA9999"/>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2" operator="containsText" text="повторно" id="{008800D6-004E-4E6B-AF5F-0056005A00CD}">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4A0011-0099-474E-A6F3-009F005100D4}">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0000DF-0087-4D15-B08B-0030000700D5}">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30002C-00EA-4063-8993-0076009F006B}">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A50039-008A-48D1-95BE-00B400820045}">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470074-0066-4271-99AE-005500D800DC}">
            <xm:f>NOT(ISERROR(SEARCH(("повторно"),(K3))))</xm:f>
            <x14:dxf>
              <font/>
              <fill>
                <patternFill patternType="solid">
                  <fgColor rgb="FFEA9999"/>
                  <bgColor rgb="FFEA9999"/>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2" operator="containsText" text="повторно" id="{00970082-0048-482C-965C-006900A5006D}">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28007C-0067-4DE3-8F82-003A00F800E8}">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970060-0011-4FBB-B38F-00D8003000E9}">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8800A2-0035-4E1B-9E5F-00C100B500EA}">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3C009E-008D-4654-BCF2-000A000B00DA}">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290090-0003-4340-9A3D-008700D90085}">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640086-0044-4B7A-BEFC-00E400690034}">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57009C-0062-407C-906F-00C0004700F9}">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B900FE-00FC-4333-9DF6-005E00A6006E}">
            <xm:f>NOT(ISERROR(SEARCH(("повторно"),(K3))))</xm:f>
            <x14:dxf>
              <font/>
              <fill>
                <patternFill patternType="solid">
                  <fgColor rgb="FFEA9999"/>
                  <bgColor rgb="FFEA9999"/>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2" operator="containsText" text="повторно" id="{00BD003F-00B2-4189-B8CB-0021008500D5}">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6000FA-0032-4767-91B8-00AC0023001B}">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8A004C-0010-481C-89A0-007400BA0079}">
            <xm:f>NOT(ISERROR(SEARCH(("повторно"),(K3))))</xm:f>
            <x14:dxf>
              <font/>
              <fill>
                <patternFill patternType="solid">
                  <fgColor rgb="FFEA9999"/>
                  <bgColor rgb="FFEA9999"/>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2" operator="containsText" text="повторно" id="{007C00A3-004A-46A7-8355-004C00AA00B6}">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910016-00D1-4476-A8CF-009200C400D0}">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6D00BB-0021-44F4-96E9-002700C200F4}">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F50082-00AF-4A3F-A565-0062002F00DB}">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E9007D-0082-4019-89C7-00DF00CE0059}">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D4004F-0058-4AE0-B2CE-0042000F0047}">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72007B-00EA-4C97-886C-002F0076001A}">
            <xm:f>NOT(ISERROR(SEARCH(("повторно"),(K3))))</xm:f>
            <x14:dxf>
              <font/>
              <fill>
                <patternFill patternType="solid">
                  <fgColor rgb="FFEA9999"/>
                  <bgColor rgb="FFEA9999"/>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2" operator="containsText" text="повторно" id="{00E6004D-00EB-468C-95F8-006900DD0019}">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F600BC-0063-4CAF-B5D3-00E6002D00BA}">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700026-0003-4F56-A522-00B400FE0072}">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580082-00F9-4A3F-98FB-007E00550079}">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910049-00FE-49D7-A6E7-00B000EB00D6}">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0500D1-0020-4893-8CFF-0064002F002B}">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0100E4-007E-4488-9D72-00580085001E}">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31006C-0093-4D5B-8D49-0011006200D4}">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4500E6-00DD-421A-95FE-0094001C007E}">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2" operator="containsText" text="повторно" id="{008800A5-00F1-496A-90AF-0020004A000D}">
            <xm:f>NOT(ISERROR(SEARCH(("повторно"),(K3))))</xm:f>
            <x14:dxf>
              <font/>
              <fill>
                <patternFill patternType="solid">
                  <fgColor rgb="FFEA9999"/>
                  <bgColor rgb="FFEA9999"/>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5000FF-00E0-427C-B455-00FC00FD0076}">
            <xm:f>NOT(ISERROR(SEARCH(("снято"),(K3))))</xm:f>
            <x14:dxf>
              <font/>
              <fill>
                <patternFill patternType="solid">
                  <fgColor rgb="FF93C47D"/>
                  <bgColor rgb="FF93C47D"/>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1" operator="containsText" text="снято" id="{002100CF-00CF-47A3-8004-006300100042}">
            <xm:f>NOT(ISERROR(SEARCH(("снято"),(K3))))</xm:f>
            <x14:dxf>
              <font/>
              <fill>
                <patternFill patternType="solid">
                  <fgColor rgb="FF93C47D"/>
                  <bgColor rgb="FF93C47D"/>
                </patternFill>
              </fill>
              <border>
                <left style="none"/>
                <right style="none"/>
                <top style="none"/>
                <bottom style="none"/>
                <diagonal style="none"/>
              </border>
            </x14:dxf>
          </x14:cfRule>
          <xm:sqref>K3 K5:K169</xm:sqref>
        </x14:conditionalFormatting>
        <x14:conditionalFormatting xmlns:xm="http://schemas.microsoft.com/office/excel/2006/main">
          <x14:cfRule type="containsText" priority="1" operator="containsText" text="снято" id="{004E004C-005D-4F41-B41A-0077006300EC}">
            <xm:f>NOT(ISERROR(SEARCH(("снято"),(K3))))</xm:f>
            <x14:dxf>
              <font/>
              <fill>
                <patternFill patternType="solid">
                  <fgColor rgb="FF93C47D"/>
                  <bgColor rgb="FF93C47D"/>
                </patternFill>
              </fill>
              <border>
                <left style="none"/>
                <right style="none"/>
                <top style="none"/>
                <bottom style="none"/>
                <diagonal style="none"/>
              </border>
            </x14:dxf>
          </x14:cfRule>
          <xm:sqref>K3 K5:K23 K24:K167</xm:sqref>
        </x14:conditionalFormatting>
        <x14:conditionalFormatting xmlns:xm="http://schemas.microsoft.com/office/excel/2006/main">
          <x14:cfRule type="containsText" priority="1" operator="containsText" text="снято" id="{00D3009B-0093-4E5D-A6EA-00EE006C00A8}">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BA005D-00D0-4078-9DD5-00D100970091}">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7C00A4-0027-4490-B29E-005800C000E0}">
            <xm:f>NOT(ISERROR(SEARCH(("снято"),(K3))))</xm:f>
            <x14:dxf>
              <font/>
              <fill>
                <patternFill patternType="solid">
                  <fgColor rgb="FF93C47D"/>
                  <bgColor rgb="FF93C47D"/>
                </patternFill>
              </fill>
              <border>
                <left style="none"/>
                <right style="none"/>
                <top style="none"/>
                <bottom style="none"/>
                <diagonal style="none"/>
              </border>
            </x14:dxf>
          </x14:cfRule>
          <xm:sqref>K21</xm:sqref>
        </x14:conditionalFormatting>
        <x14:conditionalFormatting xmlns:xm="http://schemas.microsoft.com/office/excel/2006/main">
          <x14:cfRule type="containsText" priority="1" operator="containsText" text="снято" id="{00210019-00CE-4979-B14A-0082001B008A}">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2C006A-00CE-499B-81F2-00330007003A}">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EB0098-0096-490B-9C2D-0039003B0066}">
            <xm:f>NOT(ISERROR(SEARCH(("снято"),(K3))))</xm:f>
            <x14:dxf>
              <font/>
              <fill>
                <patternFill patternType="solid">
                  <fgColor rgb="FF93C47D"/>
                  <bgColor rgb="FF93C47D"/>
                </patternFill>
              </fill>
              <border>
                <left style="none"/>
                <right style="none"/>
                <top style="none"/>
                <bottom style="none"/>
                <diagonal style="none"/>
              </border>
            </x14:dxf>
          </x14:cfRule>
          <xm:sqref>K11</xm:sqref>
        </x14:conditionalFormatting>
        <x14:conditionalFormatting xmlns:xm="http://schemas.microsoft.com/office/excel/2006/main">
          <x14:cfRule type="containsText" priority="1" operator="containsText" text="снято" id="{00A20062-0013-4B17-9AB3-006E00F00056}">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EE00C8-0087-4CB3-93A2-006D00E5002E}">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300055-00F0-4DCA-A6DA-008500FC008E}">
            <xm:f>NOT(ISERROR(SEARCH(("снято"),(K3))))</xm:f>
            <x14:dxf>
              <font/>
              <fill>
                <patternFill patternType="solid">
                  <fgColor rgb="FF93C47D"/>
                  <bgColor rgb="FF93C47D"/>
                </patternFill>
              </fill>
              <border>
                <left style="none"/>
                <right style="none"/>
                <top style="none"/>
                <bottom style="none"/>
                <diagonal style="none"/>
              </border>
            </x14:dxf>
          </x14:cfRule>
          <xm:sqref>K13</xm:sqref>
        </x14:conditionalFormatting>
        <x14:conditionalFormatting xmlns:xm="http://schemas.microsoft.com/office/excel/2006/main">
          <x14:cfRule type="containsText" priority="1" operator="containsText" text="снято" id="{007B0022-00A7-4E24-909B-000E008E002B}">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D20051-00C4-49A4-B1EC-006100910097}">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D4004A-0042-4B45-A104-007A00BE00A9}">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EB0039-0053-42C0-AFD8-00FD00D0003E}">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860081-0045-45EF-B8B4-0022004800E1}">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4F004C-0086-4AA6-AE76-003500E200D6}">
            <xm:f>NOT(ISERROR(SEARCH(("снято"),(K3))))</xm:f>
            <x14:dxf>
              <font/>
              <fill>
                <patternFill patternType="solid">
                  <fgColor rgb="FF93C47D"/>
                  <bgColor rgb="FF93C47D"/>
                </patternFill>
              </fill>
              <border>
                <left style="none"/>
                <right style="none"/>
                <top style="none"/>
                <bottom style="none"/>
                <diagonal style="none"/>
              </border>
            </x14:dxf>
          </x14:cfRule>
          <xm:sqref>K14</xm:sqref>
        </x14:conditionalFormatting>
        <x14:conditionalFormatting xmlns:xm="http://schemas.microsoft.com/office/excel/2006/main">
          <x14:cfRule type="containsText" priority="1" operator="containsText" text="снято" id="{0047005E-00F6-4E09-86CF-00AC00C60045}">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900072-008A-44AF-9CED-0050005C00C6}">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AF0047-0017-46D9-BC31-0096009400D2}">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4800F0-0076-4303-9A33-0029007D00FA}">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59008D-0031-4692-B8BD-00D3009C003C}">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3900CD-0051-4167-ABAD-00DF00DD008D}">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75006F-0042-467B-958C-00FA006300E6}">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4B000B-0005-410E-B9E6-0015009800BF}">
            <xm:f>NOT(ISERROR(SEARCH(("снято"),(K3))))</xm:f>
            <x14:dxf>
              <font/>
              <fill>
                <patternFill patternType="solid">
                  <fgColor rgb="FF93C47D"/>
                  <bgColor rgb="FF93C47D"/>
                </patternFill>
              </fill>
              <border>
                <left style="none"/>
                <right style="none"/>
                <top style="none"/>
                <bottom style="none"/>
                <diagonal style="none"/>
              </border>
            </x14:dxf>
          </x14:cfRule>
          <xm:sqref>K15</xm:sqref>
        </x14:conditionalFormatting>
        <x14:conditionalFormatting xmlns:xm="http://schemas.microsoft.com/office/excel/2006/main">
          <x14:cfRule type="containsText" priority="1" operator="containsText" text="снято" id="{009D008D-001D-4A0F-BF4B-009000DE00A1}">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A4009C-00A6-4DBE-97A9-00D9006C00FB}">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9700FA-00D2-41D8-80C0-00630096000A}">
            <xm:f>NOT(ISERROR(SEARCH(("снято"),(K3))))</xm:f>
            <x14:dxf>
              <font/>
              <fill>
                <patternFill patternType="solid">
                  <fgColor rgb="FF93C47D"/>
                  <bgColor rgb="FF93C47D"/>
                </patternFill>
              </fill>
              <border>
                <left style="none"/>
                <right style="none"/>
                <top style="none"/>
                <bottom style="none"/>
                <diagonal style="none"/>
              </border>
            </x14:dxf>
          </x14:cfRule>
          <xm:sqref>K17</xm:sqref>
        </x14:conditionalFormatting>
        <x14:conditionalFormatting xmlns:xm="http://schemas.microsoft.com/office/excel/2006/main">
          <x14:cfRule type="containsText" priority="1" operator="containsText" text="снято" id="{00B600C4-0065-4515-9A8F-005A000F006B}">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6D00EF-0077-4872-A398-00EA00550043}">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790046-006C-4B6F-AC59-00D000C900E4}">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E70072-00F8-437C-8498-00FE00A90002}">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7400D3-0025-4031-AA00-006000CC0008}">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19005A-00B6-4A35-9F68-00C700BE007A}">
            <xm:f>NOT(ISERROR(SEARCH(("снято"),(K3))))</xm:f>
            <x14:dxf>
              <font/>
              <fill>
                <patternFill patternType="solid">
                  <fgColor rgb="FF93C47D"/>
                  <bgColor rgb="FF93C47D"/>
                </patternFill>
              </fill>
              <border>
                <left style="none"/>
                <right style="none"/>
                <top style="none"/>
                <bottom style="none"/>
                <diagonal style="none"/>
              </border>
            </x14:dxf>
          </x14:cfRule>
          <xm:sqref>K18</xm:sqref>
        </x14:conditionalFormatting>
        <x14:conditionalFormatting xmlns:xm="http://schemas.microsoft.com/office/excel/2006/main">
          <x14:cfRule type="containsText" priority="1" operator="containsText" text="снято" id="{00980068-0001-4B96-820B-00BB002A007F}">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67000E-00E6-4F5F-9992-0073006700AB}">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0D0058-0058-4393-8761-0084006E00B2}">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550065-0054-44D6-A45D-00FA001F0016}">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CD00AC-00AD-4022-98FA-00440020007E}">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B800DB-0002-4906-8CF2-00F400200014}">
            <xm:f>NOT(ISERROR(SEARCH(("снято"),(K3))))</xm:f>
            <x14:dxf>
              <font/>
              <fill>
                <patternFill patternType="solid">
                  <fgColor rgb="FF93C47D"/>
                  <bgColor rgb="FF93C47D"/>
                </patternFill>
              </fill>
              <border>
                <left style="none"/>
                <right style="none"/>
                <top style="none"/>
                <bottom style="none"/>
                <diagonal style="none"/>
              </border>
            </x14:dxf>
          </x14:cfRule>
          <xm:sqref>K19</xm:sqref>
        </x14:conditionalFormatting>
        <x14:conditionalFormatting xmlns:xm="http://schemas.microsoft.com/office/excel/2006/main">
          <x14:cfRule type="containsText" priority="1" operator="containsText" text="снято" id="{00CD0011-00F5-43B7-AEB6-009C005F0070}">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DD0040-007E-4E5F-855C-0019000B0014}">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45008D-009E-4231-8301-00F10084009E}">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F4007C-0094-4883-ACA6-00B9008100BE}">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220078-0009-440E-B140-00F8001900F3}">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AE0052-004D-4B0F-B9EB-000D00910015}">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9F0048-00FC-4CE1-A9B1-006E004300D1}">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8900F5-00E0-4295-A695-00630001007D}">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0B0029-00AC-49F6-B0CB-003400ED00F9}">
            <xm:f>NOT(ISERROR(SEARCH(("снято"),(K3))))</xm:f>
            <x14:dxf>
              <font/>
              <fill>
                <patternFill patternType="solid">
                  <fgColor rgb="FF93C47D"/>
                  <bgColor rgb="FF93C47D"/>
                </patternFill>
              </fill>
              <border>
                <left style="none"/>
                <right style="none"/>
                <top style="none"/>
                <bottom style="none"/>
                <diagonal style="none"/>
              </border>
            </x14:dxf>
          </x14:cfRule>
          <xm:sqref>K20</xm:sqref>
        </x14:conditionalFormatting>
        <x14:conditionalFormatting xmlns:xm="http://schemas.microsoft.com/office/excel/2006/main">
          <x14:cfRule type="containsText" priority="1" operator="containsText" text="снято" id="{005500FB-00D2-4D83-BE66-00800036003E}">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E30096-00A0-4A66-9C99-0058006A0015}">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D300C0-00D9-40DA-B3B1-00E400FA00A2}">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DF00C8-0003-45A1-8461-00DA00F400C6}">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300012-0028-401A-A481-002C0048003A}">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AD00DB-00BD-440B-B841-0027006A0092}">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600064-00A5-4499-A3C5-00E400C000B7}">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7C0019-00E5-4342-8A1D-001D003E0099}">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000078-004C-4A6E-827D-00390046002E}">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14006E-00D3-4E5D-AA7B-00F8009F00B6}">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91008D-000A-46F8-8D33-00A600530093}">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BD0007-00E5-428F-8673-00CC00AA0049}">
            <xm:f>NOT(ISERROR(SEARCH(("снято"),(K3))))</xm:f>
            <x14:dxf>
              <font/>
              <fill>
                <patternFill patternType="solid">
                  <fgColor rgb="FF93C47D"/>
                  <bgColor rgb="FF93C47D"/>
                </patternFill>
              </fill>
              <border>
                <left style="none"/>
                <right style="none"/>
                <top style="none"/>
                <bottom style="none"/>
                <diagonal style="none"/>
              </border>
            </x14:dxf>
          </x14:cfRule>
          <xm:sqref>K22</xm:sqref>
        </x14:conditionalFormatting>
        <x14:conditionalFormatting xmlns:xm="http://schemas.microsoft.com/office/excel/2006/main">
          <x14:cfRule type="containsText" priority="1" operator="containsText" text="снято" id="{00430099-007E-418C-A1E1-00060040002B}">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F8008F-0073-4C65-B037-00040091001E}">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9004F-00B2-4540-9606-0025003500C6}">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2C00A9-001B-4101-9974-0014001B005C}">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4C002B-005F-4D2E-89F8-00C600AF005B}">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68004E-0056-4CA2-8248-00C7002F00F1}">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830055-0076-4F26-AF83-00260074008C}">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DF00BF-0018-4184-B67F-006F00690091}">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D50042-00F2-41E4-B869-00C7008500C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EB002D-007A-475F-BA59-002B00090022}">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5B0097-000C-49C9-90A5-00B7005300EE}">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E700D9-00AC-401F-BF92-00ED00060075}">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B500EB-001F-4A93-AB19-00DD00A00031}">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7F0073-00A6-4591-B902-007900170028}">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AC001E-002B-4737-BBE8-0093002A00FA}">
            <xm:f>NOT(ISERROR(SEARCH(("снято"),(K3))))</xm:f>
            <x14:dxf>
              <font/>
              <fill>
                <patternFill patternType="solid">
                  <fgColor rgb="FF93C47D"/>
                  <bgColor rgb="FF93C47D"/>
                </patternFill>
              </fill>
              <border>
                <left style="none"/>
                <right style="none"/>
                <top style="none"/>
                <bottom style="none"/>
                <diagonal style="none"/>
              </border>
            </x14:dxf>
          </x14:cfRule>
          <xm:sqref>K23</xm:sqref>
        </x14:conditionalFormatting>
        <x14:conditionalFormatting xmlns:xm="http://schemas.microsoft.com/office/excel/2006/main">
          <x14:cfRule type="containsText" priority="1" operator="containsText" text="снято" id="{00EA0037-007F-4CB8-AA4D-00A6000C0031}">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5B0067-00EB-4F33-859D-00000014001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810012-0056-4687-9D9F-00E300E10002}">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20064-0063-4CD1-8FB1-004500A60080}">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A80012-008A-4789-8991-0053000A006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00002E-00C2-4AFD-9BBE-005B0012009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E700AC-00A6-4767-96CE-0093001100A3}">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C4001F-0003-4555-AC64-009F00F1004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9C003E-00FE-4CFD-998F-00EC0072000D}">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FF000E-009C-425C-83EB-006E00990010}">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9300FC-00D7-4547-9E78-002A00A100AD}">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AB00E2-00D0-4F9E-A8B1-00B0009B00C8}">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DD00DB-007F-49CD-8370-004100CE0042}">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940074-00F9-4DE6-9922-00EB004A0019}">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E0076-00A4-4C76-953A-00A8009F009B}">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90088-003E-45F6-A3F2-005C0026003F}">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6200B7-0054-4049-BF2B-007800C9000C}">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370018-004B-4E9C-A960-00D700A2009E}">
            <xm:f>NOT(ISERROR(SEARCH(("снято"),(K3))))</xm:f>
            <x14:dxf>
              <font/>
              <fill>
                <patternFill patternType="solid">
                  <fgColor rgb="FF93C47D"/>
                  <bgColor rgb="FF93C47D"/>
                </patternFill>
              </fill>
              <border>
                <left style="none"/>
                <right style="none"/>
                <top style="none"/>
                <bottom style="none"/>
                <diagonal style="none"/>
              </border>
            </x14:dxf>
          </x14:cfRule>
          <xm:sqref>K24</xm:sqref>
        </x14:conditionalFormatting>
        <x14:conditionalFormatting xmlns:xm="http://schemas.microsoft.com/office/excel/2006/main">
          <x14:cfRule type="containsText" priority="1" operator="containsText" text="снято" id="{00A5009F-008F-4F65-8B21-001900C100E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4500E5-000B-4639-84E9-008200FB00B6}">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0007F-00D6-4AB2-8545-001F005E00D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8C004B-00ED-45A2-9035-00D400560078}">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AA00B8-008C-48F4-A787-00ED006500AE}">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1A0005-003C-4C46-8EA3-0057003B008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3009C-00B7-42FA-9798-00380024009A}">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0C003C-00D3-4E5E-8804-00870071000E}">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3C00D7-00D8-49B5-AF05-001F00290038}">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050073-0002-4C6A-8550-00FC002E0013}">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710094-00EE-4F63-82ED-005100AB0026}">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2600C9-005D-41EE-8183-0021001B005F}">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D30079-002A-4CC0-80AE-005300E80087}">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9E00C7-00A0-4A77-9988-002C00750058}">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66001F-0053-4607-AED9-00BF0019004B}">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250083-00EC-429E-A7CE-00230040006E}">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580068-00DA-4500-9183-006100D600D4}">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800065-00E2-4A35-B289-001B00950050}">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60068-004E-4077-9FE1-002F002400FB}">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4C0052-00C6-4677-84EC-0043008B008F}">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DE00F6-0049-448E-95C0-00E100B3009D}">
            <xm:f>NOT(ISERROR(SEARCH(("снято"),(K3))))</xm:f>
            <x14:dxf>
              <font/>
              <fill>
                <patternFill patternType="solid">
                  <fgColor rgb="FF93C47D"/>
                  <bgColor rgb="FF93C47D"/>
                </patternFill>
              </fill>
              <border>
                <left style="none"/>
                <right style="none"/>
                <top style="none"/>
                <bottom style="none"/>
                <diagonal style="none"/>
              </border>
            </x14:dxf>
          </x14:cfRule>
          <xm:sqref>K26</xm:sqref>
        </x14:conditionalFormatting>
        <x14:conditionalFormatting xmlns:xm="http://schemas.microsoft.com/office/excel/2006/main">
          <x14:cfRule type="containsText" priority="1" operator="containsText" text="снято" id="{00EF0094-000B-4EF3-8754-00A5001100DE}">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A0008D-005A-4B11-8CF9-00F100C3002F}">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300A9-001F-4A96-8137-00CD00D000E5}">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B2003F-00C7-48D3-A4B4-00D1008A00D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1F00BA-0059-43EF-B1A3-00C500E400D8}">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EB00CE-0053-4C06-905D-00C600AC001C}">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E00ED-00F1-4FBB-A653-0048009C002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D0001-002E-4C85-969B-00EF00BE007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C0021-00E3-4620-BF29-002800C6001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D0080-0039-423A-BF55-006A00E7008F}">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6001F-0004-4EBA-A761-001700C900D5}">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000A4-0086-4B3D-A335-0085000E00C2}">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E00A9-0074-4AAF-82C2-005200CC004C}">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2100F3-0054-4A4C-A91C-00D30013005B}">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D0000D-00D1-460E-81D4-00B2000A001D}">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65006C-00BB-4718-8B44-0017009200DF}">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E0076-007A-4933-AA24-00D100BF0088}">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BA00FC-0018-499D-B8C3-00240049008E}">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E0001-009F-407F-A783-009200AE0022}">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5C00AF-00E7-4CD4-B688-007B00190032}">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890068-000A-43FB-8374-0094008100A6}">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C700AB-0060-46A4-923B-0064008C0053}">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0F00EB-00F9-4FDD-BBA0-00F8003D000E}">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F40043-0009-4F4E-9CD1-005900660012}">
            <xm:f>NOT(ISERROR(SEARCH(("снято"),(K3))))</xm:f>
            <x14:dxf>
              <font/>
              <fill>
                <patternFill patternType="solid">
                  <fgColor rgb="FF93C47D"/>
                  <bgColor rgb="FF93C47D"/>
                </patternFill>
              </fill>
              <border>
                <left style="none"/>
                <right style="none"/>
                <top style="none"/>
                <bottom style="none"/>
                <diagonal style="none"/>
              </border>
            </x14:dxf>
          </x14:cfRule>
          <xm:sqref>K27</xm:sqref>
        </x14:conditionalFormatting>
        <x14:conditionalFormatting xmlns:xm="http://schemas.microsoft.com/office/excel/2006/main">
          <x14:cfRule type="containsText" priority="1" operator="containsText" text="снято" id="{0035000F-0036-4FE1-AE7B-00CE00D7008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1002E-00D1-40D3-A1D8-0026007300C2}">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200FB-0059-481F-9D26-006E0026000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70002-005C-405D-8E44-0019005400C0}">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C9004A-007C-4706-A808-006D00D0003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5100A3-005E-4742-90F4-0030007000E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2A00D5-0038-4E6A-BDF6-003D0011008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7F00D1-003B-454B-B42C-003800EE008C}">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900DB-00DF-47BA-83F2-0094003E000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D00E2-000E-4769-9D62-006B000B004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400B4-0066-4657-BA8B-0090001F001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33001E-009F-4C28-A492-00CE00ED005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10042-0020-4E92-8A5C-004500B300DE}">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DB0081-0055-47BC-860C-007300AD002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CC00B0-001A-4878-953E-006500120075}">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FC0062-008A-401E-84DA-006C007E0007}">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F400B1-00D6-40C8-B6A1-009400A8003D}">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E001B-000A-4979-B9AC-00880024008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20060-006B-409B-A53C-00BB0081001C}">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940004-0033-4957-A3FF-00D100CC00EA}">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F30098-0015-4B6F-868A-0064009800DB}">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4600A1-004E-472A-9BC8-003300200039}">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B1000C-003B-40C7-9E7D-00DA005C00CF}">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EC00F3-00BD-4511-A748-00B900DD0007}">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A500B8-0028-4E6C-B157-009000570056}">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0900BA-00F8-4539-A768-005700EB0049}">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D700CD-0080-47CF-870F-007300940054}">
            <xm:f>NOT(ISERROR(SEARCH(("снято"),(K3))))</xm:f>
            <x14:dxf>
              <font/>
              <fill>
                <patternFill patternType="solid">
                  <fgColor rgb="FF93C47D"/>
                  <bgColor rgb="FF93C47D"/>
                </patternFill>
              </fill>
              <border>
                <left style="none"/>
                <right style="none"/>
                <top style="none"/>
                <bottom style="none"/>
                <diagonal style="none"/>
              </border>
            </x14:dxf>
          </x14:cfRule>
          <xm:sqref>K29</xm:sqref>
        </x14:conditionalFormatting>
        <x14:conditionalFormatting xmlns:xm="http://schemas.microsoft.com/office/excel/2006/main">
          <x14:cfRule type="containsText" priority="1" operator="containsText" text="снято" id="{009A005B-0028-4844-8EBF-00350087005D}">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5D0090-0017-4514-8F3B-005F00EB007F}">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50045-008A-4BE0-84CA-00D000E80002}">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600C5-001E-4D38-A2C3-005100B8001F}">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30084-005F-4F23-957F-000400FB00A5}">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FE00BC-001F-48FB-A435-008E00E4004B}">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6001C-007F-4A17-8D35-003A008C000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10006-00EA-4A8C-A80A-0024006D003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B500AB-00A0-406A-8BCA-001B000A00E5}">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0007D-00D0-4C59-A6C8-0014003A008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6E00A9-0064-4F36-9692-004700B7005C}">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D008F-00E4-49B8-B6B8-00DE00CE00D1}">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CE000D-0051-4F4A-B138-00A500AA00EE}">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4E0044-00CB-48F1-91E6-004E0021008B}">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C10027-006B-45EF-B8F3-00C1008B008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D8008E-00AD-47E9-A6E1-001E00050039}">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F0071-003E-4F84-A315-003000330058}">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D009F-0037-498A-887B-00F300BF005F}">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040073-00EE-48CB-B1DF-00C7006000C3}">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9700B5-0083-463F-B73F-00F5009200F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83004B-00AB-4B24-AD67-003A00E600B7}">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90002-0073-4B76-9B1D-00D4003E006A}">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AB00A4-005F-40B7-8B94-00EB00C900D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D400C8-003E-421D-8149-0089009900F1}">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1700CC-005A-49AD-B663-000F00020024}">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E80048-000D-4714-8FC4-000B00A00099}">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830039-002B-4A92-8970-0087003300D6}">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2500B6-007C-4401-8B84-00B400C200C5}">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B90042-003A-4D20-8E9A-006E00C5007E}">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3100D6-0010-485B-A124-00C8004D00DA}">
            <xm:f>NOT(ISERROR(SEARCH(("снято"),(K3))))</xm:f>
            <x14:dxf>
              <font/>
              <fill>
                <patternFill patternType="solid">
                  <fgColor rgb="FF93C47D"/>
                  <bgColor rgb="FF93C47D"/>
                </patternFill>
              </fill>
              <border>
                <left style="none"/>
                <right style="none"/>
                <top style="none"/>
                <bottom style="none"/>
                <diagonal style="none"/>
              </border>
            </x14:dxf>
          </x14:cfRule>
          <xm:sqref>K30</xm:sqref>
        </x14:conditionalFormatting>
        <x14:conditionalFormatting xmlns:xm="http://schemas.microsoft.com/office/excel/2006/main">
          <x14:cfRule type="containsText" priority="1" operator="containsText" text="снято" id="{004E0059-00F9-4B89-A03D-00BF005E0043}">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0700E2-00E6-4789-ABCD-0030000D00BB}">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640085-0074-418A-8398-0032005000AC}">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0004E-0029-4F5D-A48A-0053004D00C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C2005F-00D0-4307-B32D-0076000E008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2006E-0061-4F76-B652-007F009000DD}">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D7009F-0073-4015-BAF8-00EE00A100B1}">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300BE-0043-411C-B5DC-00F400F200C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E2001A-0014-4204-925C-00B400340051}">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B003D-00B7-4BFA-A17C-0049009900A4}">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F0045-0086-429F-BE21-00E6002B0058}">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CE0038-003B-4A7D-BEEA-007D003A0078}">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40056-0040-4C00-9165-002600EC006F}">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F0080-00FC-4756-A9BB-00BF009F00D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650026-0062-4EEC-BC2A-001D0066002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4D00E7-0031-44DE-B197-00F900A3009C}">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2800C3-0017-4A4E-8DCF-00C1000D001E}">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500BC-007C-427E-8188-00FC008200B6}">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D80034-0092-483B-8366-006C00D900E3}">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D0060-00D9-405F-A049-00F1002E0035}">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0005C-005F-4739-951B-009C002200E6}">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B80004-00B9-4DD5-B450-00FD005900E1}">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700A5-00BC-4D02-BE59-00880070009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600C7-00AB-4F70-A971-004A009700EA}">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A300F6-00E7-4FC2-9444-008B006300CD}">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3E00CE-0007-45AC-A3E6-000200F30040}">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FD00B1-00B1-4513-BFFE-000C0056007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4000F-000F-41A7-B95B-004700FC0048}">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C200D8-0071-4981-8891-007A009A0072}">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9004F-00A6-4CE2-8AB6-00D800DB0064}">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55000D-0085-480D-8EB0-00D3005B00FD}">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D6009C-001D-4E64-AB2E-000E00550081}">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EC00FA-00E4-4C87-90CC-000B001600B7}">
            <xm:f>NOT(ISERROR(SEARCH(("снято"),(K3))))</xm:f>
            <x14:dxf>
              <font/>
              <fill>
                <patternFill patternType="solid">
                  <fgColor rgb="FF93C47D"/>
                  <bgColor rgb="FF93C47D"/>
                </patternFill>
              </fill>
              <border>
                <left style="none"/>
                <right style="none"/>
                <top style="none"/>
                <bottom style="none"/>
                <diagonal style="none"/>
              </border>
            </x14:dxf>
          </x14:cfRule>
          <xm:sqref>K31</xm:sqref>
        </x14:conditionalFormatting>
        <x14:conditionalFormatting xmlns:xm="http://schemas.microsoft.com/office/excel/2006/main">
          <x14:cfRule type="containsText" priority="1" operator="containsText" text="снято" id="{007600FA-004C-4479-A02B-00FD00D200B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D4000A-0093-4253-9753-008600CE00A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C0023-0098-4C35-8E08-00FC001800E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D10022-001F-4312-8E1A-0025002E00AE}">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300E1-006D-4B6B-A9C3-0072001F00F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30062-00D3-4AFA-ABD4-00C80067003B}">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A4000D-0052-4BF6-AAA9-002F005E00EB}">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40065-00FC-4852-8681-00DA00320081}">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7F009A-0090-4844-B713-00AF00D7001B}">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100D4-006F-4136-B3A5-000D006300F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D70068-0050-4A56-8DEF-0042000400CD}">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5A0018-00D0-473F-A2D8-006B0042008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E006B-007C-4757-8F0B-00E100C700A7}">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60036-0014-40E8-80E4-0040007900D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4B0046-00E1-41C9-8965-00790079001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900BD-0038-4081-B354-002000B10024}">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FA00A6-0080-431B-936B-0015009F0000}">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30098-0045-49FA-A750-000F00E600F9}">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700D3-00C8-44F3-AEE8-0082001100BE}">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2B0024-0037-402B-AA40-007A00F3007A}">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300EB-0029-42BA-AAA5-0083003900D6}">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FE001C-002D-4E40-8554-009500FA000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10049-0059-4D67-8645-0086009E003F}">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D100A3-0001-4BFA-95B5-00DC00C3004C}">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5E00A8-00AE-484F-907D-00C20026003A}">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AA00E7-0084-426B-BB80-0067003D00A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12006A-0025-4FC6-8400-00DC006D002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8200B3-002C-4E48-A57D-0089004700E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CC00FF-001F-4D24-8149-007700760052}">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0D0071-009C-4FEB-AF7D-00B50067005C}">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5A00E1-0001-4072-B978-0097004D0009}">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90013-00F0-4197-9C58-003D006A0048}">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050057-008A-46A9-8674-008B008A0066}">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B100EA-003E-45A8-8B98-00CD000C00F1}">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CB0059-0061-4082-8A8B-00800081008C}">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ED004C-006E-4C86-8993-005B009600CB}">
            <xm:f>NOT(ISERROR(SEARCH(("снято"),(K3))))</xm:f>
            <x14:dxf>
              <font/>
              <fill>
                <patternFill patternType="solid">
                  <fgColor rgb="FF93C47D"/>
                  <bgColor rgb="FF93C47D"/>
                </patternFill>
              </fill>
              <border>
                <left style="none"/>
                <right style="none"/>
                <top style="none"/>
                <bottom style="none"/>
                <diagonal style="none"/>
              </border>
            </x14:dxf>
          </x14:cfRule>
          <xm:sqref>K32</xm:sqref>
        </x14:conditionalFormatting>
        <x14:conditionalFormatting xmlns:xm="http://schemas.microsoft.com/office/excel/2006/main">
          <x14:cfRule type="containsText" priority="1" operator="containsText" text="снято" id="{005300A7-00CE-4461-8F12-007700D700F8}">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3E0033-0019-48B2-AAC9-002F007400DA}">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E000E8-0096-4A14-81C8-003D00B3009A}">
            <xm:f>NOT(ISERROR(SEARCH(("снято"),(K3))))</xm:f>
            <x14:dxf>
              <font/>
              <fill>
                <patternFill patternType="solid">
                  <fgColor rgb="FF93C47D"/>
                  <bgColor rgb="FF93C47D"/>
                </patternFill>
              </fill>
              <border>
                <left style="none"/>
                <right style="none"/>
                <top style="none"/>
                <bottom style="none"/>
                <diagonal style="none"/>
              </border>
            </x14:dxf>
          </x14:cfRule>
          <xm:sqref>K34</xm:sqref>
        </x14:conditionalFormatting>
        <x14:conditionalFormatting xmlns:xm="http://schemas.microsoft.com/office/excel/2006/main">
          <x14:cfRule type="containsText" priority="1" operator="containsText" text="снято" id="{00AA009F-008E-41B2-A09E-00420043002C}">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C0001A-00F3-40E5-83DA-004C00170065}">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FD0058-0076-4A63-9853-004200490067}">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7001E-0002-422B-B509-001A00950029}">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5400A2-00A9-4CEF-8441-000900600046}">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480065-0035-46E1-9DC1-001B00EE00C0}">
            <xm:f>NOT(ISERROR(SEARCH(("снято"),(K3))))</xm:f>
            <x14:dxf>
              <font/>
              <fill>
                <patternFill patternType="solid">
                  <fgColor rgb="FF93C47D"/>
                  <bgColor rgb="FF93C47D"/>
                </patternFill>
              </fill>
              <border>
                <left style="none"/>
                <right style="none"/>
                <top style="none"/>
                <bottom style="none"/>
                <diagonal style="none"/>
              </border>
            </x14:dxf>
          </x14:cfRule>
          <xm:sqref>K35</xm:sqref>
        </x14:conditionalFormatting>
        <x14:conditionalFormatting xmlns:xm="http://schemas.microsoft.com/office/excel/2006/main">
          <x14:cfRule type="containsText" priority="1" operator="containsText" text="снято" id="{004700DF-00BA-4C1E-85B5-006200A8007F}">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4200D1-00A3-4CFC-9640-008500FA004F}">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430047-00DD-4F83-BCD6-003A00DA0004}">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1700F5-004E-4098-A84A-00E9006300CB}">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60005C-00D9-4611-BF9B-00F9005700F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890012-00AB-4085-88FA-00DA00E100D3}">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F5004D-00C3-4929-91C9-007C004C008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7B00D6-0097-4584-AA31-00A200360026}">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7C0061-00EB-4CA9-9F66-008F00D000EF}">
            <xm:f>NOT(ISERROR(SEARCH(("снято"),(K3))))</xm:f>
            <x14:dxf>
              <font/>
              <fill>
                <patternFill patternType="solid">
                  <fgColor rgb="FF93C47D"/>
                  <bgColor rgb="FF93C47D"/>
                </patternFill>
              </fill>
              <border>
                <left style="none"/>
                <right style="none"/>
                <top style="none"/>
                <bottom style="none"/>
                <diagonal style="none"/>
              </border>
            </x14:dxf>
          </x14:cfRule>
          <xm:sqref>K36</xm:sqref>
        </x14:conditionalFormatting>
        <x14:conditionalFormatting xmlns:xm="http://schemas.microsoft.com/office/excel/2006/main">
          <x14:cfRule type="containsText" priority="1" operator="containsText" text="снято" id="{006D00DB-005D-4DE7-B04B-004B003B00CD}">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4100C8-00C3-4F1A-A6EC-0076005700AA}">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F100F9-00D6-4B02-A80C-0000006A00F9}">
            <xm:f>NOT(ISERROR(SEARCH(("снято"),(K3))))</xm:f>
            <x14:dxf>
              <font/>
              <fill>
                <patternFill patternType="solid">
                  <fgColor rgb="FF93C47D"/>
                  <bgColor rgb="FF93C47D"/>
                </patternFill>
              </fill>
              <border>
                <left style="none"/>
                <right style="none"/>
                <top style="none"/>
                <bottom style="none"/>
                <diagonal style="none"/>
              </border>
            </x14:dxf>
          </x14:cfRule>
          <xm:sqref>K38</xm:sqref>
        </x14:conditionalFormatting>
        <x14:conditionalFormatting xmlns:xm="http://schemas.microsoft.com/office/excel/2006/main">
          <x14:cfRule type="containsText" priority="1" operator="containsText" text="снято" id="{004100CB-0052-4B74-A8AF-00F1008800A6}">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1E00E2-006E-4474-801C-00930017008E}">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150020-00BA-461C-ABB5-00F2005800C5}">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D0018-008C-42F7-8AED-009300200025}">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EA00CA-00B8-4F5C-B6F9-00ED00090015}">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900062-0041-41CB-8795-005F005D00CF}">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3400CB-0090-4B0F-A571-006F00540099}">
            <xm:f>NOT(ISERROR(SEARCH(("снято"),(K3))))</xm:f>
            <x14:dxf>
              <font/>
              <fill>
                <patternFill patternType="solid">
                  <fgColor rgb="FF93C47D"/>
                  <bgColor rgb="FF93C47D"/>
                </patternFill>
              </fill>
              <border>
                <left style="none"/>
                <right style="none"/>
                <top style="none"/>
                <bottom style="none"/>
                <diagonal style="none"/>
              </border>
            </x14:dxf>
          </x14:cfRule>
          <xm:sqref>K39</xm:sqref>
        </x14:conditionalFormatting>
        <x14:conditionalFormatting xmlns:xm="http://schemas.microsoft.com/office/excel/2006/main">
          <x14:cfRule type="containsText" priority="1" operator="containsText" text="снято" id="{00000045-0073-43EB-8DCB-005B005E00B0}">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BA00C2-0053-4CEA-996D-00890032007C}">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FC000B-0060-4162-B24B-00FE002100B0}">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BB00F8-007C-410A-92EB-00B1007A00B5}">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4200C6-00A7-4FC6-A358-0062005300DB}">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52007E-00DD-4EA2-9F0F-001B004F00D9}">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91005D-00D8-49DC-B74C-00CD007C00FF}">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660018-004D-448B-A99D-0055000F0052}">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FB00A9-00F2-4A22-901E-002C007A00A0}">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 xmlns:xm="http://schemas.microsoft.com/office/excel/2006/main">
          <x14:cfRule type="containsText" priority="1" operator="containsText" text="снято" id="{00A00035-003D-42A1-9AB3-00BF00C40041}">
            <xm:f>NOT(ISERROR(SEARCH(("снято"),(K3))))</xm:f>
            <x14:dxf>
              <font/>
              <fill>
                <patternFill patternType="solid">
                  <fgColor rgb="FF93C47D"/>
                  <bgColor rgb="FF93C47D"/>
                </patternFill>
              </fill>
              <border>
                <left style="none"/>
                <right style="none"/>
                <top style="none"/>
                <bottom style="none"/>
                <diagonal style="none"/>
              </border>
            </x14:dxf>
          </x14:cfRule>
          <xm:sqref>K40</xm:sqref>
        </x14:conditionalFormatting>
      </x14:conditionalFormattings>
    </ext>
  </extLst>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493" width="10"/>
    <col customWidth="1" min="2" max="2" style="493" width="18.629999999999999"/>
    <col min="3" max="3" style="493" width="12.630000000000001"/>
    <col customWidth="1" min="4" max="4" style="493" width="69.140625"/>
    <col customWidth="1" min="5" max="5" style="493" width="34.130000000000003"/>
    <col collapsed="1" customWidth="1" min="6" max="6" style="493" width="21.379999999999999"/>
    <col customWidth="1" hidden="1" min="7" max="8" outlineLevel="1" style="493" width="14.130000000000001"/>
    <col customWidth="1" min="9" max="9" style="493" width="14.421875"/>
    <col min="10" max="11" style="493" width="12.630000000000001"/>
    <col customWidth="1" hidden="1" min="12" max="12" width="31.879999999999999"/>
    <col customWidth="1" hidden="1" min="13" max="13" width="0"/>
    <col customWidth="1" hidden="1" min="14" max="14" width="25"/>
    <col customWidth="1" hidden="1" min="15" max="15" width="39.130000000000003"/>
    <col customWidth="1" hidden="1" min="16" max="16" width="16.379999999999999"/>
    <col customWidth="1" hidden="1" min="17" max="17" width="26.879999999999999"/>
    <col customWidth="1" hidden="1" min="18" max="18" width="22"/>
    <col customWidth="1" hidden="1" min="19" max="19" width="14.380000000000001"/>
    <col customWidth="1" hidden="1" min="20" max="20" width="26.879999999999999"/>
    <col customWidth="1" hidden="1" min="21" max="24" width="25.629999999999999"/>
    <col customWidth="1" hidden="1" min="25" max="28" width="0"/>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7"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161" t="s">
        <v>264</v>
      </c>
      <c r="D2" s="163" t="s">
        <v>53</v>
      </c>
      <c r="E2" s="163"/>
      <c r="F2" s="622"/>
      <c r="G2" s="451"/>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5" t="s">
        <v>27</v>
      </c>
      <c r="V2" s="165" t="s">
        <v>28</v>
      </c>
      <c r="W2" s="165" t="s">
        <v>29</v>
      </c>
      <c r="X2" s="165" t="s">
        <v>31</v>
      </c>
    </row>
    <row r="3" ht="31.5" hidden="1" outlineLevel="1">
      <c r="A3" s="665"/>
      <c r="B3" s="168" t="s">
        <v>266</v>
      </c>
      <c r="C3" s="168" t="s">
        <v>267</v>
      </c>
      <c r="D3" s="168" t="s">
        <v>34</v>
      </c>
      <c r="E3" s="168"/>
      <c r="F3" s="168"/>
      <c r="G3" s="451"/>
      <c r="H3" s="624">
        <f>COUNTIF($H10:$H15,"1 - Несоответствие продуктовым требованиям ПИК-Стандарт")</f>
        <v>0</v>
      </c>
      <c r="I3" s="624">
        <f>COUNTIF($H10:$H15,"2 - Несоответствие Бренд-листам ПИК")</f>
        <v>0</v>
      </c>
      <c r="J3" s="624">
        <f>COUNTIF($H10:$H15,"3 - Несоответствие Каталогу отделки")</f>
        <v>0</v>
      </c>
      <c r="K3" s="624">
        <f>COUNTIF($H10:$H15,"5 - Ошибка в применении СТМ")</f>
        <v>0</v>
      </c>
      <c r="L3" s="624">
        <f>COUNTIF($H10:$H15,"4 - Несоответствие Каталогу оборудования")</f>
        <v>0</v>
      </c>
      <c r="M3" s="624">
        <f>COUNTIF($H10:$H15,"6 - Ошибка в применении сборных ЛМ")</f>
        <v>0</v>
      </c>
      <c r="N3" s="624">
        <f>COUNTIF($H10:$H15,"7 - Ошибка в применении шкаф-пакетов")</f>
        <v>0</v>
      </c>
      <c r="O3" s="624">
        <f>COUNTIF($H10:$H15,"8 - Ошибка в применении шахт-пакетов")</f>
        <v>0</v>
      </c>
      <c r="P3" s="624">
        <f>COUNTIF($H10:$H15,"9 - Несоответствие типологическим требованиям ПИК-Стандарт")</f>
        <v>0</v>
      </c>
      <c r="Q3" s="624">
        <f>COUNTIF($H10:$H15,"10 - Несоответствие НТД РФ")</f>
        <v>0</v>
      </c>
      <c r="R3" s="624">
        <f>COUNTIF($H10:$H15,"11 - Несоответствие ИРД (кроме ТУ, СТУ), АПР, ПД")</f>
        <v>0</v>
      </c>
      <c r="S3" s="624">
        <f>COUNTIF($H10:$H15,"12 - Несоответствие требованиям ТУ, СТУ")</f>
        <v>0</v>
      </c>
      <c r="T3" s="624">
        <f>COUNTIF($H10:$H15,"13 - Ошибка в технических решениях")</f>
        <v>0</v>
      </c>
      <c r="U3" s="624">
        <f>COUNTIF($H10:$H15,"14 - Неувязка м/у собой комплектов РД")</f>
        <v>0</v>
      </c>
      <c r="V3" s="624">
        <f>COUNTIF($H10:$H15,"15 - Недостаточность информации влияющей на СМР")</f>
        <v>0</v>
      </c>
      <c r="W3" s="624">
        <f>COUNTIF($H10:$H15,"16 - Нерациональное решение")</f>
        <v>0</v>
      </c>
      <c r="X3" s="624">
        <f>COUNTIF($H10:$H15,"17 - Оформление")</f>
        <v>0</v>
      </c>
    </row>
    <row r="4" ht="25.5" hidden="1" outlineLevel="1">
      <c r="A4" s="161" t="s">
        <v>264</v>
      </c>
      <c r="B4" s="625">
        <v>25</v>
      </c>
      <c r="C4" s="625">
        <v>0</v>
      </c>
      <c r="D4" s="626">
        <f>C4/B4</f>
        <v>0</v>
      </c>
      <c r="E4" s="626"/>
      <c r="F4" s="473"/>
      <c r="G4" s="451"/>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A5" s="473"/>
      <c r="B5" s="473"/>
      <c r="C5" s="473"/>
      <c r="D5" s="668"/>
      <c r="E5" s="668"/>
      <c r="F5" s="473"/>
      <c r="G5" s="163" t="s">
        <v>53</v>
      </c>
      <c r="H5" s="669"/>
      <c r="I5" s="448"/>
      <c r="J5" s="453"/>
      <c r="K5" s="448"/>
      <c r="L5" s="632"/>
      <c r="M5" s="632"/>
      <c r="N5" s="631"/>
      <c r="O5" s="632"/>
      <c r="P5" s="632"/>
      <c r="Q5" s="631"/>
      <c r="R5" s="632"/>
      <c r="S5" s="632"/>
      <c r="T5" s="631"/>
      <c r="U5" s="631"/>
      <c r="V5" s="631"/>
      <c r="W5" s="631"/>
      <c r="X5" s="631"/>
    </row>
    <row r="6" ht="21" hidden="1" outlineLevel="1">
      <c r="A6" s="168">
        <v>0.20000000000000001</v>
      </c>
      <c r="B6" s="168">
        <v>0.5</v>
      </c>
      <c r="C6" s="168">
        <v>1</v>
      </c>
      <c r="D6" s="168" t="s">
        <v>38</v>
      </c>
      <c r="E6" s="168"/>
      <c r="F6" s="168" t="s">
        <v>268</v>
      </c>
      <c r="G6" s="633">
        <f>COUNTIFS(G10:G15,"0,2")</f>
        <v>0</v>
      </c>
      <c r="H6" s="669"/>
      <c r="I6" s="448"/>
      <c r="J6" s="453"/>
      <c r="K6" s="448"/>
      <c r="L6" s="632"/>
      <c r="M6" s="632"/>
      <c r="N6" s="631"/>
      <c r="O6" s="632"/>
      <c r="P6" s="632"/>
      <c r="Q6" s="631"/>
      <c r="R6" s="632"/>
      <c r="S6" s="632"/>
      <c r="T6" s="631"/>
      <c r="U6" s="631"/>
      <c r="V6" s="631"/>
      <c r="W6" s="631"/>
      <c r="X6" s="631"/>
    </row>
    <row r="7" ht="21" hidden="1" outlineLevel="1">
      <c r="A7" s="634">
        <f>G6*0.2/B4</f>
        <v>0</v>
      </c>
      <c r="B7" s="634">
        <f>G7*0.5/B4</f>
        <v>0</v>
      </c>
      <c r="C7" s="634">
        <f>G8*1/B4</f>
        <v>0</v>
      </c>
      <c r="D7" s="635" t="e">
        <f>(G6*A6+G7*B6+G8*C6)/SUM(G6:G8)</f>
        <v>#DIV/0!</v>
      </c>
      <c r="E7" s="671"/>
      <c r="F7" s="192" t="s">
        <v>269</v>
      </c>
      <c r="G7" s="633">
        <f>COUNTIFS(G10:G15,"0,5")</f>
        <v>0</v>
      </c>
      <c r="H7" s="669"/>
      <c r="I7" s="672"/>
      <c r="J7" s="672"/>
      <c r="K7" s="672"/>
      <c r="L7" s="637"/>
      <c r="M7" s="637"/>
      <c r="N7" s="637"/>
      <c r="O7" s="637"/>
      <c r="P7" s="637"/>
      <c r="Q7" s="637"/>
      <c r="R7" s="637"/>
      <c r="S7" s="637"/>
      <c r="T7" s="637"/>
      <c r="U7" s="637"/>
      <c r="V7" s="637"/>
      <c r="W7" s="637"/>
      <c r="X7" s="637"/>
    </row>
    <row r="8" ht="21" hidden="1" outlineLevel="1">
      <c r="A8" s="163" t="s">
        <v>53</v>
      </c>
      <c r="B8" s="163" t="s">
        <v>53</v>
      </c>
      <c r="C8" s="163" t="s">
        <v>53</v>
      </c>
      <c r="D8" s="163" t="s">
        <v>53</v>
      </c>
      <c r="E8" s="163"/>
      <c r="F8" s="168" t="s">
        <v>270</v>
      </c>
      <c r="G8" s="633">
        <f>COUNTIFS(G10:G15,"1")</f>
        <v>0</v>
      </c>
      <c r="H8" s="669"/>
      <c r="I8" s="448"/>
      <c r="J8" s="453"/>
      <c r="K8" s="448"/>
      <c r="L8" s="632"/>
      <c r="M8" s="632"/>
      <c r="N8" s="631"/>
      <c r="O8" s="632"/>
      <c r="P8" s="632"/>
      <c r="Q8" s="631"/>
      <c r="R8" s="632"/>
      <c r="S8" s="632"/>
      <c r="T8" s="631"/>
      <c r="U8" s="631"/>
      <c r="V8" s="631"/>
      <c r="W8" s="631"/>
      <c r="X8" s="631"/>
    </row>
    <row r="9">
      <c r="A9" s="196"/>
      <c r="B9" s="196"/>
      <c r="C9" s="196"/>
      <c r="D9" s="196"/>
      <c r="E9" s="196"/>
      <c r="F9" s="196"/>
      <c r="G9" s="196"/>
      <c r="H9" s="196"/>
      <c r="I9" s="198"/>
      <c r="J9" s="199"/>
      <c r="K9" s="198"/>
      <c r="L9" s="484"/>
      <c r="M9" s="484"/>
      <c r="N9" s="500"/>
      <c r="O9" s="484"/>
      <c r="P9" s="484"/>
      <c r="Q9" s="500"/>
      <c r="R9" s="484"/>
      <c r="S9" s="484"/>
      <c r="T9" s="500"/>
      <c r="U9" s="500"/>
      <c r="V9" s="500"/>
      <c r="W9" s="500"/>
      <c r="X9" s="500"/>
    </row>
    <row r="10" ht="144.75" customHeight="1">
      <c r="A10" s="448">
        <v>1</v>
      </c>
      <c r="B10" s="448" t="s">
        <v>245</v>
      </c>
      <c r="C10" s="448"/>
      <c r="D10" s="449" t="s">
        <v>2893</v>
      </c>
      <c r="E10" s="449"/>
      <c r="F10" s="449"/>
      <c r="G10" s="451"/>
      <c r="H10" s="452"/>
      <c r="I10" s="448" t="s">
        <v>2830</v>
      </c>
      <c r="J10" s="453" t="s">
        <v>68</v>
      </c>
      <c r="K10" s="448" t="s">
        <v>152</v>
      </c>
      <c r="L10" s="632"/>
      <c r="M10" s="632"/>
      <c r="N10" s="631"/>
      <c r="O10" s="632"/>
      <c r="P10" s="632"/>
      <c r="Q10" s="631"/>
      <c r="R10" s="632"/>
      <c r="S10" s="632"/>
      <c r="T10" s="631"/>
      <c r="U10" s="631"/>
      <c r="V10" s="631"/>
      <c r="W10" s="631"/>
      <c r="X10" s="631"/>
    </row>
    <row r="11" ht="38.25">
      <c r="A11" s="448">
        <v>2</v>
      </c>
      <c r="B11" s="448" t="s">
        <v>245</v>
      </c>
      <c r="C11" s="448"/>
      <c r="D11" s="449" t="s">
        <v>2894</v>
      </c>
      <c r="E11" s="449"/>
      <c r="F11" s="449"/>
      <c r="G11" s="451"/>
      <c r="H11" s="452"/>
      <c r="I11" s="448" t="s">
        <v>2830</v>
      </c>
      <c r="J11" s="453" t="s">
        <v>68</v>
      </c>
      <c r="K11" s="448"/>
      <c r="L11" s="631"/>
      <c r="M11" s="631"/>
      <c r="N11" s="631"/>
      <c r="O11" s="631"/>
      <c r="P11" s="631"/>
      <c r="Q11" s="631"/>
      <c r="R11" s="631"/>
      <c r="S11" s="631"/>
      <c r="T11" s="631"/>
      <c r="U11" s="631"/>
      <c r="V11" s="631"/>
      <c r="W11" s="631"/>
      <c r="X11" s="631"/>
    </row>
    <row r="12" ht="52.5">
      <c r="A12" s="448"/>
      <c r="B12" s="448"/>
      <c r="C12" s="448"/>
      <c r="D12" s="678"/>
      <c r="E12" s="449"/>
      <c r="F12" s="449"/>
      <c r="G12" s="451"/>
      <c r="H12" s="452"/>
      <c r="I12" s="448"/>
      <c r="J12" s="448"/>
      <c r="K12" s="448"/>
      <c r="L12" s="631"/>
      <c r="M12" s="631"/>
      <c r="N12" s="631"/>
      <c r="O12" s="631"/>
      <c r="P12" s="631"/>
      <c r="Q12" s="631"/>
      <c r="R12" s="631"/>
      <c r="S12" s="631"/>
      <c r="T12" s="631"/>
      <c r="U12" s="631"/>
      <c r="V12" s="631"/>
      <c r="W12" s="631"/>
      <c r="X12" s="631"/>
    </row>
    <row r="13" ht="38.25">
      <c r="A13" s="448"/>
      <c r="B13" s="448"/>
      <c r="C13" s="448"/>
      <c r="D13" s="449"/>
      <c r="E13" s="449"/>
      <c r="F13" s="449"/>
      <c r="G13" s="451"/>
      <c r="H13" s="452"/>
      <c r="I13" s="448"/>
      <c r="J13" s="448"/>
      <c r="K13" s="448"/>
      <c r="L13" s="631"/>
      <c r="M13" s="631"/>
      <c r="N13" s="631"/>
      <c r="O13" s="631"/>
      <c r="P13" s="631"/>
      <c r="Q13" s="631"/>
      <c r="R13" s="631"/>
      <c r="S13" s="631"/>
      <c r="T13" s="631"/>
      <c r="U13" s="631"/>
      <c r="V13" s="631"/>
      <c r="W13" s="631"/>
      <c r="X13" s="631"/>
    </row>
    <row r="14" ht="63.75">
      <c r="A14" s="448"/>
      <c r="B14" s="448"/>
      <c r="C14" s="448"/>
      <c r="D14" s="449"/>
      <c r="E14" s="449"/>
      <c r="F14" s="449"/>
      <c r="G14" s="451"/>
      <c r="H14" s="452"/>
      <c r="I14" s="448"/>
      <c r="J14" s="448"/>
      <c r="K14" s="448"/>
      <c r="L14" s="631"/>
      <c r="M14" s="631"/>
      <c r="N14" s="631"/>
      <c r="O14" s="631"/>
      <c r="P14" s="631"/>
      <c r="Q14" s="631"/>
      <c r="R14" s="631"/>
      <c r="S14" s="631"/>
      <c r="T14" s="631"/>
      <c r="U14" s="631"/>
      <c r="V14" s="631"/>
      <c r="W14" s="631"/>
      <c r="X14" s="631"/>
    </row>
    <row r="15" ht="31.5">
      <c r="A15" s="448"/>
      <c r="B15" s="448"/>
      <c r="C15" s="448"/>
      <c r="D15" s="449"/>
      <c r="E15" s="449"/>
      <c r="F15" s="449"/>
      <c r="G15" s="451"/>
      <c r="H15" s="452"/>
      <c r="I15" s="448"/>
      <c r="J15" s="448"/>
      <c r="K15" s="448"/>
      <c r="L15" s="631"/>
      <c r="M15" s="631"/>
      <c r="N15" s="631"/>
      <c r="O15" s="631"/>
      <c r="P15" s="631"/>
      <c r="Q15" s="631"/>
      <c r="R15" s="631"/>
      <c r="S15" s="631"/>
      <c r="T15" s="631"/>
      <c r="U15" s="631"/>
      <c r="V15" s="631"/>
      <c r="W15" s="631"/>
      <c r="X15" s="631"/>
    </row>
    <row r="16" ht="15.75" customHeight="1">
      <c r="A16" s="493"/>
      <c r="B16" s="493"/>
      <c r="C16" s="493"/>
      <c r="D16" s="493"/>
      <c r="E16" s="493"/>
      <c r="F16" s="493"/>
      <c r="G16" s="493"/>
      <c r="H16" s="493"/>
      <c r="I16" s="493"/>
      <c r="J16" s="493"/>
      <c r="K16" s="493"/>
    </row>
    <row r="17" ht="15.75" customHeight="1">
      <c r="A17" s="493"/>
      <c r="B17" s="493"/>
      <c r="C17" s="493"/>
      <c r="D17" s="493"/>
      <c r="E17" s="493"/>
      <c r="F17" s="493"/>
      <c r="G17" s="493"/>
      <c r="H17" s="493"/>
      <c r="I17" s="493"/>
      <c r="J17" s="493"/>
      <c r="K17" s="493"/>
    </row>
    <row r="18" ht="15.75" customHeight="1">
      <c r="A18" s="493"/>
      <c r="B18" s="493"/>
      <c r="C18" s="493"/>
      <c r="D18" s="493"/>
      <c r="E18" s="493"/>
      <c r="F18" s="493"/>
      <c r="G18" s="493"/>
      <c r="H18" s="493"/>
      <c r="I18" s="493"/>
      <c r="J18" s="493"/>
      <c r="K18" s="493"/>
    </row>
    <row r="19" ht="15.75" customHeight="1">
      <c r="A19" s="493"/>
      <c r="B19" s="493"/>
      <c r="C19" s="493"/>
      <c r="D19" s="493"/>
      <c r="E19" s="493"/>
      <c r="F19" s="493"/>
      <c r="G19" s="493"/>
      <c r="H19" s="493"/>
      <c r="I19" s="493"/>
      <c r="J19" s="493"/>
      <c r="K19" s="493"/>
    </row>
    <row r="20" ht="15.75" customHeight="1">
      <c r="A20" s="493"/>
      <c r="B20" s="493"/>
      <c r="C20" s="493"/>
      <c r="D20" s="493"/>
      <c r="E20" s="493"/>
      <c r="F20" s="493"/>
      <c r="G20" s="493"/>
      <c r="H20" s="493"/>
      <c r="I20" s="493"/>
      <c r="J20" s="493"/>
      <c r="K20" s="493"/>
    </row>
    <row r="21" ht="15.75" customHeight="1">
      <c r="A21" s="493"/>
      <c r="B21" s="493"/>
      <c r="C21" s="493"/>
      <c r="D21" s="493"/>
      <c r="E21" s="493"/>
      <c r="F21" s="493"/>
      <c r="G21" s="493"/>
      <c r="H21" s="493"/>
      <c r="I21" s="493"/>
      <c r="J21" s="493"/>
      <c r="K21" s="493"/>
    </row>
    <row r="22" ht="15.75" customHeight="1">
      <c r="A22" s="493"/>
      <c r="B22" s="493"/>
      <c r="C22" s="493"/>
      <c r="D22" s="493"/>
      <c r="E22" s="493"/>
      <c r="F22" s="493"/>
      <c r="G22" s="493"/>
      <c r="H22" s="493"/>
      <c r="I22" s="493"/>
      <c r="J22" s="493"/>
      <c r="K22" s="493"/>
    </row>
    <row r="23" ht="15.75" customHeight="1">
      <c r="A23" s="493"/>
      <c r="B23" s="493"/>
      <c r="C23" s="493"/>
      <c r="D23" s="493"/>
      <c r="E23" s="493"/>
      <c r="F23" s="493"/>
      <c r="G23" s="493"/>
      <c r="H23" s="493"/>
      <c r="I23" s="493"/>
      <c r="J23" s="493"/>
      <c r="K23" s="493"/>
    </row>
    <row r="24" ht="15.75" customHeight="1">
      <c r="A24" s="493"/>
      <c r="B24" s="493"/>
      <c r="C24" s="493"/>
      <c r="D24" s="493"/>
      <c r="E24" s="493"/>
      <c r="F24" s="493"/>
      <c r="G24" s="493"/>
      <c r="H24" s="493"/>
      <c r="I24" s="493"/>
      <c r="J24" s="493"/>
      <c r="K24" s="493"/>
    </row>
    <row r="25" ht="15.75" customHeight="1">
      <c r="A25" s="493"/>
      <c r="B25" s="493"/>
      <c r="C25" s="493"/>
      <c r="D25" s="493"/>
      <c r="E25" s="493"/>
      <c r="F25" s="493"/>
      <c r="G25" s="493"/>
      <c r="H25" s="493"/>
      <c r="I25" s="493"/>
      <c r="J25" s="493"/>
      <c r="K25" s="493"/>
    </row>
    <row r="26" ht="15.75" customHeight="1">
      <c r="A26" s="493"/>
      <c r="B26" s="493"/>
      <c r="C26" s="493"/>
      <c r="D26" s="493"/>
      <c r="E26" s="493"/>
      <c r="F26" s="493"/>
      <c r="G26" s="493"/>
      <c r="H26" s="493"/>
      <c r="I26" s="493"/>
      <c r="J26" s="493"/>
      <c r="K26" s="493"/>
    </row>
    <row r="27" ht="15.75" customHeight="1">
      <c r="A27" s="493"/>
      <c r="B27" s="493"/>
      <c r="C27" s="493"/>
      <c r="D27" s="493"/>
      <c r="E27" s="493"/>
      <c r="F27" s="493"/>
      <c r="G27" s="493"/>
      <c r="H27" s="493"/>
      <c r="I27" s="493"/>
      <c r="J27" s="493"/>
      <c r="K27" s="493"/>
    </row>
    <row r="28" ht="15.75" customHeight="1">
      <c r="A28" s="493"/>
      <c r="B28" s="493"/>
      <c r="C28" s="493"/>
      <c r="D28" s="493"/>
      <c r="E28" s="493"/>
      <c r="F28" s="493"/>
      <c r="G28" s="493"/>
      <c r="H28" s="493"/>
      <c r="I28" s="493"/>
      <c r="J28" s="493"/>
      <c r="K28" s="493"/>
    </row>
    <row r="29" ht="15.75" customHeight="1">
      <c r="A29" s="493"/>
      <c r="B29" s="493"/>
      <c r="C29" s="493"/>
      <c r="D29" s="493"/>
      <c r="E29" s="493"/>
      <c r="F29" s="493"/>
      <c r="G29" s="493"/>
      <c r="H29" s="493"/>
      <c r="I29" s="493"/>
      <c r="J29" s="493"/>
      <c r="K29" s="493"/>
    </row>
    <row r="30" ht="15.75" customHeight="1">
      <c r="A30" s="493"/>
      <c r="B30" s="493"/>
      <c r="C30" s="493"/>
      <c r="D30" s="493"/>
      <c r="E30" s="493"/>
      <c r="F30" s="493"/>
      <c r="G30" s="493"/>
      <c r="H30" s="493"/>
      <c r="I30" s="493"/>
      <c r="J30" s="493"/>
      <c r="K30" s="493"/>
    </row>
    <row r="31" ht="15.75" customHeight="1">
      <c r="A31" s="493"/>
      <c r="B31" s="493"/>
      <c r="C31" s="493"/>
      <c r="D31" s="493"/>
      <c r="E31" s="493"/>
      <c r="F31" s="493"/>
      <c r="G31" s="493"/>
      <c r="H31" s="493"/>
      <c r="I31" s="493"/>
      <c r="J31" s="493"/>
      <c r="K31" s="493"/>
    </row>
    <row r="32" ht="15.75" customHeight="1">
      <c r="A32" s="493"/>
      <c r="B32" s="493"/>
      <c r="C32" s="493"/>
      <c r="D32" s="493"/>
      <c r="E32" s="493"/>
      <c r="F32" s="493"/>
      <c r="G32" s="493"/>
      <c r="H32" s="493"/>
      <c r="I32" s="493"/>
      <c r="J32" s="493"/>
      <c r="K32" s="493"/>
    </row>
    <row r="33" ht="15.75" customHeight="1">
      <c r="A33" s="493"/>
      <c r="B33" s="493"/>
      <c r="C33" s="493"/>
      <c r="D33" s="493"/>
      <c r="E33" s="493"/>
      <c r="F33" s="493"/>
      <c r="G33" s="493"/>
      <c r="H33" s="493"/>
      <c r="I33" s="493"/>
      <c r="J33" s="493"/>
      <c r="K33" s="493"/>
    </row>
    <row r="34" ht="15.75" customHeight="1">
      <c r="A34" s="493"/>
      <c r="B34" s="493"/>
      <c r="C34" s="493"/>
      <c r="D34" s="493"/>
      <c r="E34" s="493"/>
      <c r="F34" s="493"/>
      <c r="G34" s="493"/>
      <c r="H34" s="493"/>
      <c r="I34" s="493"/>
      <c r="J34" s="493"/>
      <c r="K34" s="493"/>
    </row>
    <row r="35" ht="15.75" customHeight="1">
      <c r="A35" s="493"/>
      <c r="B35" s="493"/>
      <c r="C35" s="493"/>
      <c r="D35" s="493"/>
      <c r="E35" s="493"/>
      <c r="F35" s="493"/>
      <c r="G35" s="493"/>
      <c r="H35" s="493"/>
      <c r="I35" s="493"/>
      <c r="J35" s="493"/>
      <c r="K35" s="493"/>
    </row>
    <row r="36" ht="15.75" customHeight="1">
      <c r="A36" s="493"/>
      <c r="B36" s="493"/>
      <c r="C36" s="493"/>
      <c r="D36" s="493"/>
      <c r="E36" s="493"/>
      <c r="F36" s="493"/>
      <c r="G36" s="493"/>
      <c r="H36" s="493"/>
      <c r="I36" s="493"/>
      <c r="J36" s="493"/>
      <c r="K36" s="493"/>
    </row>
    <row r="37" ht="15.75" customHeight="1">
      <c r="A37" s="493"/>
      <c r="B37" s="493"/>
      <c r="C37" s="493"/>
      <c r="D37" s="493"/>
      <c r="E37" s="493"/>
      <c r="F37" s="493"/>
      <c r="G37" s="493"/>
      <c r="H37" s="493"/>
      <c r="I37" s="493"/>
      <c r="J37" s="493"/>
      <c r="K37" s="493"/>
    </row>
    <row r="38" ht="15.75" customHeight="1">
      <c r="A38" s="493"/>
      <c r="B38" s="493"/>
      <c r="C38" s="493"/>
      <c r="D38" s="493"/>
      <c r="E38" s="493"/>
      <c r="F38" s="493"/>
      <c r="G38" s="493"/>
      <c r="H38" s="493"/>
      <c r="I38" s="493"/>
      <c r="J38" s="493"/>
      <c r="K38" s="493"/>
    </row>
    <row r="39" ht="15.75" customHeight="1">
      <c r="A39" s="493"/>
      <c r="B39" s="493"/>
      <c r="C39" s="493"/>
      <c r="D39" s="493"/>
      <c r="E39" s="493"/>
      <c r="F39" s="493"/>
      <c r="G39" s="493"/>
      <c r="H39" s="493"/>
      <c r="I39" s="493"/>
      <c r="J39" s="493"/>
      <c r="K39" s="493"/>
    </row>
    <row r="40" ht="15.75" customHeight="1">
      <c r="A40" s="493"/>
      <c r="B40" s="493"/>
      <c r="C40" s="493"/>
      <c r="D40" s="493"/>
      <c r="E40" s="493"/>
      <c r="F40" s="493"/>
      <c r="G40" s="493"/>
      <c r="H40" s="493"/>
      <c r="I40" s="493"/>
      <c r="J40" s="493"/>
      <c r="K40" s="493"/>
    </row>
    <row r="41" ht="15.75" customHeight="1">
      <c r="A41" s="493"/>
      <c r="B41" s="493"/>
      <c r="C41" s="493"/>
      <c r="D41" s="493"/>
      <c r="E41" s="493"/>
      <c r="F41" s="493"/>
      <c r="G41" s="493"/>
      <c r="H41" s="493"/>
      <c r="I41" s="493"/>
      <c r="J41" s="493"/>
      <c r="K41" s="493"/>
    </row>
    <row r="42" ht="15.75" customHeight="1">
      <c r="A42" s="493"/>
      <c r="B42" s="493"/>
      <c r="C42" s="493"/>
      <c r="D42" s="493"/>
      <c r="E42" s="493"/>
      <c r="F42" s="493"/>
      <c r="G42" s="493"/>
      <c r="H42" s="493"/>
      <c r="I42" s="493"/>
      <c r="J42" s="493"/>
      <c r="K42" s="493"/>
    </row>
    <row r="43" ht="15.75" customHeight="1">
      <c r="A43" s="493"/>
      <c r="B43" s="493"/>
      <c r="C43" s="493"/>
      <c r="D43" s="493"/>
      <c r="E43" s="493"/>
      <c r="F43" s="493"/>
      <c r="G43" s="493"/>
      <c r="H43" s="493"/>
      <c r="I43" s="493"/>
      <c r="J43" s="493"/>
      <c r="K43" s="493"/>
    </row>
    <row r="44" ht="15.75" customHeight="1">
      <c r="A44" s="493"/>
      <c r="B44" s="493"/>
      <c r="C44" s="493"/>
      <c r="D44" s="493"/>
      <c r="E44" s="493"/>
      <c r="F44" s="493"/>
      <c r="G44" s="493"/>
      <c r="H44" s="493"/>
      <c r="I44" s="493"/>
      <c r="J44" s="493"/>
      <c r="K44" s="493"/>
    </row>
    <row r="45" ht="15.75" customHeight="1">
      <c r="A45" s="493"/>
      <c r="B45" s="493"/>
      <c r="C45" s="493"/>
      <c r="D45" s="493"/>
      <c r="E45" s="493"/>
      <c r="F45" s="493"/>
      <c r="G45" s="493"/>
      <c r="H45" s="493"/>
      <c r="I45" s="493"/>
      <c r="J45" s="493"/>
      <c r="K45" s="493"/>
    </row>
    <row r="46" ht="15.75" customHeight="1">
      <c r="A46" s="493"/>
      <c r="B46" s="493"/>
      <c r="C46" s="493"/>
      <c r="D46" s="493"/>
      <c r="E46" s="493"/>
      <c r="F46" s="493"/>
      <c r="G46" s="493"/>
      <c r="H46" s="493"/>
      <c r="I46" s="493"/>
      <c r="J46" s="493"/>
      <c r="K46" s="493"/>
    </row>
    <row r="47" ht="15.75" customHeight="1">
      <c r="A47" s="493"/>
      <c r="B47" s="493"/>
      <c r="C47" s="493"/>
      <c r="D47" s="493"/>
      <c r="E47" s="493"/>
      <c r="F47" s="493"/>
      <c r="G47" s="493"/>
      <c r="H47" s="493"/>
      <c r="I47" s="493"/>
      <c r="J47" s="493"/>
      <c r="K47" s="493"/>
    </row>
    <row r="48" ht="15.75" customHeight="1">
      <c r="A48" s="493"/>
      <c r="B48" s="493"/>
      <c r="C48" s="493"/>
      <c r="D48" s="493"/>
      <c r="E48" s="493"/>
      <c r="F48" s="493"/>
      <c r="G48" s="493"/>
      <c r="H48" s="493"/>
      <c r="I48" s="493"/>
      <c r="J48" s="493"/>
      <c r="K48" s="493"/>
    </row>
    <row r="49" ht="15.75" customHeight="1">
      <c r="A49" s="493"/>
      <c r="B49" s="493"/>
      <c r="C49" s="493"/>
      <c r="D49" s="493"/>
      <c r="E49" s="493"/>
      <c r="F49" s="493"/>
      <c r="G49" s="493"/>
      <c r="H49" s="493"/>
      <c r="I49" s="493"/>
      <c r="J49" s="493"/>
      <c r="K49" s="493"/>
    </row>
    <row r="50" ht="15.75" customHeight="1">
      <c r="A50" s="493"/>
      <c r="B50" s="493"/>
      <c r="C50" s="493"/>
      <c r="D50" s="493"/>
      <c r="E50" s="493"/>
      <c r="F50" s="493"/>
      <c r="G50" s="493"/>
      <c r="H50" s="493"/>
      <c r="I50" s="493"/>
      <c r="J50" s="493"/>
      <c r="K50" s="493"/>
    </row>
    <row r="51" ht="15.75" customHeight="1">
      <c r="A51" s="493"/>
      <c r="B51" s="493"/>
      <c r="C51" s="493"/>
      <c r="D51" s="493"/>
      <c r="E51" s="493"/>
      <c r="F51" s="493"/>
      <c r="G51" s="493"/>
      <c r="H51" s="493"/>
      <c r="I51" s="493"/>
      <c r="J51" s="493"/>
      <c r="K51" s="493"/>
    </row>
    <row r="52" ht="15.75" customHeight="1">
      <c r="A52" s="493"/>
      <c r="B52" s="493"/>
      <c r="C52" s="493"/>
      <c r="D52" s="493"/>
      <c r="E52" s="493"/>
      <c r="F52" s="493"/>
      <c r="G52" s="493"/>
      <c r="H52" s="493"/>
      <c r="I52" s="493"/>
      <c r="J52" s="493"/>
      <c r="K52" s="493"/>
    </row>
    <row r="53" ht="15.75" customHeight="1">
      <c r="A53" s="493"/>
      <c r="B53" s="493"/>
      <c r="C53" s="493"/>
      <c r="D53" s="493"/>
      <c r="E53" s="493"/>
      <c r="F53" s="493"/>
      <c r="G53" s="493"/>
      <c r="H53" s="493"/>
      <c r="I53" s="493"/>
      <c r="J53" s="493"/>
      <c r="K53" s="493"/>
    </row>
    <row r="54" ht="15.75" customHeight="1">
      <c r="A54" s="493"/>
      <c r="B54" s="493"/>
      <c r="C54" s="493"/>
      <c r="D54" s="493"/>
      <c r="E54" s="493"/>
      <c r="F54" s="493"/>
      <c r="G54" s="493"/>
      <c r="H54" s="493"/>
      <c r="I54" s="493"/>
      <c r="J54" s="493"/>
      <c r="K54" s="493"/>
    </row>
    <row r="55" ht="15.75" customHeight="1">
      <c r="A55" s="493"/>
      <c r="B55" s="493"/>
      <c r="C55" s="493"/>
      <c r="D55" s="493"/>
      <c r="E55" s="493"/>
      <c r="F55" s="493"/>
      <c r="G55" s="493"/>
      <c r="H55" s="493"/>
      <c r="I55" s="493"/>
      <c r="J55" s="493"/>
      <c r="K55" s="493"/>
    </row>
    <row r="56" ht="15.75" customHeight="1">
      <c r="A56" s="493"/>
      <c r="B56" s="493"/>
      <c r="C56" s="493"/>
      <c r="D56" s="493"/>
      <c r="E56" s="493"/>
      <c r="F56" s="493"/>
      <c r="G56" s="493"/>
      <c r="H56" s="493"/>
      <c r="I56" s="493"/>
      <c r="J56" s="493"/>
      <c r="K56" s="493"/>
    </row>
    <row r="57" ht="15.75" customHeight="1">
      <c r="A57" s="493"/>
      <c r="B57" s="493"/>
      <c r="C57" s="493"/>
      <c r="D57" s="493"/>
      <c r="E57" s="493"/>
      <c r="F57" s="493"/>
      <c r="G57" s="493"/>
      <c r="H57" s="493"/>
      <c r="I57" s="493"/>
      <c r="J57" s="493"/>
      <c r="K57" s="493"/>
    </row>
    <row r="58" ht="15.75" customHeight="1">
      <c r="A58" s="493"/>
      <c r="B58" s="493"/>
      <c r="C58" s="493"/>
      <c r="D58" s="493"/>
      <c r="E58" s="493"/>
      <c r="F58" s="493"/>
      <c r="G58" s="493"/>
      <c r="H58" s="493"/>
      <c r="I58" s="493"/>
      <c r="J58" s="493"/>
      <c r="K58" s="493"/>
    </row>
    <row r="59" ht="15.75" customHeight="1">
      <c r="A59" s="493"/>
      <c r="B59" s="493"/>
      <c r="C59" s="493"/>
      <c r="D59" s="493"/>
      <c r="E59" s="493"/>
      <c r="F59" s="493"/>
      <c r="G59" s="493"/>
      <c r="H59" s="493"/>
      <c r="I59" s="493"/>
      <c r="J59" s="493"/>
      <c r="K59" s="493"/>
    </row>
    <row r="60" ht="15.75" customHeight="1">
      <c r="A60" s="493"/>
      <c r="B60" s="493"/>
      <c r="C60" s="493"/>
      <c r="D60" s="493"/>
      <c r="E60" s="493"/>
      <c r="F60" s="493"/>
      <c r="G60" s="493"/>
      <c r="H60" s="493"/>
      <c r="I60" s="493"/>
      <c r="J60" s="493"/>
      <c r="K60" s="493"/>
    </row>
    <row r="61" ht="15.75" customHeight="1">
      <c r="A61" s="493"/>
      <c r="B61" s="493"/>
      <c r="C61" s="493"/>
      <c r="D61" s="493"/>
      <c r="E61" s="493"/>
      <c r="F61" s="493"/>
      <c r="G61" s="493"/>
      <c r="H61" s="493"/>
      <c r="I61" s="493"/>
      <c r="J61" s="493"/>
      <c r="K61" s="493"/>
    </row>
    <row r="62" ht="15.75" customHeight="1">
      <c r="A62" s="493"/>
      <c r="B62" s="493"/>
      <c r="C62" s="493"/>
      <c r="D62" s="493"/>
      <c r="E62" s="493"/>
      <c r="F62" s="493"/>
      <c r="G62" s="493"/>
      <c r="H62" s="493"/>
      <c r="I62" s="493"/>
      <c r="J62" s="493"/>
      <c r="K62" s="493"/>
    </row>
    <row r="63" ht="15.75" customHeight="1">
      <c r="A63" s="493"/>
      <c r="B63" s="493"/>
      <c r="C63" s="493"/>
      <c r="D63" s="493"/>
      <c r="E63" s="493"/>
      <c r="F63" s="493"/>
      <c r="G63" s="493"/>
      <c r="H63" s="493"/>
      <c r="I63" s="493"/>
      <c r="J63" s="493"/>
      <c r="K63" s="493"/>
    </row>
    <row r="64" ht="15.75" customHeight="1">
      <c r="A64" s="493"/>
      <c r="B64" s="493"/>
      <c r="C64" s="493"/>
      <c r="D64" s="493"/>
      <c r="E64" s="493"/>
      <c r="F64" s="493"/>
      <c r="G64" s="493"/>
      <c r="H64" s="493"/>
      <c r="I64" s="493"/>
      <c r="J64" s="493"/>
      <c r="K64" s="493"/>
    </row>
    <row r="65" ht="15.75" customHeight="1">
      <c r="A65" s="493"/>
      <c r="B65" s="493"/>
      <c r="C65" s="493"/>
      <c r="D65" s="493"/>
      <c r="E65" s="493"/>
      <c r="F65" s="493"/>
      <c r="G65" s="493"/>
      <c r="H65" s="493"/>
      <c r="I65" s="493"/>
      <c r="J65" s="493"/>
      <c r="K65" s="493"/>
    </row>
    <row r="66" ht="15.75" customHeight="1">
      <c r="A66" s="493"/>
      <c r="B66" s="493"/>
      <c r="C66" s="493"/>
      <c r="D66" s="493"/>
      <c r="E66" s="493"/>
      <c r="F66" s="493"/>
      <c r="G66" s="493"/>
      <c r="H66" s="493"/>
      <c r="I66" s="493"/>
      <c r="J66" s="493"/>
      <c r="K66" s="493"/>
    </row>
    <row r="67" ht="15.75" customHeight="1">
      <c r="A67" s="493"/>
      <c r="B67" s="493"/>
      <c r="C67" s="493"/>
      <c r="D67" s="493"/>
      <c r="E67" s="493"/>
      <c r="F67" s="493"/>
      <c r="G67" s="493"/>
      <c r="H67" s="493"/>
      <c r="I67" s="493"/>
      <c r="J67" s="493"/>
      <c r="K67" s="493"/>
    </row>
    <row r="68" ht="15.75" customHeight="1">
      <c r="A68" s="493"/>
      <c r="B68" s="493"/>
      <c r="C68" s="493"/>
      <c r="D68" s="493"/>
      <c r="E68" s="493"/>
      <c r="F68" s="493"/>
      <c r="G68" s="493"/>
      <c r="H68" s="493"/>
      <c r="I68" s="493"/>
      <c r="J68" s="493"/>
      <c r="K68" s="493"/>
    </row>
    <row r="69" ht="15.75" customHeight="1">
      <c r="A69" s="493"/>
      <c r="B69" s="493"/>
      <c r="C69" s="493"/>
      <c r="D69" s="493"/>
      <c r="E69" s="493"/>
      <c r="F69" s="493"/>
      <c r="G69" s="493"/>
      <c r="H69" s="493"/>
      <c r="I69" s="493"/>
      <c r="J69" s="493"/>
      <c r="K69" s="493"/>
    </row>
    <row r="70" ht="15.75" customHeight="1">
      <c r="A70" s="493"/>
      <c r="B70" s="493"/>
      <c r="C70" s="493"/>
      <c r="D70" s="493"/>
      <c r="E70" s="493"/>
      <c r="F70" s="493"/>
      <c r="G70" s="493"/>
      <c r="H70" s="493"/>
      <c r="I70" s="493"/>
      <c r="J70" s="493"/>
      <c r="K70" s="493"/>
    </row>
    <row r="71" ht="15.75" customHeight="1">
      <c r="A71" s="493"/>
      <c r="B71" s="493"/>
      <c r="C71" s="493"/>
      <c r="D71" s="493"/>
      <c r="E71" s="493"/>
      <c r="F71" s="493"/>
      <c r="G71" s="493"/>
      <c r="H71" s="493"/>
      <c r="I71" s="493"/>
      <c r="J71" s="493"/>
      <c r="K71" s="493"/>
    </row>
    <row r="72" ht="15.75" customHeight="1">
      <c r="A72" s="493"/>
      <c r="B72" s="493"/>
      <c r="C72" s="493"/>
      <c r="D72" s="493"/>
      <c r="E72" s="493"/>
      <c r="F72" s="493"/>
      <c r="G72" s="493"/>
      <c r="H72" s="493"/>
      <c r="I72" s="493"/>
      <c r="J72" s="493"/>
      <c r="K72" s="493"/>
    </row>
    <row r="73" ht="15.75" customHeight="1">
      <c r="A73" s="493"/>
      <c r="B73" s="493"/>
      <c r="C73" s="493"/>
      <c r="D73" s="493"/>
      <c r="E73" s="493"/>
      <c r="F73" s="493"/>
      <c r="G73" s="493"/>
      <c r="H73" s="493"/>
      <c r="I73" s="493"/>
      <c r="J73" s="493"/>
      <c r="K73" s="493"/>
    </row>
    <row r="74" ht="15.75" customHeight="1">
      <c r="A74" s="493"/>
      <c r="B74" s="493"/>
      <c r="C74" s="493"/>
      <c r="D74" s="493"/>
      <c r="E74" s="493"/>
      <c r="F74" s="493"/>
      <c r="G74" s="493"/>
      <c r="H74" s="493"/>
      <c r="I74" s="493"/>
      <c r="J74" s="493"/>
      <c r="K74" s="493"/>
    </row>
    <row r="75" ht="15.75" customHeight="1">
      <c r="A75" s="493"/>
      <c r="B75" s="493"/>
      <c r="C75" s="493"/>
      <c r="D75" s="493"/>
      <c r="E75" s="493"/>
      <c r="F75" s="493"/>
      <c r="G75" s="493"/>
      <c r="H75" s="493"/>
      <c r="I75" s="493"/>
      <c r="J75" s="493"/>
      <c r="K75" s="493"/>
    </row>
    <row r="76" ht="15.75" customHeight="1">
      <c r="A76" s="493"/>
      <c r="B76" s="493"/>
      <c r="C76" s="493"/>
      <c r="D76" s="493"/>
      <c r="E76" s="493"/>
      <c r="F76" s="493"/>
      <c r="G76" s="493"/>
      <c r="H76" s="493"/>
      <c r="I76" s="493"/>
      <c r="J76" s="493"/>
      <c r="K76" s="493"/>
    </row>
    <row r="77" ht="15.75" customHeight="1">
      <c r="A77" s="493"/>
      <c r="B77" s="493"/>
      <c r="C77" s="493"/>
      <c r="D77" s="493"/>
      <c r="E77" s="493"/>
      <c r="F77" s="493"/>
      <c r="G77" s="493"/>
      <c r="H77" s="493"/>
      <c r="I77" s="493"/>
      <c r="J77" s="493"/>
      <c r="K77" s="493"/>
    </row>
    <row r="78" ht="15.75" customHeight="1">
      <c r="A78" s="493"/>
      <c r="B78" s="493"/>
      <c r="C78" s="493"/>
      <c r="D78" s="493"/>
      <c r="E78" s="493"/>
      <c r="F78" s="493"/>
      <c r="G78" s="493"/>
      <c r="H78" s="493"/>
      <c r="I78" s="493"/>
      <c r="J78" s="493"/>
      <c r="K78" s="493"/>
    </row>
    <row r="79" ht="15.75" customHeight="1">
      <c r="A79" s="493"/>
      <c r="B79" s="493"/>
      <c r="C79" s="493"/>
      <c r="D79" s="493"/>
      <c r="E79" s="493"/>
      <c r="F79" s="493"/>
      <c r="G79" s="493"/>
      <c r="H79" s="493"/>
      <c r="I79" s="493"/>
      <c r="J79" s="493"/>
      <c r="K79" s="493"/>
    </row>
    <row r="80" ht="15.75" customHeight="1">
      <c r="A80" s="493"/>
      <c r="B80" s="493"/>
      <c r="C80" s="493"/>
      <c r="D80" s="493"/>
      <c r="E80" s="493"/>
      <c r="F80" s="493"/>
      <c r="G80" s="493"/>
      <c r="H80" s="493"/>
      <c r="I80" s="493"/>
      <c r="J80" s="493"/>
      <c r="K80" s="493"/>
    </row>
    <row r="81" ht="15.75" customHeight="1">
      <c r="A81" s="493"/>
      <c r="B81" s="493"/>
      <c r="C81" s="493"/>
      <c r="D81" s="493"/>
      <c r="E81" s="493"/>
      <c r="F81" s="493"/>
      <c r="G81" s="493"/>
      <c r="H81" s="493"/>
      <c r="I81" s="493"/>
      <c r="J81" s="493"/>
      <c r="K81" s="493"/>
    </row>
    <row r="82" ht="15.75" customHeight="1">
      <c r="A82" s="493"/>
      <c r="B82" s="493"/>
      <c r="C82" s="493"/>
      <c r="D82" s="493"/>
      <c r="E82" s="493"/>
      <c r="F82" s="493"/>
      <c r="G82" s="493"/>
      <c r="H82" s="493"/>
      <c r="I82" s="493"/>
      <c r="J82" s="493"/>
      <c r="K82" s="493"/>
    </row>
    <row r="83" ht="15.75" customHeight="1">
      <c r="A83" s="493"/>
      <c r="B83" s="493"/>
      <c r="C83" s="493"/>
      <c r="D83" s="493"/>
      <c r="E83" s="493"/>
      <c r="F83" s="493"/>
      <c r="G83" s="493"/>
      <c r="H83" s="493"/>
      <c r="I83" s="493"/>
      <c r="J83" s="493"/>
      <c r="K83" s="493"/>
    </row>
    <row r="84" ht="15.75" customHeight="1">
      <c r="A84" s="493"/>
      <c r="B84" s="493"/>
      <c r="C84" s="493"/>
      <c r="D84" s="493"/>
      <c r="E84" s="493"/>
      <c r="F84" s="493"/>
      <c r="G84" s="493"/>
      <c r="H84" s="493"/>
      <c r="I84" s="493"/>
      <c r="J84" s="493"/>
      <c r="K84" s="493"/>
    </row>
    <row r="85" ht="15.75" customHeight="1">
      <c r="A85" s="493"/>
      <c r="B85" s="493"/>
      <c r="C85" s="493"/>
      <c r="D85" s="493"/>
      <c r="E85" s="493"/>
      <c r="F85" s="493"/>
      <c r="G85" s="493"/>
      <c r="H85" s="493"/>
      <c r="I85" s="493"/>
      <c r="J85" s="493"/>
      <c r="K85" s="493"/>
    </row>
    <row r="86" ht="15.75" customHeight="1">
      <c r="A86" s="493"/>
      <c r="B86" s="493"/>
      <c r="C86" s="493"/>
      <c r="D86" s="493"/>
      <c r="E86" s="493"/>
      <c r="F86" s="493"/>
      <c r="G86" s="493"/>
      <c r="H86" s="493"/>
      <c r="I86" s="493"/>
      <c r="J86" s="493"/>
      <c r="K86" s="493"/>
    </row>
    <row r="87" ht="15.75" customHeight="1">
      <c r="A87" s="493"/>
      <c r="B87" s="493"/>
      <c r="C87" s="493"/>
      <c r="D87" s="493"/>
      <c r="E87" s="493"/>
      <c r="F87" s="493"/>
      <c r="G87" s="493"/>
      <c r="H87" s="493"/>
      <c r="I87" s="493"/>
      <c r="J87" s="493"/>
      <c r="K87" s="493"/>
    </row>
    <row r="88" ht="15.75" customHeight="1">
      <c r="A88" s="493"/>
      <c r="B88" s="493"/>
      <c r="C88" s="493"/>
      <c r="D88" s="493"/>
      <c r="E88" s="493"/>
      <c r="F88" s="493"/>
      <c r="G88" s="493"/>
      <c r="H88" s="493"/>
      <c r="I88" s="493"/>
      <c r="J88" s="493"/>
      <c r="K88" s="493"/>
    </row>
    <row r="89" ht="15.75" customHeight="1">
      <c r="A89" s="493"/>
      <c r="B89" s="493"/>
      <c r="C89" s="493"/>
      <c r="D89" s="493"/>
      <c r="E89" s="493"/>
      <c r="F89" s="493"/>
      <c r="G89" s="493"/>
      <c r="H89" s="493"/>
      <c r="I89" s="493"/>
      <c r="J89" s="493"/>
      <c r="K89" s="493"/>
    </row>
    <row r="90" ht="15.75" customHeight="1">
      <c r="A90" s="493"/>
      <c r="B90" s="493"/>
      <c r="C90" s="493"/>
      <c r="D90" s="493"/>
      <c r="E90" s="493"/>
      <c r="F90" s="493"/>
      <c r="G90" s="493"/>
      <c r="H90" s="493"/>
      <c r="I90" s="493"/>
      <c r="J90" s="493"/>
      <c r="K90" s="493"/>
    </row>
    <row r="91" ht="15.75" customHeight="1">
      <c r="A91" s="493"/>
      <c r="B91" s="493"/>
      <c r="C91" s="493"/>
      <c r="D91" s="493"/>
      <c r="E91" s="493"/>
      <c r="F91" s="493"/>
      <c r="G91" s="493"/>
      <c r="H91" s="493"/>
      <c r="I91" s="493"/>
      <c r="J91" s="493"/>
      <c r="K91" s="493"/>
    </row>
    <row r="92" ht="15.75" customHeight="1">
      <c r="A92" s="493"/>
      <c r="B92" s="493"/>
      <c r="C92" s="493"/>
      <c r="D92" s="493"/>
      <c r="E92" s="493"/>
      <c r="F92" s="493"/>
      <c r="G92" s="493"/>
      <c r="H92" s="493"/>
      <c r="I92" s="493"/>
      <c r="J92" s="493"/>
      <c r="K92" s="493"/>
    </row>
    <row r="93" ht="15.75" customHeight="1">
      <c r="A93" s="493"/>
      <c r="B93" s="493"/>
      <c r="C93" s="493"/>
      <c r="D93" s="493"/>
      <c r="E93" s="493"/>
      <c r="F93" s="493"/>
      <c r="G93" s="493"/>
      <c r="H93" s="493"/>
      <c r="I93" s="493"/>
      <c r="J93" s="493"/>
      <c r="K93" s="493"/>
    </row>
    <row r="94" ht="15.75" customHeight="1">
      <c r="A94" s="493"/>
      <c r="B94" s="493"/>
      <c r="C94" s="493"/>
      <c r="D94" s="493"/>
      <c r="E94" s="493"/>
      <c r="F94" s="493"/>
      <c r="G94" s="493"/>
      <c r="H94" s="493"/>
      <c r="I94" s="493"/>
      <c r="J94" s="493"/>
      <c r="K94" s="493"/>
    </row>
    <row r="95" ht="15.75" customHeight="1">
      <c r="A95" s="493"/>
      <c r="B95" s="493"/>
      <c r="C95" s="493"/>
      <c r="D95" s="493"/>
      <c r="E95" s="493"/>
      <c r="F95" s="493"/>
      <c r="G95" s="493"/>
      <c r="H95" s="493"/>
      <c r="I95" s="493"/>
      <c r="J95" s="493"/>
      <c r="K95" s="493"/>
    </row>
    <row r="96" ht="15.75" customHeight="1">
      <c r="A96" s="493"/>
      <c r="B96" s="493"/>
      <c r="C96" s="493"/>
      <c r="D96" s="493"/>
      <c r="E96" s="493"/>
      <c r="F96" s="493"/>
      <c r="G96" s="493"/>
      <c r="H96" s="493"/>
      <c r="I96" s="493"/>
      <c r="J96" s="493"/>
      <c r="K96" s="493"/>
    </row>
    <row r="97" ht="15.75" customHeight="1">
      <c r="A97" s="493"/>
      <c r="B97" s="493"/>
      <c r="C97" s="493"/>
      <c r="D97" s="493"/>
      <c r="E97" s="493"/>
      <c r="F97" s="493"/>
      <c r="G97" s="493"/>
      <c r="H97" s="493"/>
      <c r="I97" s="493"/>
      <c r="J97" s="493"/>
      <c r="K97" s="493"/>
    </row>
    <row r="98" ht="15.75" customHeight="1">
      <c r="A98" s="493"/>
      <c r="B98" s="493"/>
      <c r="C98" s="493"/>
      <c r="D98" s="493"/>
      <c r="E98" s="493"/>
      <c r="F98" s="493"/>
      <c r="G98" s="493"/>
      <c r="H98" s="493"/>
      <c r="I98" s="493"/>
      <c r="J98" s="493"/>
      <c r="K98" s="493"/>
    </row>
    <row r="99" ht="15.75" customHeight="1">
      <c r="A99" s="493"/>
      <c r="B99" s="493"/>
      <c r="C99" s="493"/>
      <c r="D99" s="493"/>
      <c r="E99" s="493"/>
      <c r="F99" s="493"/>
      <c r="G99" s="493"/>
      <c r="H99" s="493"/>
      <c r="I99" s="493"/>
      <c r="J99" s="493"/>
      <c r="K99" s="493"/>
    </row>
    <row r="100" ht="15.75" customHeight="1">
      <c r="A100" s="493"/>
      <c r="B100" s="493"/>
      <c r="C100" s="493"/>
      <c r="D100" s="493"/>
      <c r="E100" s="493"/>
      <c r="F100" s="493"/>
      <c r="G100" s="493"/>
      <c r="H100" s="493"/>
      <c r="I100" s="493"/>
      <c r="J100" s="493"/>
      <c r="K100" s="493"/>
    </row>
    <row r="101" ht="15.75" customHeight="1">
      <c r="A101" s="493"/>
      <c r="B101" s="493"/>
      <c r="C101" s="493"/>
      <c r="D101" s="493"/>
      <c r="E101" s="493"/>
      <c r="F101" s="493"/>
      <c r="G101" s="493"/>
      <c r="H101" s="493"/>
      <c r="I101" s="493"/>
      <c r="J101" s="493"/>
      <c r="K101" s="493"/>
    </row>
    <row r="102" ht="15.75" customHeight="1">
      <c r="A102" s="493"/>
      <c r="B102" s="493"/>
      <c r="C102" s="493"/>
      <c r="D102" s="493"/>
      <c r="E102" s="493"/>
      <c r="F102" s="493"/>
      <c r="G102" s="493"/>
      <c r="H102" s="493"/>
      <c r="I102" s="493"/>
      <c r="J102" s="493"/>
      <c r="K102" s="493"/>
    </row>
    <row r="103" ht="15.75" customHeight="1">
      <c r="A103" s="493"/>
      <c r="B103" s="493"/>
      <c r="C103" s="493"/>
      <c r="D103" s="493"/>
      <c r="E103" s="493"/>
      <c r="F103" s="493"/>
      <c r="G103" s="493"/>
      <c r="H103" s="493"/>
      <c r="I103" s="493"/>
      <c r="J103" s="493"/>
      <c r="K103" s="493"/>
    </row>
    <row r="104" ht="15.75" customHeight="1">
      <c r="A104" s="493"/>
      <c r="B104" s="493"/>
      <c r="C104" s="493"/>
      <c r="D104" s="493"/>
      <c r="E104" s="493"/>
      <c r="F104" s="493"/>
      <c r="G104" s="493"/>
      <c r="H104" s="493"/>
      <c r="I104" s="493"/>
      <c r="J104" s="493"/>
      <c r="K104" s="493"/>
    </row>
    <row r="105" ht="15.75" customHeight="1">
      <c r="A105" s="493"/>
      <c r="B105" s="493"/>
      <c r="C105" s="493"/>
      <c r="D105" s="493"/>
      <c r="E105" s="493"/>
      <c r="F105" s="493"/>
      <c r="G105" s="493"/>
      <c r="H105" s="493"/>
      <c r="I105" s="493"/>
      <c r="J105" s="493"/>
      <c r="K105" s="493"/>
    </row>
    <row r="106" ht="15.75" customHeight="1">
      <c r="A106" s="493"/>
      <c r="B106" s="493"/>
      <c r="C106" s="493"/>
      <c r="D106" s="493"/>
      <c r="E106" s="493"/>
      <c r="F106" s="493"/>
      <c r="G106" s="493"/>
      <c r="H106" s="493"/>
      <c r="I106" s="493"/>
      <c r="J106" s="493"/>
      <c r="K106" s="493"/>
    </row>
    <row r="107" ht="15.75" customHeight="1">
      <c r="A107" s="493"/>
      <c r="B107" s="493"/>
      <c r="C107" s="493"/>
      <c r="D107" s="493"/>
      <c r="E107" s="493"/>
      <c r="F107" s="493"/>
      <c r="G107" s="493"/>
      <c r="H107" s="493"/>
      <c r="I107" s="493"/>
      <c r="J107" s="493"/>
      <c r="K107" s="493"/>
    </row>
    <row r="108" ht="15.75" customHeight="1">
      <c r="A108" s="493"/>
      <c r="B108" s="493"/>
      <c r="C108" s="493"/>
      <c r="D108" s="493"/>
      <c r="E108" s="493"/>
      <c r="F108" s="493"/>
      <c r="G108" s="493"/>
      <c r="H108" s="493"/>
      <c r="I108" s="493"/>
      <c r="J108" s="493"/>
      <c r="K108" s="493"/>
    </row>
    <row r="109" ht="15.75" customHeight="1">
      <c r="A109" s="493"/>
      <c r="B109" s="493"/>
      <c r="C109" s="493"/>
      <c r="D109" s="493"/>
      <c r="E109" s="493"/>
      <c r="F109" s="493"/>
      <c r="G109" s="493"/>
      <c r="H109" s="493"/>
      <c r="I109" s="493"/>
      <c r="J109" s="493"/>
      <c r="K109" s="493"/>
    </row>
    <row r="110" ht="15.75" customHeight="1">
      <c r="A110" s="493"/>
      <c r="B110" s="493"/>
      <c r="C110" s="493"/>
      <c r="D110" s="493"/>
      <c r="E110" s="493"/>
      <c r="F110" s="493"/>
      <c r="G110" s="493"/>
      <c r="H110" s="493"/>
      <c r="I110" s="493"/>
      <c r="J110" s="493"/>
      <c r="K110" s="493"/>
    </row>
    <row r="111" ht="15.75" customHeight="1">
      <c r="A111" s="493"/>
      <c r="B111" s="493"/>
      <c r="C111" s="493"/>
      <c r="D111" s="493"/>
      <c r="E111" s="493"/>
      <c r="F111" s="493"/>
      <c r="G111" s="493"/>
      <c r="H111" s="493"/>
      <c r="I111" s="493"/>
      <c r="J111" s="493"/>
      <c r="K111" s="493"/>
    </row>
    <row r="112" ht="15.75" customHeight="1">
      <c r="A112" s="493"/>
      <c r="B112" s="493"/>
      <c r="C112" s="493"/>
      <c r="D112" s="493"/>
      <c r="E112" s="493"/>
      <c r="F112" s="493"/>
      <c r="G112" s="493"/>
      <c r="H112" s="493"/>
      <c r="I112" s="493"/>
      <c r="J112" s="493"/>
      <c r="K112" s="493"/>
    </row>
    <row r="113" ht="15.75" customHeight="1">
      <c r="A113" s="493"/>
      <c r="B113" s="493"/>
      <c r="C113" s="493"/>
      <c r="D113" s="493"/>
      <c r="E113" s="493"/>
      <c r="F113" s="493"/>
      <c r="G113" s="493"/>
      <c r="H113" s="493"/>
      <c r="I113" s="493"/>
      <c r="J113" s="493"/>
      <c r="K113" s="493"/>
    </row>
    <row r="114" ht="15.75" customHeight="1">
      <c r="A114" s="493"/>
      <c r="B114" s="493"/>
      <c r="C114" s="493"/>
      <c r="D114" s="493"/>
      <c r="E114" s="493"/>
      <c r="F114" s="493"/>
      <c r="G114" s="493"/>
      <c r="H114" s="493"/>
      <c r="I114" s="493"/>
      <c r="J114" s="493"/>
      <c r="K114" s="493"/>
    </row>
    <row r="115" ht="15.75" customHeight="1">
      <c r="A115" s="493"/>
      <c r="B115" s="493"/>
      <c r="C115" s="493"/>
      <c r="D115" s="493"/>
      <c r="E115" s="493"/>
      <c r="F115" s="493"/>
      <c r="G115" s="493"/>
      <c r="H115" s="493"/>
      <c r="I115" s="493"/>
      <c r="J115" s="493"/>
      <c r="K115" s="493"/>
    </row>
    <row r="116" ht="15.75" customHeight="1">
      <c r="A116" s="493"/>
      <c r="B116" s="493"/>
      <c r="C116" s="493"/>
      <c r="D116" s="493"/>
      <c r="E116" s="493"/>
      <c r="F116" s="493"/>
      <c r="G116" s="493"/>
      <c r="H116" s="493"/>
      <c r="I116" s="493"/>
      <c r="J116" s="493"/>
      <c r="K116" s="493"/>
    </row>
    <row r="117" ht="15.75" customHeight="1">
      <c r="A117" s="493"/>
      <c r="B117" s="493"/>
      <c r="C117" s="493"/>
      <c r="D117" s="493"/>
      <c r="E117" s="493"/>
      <c r="F117" s="493"/>
      <c r="G117" s="493"/>
      <c r="H117" s="493"/>
      <c r="I117" s="493"/>
      <c r="J117" s="493"/>
      <c r="K117" s="493"/>
    </row>
    <row r="118" ht="15.75" customHeight="1">
      <c r="A118" s="493"/>
      <c r="B118" s="493"/>
      <c r="C118" s="493"/>
      <c r="D118" s="493"/>
      <c r="E118" s="493"/>
      <c r="F118" s="493"/>
      <c r="G118" s="493"/>
      <c r="H118" s="493"/>
      <c r="I118" s="493"/>
      <c r="J118" s="493"/>
      <c r="K118" s="493"/>
    </row>
    <row r="119" ht="15.75" customHeight="1">
      <c r="A119" s="493"/>
      <c r="B119" s="493"/>
      <c r="C119" s="493"/>
      <c r="D119" s="493"/>
      <c r="E119" s="493"/>
      <c r="F119" s="493"/>
      <c r="G119" s="493"/>
      <c r="H119" s="493"/>
      <c r="I119" s="493"/>
      <c r="J119" s="493"/>
      <c r="K119" s="493"/>
    </row>
    <row r="120" ht="15.75" customHeight="1">
      <c r="A120" s="493"/>
      <c r="B120" s="493"/>
      <c r="C120" s="493"/>
      <c r="D120" s="493"/>
      <c r="E120" s="493"/>
      <c r="F120" s="493"/>
      <c r="G120" s="493"/>
      <c r="H120" s="493"/>
      <c r="I120" s="493"/>
      <c r="J120" s="493"/>
      <c r="K120" s="493"/>
    </row>
    <row r="121" ht="15.75" customHeight="1">
      <c r="A121" s="493"/>
      <c r="B121" s="493"/>
      <c r="C121" s="493"/>
      <c r="D121" s="493"/>
      <c r="E121" s="493"/>
      <c r="F121" s="493"/>
      <c r="G121" s="493"/>
      <c r="H121" s="493"/>
      <c r="I121" s="493"/>
      <c r="J121" s="493"/>
      <c r="K121" s="493"/>
    </row>
    <row r="122" ht="15.75" customHeight="1">
      <c r="A122" s="493"/>
      <c r="B122" s="493"/>
      <c r="C122" s="493"/>
      <c r="D122" s="493"/>
      <c r="E122" s="493"/>
      <c r="F122" s="493"/>
      <c r="G122" s="493"/>
      <c r="H122" s="493"/>
      <c r="I122" s="493"/>
      <c r="J122" s="493"/>
      <c r="K122" s="493"/>
    </row>
    <row r="123" ht="15.75" customHeight="1">
      <c r="A123" s="493"/>
      <c r="B123" s="493"/>
      <c r="C123" s="493"/>
      <c r="D123" s="493"/>
      <c r="E123" s="493"/>
      <c r="F123" s="493"/>
      <c r="G123" s="493"/>
      <c r="H123" s="493"/>
      <c r="I123" s="493"/>
      <c r="J123" s="493"/>
      <c r="K123" s="493"/>
    </row>
    <row r="124" ht="15.75" customHeight="1">
      <c r="A124" s="493"/>
      <c r="B124" s="493"/>
      <c r="C124" s="493"/>
      <c r="D124" s="493"/>
      <c r="E124" s="493"/>
      <c r="F124" s="493"/>
      <c r="G124" s="493"/>
      <c r="H124" s="493"/>
      <c r="I124" s="493"/>
      <c r="J124" s="493"/>
      <c r="K124" s="493"/>
    </row>
    <row r="125" ht="15.75" customHeight="1">
      <c r="A125" s="493"/>
      <c r="B125" s="493"/>
      <c r="C125" s="493"/>
      <c r="D125" s="493"/>
      <c r="E125" s="493"/>
      <c r="F125" s="493"/>
      <c r="G125" s="493"/>
      <c r="H125" s="493"/>
      <c r="I125" s="493"/>
      <c r="J125" s="493"/>
      <c r="K125" s="493"/>
    </row>
    <row r="126" ht="15.75" customHeight="1">
      <c r="A126" s="493"/>
      <c r="B126" s="493"/>
      <c r="C126" s="493"/>
      <c r="D126" s="493"/>
      <c r="E126" s="493"/>
      <c r="F126" s="493"/>
      <c r="G126" s="493"/>
      <c r="H126" s="493"/>
      <c r="I126" s="493"/>
      <c r="J126" s="493"/>
      <c r="K126" s="493"/>
    </row>
    <row r="127" ht="15.75" customHeight="1">
      <c r="A127" s="493"/>
      <c r="B127" s="493"/>
      <c r="C127" s="493"/>
      <c r="D127" s="493"/>
      <c r="E127" s="493"/>
      <c r="F127" s="493"/>
      <c r="G127" s="493"/>
      <c r="H127" s="493"/>
      <c r="I127" s="493"/>
      <c r="J127" s="493"/>
      <c r="K127" s="493"/>
    </row>
    <row r="128" ht="15.75" customHeight="1">
      <c r="A128" s="493"/>
      <c r="B128" s="493"/>
      <c r="C128" s="493"/>
      <c r="D128" s="493"/>
      <c r="E128" s="493"/>
      <c r="F128" s="493"/>
      <c r="G128" s="493"/>
      <c r="H128" s="493"/>
      <c r="I128" s="493"/>
      <c r="J128" s="493"/>
      <c r="K128" s="493"/>
    </row>
    <row r="129" ht="15.75" customHeight="1">
      <c r="A129" s="493"/>
      <c r="B129" s="493"/>
      <c r="C129" s="493"/>
      <c r="D129" s="493"/>
      <c r="E129" s="493"/>
      <c r="F129" s="493"/>
      <c r="G129" s="493"/>
      <c r="H129" s="493"/>
      <c r="I129" s="493"/>
      <c r="J129" s="493"/>
      <c r="K129" s="493"/>
    </row>
    <row r="130" ht="15.75" customHeight="1">
      <c r="A130" s="493"/>
      <c r="B130" s="493"/>
      <c r="C130" s="493"/>
      <c r="D130" s="493"/>
      <c r="E130" s="493"/>
      <c r="F130" s="493"/>
      <c r="G130" s="493"/>
      <c r="H130" s="493"/>
      <c r="I130" s="493"/>
      <c r="J130" s="493"/>
      <c r="K130" s="493"/>
    </row>
    <row r="131" ht="15.75" customHeight="1">
      <c r="A131" s="493"/>
      <c r="B131" s="493"/>
      <c r="C131" s="493"/>
      <c r="D131" s="493"/>
      <c r="E131" s="493"/>
      <c r="F131" s="493"/>
      <c r="G131" s="493"/>
      <c r="H131" s="493"/>
      <c r="I131" s="493"/>
      <c r="J131" s="493"/>
      <c r="K131" s="493"/>
    </row>
    <row r="132" ht="15.75" customHeight="1">
      <c r="A132" s="493"/>
      <c r="B132" s="493"/>
      <c r="C132" s="493"/>
      <c r="D132" s="493"/>
      <c r="E132" s="493"/>
      <c r="F132" s="493"/>
      <c r="G132" s="493"/>
      <c r="H132" s="493"/>
      <c r="I132" s="493"/>
      <c r="J132" s="493"/>
      <c r="K132" s="493"/>
    </row>
    <row r="133" ht="15.75" customHeight="1">
      <c r="A133" s="493"/>
      <c r="B133" s="493"/>
      <c r="C133" s="493"/>
      <c r="D133" s="493"/>
      <c r="E133" s="493"/>
      <c r="F133" s="493"/>
      <c r="G133" s="493"/>
      <c r="H133" s="493"/>
      <c r="I133" s="493"/>
      <c r="J133" s="493"/>
      <c r="K133" s="493"/>
    </row>
    <row r="134" ht="15.75" customHeight="1">
      <c r="A134" s="493"/>
      <c r="B134" s="493"/>
      <c r="C134" s="493"/>
      <c r="D134" s="493"/>
      <c r="E134" s="493"/>
      <c r="F134" s="493"/>
      <c r="G134" s="493"/>
      <c r="H134" s="493"/>
      <c r="I134" s="493"/>
      <c r="J134" s="493"/>
      <c r="K134" s="493"/>
    </row>
    <row r="135" ht="15.75" customHeight="1">
      <c r="A135" s="493"/>
      <c r="B135" s="493"/>
      <c r="C135" s="493"/>
      <c r="D135" s="493"/>
      <c r="E135" s="493"/>
      <c r="F135" s="493"/>
      <c r="G135" s="493"/>
      <c r="H135" s="493"/>
      <c r="I135" s="493"/>
      <c r="J135" s="493"/>
      <c r="K135" s="493"/>
    </row>
    <row r="136" ht="15.75" customHeight="1">
      <c r="A136" s="493"/>
      <c r="B136" s="493"/>
      <c r="C136" s="493"/>
      <c r="D136" s="493"/>
      <c r="E136" s="493"/>
      <c r="F136" s="493"/>
      <c r="G136" s="493"/>
      <c r="H136" s="493"/>
      <c r="I136" s="493"/>
      <c r="J136" s="493"/>
      <c r="K136" s="493"/>
    </row>
    <row r="137" ht="15.75" customHeight="1">
      <c r="A137" s="493"/>
      <c r="B137" s="493"/>
      <c r="C137" s="493"/>
      <c r="D137" s="493"/>
      <c r="E137" s="493"/>
      <c r="F137" s="493"/>
      <c r="G137" s="493"/>
      <c r="H137" s="493"/>
      <c r="I137" s="493"/>
      <c r="J137" s="493"/>
      <c r="K137" s="493"/>
    </row>
    <row r="138" ht="15.75" customHeight="1">
      <c r="A138" s="493"/>
      <c r="B138" s="493"/>
      <c r="C138" s="493"/>
      <c r="D138" s="493"/>
      <c r="E138" s="493"/>
      <c r="F138" s="493"/>
      <c r="G138" s="493"/>
      <c r="H138" s="493"/>
      <c r="I138" s="493"/>
      <c r="J138" s="493"/>
      <c r="K138" s="493"/>
    </row>
    <row r="139" ht="15.75" customHeight="1">
      <c r="A139" s="493"/>
      <c r="B139" s="493"/>
      <c r="C139" s="493"/>
      <c r="D139" s="493"/>
      <c r="E139" s="493"/>
      <c r="F139" s="493"/>
      <c r="G139" s="493"/>
      <c r="H139" s="493"/>
      <c r="I139" s="493"/>
      <c r="J139" s="493"/>
      <c r="K139" s="493"/>
    </row>
    <row r="140" ht="15.75" customHeight="1">
      <c r="A140" s="493"/>
      <c r="B140" s="493"/>
      <c r="C140" s="493"/>
      <c r="D140" s="493"/>
      <c r="E140" s="493"/>
      <c r="F140" s="493"/>
      <c r="G140" s="493"/>
      <c r="H140" s="493"/>
      <c r="I140" s="493"/>
      <c r="J140" s="493"/>
      <c r="K140" s="493"/>
    </row>
    <row r="141" ht="15.75" customHeight="1">
      <c r="A141" s="493"/>
      <c r="B141" s="493"/>
      <c r="C141" s="493"/>
      <c r="D141" s="493"/>
      <c r="E141" s="493"/>
      <c r="F141" s="493"/>
      <c r="G141" s="493"/>
      <c r="H141" s="493"/>
      <c r="I141" s="493"/>
      <c r="J141" s="493"/>
      <c r="K141" s="493"/>
    </row>
    <row r="142" ht="15.75" customHeight="1">
      <c r="A142" s="493"/>
      <c r="B142" s="493"/>
      <c r="C142" s="493"/>
      <c r="D142" s="493"/>
      <c r="E142" s="493"/>
      <c r="F142" s="493"/>
      <c r="G142" s="493"/>
      <c r="H142" s="493"/>
      <c r="I142" s="493"/>
      <c r="J142" s="493"/>
      <c r="K142" s="493"/>
    </row>
    <row r="143" ht="15.75" customHeight="1">
      <c r="A143" s="493"/>
      <c r="B143" s="493"/>
      <c r="C143" s="493"/>
      <c r="D143" s="493"/>
      <c r="E143" s="493"/>
      <c r="F143" s="493"/>
      <c r="G143" s="493"/>
      <c r="H143" s="493"/>
      <c r="I143" s="493"/>
      <c r="J143" s="493"/>
      <c r="K143" s="493"/>
    </row>
    <row r="144" ht="15.75" customHeight="1">
      <c r="A144" s="493"/>
      <c r="B144" s="493"/>
      <c r="C144" s="493"/>
      <c r="D144" s="493"/>
      <c r="E144" s="493"/>
      <c r="F144" s="493"/>
      <c r="G144" s="493"/>
      <c r="H144" s="493"/>
      <c r="I144" s="493"/>
      <c r="J144" s="493"/>
      <c r="K144" s="493"/>
    </row>
    <row r="145" ht="15.75" customHeight="1">
      <c r="A145" s="493"/>
      <c r="B145" s="493"/>
      <c r="C145" s="493"/>
      <c r="D145" s="493"/>
      <c r="E145" s="493"/>
      <c r="F145" s="493"/>
      <c r="G145" s="493"/>
      <c r="H145" s="493"/>
      <c r="I145" s="493"/>
      <c r="J145" s="493"/>
      <c r="K145" s="493"/>
    </row>
    <row r="146" ht="15.75" customHeight="1">
      <c r="A146" s="493"/>
      <c r="B146" s="493"/>
      <c r="C146" s="493"/>
      <c r="D146" s="493"/>
      <c r="E146" s="493"/>
      <c r="F146" s="493"/>
      <c r="G146" s="493"/>
      <c r="H146" s="493"/>
      <c r="I146" s="493"/>
      <c r="J146" s="493"/>
      <c r="K146" s="493"/>
    </row>
    <row r="147" ht="15.75" customHeight="1">
      <c r="A147" s="493"/>
      <c r="B147" s="493"/>
      <c r="C147" s="493"/>
      <c r="D147" s="493"/>
      <c r="E147" s="493"/>
      <c r="F147" s="493"/>
      <c r="G147" s="493"/>
      <c r="H147" s="493"/>
      <c r="I147" s="493"/>
      <c r="J147" s="493"/>
      <c r="K147" s="493"/>
    </row>
    <row r="148" ht="15.75" customHeight="1">
      <c r="A148" s="493"/>
      <c r="B148" s="493"/>
      <c r="C148" s="493"/>
      <c r="D148" s="493"/>
      <c r="E148" s="493"/>
      <c r="F148" s="493"/>
      <c r="G148" s="493"/>
      <c r="H148" s="493"/>
      <c r="I148" s="493"/>
      <c r="J148" s="493"/>
      <c r="K148" s="493"/>
    </row>
    <row r="149" ht="15.75" customHeight="1">
      <c r="A149" s="493"/>
      <c r="B149" s="493"/>
      <c r="C149" s="493"/>
      <c r="D149" s="493"/>
      <c r="E149" s="493"/>
      <c r="F149" s="493"/>
      <c r="G149" s="493"/>
      <c r="H149" s="493"/>
      <c r="I149" s="493"/>
      <c r="J149" s="493"/>
      <c r="K149" s="493"/>
    </row>
    <row r="150" ht="15.75" customHeight="1">
      <c r="A150" s="493"/>
      <c r="B150" s="493"/>
      <c r="C150" s="493"/>
      <c r="D150" s="493"/>
      <c r="E150" s="493"/>
      <c r="F150" s="493"/>
      <c r="G150" s="493"/>
      <c r="H150" s="493"/>
      <c r="I150" s="493"/>
      <c r="J150" s="493"/>
      <c r="K150" s="493"/>
    </row>
    <row r="151" ht="15.75" customHeight="1">
      <c r="A151" s="493"/>
      <c r="B151" s="493"/>
      <c r="C151" s="493"/>
      <c r="D151" s="493"/>
      <c r="E151" s="493"/>
      <c r="F151" s="493"/>
      <c r="G151" s="493"/>
      <c r="H151" s="493"/>
      <c r="I151" s="493"/>
      <c r="J151" s="493"/>
      <c r="K151" s="493"/>
    </row>
    <row r="152" ht="15.75" customHeight="1">
      <c r="A152" s="493"/>
      <c r="B152" s="493"/>
      <c r="C152" s="493"/>
      <c r="D152" s="493"/>
      <c r="E152" s="493"/>
      <c r="F152" s="493"/>
      <c r="G152" s="493"/>
      <c r="H152" s="493"/>
      <c r="I152" s="493"/>
      <c r="J152" s="493"/>
      <c r="K152" s="493"/>
    </row>
    <row r="153" ht="15.75" customHeight="1">
      <c r="A153" s="493"/>
      <c r="B153" s="493"/>
      <c r="C153" s="493"/>
      <c r="D153" s="493"/>
      <c r="E153" s="493"/>
      <c r="F153" s="493"/>
      <c r="G153" s="493"/>
      <c r="H153" s="493"/>
      <c r="I153" s="493"/>
      <c r="J153" s="493"/>
      <c r="K153" s="493"/>
    </row>
    <row r="154" ht="15.75" customHeight="1">
      <c r="A154" s="493"/>
      <c r="B154" s="493"/>
      <c r="C154" s="493"/>
      <c r="D154" s="493"/>
      <c r="E154" s="493"/>
      <c r="F154" s="493"/>
      <c r="G154" s="493"/>
      <c r="H154" s="493"/>
      <c r="I154" s="493"/>
      <c r="J154" s="493"/>
      <c r="K154" s="493"/>
    </row>
    <row r="155" ht="15.75" customHeight="1">
      <c r="A155" s="493"/>
      <c r="B155" s="493"/>
      <c r="C155" s="493"/>
      <c r="D155" s="493"/>
      <c r="E155" s="493"/>
      <c r="F155" s="493"/>
      <c r="G155" s="493"/>
      <c r="H155" s="493"/>
      <c r="I155" s="493"/>
      <c r="J155" s="493"/>
      <c r="K155" s="493"/>
    </row>
    <row r="156" ht="15.75" customHeight="1">
      <c r="A156" s="493"/>
      <c r="B156" s="493"/>
      <c r="C156" s="493"/>
      <c r="D156" s="493"/>
      <c r="E156" s="493"/>
      <c r="F156" s="493"/>
      <c r="G156" s="493"/>
      <c r="H156" s="493"/>
      <c r="I156" s="493"/>
      <c r="J156" s="493"/>
      <c r="K156" s="493"/>
    </row>
    <row r="157" ht="15.75" customHeight="1">
      <c r="A157" s="493"/>
      <c r="B157" s="493"/>
      <c r="C157" s="493"/>
      <c r="D157" s="493"/>
      <c r="E157" s="493"/>
      <c r="F157" s="493"/>
      <c r="G157" s="493"/>
      <c r="H157" s="493"/>
      <c r="I157" s="493"/>
      <c r="J157" s="493"/>
      <c r="K157" s="493"/>
    </row>
    <row r="158" ht="15.75" customHeight="1">
      <c r="A158" s="493"/>
      <c r="B158" s="493"/>
      <c r="C158" s="493"/>
      <c r="D158" s="493"/>
      <c r="E158" s="493"/>
      <c r="F158" s="493"/>
      <c r="G158" s="493"/>
      <c r="H158" s="493"/>
      <c r="I158" s="493"/>
      <c r="J158" s="493"/>
      <c r="K158" s="493"/>
    </row>
    <row r="159" ht="15.75" customHeight="1">
      <c r="A159" s="493"/>
      <c r="B159" s="493"/>
      <c r="C159" s="493"/>
      <c r="D159" s="493"/>
      <c r="E159" s="493"/>
      <c r="F159" s="493"/>
      <c r="G159" s="493"/>
      <c r="H159" s="493"/>
      <c r="I159" s="493"/>
      <c r="J159" s="493"/>
      <c r="K159" s="493"/>
    </row>
    <row r="160" ht="15.75" customHeight="1">
      <c r="A160" s="493"/>
      <c r="B160" s="493"/>
      <c r="C160" s="493"/>
      <c r="D160" s="493"/>
      <c r="E160" s="493"/>
      <c r="F160" s="493"/>
      <c r="G160" s="493"/>
      <c r="H160" s="493"/>
      <c r="I160" s="493"/>
      <c r="J160" s="493"/>
      <c r="K160" s="493"/>
    </row>
    <row r="161" ht="15.75" customHeight="1">
      <c r="A161" s="493"/>
      <c r="B161" s="493"/>
      <c r="C161" s="493"/>
      <c r="D161" s="493"/>
      <c r="E161" s="493"/>
      <c r="F161" s="493"/>
      <c r="G161" s="493"/>
      <c r="H161" s="493"/>
      <c r="I161" s="493"/>
      <c r="J161" s="493"/>
      <c r="K161" s="493"/>
    </row>
    <row r="162" ht="15.75" customHeight="1">
      <c r="A162" s="493"/>
      <c r="B162" s="493"/>
      <c r="C162" s="493"/>
      <c r="D162" s="493"/>
      <c r="E162" s="493"/>
      <c r="F162" s="493"/>
      <c r="G162" s="493"/>
      <c r="H162" s="493"/>
      <c r="I162" s="493"/>
      <c r="J162" s="493"/>
      <c r="K162" s="493"/>
    </row>
    <row r="163" ht="15.75" customHeight="1">
      <c r="A163" s="493"/>
      <c r="B163" s="493"/>
      <c r="C163" s="493"/>
      <c r="D163" s="493"/>
      <c r="E163" s="493"/>
      <c r="F163" s="493"/>
      <c r="G163" s="493"/>
      <c r="H163" s="493"/>
      <c r="I163" s="493"/>
      <c r="J163" s="493"/>
      <c r="K163" s="493"/>
    </row>
    <row r="164" ht="15.75" customHeight="1">
      <c r="A164" s="493"/>
      <c r="B164" s="493"/>
      <c r="C164" s="493"/>
      <c r="D164" s="493"/>
      <c r="E164" s="493"/>
      <c r="F164" s="493"/>
      <c r="G164" s="493"/>
      <c r="H164" s="493"/>
      <c r="I164" s="493"/>
      <c r="J164" s="493"/>
      <c r="K164" s="493"/>
    </row>
    <row r="165" ht="15.75" customHeight="1">
      <c r="A165" s="493"/>
      <c r="B165" s="493"/>
      <c r="C165" s="493"/>
      <c r="D165" s="493"/>
      <c r="E165" s="493"/>
      <c r="F165" s="493"/>
      <c r="G165" s="493"/>
      <c r="H165" s="493"/>
      <c r="I165" s="493"/>
      <c r="J165" s="493"/>
      <c r="K165" s="493"/>
    </row>
    <row r="166" ht="15.75" customHeight="1">
      <c r="A166" s="493"/>
      <c r="B166" s="493"/>
      <c r="C166" s="493"/>
      <c r="D166" s="493"/>
      <c r="E166" s="493"/>
      <c r="F166" s="493"/>
      <c r="G166" s="493"/>
      <c r="H166" s="493"/>
      <c r="I166" s="493"/>
      <c r="J166" s="493"/>
      <c r="K166" s="493"/>
    </row>
    <row r="167" ht="15.75" customHeight="1">
      <c r="A167" s="493"/>
      <c r="B167" s="493"/>
      <c r="C167" s="493"/>
      <c r="D167" s="493"/>
      <c r="E167" s="493"/>
      <c r="F167" s="493"/>
      <c r="G167" s="493"/>
      <c r="H167" s="493"/>
      <c r="I167" s="493"/>
      <c r="J167" s="493"/>
      <c r="K167" s="493"/>
    </row>
    <row r="168" ht="15.75" customHeight="1">
      <c r="A168" s="493"/>
      <c r="B168" s="493"/>
      <c r="C168" s="493"/>
      <c r="D168" s="493"/>
      <c r="E168" s="493"/>
      <c r="F168" s="493"/>
      <c r="G168" s="493"/>
      <c r="H168" s="493"/>
      <c r="I168" s="493"/>
      <c r="J168" s="493"/>
      <c r="K168" s="493"/>
    </row>
  </sheetData>
  <dataValidations count="4" disablePrompts="0">
    <dataValidation sqref="G10:G15"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5" type="list" allowBlank="1" errorStyle="stop" imeMode="noControl" operator="between" showDropDown="0" showErrorMessage="0" showInputMessage="0">
      <formula1>'Списки'!$E$2:$E$1002</formula1>
    </dataValidation>
    <dataValidation sqref="K10:K1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2D0027-005F-47DA-BBBA-0002000200B9}">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6B0060-00A2-4ACA-A78D-008A007D006E}">
            <xm:f>1</xm:f>
            <x14:dxf>
              <font>
                <color indexed="65"/>
              </font>
              <fill>
                <patternFill patternType="solid">
                  <fgColor rgb="FF434343"/>
                  <bgColor rgb="FF434343"/>
                </patternFill>
              </fill>
              <border>
                <left style="none"/>
                <right style="none"/>
                <top style="none"/>
                <bottom style="none"/>
                <diagonal style="none"/>
              </border>
            </x14:dxf>
          </x14:cfRule>
          <xm:sqref>G10:G15</xm:sqref>
        </x14:conditionalFormatting>
        <x14:conditionalFormatting xmlns:xm="http://schemas.microsoft.com/office/excel/2006/main">
          <x14:cfRule type="cellIs" priority="11" operator="equal" id="{00C1003A-007A-4B7F-B002-00D1008D001C}">
            <xm:f>0.5</xm:f>
            <x14:dxf>
              <font>
                <color indexed="65"/>
              </font>
              <fill>
                <patternFill patternType="solid">
                  <fgColor rgb="FF999999"/>
                  <bgColor rgb="FF999999"/>
                </patternFill>
              </fill>
              <border>
                <left style="none"/>
                <right style="none"/>
                <top style="none"/>
                <bottom style="none"/>
                <diagonal style="none"/>
              </border>
            </x14:dxf>
          </x14:cfRule>
          <xm:sqref>G10:G15</xm:sqref>
        </x14:conditionalFormatting>
        <x14:conditionalFormatting xmlns:xm="http://schemas.microsoft.com/office/excel/2006/main">
          <x14:cfRule type="cellIs" priority="10" operator="equal" id="{00F00080-00DA-4837-965E-00A400F9003E}">
            <xm:f>0.2</xm:f>
            <x14:dxf>
              <font/>
              <fill>
                <patternFill patternType="solid">
                  <fgColor rgb="FFCCCCCC"/>
                  <bgColor rgb="FFCCCCCC"/>
                </patternFill>
              </fill>
              <border>
                <left style="none"/>
                <right style="none"/>
                <top style="none"/>
                <bottom style="none"/>
                <diagonal style="none"/>
              </border>
            </x14:dxf>
          </x14:cfRule>
          <xm:sqref>G10:G15</xm:sqref>
        </x14:conditionalFormatting>
        <x14:conditionalFormatting xmlns:xm="http://schemas.microsoft.com/office/excel/2006/main">
          <x14:cfRule type="containsText" priority="9" operator="containsText" text="ПД" id="{005000E4-00AE-4FE2-8724-0086008200DC}">
            <xm:f>NOT(ISERROR(SEARCH(("ПД"),(K3))))</xm:f>
            <x14:dxf>
              <font/>
              <fill>
                <patternFill patternType="solid">
                  <fgColor rgb="FFF9CB9C"/>
                  <bgColor rgb="FFF9CB9C"/>
                </patternFill>
              </fill>
              <border>
                <left style="none"/>
                <right style="none"/>
                <top style="none"/>
                <bottom style="none"/>
                <diagonal style="none"/>
              </border>
            </x14:dxf>
          </x14:cfRule>
          <xm:sqref>K3 K5:K15</xm:sqref>
        </x14:conditionalFormatting>
        <x14:conditionalFormatting xmlns:xm="http://schemas.microsoft.com/office/excel/2006/main">
          <x14:cfRule type="containsText" priority="8" operator="containsText" text="отменено" id="{002C0060-00AB-4710-A2FB-004A006E002B}">
            <xm:f>NOT(ISERROR(SEARCH(("отменено"),(K3))))</xm:f>
            <x14:dxf>
              <font/>
              <fill>
                <patternFill patternType="solid">
                  <fgColor rgb="FFD9EAD3"/>
                  <bgColor rgb="FFD9EAD3"/>
                </patternFill>
              </fill>
              <border>
                <left style="none"/>
                <right style="none"/>
                <top style="none"/>
                <bottom style="none"/>
                <diagonal style="none"/>
              </border>
            </x14:dxf>
          </x14:cfRule>
          <xm:sqref>K3 K5:K15</xm:sqref>
        </x14:conditionalFormatting>
        <x14:conditionalFormatting xmlns:xm="http://schemas.microsoft.com/office/excel/2006/main">
          <x14:cfRule type="cellIs" priority="7" operator="equal" id="{00EB0078-00A5-41AC-9018-006B00320038}">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6" operator="equal" id="{00D300C6-004B-48F7-922B-00CB001D009E}">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5" operator="equal" id="{00250000-006E-43FA-B9BB-008A004C00CE}">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4" operator="equal" id="{002E0019-007B-4FF6-9476-001B004B00DC}">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3" operator="equal" id="{00C70045-005E-4A29-A114-00E5008400A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ontainsText" priority="2" operator="containsText" text="повторно" id="{00290045-0063-4A5B-9A32-009D0010007B}">
            <xm:f>NOT(ISERROR(SEARCH(("повторно"),(K3))))</xm:f>
            <x14:dxf>
              <font/>
              <fill>
                <patternFill patternType="solid">
                  <fgColor rgb="FFEA9999"/>
                  <bgColor rgb="FFEA9999"/>
                </patternFill>
              </fill>
              <border>
                <left style="none"/>
                <right style="none"/>
                <top style="none"/>
                <bottom style="none"/>
                <diagonal style="none"/>
              </border>
            </x14:dxf>
          </x14:cfRule>
          <xm:sqref>K3 K5:K15</xm:sqref>
        </x14:conditionalFormatting>
        <x14:conditionalFormatting xmlns:xm="http://schemas.microsoft.com/office/excel/2006/main">
          <x14:cfRule type="containsText" priority="1" operator="containsText" text="снято" id="{001B00CF-00DA-483E-8675-00D900D000AF}">
            <xm:f>NOT(ISERROR(SEARCH(("снято"),(K3))))</xm:f>
            <x14:dxf>
              <font/>
              <fill>
                <patternFill patternType="solid">
                  <fgColor rgb="FF93C47D"/>
                  <bgColor rgb="FF93C47D"/>
                </patternFill>
              </fill>
              <border>
                <left style="none"/>
                <right style="none"/>
                <top style="none"/>
                <bottom style="none"/>
                <diagonal style="none"/>
              </border>
            </x14:dxf>
          </x14:cfRule>
          <xm:sqref>K3 K5:K15</xm:sqref>
        </x14:conditionalFormatting>
      </x14:conditionalFormattings>
    </ext>
  </extLst>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tabColor rgb="FF92D050"/>
    <outlinePr applyStyles="0" summaryBelow="0" summaryRight="0" showOutlineSymbols="1"/>
    <pageSetUpPr autoPageBreaks="1" fitToPage="0"/>
  </sheetPr>
  <sheetViews>
    <sheetView topLeftCell="A1" zoomScale="100" workbookViewId="0">
      <pane ySplit="1" topLeftCell="A2" activePane="bottomLeft" state="frozen"/>
      <selection activeCell="B3" activeCellId="0" sqref="B3"/>
    </sheetView>
  </sheetViews>
  <sheetFormatPr defaultColWidth="12.630000000000001" defaultRowHeight="15.75" customHeight="1" outlineLevelRow="1" outlineLevelCol="1"/>
  <cols>
    <col customWidth="1" min="1" max="1" style="493" width="10"/>
    <col customWidth="1" min="2" max="2" style="493" width="18.629999999999999"/>
    <col min="3" max="3" style="493" width="12.630000000000001"/>
    <col customWidth="1" min="4" max="4" style="493" width="69.140625"/>
    <col customWidth="1" min="5" max="5" style="493" width="34.130000000000003"/>
    <col collapsed="1" customWidth="1" min="6" max="6" style="493" width="21.379999999999999"/>
    <col customWidth="1" hidden="1" min="7" max="8" outlineLevel="1" style="493" width="14.130000000000001"/>
    <col customWidth="1" min="9" max="9" style="493" width="14.421875"/>
    <col min="10" max="11" style="493" width="12.630000000000001"/>
    <col customWidth="1" hidden="1" min="12" max="12" width="31.879999999999999"/>
    <col customWidth="1" hidden="1" min="13" max="13" width="0"/>
    <col customWidth="1" hidden="1" min="14" max="14" width="25"/>
    <col customWidth="1" hidden="1" min="15" max="15" width="39.130000000000003"/>
    <col customWidth="1" hidden="1" min="16" max="16" width="16.379999999999999"/>
    <col customWidth="1" hidden="1" min="17" max="17" width="26.879999999999999"/>
    <col customWidth="1" hidden="1" min="18" max="18" width="22"/>
    <col customWidth="1" hidden="1" min="19" max="19" width="14.380000000000001"/>
    <col customWidth="1" hidden="1" min="20" max="20" width="26.879999999999999"/>
    <col customWidth="1" hidden="1" min="21" max="24" width="25.629999999999999"/>
    <col customWidth="1" hidden="1" min="25" max="28" width="0"/>
  </cols>
  <sheetData>
    <row r="1" ht="84" collapsed="1">
      <c r="A1" s="620" t="s">
        <v>250</v>
      </c>
      <c r="B1" s="620" t="s">
        <v>251</v>
      </c>
      <c r="C1" s="620" t="s">
        <v>252</v>
      </c>
      <c r="D1" s="620" t="s">
        <v>253</v>
      </c>
      <c r="E1" s="620" t="s">
        <v>254</v>
      </c>
      <c r="F1" s="620" t="s">
        <v>255</v>
      </c>
      <c r="G1" s="154" t="s">
        <v>256</v>
      </c>
      <c r="H1" s="154" t="s">
        <v>257</v>
      </c>
      <c r="I1" s="154" t="s">
        <v>4</v>
      </c>
      <c r="J1" s="620" t="s">
        <v>258</v>
      </c>
      <c r="K1" s="620" t="s">
        <v>259</v>
      </c>
      <c r="L1" s="157" t="s">
        <v>260</v>
      </c>
      <c r="M1" s="156" t="s">
        <v>261</v>
      </c>
      <c r="N1" s="156" t="s">
        <v>262</v>
      </c>
      <c r="O1" s="157" t="s">
        <v>260</v>
      </c>
      <c r="P1" s="158" t="s">
        <v>261</v>
      </c>
      <c r="Q1" s="158" t="s">
        <v>262</v>
      </c>
      <c r="R1" s="156" t="s">
        <v>263</v>
      </c>
      <c r="S1" s="159" t="s">
        <v>261</v>
      </c>
      <c r="T1" s="159" t="s">
        <v>262</v>
      </c>
      <c r="U1" s="156" t="s">
        <v>263</v>
      </c>
      <c r="V1" s="159" t="s">
        <v>261</v>
      </c>
      <c r="W1" s="159" t="s">
        <v>262</v>
      </c>
      <c r="X1" s="156" t="s">
        <v>263</v>
      </c>
    </row>
    <row r="2" ht="52.5" hidden="1" outlineLevel="1">
      <c r="A2" s="621"/>
      <c r="B2" s="161" t="s">
        <v>264</v>
      </c>
      <c r="C2" s="161" t="s">
        <v>264</v>
      </c>
      <c r="D2" s="163" t="s">
        <v>53</v>
      </c>
      <c r="E2" s="163"/>
      <c r="F2" s="622"/>
      <c r="G2" s="451"/>
      <c r="H2" s="165" t="s">
        <v>265</v>
      </c>
      <c r="I2" s="165" t="s">
        <v>12</v>
      </c>
      <c r="J2" s="165" t="s">
        <v>13</v>
      </c>
      <c r="K2" s="165" t="s">
        <v>15</v>
      </c>
      <c r="L2" s="165" t="s">
        <v>14</v>
      </c>
      <c r="M2" s="165" t="s">
        <v>16</v>
      </c>
      <c r="N2" s="165" t="s">
        <v>17</v>
      </c>
      <c r="O2" s="165" t="s">
        <v>18</v>
      </c>
      <c r="P2" s="165" t="s">
        <v>20</v>
      </c>
      <c r="Q2" s="165" t="s">
        <v>22</v>
      </c>
      <c r="R2" s="165" t="s">
        <v>23</v>
      </c>
      <c r="S2" s="165" t="s">
        <v>24</v>
      </c>
      <c r="T2" s="165" t="s">
        <v>26</v>
      </c>
      <c r="U2" s="165" t="s">
        <v>27</v>
      </c>
      <c r="V2" s="165" t="s">
        <v>28</v>
      </c>
      <c r="W2" s="165" t="s">
        <v>29</v>
      </c>
      <c r="X2" s="165" t="s">
        <v>31</v>
      </c>
    </row>
    <row r="3" ht="31.5" hidden="1" outlineLevel="1">
      <c r="A3" s="665"/>
      <c r="B3" s="168" t="s">
        <v>266</v>
      </c>
      <c r="C3" s="168" t="s">
        <v>267</v>
      </c>
      <c r="D3" s="168" t="s">
        <v>34</v>
      </c>
      <c r="E3" s="168"/>
      <c r="F3" s="168"/>
      <c r="G3" s="451"/>
      <c r="H3" s="624">
        <f>COUNTIF($H10:$H15,"1 - Несоответствие продуктовым требованиям ПИК-Стандарт")</f>
        <v>0</v>
      </c>
      <c r="I3" s="624">
        <f>COUNTIF($H10:$H15,"2 - Несоответствие Бренд-листам ПИК")</f>
        <v>0</v>
      </c>
      <c r="J3" s="624">
        <f>COUNTIF($H10:$H15,"3 - Несоответствие Каталогу отделки")</f>
        <v>0</v>
      </c>
      <c r="K3" s="624">
        <f>COUNTIF($H10:$H15,"5 - Ошибка в применении СТМ")</f>
        <v>0</v>
      </c>
      <c r="L3" s="624">
        <f>COUNTIF($H10:$H15,"4 - Несоответствие Каталогу оборудования")</f>
        <v>0</v>
      </c>
      <c r="M3" s="624">
        <f>COUNTIF($H10:$H15,"6 - Ошибка в применении сборных ЛМ")</f>
        <v>0</v>
      </c>
      <c r="N3" s="624">
        <f>COUNTIF($H10:$H15,"7 - Ошибка в применении шкаф-пакетов")</f>
        <v>0</v>
      </c>
      <c r="O3" s="624">
        <f>COUNTIF($H10:$H15,"8 - Ошибка в применении шахт-пакетов")</f>
        <v>0</v>
      </c>
      <c r="P3" s="624">
        <f>COUNTIF($H10:$H15,"9 - Несоответствие типологическим требованиям ПИК-Стандарт")</f>
        <v>0</v>
      </c>
      <c r="Q3" s="624">
        <f>COUNTIF($H10:$H15,"10 - Несоответствие НТД РФ")</f>
        <v>0</v>
      </c>
      <c r="R3" s="624">
        <f>COUNTIF($H10:$H15,"11 - Несоответствие ИРД (кроме ТУ, СТУ), АПР, ПД")</f>
        <v>0</v>
      </c>
      <c r="S3" s="624">
        <f>COUNTIF($H10:$H15,"12 - Несоответствие требованиям ТУ, СТУ")</f>
        <v>0</v>
      </c>
      <c r="T3" s="624">
        <f>COUNTIF($H10:$H15,"13 - Ошибка в технических решениях")</f>
        <v>0</v>
      </c>
      <c r="U3" s="624">
        <f>COUNTIF($H10:$H15,"14 - Неувязка м/у собой комплектов РД")</f>
        <v>0</v>
      </c>
      <c r="V3" s="624">
        <f>COUNTIF($H10:$H15,"15 - Недостаточность информации влияющей на СМР")</f>
        <v>0</v>
      </c>
      <c r="W3" s="624">
        <f>COUNTIF($H10:$H15,"16 - Нерациональное решение")</f>
        <v>0</v>
      </c>
      <c r="X3" s="624">
        <f>COUNTIF($H10:$H15,"17 - Оформление")</f>
        <v>0</v>
      </c>
    </row>
    <row r="4" ht="25.5" hidden="1" outlineLevel="1">
      <c r="A4" s="161" t="s">
        <v>264</v>
      </c>
      <c r="B4" s="625">
        <v>25</v>
      </c>
      <c r="C4" s="625">
        <v>0</v>
      </c>
      <c r="D4" s="626">
        <f>C4/B4</f>
        <v>0</v>
      </c>
      <c r="E4" s="626"/>
      <c r="F4" s="473"/>
      <c r="G4" s="451"/>
      <c r="H4" s="163" t="s">
        <v>53</v>
      </c>
      <c r="I4" s="163" t="s">
        <v>53</v>
      </c>
      <c r="J4" s="163" t="s">
        <v>53</v>
      </c>
      <c r="K4" s="163" t="s">
        <v>53</v>
      </c>
      <c r="L4" s="163" t="s">
        <v>53</v>
      </c>
      <c r="M4" s="163" t="s">
        <v>53</v>
      </c>
      <c r="N4" s="163" t="s">
        <v>53</v>
      </c>
      <c r="O4" s="163" t="s">
        <v>53</v>
      </c>
      <c r="P4" s="163" t="s">
        <v>53</v>
      </c>
      <c r="Q4" s="163" t="s">
        <v>53</v>
      </c>
      <c r="R4" s="163" t="s">
        <v>53</v>
      </c>
      <c r="S4" s="163" t="s">
        <v>53</v>
      </c>
      <c r="T4" s="163" t="s">
        <v>53</v>
      </c>
      <c r="U4" s="163" t="s">
        <v>53</v>
      </c>
      <c r="V4" s="163" t="s">
        <v>53</v>
      </c>
      <c r="W4" s="163" t="s">
        <v>53</v>
      </c>
      <c r="X4" s="163" t="s">
        <v>53</v>
      </c>
    </row>
    <row r="5" hidden="1" outlineLevel="1">
      <c r="A5" s="473"/>
      <c r="B5" s="473"/>
      <c r="C5" s="473"/>
      <c r="D5" s="668"/>
      <c r="E5" s="668"/>
      <c r="F5" s="473"/>
      <c r="G5" s="163" t="s">
        <v>53</v>
      </c>
      <c r="H5" s="669"/>
      <c r="I5" s="448"/>
      <c r="J5" s="453"/>
      <c r="K5" s="448"/>
      <c r="L5" s="632"/>
      <c r="M5" s="632"/>
      <c r="N5" s="631"/>
      <c r="O5" s="632"/>
      <c r="P5" s="632"/>
      <c r="Q5" s="631"/>
      <c r="R5" s="632"/>
      <c r="S5" s="632"/>
      <c r="T5" s="631"/>
      <c r="U5" s="631"/>
      <c r="V5" s="631"/>
      <c r="W5" s="631"/>
      <c r="X5" s="631"/>
    </row>
    <row r="6" ht="21" hidden="1" outlineLevel="1">
      <c r="A6" s="168">
        <v>0.20000000000000001</v>
      </c>
      <c r="B6" s="168">
        <v>0.5</v>
      </c>
      <c r="C6" s="168">
        <v>1</v>
      </c>
      <c r="D6" s="168" t="s">
        <v>38</v>
      </c>
      <c r="E6" s="168"/>
      <c r="F6" s="168" t="s">
        <v>268</v>
      </c>
      <c r="G6" s="633">
        <f>COUNTIFS(G10:G15,"0,2")</f>
        <v>0</v>
      </c>
      <c r="H6" s="669"/>
      <c r="I6" s="448"/>
      <c r="J6" s="453"/>
      <c r="K6" s="448"/>
      <c r="L6" s="632"/>
      <c r="M6" s="632"/>
      <c r="N6" s="631"/>
      <c r="O6" s="632"/>
      <c r="P6" s="632"/>
      <c r="Q6" s="631"/>
      <c r="R6" s="632"/>
      <c r="S6" s="632"/>
      <c r="T6" s="631"/>
      <c r="U6" s="631"/>
      <c r="V6" s="631"/>
      <c r="W6" s="631"/>
      <c r="X6" s="631"/>
    </row>
    <row r="7" ht="21" hidden="1" outlineLevel="1">
      <c r="A7" s="634">
        <f>G6*0.2/B4</f>
        <v>0</v>
      </c>
      <c r="B7" s="634">
        <f>G7*0.5/B4</f>
        <v>0</v>
      </c>
      <c r="C7" s="634">
        <f>G8*1/B4</f>
        <v>0</v>
      </c>
      <c r="D7" s="635" t="e">
        <f>(G6*A6+G7*B6+G8*C6)/SUM(G6:G8)</f>
        <v>#DIV/0!</v>
      </c>
      <c r="E7" s="671"/>
      <c r="F7" s="192" t="s">
        <v>269</v>
      </c>
      <c r="G7" s="633">
        <f>COUNTIFS(G10:G15,"0,5")</f>
        <v>0</v>
      </c>
      <c r="H7" s="669"/>
      <c r="I7" s="672"/>
      <c r="J7" s="672"/>
      <c r="K7" s="672"/>
      <c r="L7" s="637"/>
      <c r="M7" s="637"/>
      <c r="N7" s="637"/>
      <c r="O7" s="637"/>
      <c r="P7" s="637"/>
      <c r="Q7" s="637"/>
      <c r="R7" s="637"/>
      <c r="S7" s="637"/>
      <c r="T7" s="637"/>
      <c r="U7" s="637"/>
      <c r="V7" s="637"/>
      <c r="W7" s="637"/>
      <c r="X7" s="637"/>
    </row>
    <row r="8" ht="21" hidden="1" outlineLevel="1">
      <c r="A8" s="163" t="s">
        <v>53</v>
      </c>
      <c r="B8" s="163" t="s">
        <v>53</v>
      </c>
      <c r="C8" s="163" t="s">
        <v>53</v>
      </c>
      <c r="D8" s="163" t="s">
        <v>53</v>
      </c>
      <c r="E8" s="163"/>
      <c r="F8" s="168" t="s">
        <v>270</v>
      </c>
      <c r="G8" s="633">
        <f>COUNTIFS(G10:G15,"1")</f>
        <v>0</v>
      </c>
      <c r="H8" s="669"/>
      <c r="I8" s="448"/>
      <c r="J8" s="453"/>
      <c r="K8" s="448"/>
      <c r="L8" s="632"/>
      <c r="M8" s="632"/>
      <c r="N8" s="631"/>
      <c r="O8" s="632"/>
      <c r="P8" s="632"/>
      <c r="Q8" s="631"/>
      <c r="R8" s="632"/>
      <c r="S8" s="632"/>
      <c r="T8" s="631"/>
      <c r="U8" s="631"/>
      <c r="V8" s="631"/>
      <c r="W8" s="631"/>
      <c r="X8" s="631"/>
    </row>
    <row r="9">
      <c r="A9" s="196"/>
      <c r="B9" s="196"/>
      <c r="C9" s="196"/>
      <c r="D9" s="196"/>
      <c r="E9" s="196"/>
      <c r="F9" s="196"/>
      <c r="G9" s="196"/>
      <c r="H9" s="196"/>
      <c r="I9" s="198"/>
      <c r="J9" s="199"/>
      <c r="K9" s="198"/>
      <c r="L9" s="484"/>
      <c r="M9" s="484"/>
      <c r="N9" s="500"/>
      <c r="O9" s="484"/>
      <c r="P9" s="484"/>
      <c r="Q9" s="500"/>
      <c r="R9" s="484"/>
      <c r="S9" s="484"/>
      <c r="T9" s="500"/>
      <c r="U9" s="500"/>
      <c r="V9" s="500"/>
      <c r="W9" s="500"/>
      <c r="X9" s="500"/>
    </row>
    <row r="10" ht="144.75" customHeight="1">
      <c r="A10" s="448">
        <v>1</v>
      </c>
      <c r="B10" s="448" t="s">
        <v>247</v>
      </c>
      <c r="C10" s="448"/>
      <c r="D10" s="449" t="s">
        <v>2893</v>
      </c>
      <c r="E10" s="449"/>
      <c r="F10" s="449"/>
      <c r="G10" s="451"/>
      <c r="H10" s="452"/>
      <c r="I10" s="448" t="s">
        <v>2830</v>
      </c>
      <c r="J10" s="453" t="s">
        <v>68</v>
      </c>
      <c r="K10" s="448" t="s">
        <v>152</v>
      </c>
      <c r="L10" s="632"/>
      <c r="M10" s="632"/>
      <c r="N10" s="631"/>
      <c r="O10" s="632"/>
      <c r="P10" s="632"/>
      <c r="Q10" s="631"/>
      <c r="R10" s="632"/>
      <c r="S10" s="632"/>
      <c r="T10" s="631"/>
      <c r="U10" s="631"/>
      <c r="V10" s="631"/>
      <c r="W10" s="631"/>
      <c r="X10" s="631"/>
    </row>
    <row r="11" ht="38.25">
      <c r="A11" s="448">
        <v>2</v>
      </c>
      <c r="B11" s="448" t="s">
        <v>247</v>
      </c>
      <c r="C11" s="448"/>
      <c r="D11" s="449" t="s">
        <v>2894</v>
      </c>
      <c r="E11" s="449"/>
      <c r="F11" s="449"/>
      <c r="G11" s="451"/>
      <c r="H11" s="452"/>
      <c r="I11" s="448" t="s">
        <v>2830</v>
      </c>
      <c r="J11" s="453" t="s">
        <v>68</v>
      </c>
      <c r="K11" s="448"/>
      <c r="L11" s="631"/>
      <c r="M11" s="631"/>
      <c r="N11" s="631"/>
      <c r="O11" s="631"/>
      <c r="P11" s="631"/>
      <c r="Q11" s="631"/>
      <c r="R11" s="631"/>
      <c r="S11" s="631"/>
      <c r="T11" s="631"/>
      <c r="U11" s="631"/>
      <c r="V11" s="631"/>
      <c r="W11" s="631"/>
      <c r="X11" s="631"/>
    </row>
    <row r="12" ht="52.5">
      <c r="A12" s="448"/>
      <c r="B12" s="448"/>
      <c r="C12" s="448"/>
      <c r="D12" s="678"/>
      <c r="E12" s="449"/>
      <c r="F12" s="449"/>
      <c r="G12" s="451"/>
      <c r="H12" s="452"/>
      <c r="I12" s="448"/>
      <c r="J12" s="448"/>
      <c r="K12" s="448"/>
      <c r="L12" s="631"/>
      <c r="M12" s="631"/>
      <c r="N12" s="631"/>
      <c r="O12" s="631"/>
      <c r="P12" s="631"/>
      <c r="Q12" s="631"/>
      <c r="R12" s="631"/>
      <c r="S12" s="631"/>
      <c r="T12" s="631"/>
      <c r="U12" s="631"/>
      <c r="V12" s="631"/>
      <c r="W12" s="631"/>
      <c r="X12" s="631"/>
    </row>
    <row r="13" ht="38.25">
      <c r="A13" s="448"/>
      <c r="B13" s="448"/>
      <c r="C13" s="448"/>
      <c r="D13" s="449"/>
      <c r="E13" s="449"/>
      <c r="F13" s="449"/>
      <c r="G13" s="451"/>
      <c r="H13" s="452"/>
      <c r="I13" s="448"/>
      <c r="J13" s="448"/>
      <c r="K13" s="448"/>
      <c r="L13" s="631"/>
      <c r="M13" s="631"/>
      <c r="N13" s="631"/>
      <c r="O13" s="631"/>
      <c r="P13" s="631"/>
      <c r="Q13" s="631"/>
      <c r="R13" s="631"/>
      <c r="S13" s="631"/>
      <c r="T13" s="631"/>
      <c r="U13" s="631"/>
      <c r="V13" s="631"/>
      <c r="W13" s="631"/>
      <c r="X13" s="631"/>
    </row>
    <row r="14" ht="63.75">
      <c r="A14" s="448"/>
      <c r="B14" s="448"/>
      <c r="C14" s="448"/>
      <c r="D14" s="449"/>
      <c r="E14" s="449"/>
      <c r="F14" s="449"/>
      <c r="G14" s="451"/>
      <c r="H14" s="452"/>
      <c r="I14" s="448"/>
      <c r="J14" s="448"/>
      <c r="K14" s="448"/>
      <c r="L14" s="631"/>
      <c r="M14" s="631"/>
      <c r="N14" s="631"/>
      <c r="O14" s="631"/>
      <c r="P14" s="631"/>
      <c r="Q14" s="631"/>
      <c r="R14" s="631"/>
      <c r="S14" s="631"/>
      <c r="T14" s="631"/>
      <c r="U14" s="631"/>
      <c r="V14" s="631"/>
      <c r="W14" s="631"/>
      <c r="X14" s="631"/>
    </row>
    <row r="15" ht="31.5">
      <c r="A15" s="448"/>
      <c r="B15" s="448"/>
      <c r="C15" s="448"/>
      <c r="D15" s="449"/>
      <c r="E15" s="449"/>
      <c r="F15" s="449"/>
      <c r="G15" s="451"/>
      <c r="H15" s="452"/>
      <c r="I15" s="448"/>
      <c r="J15" s="448"/>
      <c r="K15" s="448"/>
      <c r="L15" s="631"/>
      <c r="M15" s="631"/>
      <c r="N15" s="631"/>
      <c r="O15" s="631"/>
      <c r="P15" s="631"/>
      <c r="Q15" s="631"/>
      <c r="R15" s="631"/>
      <c r="S15" s="631"/>
      <c r="T15" s="631"/>
      <c r="U15" s="631"/>
      <c r="V15" s="631"/>
      <c r="W15" s="631"/>
      <c r="X15" s="631"/>
    </row>
    <row r="16" ht="15.75" customHeight="1">
      <c r="A16" s="493"/>
      <c r="B16" s="493"/>
      <c r="C16" s="493"/>
      <c r="D16" s="493"/>
      <c r="E16" s="493"/>
      <c r="F16" s="493"/>
      <c r="G16" s="493"/>
      <c r="H16" s="493"/>
      <c r="I16" s="493"/>
      <c r="J16" s="493"/>
      <c r="K16" s="493"/>
    </row>
    <row r="17" ht="15.75" customHeight="1">
      <c r="A17" s="493"/>
      <c r="B17" s="493"/>
      <c r="C17" s="493"/>
      <c r="D17" s="493"/>
      <c r="E17" s="493"/>
      <c r="F17" s="493"/>
      <c r="G17" s="493"/>
      <c r="H17" s="493"/>
      <c r="I17" s="493"/>
      <c r="J17" s="493"/>
      <c r="K17" s="493"/>
    </row>
    <row r="18" ht="15.75" customHeight="1">
      <c r="A18" s="493"/>
      <c r="B18" s="493"/>
      <c r="C18" s="493"/>
      <c r="D18" s="493"/>
      <c r="E18" s="493"/>
      <c r="F18" s="493"/>
      <c r="G18" s="493"/>
      <c r="H18" s="493"/>
      <c r="I18" s="493"/>
      <c r="J18" s="493"/>
      <c r="K18" s="493"/>
    </row>
    <row r="19" ht="15.75" customHeight="1">
      <c r="A19" s="493"/>
      <c r="B19" s="493"/>
      <c r="C19" s="493"/>
      <c r="D19" s="493"/>
      <c r="E19" s="493"/>
      <c r="F19" s="493"/>
      <c r="G19" s="493"/>
      <c r="H19" s="493"/>
      <c r="I19" s="493"/>
      <c r="J19" s="493"/>
      <c r="K19" s="493"/>
    </row>
    <row r="20" ht="15.75" customHeight="1">
      <c r="A20" s="493"/>
      <c r="B20" s="493"/>
      <c r="C20" s="493"/>
      <c r="D20" s="493"/>
      <c r="E20" s="493"/>
      <c r="F20" s="493"/>
      <c r="G20" s="493"/>
      <c r="H20" s="493"/>
      <c r="I20" s="493"/>
      <c r="J20" s="493"/>
      <c r="K20" s="493"/>
    </row>
    <row r="21" ht="15.75" customHeight="1">
      <c r="A21" s="493"/>
      <c r="B21" s="493"/>
      <c r="C21" s="493"/>
      <c r="D21" s="493"/>
      <c r="E21" s="493"/>
      <c r="F21" s="493"/>
      <c r="G21" s="493"/>
      <c r="H21" s="493"/>
      <c r="I21" s="493"/>
      <c r="J21" s="493"/>
      <c r="K21" s="493"/>
    </row>
    <row r="22" ht="15.75" customHeight="1">
      <c r="A22" s="493"/>
      <c r="B22" s="493"/>
      <c r="C22" s="493"/>
      <c r="D22" s="493"/>
      <c r="E22" s="493"/>
      <c r="F22" s="493"/>
      <c r="G22" s="493"/>
      <c r="H22" s="493"/>
      <c r="I22" s="493"/>
      <c r="J22" s="493"/>
      <c r="K22" s="493"/>
    </row>
    <row r="23" ht="15.75" customHeight="1">
      <c r="A23" s="493"/>
      <c r="B23" s="493"/>
      <c r="C23" s="493"/>
      <c r="D23" s="493"/>
      <c r="E23" s="493"/>
      <c r="F23" s="493"/>
      <c r="G23" s="493"/>
      <c r="H23" s="493"/>
      <c r="I23" s="493"/>
      <c r="J23" s="493"/>
      <c r="K23" s="493"/>
    </row>
    <row r="24" ht="15.75" customHeight="1">
      <c r="A24" s="493"/>
      <c r="B24" s="493"/>
      <c r="C24" s="493"/>
      <c r="D24" s="493"/>
      <c r="E24" s="493"/>
      <c r="F24" s="493"/>
      <c r="G24" s="493"/>
      <c r="H24" s="493"/>
      <c r="I24" s="493"/>
      <c r="J24" s="493"/>
      <c r="K24" s="493"/>
    </row>
    <row r="25" ht="15.75" customHeight="1">
      <c r="A25" s="493"/>
      <c r="B25" s="493"/>
      <c r="C25" s="493"/>
      <c r="D25" s="493"/>
      <c r="E25" s="493"/>
      <c r="F25" s="493"/>
      <c r="G25" s="493"/>
      <c r="H25" s="493"/>
      <c r="I25" s="493"/>
      <c r="J25" s="493"/>
      <c r="K25" s="493"/>
    </row>
    <row r="26" ht="15.75" customHeight="1">
      <c r="A26" s="493"/>
      <c r="B26" s="493"/>
      <c r="C26" s="493"/>
      <c r="D26" s="493"/>
      <c r="E26" s="493"/>
      <c r="F26" s="493"/>
      <c r="G26" s="493"/>
      <c r="H26" s="493"/>
      <c r="I26" s="493"/>
      <c r="J26" s="493"/>
      <c r="K26" s="493"/>
    </row>
    <row r="27" ht="15.75" customHeight="1">
      <c r="A27" s="493"/>
      <c r="B27" s="493"/>
      <c r="C27" s="493"/>
      <c r="D27" s="493"/>
      <c r="E27" s="493"/>
      <c r="F27" s="493"/>
      <c r="G27" s="493"/>
      <c r="H27" s="493"/>
      <c r="I27" s="493"/>
      <c r="J27" s="493"/>
      <c r="K27" s="493"/>
    </row>
    <row r="28" ht="15.75" customHeight="1">
      <c r="A28" s="493"/>
      <c r="B28" s="493"/>
      <c r="C28" s="493"/>
      <c r="D28" s="493"/>
      <c r="E28" s="493"/>
      <c r="F28" s="493"/>
      <c r="G28" s="493"/>
      <c r="H28" s="493"/>
      <c r="I28" s="493"/>
      <c r="J28" s="493"/>
      <c r="K28" s="493"/>
    </row>
    <row r="29" ht="15.75" customHeight="1">
      <c r="A29" s="493"/>
      <c r="B29" s="493"/>
      <c r="C29" s="493"/>
      <c r="D29" s="493"/>
      <c r="E29" s="493"/>
      <c r="F29" s="493"/>
      <c r="G29" s="493"/>
      <c r="H29" s="493"/>
      <c r="I29" s="493"/>
      <c r="J29" s="493"/>
      <c r="K29" s="493"/>
    </row>
    <row r="30" ht="15.75" customHeight="1">
      <c r="A30" s="493"/>
      <c r="B30" s="493"/>
      <c r="C30" s="493"/>
      <c r="D30" s="493"/>
      <c r="E30" s="493"/>
      <c r="F30" s="493"/>
      <c r="G30" s="493"/>
      <c r="H30" s="493"/>
      <c r="I30" s="493"/>
      <c r="J30" s="493"/>
      <c r="K30" s="493"/>
    </row>
    <row r="31" ht="15.75" customHeight="1">
      <c r="A31" s="493"/>
      <c r="B31" s="493"/>
      <c r="C31" s="493"/>
      <c r="D31" s="493"/>
      <c r="E31" s="493"/>
      <c r="F31" s="493"/>
      <c r="G31" s="493"/>
      <c r="H31" s="493"/>
      <c r="I31" s="493"/>
      <c r="J31" s="493"/>
      <c r="K31" s="493"/>
    </row>
    <row r="32" ht="15.75" customHeight="1">
      <c r="A32" s="493"/>
      <c r="B32" s="493"/>
      <c r="C32" s="493"/>
      <c r="D32" s="493"/>
      <c r="E32" s="493"/>
      <c r="F32" s="493"/>
      <c r="G32" s="493"/>
      <c r="H32" s="493"/>
      <c r="I32" s="493"/>
      <c r="J32" s="493"/>
      <c r="K32" s="493"/>
    </row>
    <row r="33" ht="15.75" customHeight="1">
      <c r="A33" s="493"/>
      <c r="B33" s="493"/>
      <c r="C33" s="493"/>
      <c r="D33" s="493"/>
      <c r="E33" s="493"/>
      <c r="F33" s="493"/>
      <c r="G33" s="493"/>
      <c r="H33" s="493"/>
      <c r="I33" s="493"/>
      <c r="J33" s="493"/>
      <c r="K33" s="493"/>
    </row>
    <row r="34" ht="15.75" customHeight="1">
      <c r="A34" s="493"/>
      <c r="B34" s="493"/>
      <c r="C34" s="493"/>
      <c r="D34" s="493"/>
      <c r="E34" s="493"/>
      <c r="F34" s="493"/>
      <c r="G34" s="493"/>
      <c r="H34" s="493"/>
      <c r="I34" s="493"/>
      <c r="J34" s="493"/>
      <c r="K34" s="493"/>
    </row>
    <row r="35" ht="15.75" customHeight="1">
      <c r="A35" s="493"/>
      <c r="B35" s="493"/>
      <c r="C35" s="493"/>
      <c r="D35" s="493"/>
      <c r="E35" s="493"/>
      <c r="F35" s="493"/>
      <c r="G35" s="493"/>
      <c r="H35" s="493"/>
      <c r="I35" s="493"/>
      <c r="J35" s="493"/>
      <c r="K35" s="493"/>
    </row>
    <row r="36" ht="15.75" customHeight="1">
      <c r="A36" s="493"/>
      <c r="B36" s="493"/>
      <c r="C36" s="493"/>
      <c r="D36" s="493"/>
      <c r="E36" s="493"/>
      <c r="F36" s="493"/>
      <c r="G36" s="493"/>
      <c r="H36" s="493"/>
      <c r="I36" s="493"/>
      <c r="J36" s="493"/>
      <c r="K36" s="493"/>
    </row>
    <row r="37" ht="15.75" customHeight="1">
      <c r="A37" s="493"/>
      <c r="B37" s="493"/>
      <c r="C37" s="493"/>
      <c r="D37" s="493"/>
      <c r="E37" s="493"/>
      <c r="F37" s="493"/>
      <c r="G37" s="493"/>
      <c r="H37" s="493"/>
      <c r="I37" s="493"/>
      <c r="J37" s="493"/>
      <c r="K37" s="493"/>
    </row>
    <row r="38" ht="15.75" customHeight="1">
      <c r="A38" s="493"/>
      <c r="B38" s="493"/>
      <c r="C38" s="493"/>
      <c r="D38" s="493"/>
      <c r="E38" s="493"/>
      <c r="F38" s="493"/>
      <c r="G38" s="493"/>
      <c r="H38" s="493"/>
      <c r="I38" s="493"/>
      <c r="J38" s="493"/>
      <c r="K38" s="493"/>
    </row>
    <row r="39" ht="15.75" customHeight="1">
      <c r="A39" s="493"/>
      <c r="B39" s="493"/>
      <c r="C39" s="493"/>
      <c r="D39" s="493"/>
      <c r="E39" s="493"/>
      <c r="F39" s="493"/>
      <c r="G39" s="493"/>
      <c r="H39" s="493"/>
      <c r="I39" s="493"/>
      <c r="J39" s="493"/>
      <c r="K39" s="493"/>
    </row>
    <row r="40" ht="15.75" customHeight="1">
      <c r="A40" s="493"/>
      <c r="B40" s="493"/>
      <c r="C40" s="493"/>
      <c r="D40" s="493"/>
      <c r="E40" s="493"/>
      <c r="F40" s="493"/>
      <c r="G40" s="493"/>
      <c r="H40" s="493"/>
      <c r="I40" s="493"/>
      <c r="J40" s="493"/>
      <c r="K40" s="493"/>
    </row>
    <row r="41" ht="15.75" customHeight="1">
      <c r="A41" s="493"/>
      <c r="B41" s="493"/>
      <c r="C41" s="493"/>
      <c r="D41" s="493"/>
      <c r="E41" s="493"/>
      <c r="F41" s="493"/>
      <c r="G41" s="493"/>
      <c r="H41" s="493"/>
      <c r="I41" s="493"/>
      <c r="J41" s="493"/>
      <c r="K41" s="493"/>
    </row>
    <row r="42" ht="15.75" customHeight="1">
      <c r="A42" s="493"/>
      <c r="B42" s="493"/>
      <c r="C42" s="493"/>
      <c r="D42" s="493"/>
      <c r="E42" s="493"/>
      <c r="F42" s="493"/>
      <c r="G42" s="493"/>
      <c r="H42" s="493"/>
      <c r="I42" s="493"/>
      <c r="J42" s="493"/>
      <c r="K42" s="493"/>
    </row>
    <row r="43" ht="15.75" customHeight="1">
      <c r="A43" s="493"/>
      <c r="B43" s="493"/>
      <c r="C43" s="493"/>
      <c r="D43" s="493"/>
      <c r="E43" s="493"/>
      <c r="F43" s="493"/>
      <c r="G43" s="493"/>
      <c r="H43" s="493"/>
      <c r="I43" s="493"/>
      <c r="J43" s="493"/>
      <c r="K43" s="493"/>
    </row>
    <row r="44" ht="15.75" customHeight="1">
      <c r="A44" s="493"/>
      <c r="B44" s="493"/>
      <c r="C44" s="493"/>
      <c r="D44" s="493"/>
      <c r="E44" s="493"/>
      <c r="F44" s="493"/>
      <c r="G44" s="493"/>
      <c r="H44" s="493"/>
      <c r="I44" s="493"/>
      <c r="J44" s="493"/>
      <c r="K44" s="493"/>
    </row>
    <row r="45" ht="15.75" customHeight="1">
      <c r="A45" s="493"/>
      <c r="B45" s="493"/>
      <c r="C45" s="493"/>
      <c r="D45" s="493"/>
      <c r="E45" s="493"/>
      <c r="F45" s="493"/>
      <c r="G45" s="493"/>
      <c r="H45" s="493"/>
      <c r="I45" s="493"/>
      <c r="J45" s="493"/>
      <c r="K45" s="493"/>
    </row>
    <row r="46" ht="15.75" customHeight="1">
      <c r="A46" s="493"/>
      <c r="B46" s="493"/>
      <c r="C46" s="493"/>
      <c r="D46" s="493"/>
      <c r="E46" s="493"/>
      <c r="F46" s="493"/>
      <c r="G46" s="493"/>
      <c r="H46" s="493"/>
      <c r="I46" s="493"/>
      <c r="J46" s="493"/>
      <c r="K46" s="493"/>
    </row>
    <row r="47" ht="15.75" customHeight="1">
      <c r="A47" s="493"/>
      <c r="B47" s="493"/>
      <c r="C47" s="493"/>
      <c r="D47" s="493"/>
      <c r="E47" s="493"/>
      <c r="F47" s="493"/>
      <c r="G47" s="493"/>
      <c r="H47" s="493"/>
      <c r="I47" s="493"/>
      <c r="J47" s="493"/>
      <c r="K47" s="493"/>
    </row>
    <row r="48" ht="15.75" customHeight="1">
      <c r="A48" s="493"/>
      <c r="B48" s="493"/>
      <c r="C48" s="493"/>
      <c r="D48" s="493"/>
      <c r="E48" s="493"/>
      <c r="F48" s="493"/>
      <c r="G48" s="493"/>
      <c r="H48" s="493"/>
      <c r="I48" s="493"/>
      <c r="J48" s="493"/>
      <c r="K48" s="493"/>
    </row>
    <row r="49" ht="15.75" customHeight="1">
      <c r="A49" s="493"/>
      <c r="B49" s="493"/>
      <c r="C49" s="493"/>
      <c r="D49" s="493"/>
      <c r="E49" s="493"/>
      <c r="F49" s="493"/>
      <c r="G49" s="493"/>
      <c r="H49" s="493"/>
      <c r="I49" s="493"/>
      <c r="J49" s="493"/>
      <c r="K49" s="493"/>
    </row>
    <row r="50" ht="15.75" customHeight="1">
      <c r="A50" s="493"/>
      <c r="B50" s="493"/>
      <c r="C50" s="493"/>
      <c r="D50" s="493"/>
      <c r="E50" s="493"/>
      <c r="F50" s="493"/>
      <c r="G50" s="493"/>
      <c r="H50" s="493"/>
      <c r="I50" s="493"/>
      <c r="J50" s="493"/>
      <c r="K50" s="493"/>
    </row>
    <row r="51" ht="15.75" customHeight="1">
      <c r="A51" s="493"/>
      <c r="B51" s="493"/>
      <c r="C51" s="493"/>
      <c r="D51" s="493"/>
      <c r="E51" s="493"/>
      <c r="F51" s="493"/>
      <c r="G51" s="493"/>
      <c r="H51" s="493"/>
      <c r="I51" s="493"/>
      <c r="J51" s="493"/>
      <c r="K51" s="493"/>
    </row>
    <row r="52" ht="15.75" customHeight="1">
      <c r="A52" s="493"/>
      <c r="B52" s="493"/>
      <c r="C52" s="493"/>
      <c r="D52" s="493"/>
      <c r="E52" s="493"/>
      <c r="F52" s="493"/>
      <c r="G52" s="493"/>
      <c r="H52" s="493"/>
      <c r="I52" s="493"/>
      <c r="J52" s="493"/>
      <c r="K52" s="493"/>
    </row>
    <row r="53" ht="15.75" customHeight="1">
      <c r="A53" s="493"/>
      <c r="B53" s="493"/>
      <c r="C53" s="493"/>
      <c r="D53" s="493"/>
      <c r="E53" s="493"/>
      <c r="F53" s="493"/>
      <c r="G53" s="493"/>
      <c r="H53" s="493"/>
      <c r="I53" s="493"/>
      <c r="J53" s="493"/>
      <c r="K53" s="493"/>
    </row>
    <row r="54" ht="15.75" customHeight="1">
      <c r="A54" s="493"/>
      <c r="B54" s="493"/>
      <c r="C54" s="493"/>
      <c r="D54" s="493"/>
      <c r="E54" s="493"/>
      <c r="F54" s="493"/>
      <c r="G54" s="493"/>
      <c r="H54" s="493"/>
      <c r="I54" s="493"/>
      <c r="J54" s="493"/>
      <c r="K54" s="493"/>
    </row>
    <row r="55" ht="15.75" customHeight="1">
      <c r="A55" s="493"/>
      <c r="B55" s="493"/>
      <c r="C55" s="493"/>
      <c r="D55" s="493"/>
      <c r="E55" s="493"/>
      <c r="F55" s="493"/>
      <c r="G55" s="493"/>
      <c r="H55" s="493"/>
      <c r="I55" s="493"/>
      <c r="J55" s="493"/>
      <c r="K55" s="493"/>
    </row>
    <row r="56" ht="15.75" customHeight="1">
      <c r="A56" s="493"/>
      <c r="B56" s="493"/>
      <c r="C56" s="493"/>
      <c r="D56" s="493"/>
      <c r="E56" s="493"/>
      <c r="F56" s="493"/>
      <c r="G56" s="493"/>
      <c r="H56" s="493"/>
      <c r="I56" s="493"/>
      <c r="J56" s="493"/>
      <c r="K56" s="493"/>
    </row>
    <row r="57" ht="15.75" customHeight="1">
      <c r="A57" s="493"/>
      <c r="B57" s="493"/>
      <c r="C57" s="493"/>
      <c r="D57" s="493"/>
      <c r="E57" s="493"/>
      <c r="F57" s="493"/>
      <c r="G57" s="493"/>
      <c r="H57" s="493"/>
      <c r="I57" s="493"/>
      <c r="J57" s="493"/>
      <c r="K57" s="493"/>
    </row>
    <row r="58" ht="15.75" customHeight="1">
      <c r="A58" s="493"/>
      <c r="B58" s="493"/>
      <c r="C58" s="493"/>
      <c r="D58" s="493"/>
      <c r="E58" s="493"/>
      <c r="F58" s="493"/>
      <c r="G58" s="493"/>
      <c r="H58" s="493"/>
      <c r="I58" s="493"/>
      <c r="J58" s="493"/>
      <c r="K58" s="493"/>
    </row>
    <row r="59" ht="15.75" customHeight="1">
      <c r="A59" s="493"/>
      <c r="B59" s="493"/>
      <c r="C59" s="493"/>
      <c r="D59" s="493"/>
      <c r="E59" s="493"/>
      <c r="F59" s="493"/>
      <c r="G59" s="493"/>
      <c r="H59" s="493"/>
      <c r="I59" s="493"/>
      <c r="J59" s="493"/>
      <c r="K59" s="493"/>
    </row>
    <row r="60" ht="15.75" customHeight="1">
      <c r="A60" s="493"/>
      <c r="B60" s="493"/>
      <c r="C60" s="493"/>
      <c r="D60" s="493"/>
      <c r="E60" s="493"/>
      <c r="F60" s="493"/>
      <c r="G60" s="493"/>
      <c r="H60" s="493"/>
      <c r="I60" s="493"/>
      <c r="J60" s="493"/>
      <c r="K60" s="493"/>
    </row>
    <row r="61" ht="15.75" customHeight="1">
      <c r="A61" s="493"/>
      <c r="B61" s="493"/>
      <c r="C61" s="493"/>
      <c r="D61" s="493"/>
      <c r="E61" s="493"/>
      <c r="F61" s="493"/>
      <c r="G61" s="493"/>
      <c r="H61" s="493"/>
      <c r="I61" s="493"/>
      <c r="J61" s="493"/>
      <c r="K61" s="493"/>
    </row>
    <row r="62" ht="15.75" customHeight="1">
      <c r="A62" s="493"/>
      <c r="B62" s="493"/>
      <c r="C62" s="493"/>
      <c r="D62" s="493"/>
      <c r="E62" s="493"/>
      <c r="F62" s="493"/>
      <c r="G62" s="493"/>
      <c r="H62" s="493"/>
      <c r="I62" s="493"/>
      <c r="J62" s="493"/>
      <c r="K62" s="493"/>
    </row>
    <row r="63" ht="15.75" customHeight="1">
      <c r="A63" s="493"/>
      <c r="B63" s="493"/>
      <c r="C63" s="493"/>
      <c r="D63" s="493"/>
      <c r="E63" s="493"/>
      <c r="F63" s="493"/>
      <c r="G63" s="493"/>
      <c r="H63" s="493"/>
      <c r="I63" s="493"/>
      <c r="J63" s="493"/>
      <c r="K63" s="493"/>
    </row>
    <row r="64" ht="15.75" customHeight="1">
      <c r="A64" s="493"/>
      <c r="B64" s="493"/>
      <c r="C64" s="493"/>
      <c r="D64" s="493"/>
      <c r="E64" s="493"/>
      <c r="F64" s="493"/>
      <c r="G64" s="493"/>
      <c r="H64" s="493"/>
      <c r="I64" s="493"/>
      <c r="J64" s="493"/>
      <c r="K64" s="493"/>
    </row>
    <row r="65" ht="15.75" customHeight="1">
      <c r="A65" s="493"/>
      <c r="B65" s="493"/>
      <c r="C65" s="493"/>
      <c r="D65" s="493"/>
      <c r="E65" s="493"/>
      <c r="F65" s="493"/>
      <c r="G65" s="493"/>
      <c r="H65" s="493"/>
      <c r="I65" s="493"/>
      <c r="J65" s="493"/>
      <c r="K65" s="493"/>
    </row>
    <row r="66" ht="15.75" customHeight="1">
      <c r="A66" s="493"/>
      <c r="B66" s="493"/>
      <c r="C66" s="493"/>
      <c r="D66" s="493"/>
      <c r="E66" s="493"/>
      <c r="F66" s="493"/>
      <c r="G66" s="493"/>
      <c r="H66" s="493"/>
      <c r="I66" s="493"/>
      <c r="J66" s="493"/>
      <c r="K66" s="493"/>
    </row>
    <row r="67" ht="15.75" customHeight="1">
      <c r="A67" s="493"/>
      <c r="B67" s="493"/>
      <c r="C67" s="493"/>
      <c r="D67" s="493"/>
      <c r="E67" s="493"/>
      <c r="F67" s="493"/>
      <c r="G67" s="493"/>
      <c r="H67" s="493"/>
      <c r="I67" s="493"/>
      <c r="J67" s="493"/>
      <c r="K67" s="493"/>
    </row>
    <row r="68" ht="15.75" customHeight="1">
      <c r="A68" s="493"/>
      <c r="B68" s="493"/>
      <c r="C68" s="493"/>
      <c r="D68" s="493"/>
      <c r="E68" s="493"/>
      <c r="F68" s="493"/>
      <c r="G68" s="493"/>
      <c r="H68" s="493"/>
      <c r="I68" s="493"/>
      <c r="J68" s="493"/>
      <c r="K68" s="493"/>
    </row>
    <row r="69" ht="15.75" customHeight="1">
      <c r="A69" s="493"/>
      <c r="B69" s="493"/>
      <c r="C69" s="493"/>
      <c r="D69" s="493"/>
      <c r="E69" s="493"/>
      <c r="F69" s="493"/>
      <c r="G69" s="493"/>
      <c r="H69" s="493"/>
      <c r="I69" s="493"/>
      <c r="J69" s="493"/>
      <c r="K69" s="493"/>
    </row>
    <row r="70" ht="15.75" customHeight="1">
      <c r="A70" s="493"/>
      <c r="B70" s="493"/>
      <c r="C70" s="493"/>
      <c r="D70" s="493"/>
      <c r="E70" s="493"/>
      <c r="F70" s="493"/>
      <c r="G70" s="493"/>
      <c r="H70" s="493"/>
      <c r="I70" s="493"/>
      <c r="J70" s="493"/>
      <c r="K70" s="493"/>
    </row>
    <row r="71" ht="15.75" customHeight="1">
      <c r="A71" s="493"/>
      <c r="B71" s="493"/>
      <c r="C71" s="493"/>
      <c r="D71" s="493"/>
      <c r="E71" s="493"/>
      <c r="F71" s="493"/>
      <c r="G71" s="493"/>
      <c r="H71" s="493"/>
      <c r="I71" s="493"/>
      <c r="J71" s="493"/>
      <c r="K71" s="493"/>
    </row>
    <row r="72" ht="15.75" customHeight="1">
      <c r="A72" s="493"/>
      <c r="B72" s="493"/>
      <c r="C72" s="493"/>
      <c r="D72" s="493"/>
      <c r="E72" s="493"/>
      <c r="F72" s="493"/>
      <c r="G72" s="493"/>
      <c r="H72" s="493"/>
      <c r="I72" s="493"/>
      <c r="J72" s="493"/>
      <c r="K72" s="493"/>
    </row>
    <row r="73" ht="15.75" customHeight="1">
      <c r="A73" s="493"/>
      <c r="B73" s="493"/>
      <c r="C73" s="493"/>
      <c r="D73" s="493"/>
      <c r="E73" s="493"/>
      <c r="F73" s="493"/>
      <c r="G73" s="493"/>
      <c r="H73" s="493"/>
      <c r="I73" s="493"/>
      <c r="J73" s="493"/>
      <c r="K73" s="493"/>
    </row>
    <row r="74" ht="15.75" customHeight="1">
      <c r="A74" s="493"/>
      <c r="B74" s="493"/>
      <c r="C74" s="493"/>
      <c r="D74" s="493"/>
      <c r="E74" s="493"/>
      <c r="F74" s="493"/>
      <c r="G74" s="493"/>
      <c r="H74" s="493"/>
      <c r="I74" s="493"/>
      <c r="J74" s="493"/>
      <c r="K74" s="493"/>
    </row>
    <row r="75" ht="15.75" customHeight="1">
      <c r="A75" s="493"/>
      <c r="B75" s="493"/>
      <c r="C75" s="493"/>
      <c r="D75" s="493"/>
      <c r="E75" s="493"/>
      <c r="F75" s="493"/>
      <c r="G75" s="493"/>
      <c r="H75" s="493"/>
      <c r="I75" s="493"/>
      <c r="J75" s="493"/>
      <c r="K75" s="493"/>
    </row>
    <row r="76" ht="15.75" customHeight="1">
      <c r="A76" s="493"/>
      <c r="B76" s="493"/>
      <c r="C76" s="493"/>
      <c r="D76" s="493"/>
      <c r="E76" s="493"/>
      <c r="F76" s="493"/>
      <c r="G76" s="493"/>
      <c r="H76" s="493"/>
      <c r="I76" s="493"/>
      <c r="J76" s="493"/>
      <c r="K76" s="493"/>
    </row>
    <row r="77" ht="15.75" customHeight="1">
      <c r="A77" s="493"/>
      <c r="B77" s="493"/>
      <c r="C77" s="493"/>
      <c r="D77" s="493"/>
      <c r="E77" s="493"/>
      <c r="F77" s="493"/>
      <c r="G77" s="493"/>
      <c r="H77" s="493"/>
      <c r="I77" s="493"/>
      <c r="J77" s="493"/>
      <c r="K77" s="493"/>
    </row>
    <row r="78" ht="15.75" customHeight="1">
      <c r="A78" s="493"/>
      <c r="B78" s="493"/>
      <c r="C78" s="493"/>
      <c r="D78" s="493"/>
      <c r="E78" s="493"/>
      <c r="F78" s="493"/>
      <c r="G78" s="493"/>
      <c r="H78" s="493"/>
      <c r="I78" s="493"/>
      <c r="J78" s="493"/>
      <c r="K78" s="493"/>
    </row>
    <row r="79" ht="15.75" customHeight="1">
      <c r="A79" s="493"/>
      <c r="B79" s="493"/>
      <c r="C79" s="493"/>
      <c r="D79" s="493"/>
      <c r="E79" s="493"/>
      <c r="F79" s="493"/>
      <c r="G79" s="493"/>
      <c r="H79" s="493"/>
      <c r="I79" s="493"/>
      <c r="J79" s="493"/>
      <c r="K79" s="493"/>
    </row>
    <row r="80" ht="15.75" customHeight="1">
      <c r="A80" s="493"/>
      <c r="B80" s="493"/>
      <c r="C80" s="493"/>
      <c r="D80" s="493"/>
      <c r="E80" s="493"/>
      <c r="F80" s="493"/>
      <c r="G80" s="493"/>
      <c r="H80" s="493"/>
      <c r="I80" s="493"/>
      <c r="J80" s="493"/>
      <c r="K80" s="493"/>
    </row>
    <row r="81" ht="15.75" customHeight="1">
      <c r="A81" s="493"/>
      <c r="B81" s="493"/>
      <c r="C81" s="493"/>
      <c r="D81" s="493"/>
      <c r="E81" s="493"/>
      <c r="F81" s="493"/>
      <c r="G81" s="493"/>
      <c r="H81" s="493"/>
      <c r="I81" s="493"/>
      <c r="J81" s="493"/>
      <c r="K81" s="493"/>
    </row>
    <row r="82" ht="15.75" customHeight="1">
      <c r="A82" s="493"/>
      <c r="B82" s="493"/>
      <c r="C82" s="493"/>
      <c r="D82" s="493"/>
      <c r="E82" s="493"/>
      <c r="F82" s="493"/>
      <c r="G82" s="493"/>
      <c r="H82" s="493"/>
      <c r="I82" s="493"/>
      <c r="J82" s="493"/>
      <c r="K82" s="493"/>
    </row>
    <row r="83" ht="15.75" customHeight="1">
      <c r="A83" s="493"/>
      <c r="B83" s="493"/>
      <c r="C83" s="493"/>
      <c r="D83" s="493"/>
      <c r="E83" s="493"/>
      <c r="F83" s="493"/>
      <c r="G83" s="493"/>
      <c r="H83" s="493"/>
      <c r="I83" s="493"/>
      <c r="J83" s="493"/>
      <c r="K83" s="493"/>
    </row>
    <row r="84" ht="15.75" customHeight="1">
      <c r="A84" s="493"/>
      <c r="B84" s="493"/>
      <c r="C84" s="493"/>
      <c r="D84" s="493"/>
      <c r="E84" s="493"/>
      <c r="F84" s="493"/>
      <c r="G84" s="493"/>
      <c r="H84" s="493"/>
      <c r="I84" s="493"/>
      <c r="J84" s="493"/>
      <c r="K84" s="493"/>
    </row>
    <row r="85" ht="15.75" customHeight="1">
      <c r="A85" s="493"/>
      <c r="B85" s="493"/>
      <c r="C85" s="493"/>
      <c r="D85" s="493"/>
      <c r="E85" s="493"/>
      <c r="F85" s="493"/>
      <c r="G85" s="493"/>
      <c r="H85" s="493"/>
      <c r="I85" s="493"/>
      <c r="J85" s="493"/>
      <c r="K85" s="493"/>
    </row>
    <row r="86" ht="15.75" customHeight="1">
      <c r="A86" s="493"/>
      <c r="B86" s="493"/>
      <c r="C86" s="493"/>
      <c r="D86" s="493"/>
      <c r="E86" s="493"/>
      <c r="F86" s="493"/>
      <c r="G86" s="493"/>
      <c r="H86" s="493"/>
      <c r="I86" s="493"/>
      <c r="J86" s="493"/>
      <c r="K86" s="493"/>
    </row>
    <row r="87" ht="15.75" customHeight="1">
      <c r="A87" s="493"/>
      <c r="B87" s="493"/>
      <c r="C87" s="493"/>
      <c r="D87" s="493"/>
      <c r="E87" s="493"/>
      <c r="F87" s="493"/>
      <c r="G87" s="493"/>
      <c r="H87" s="493"/>
      <c r="I87" s="493"/>
      <c r="J87" s="493"/>
      <c r="K87" s="493"/>
    </row>
    <row r="88" ht="15.75" customHeight="1">
      <c r="A88" s="493"/>
      <c r="B88" s="493"/>
      <c r="C88" s="493"/>
      <c r="D88" s="493"/>
      <c r="E88" s="493"/>
      <c r="F88" s="493"/>
      <c r="G88" s="493"/>
      <c r="H88" s="493"/>
      <c r="I88" s="493"/>
      <c r="J88" s="493"/>
      <c r="K88" s="493"/>
    </row>
    <row r="89" ht="15.75" customHeight="1">
      <c r="A89" s="493"/>
      <c r="B89" s="493"/>
      <c r="C89" s="493"/>
      <c r="D89" s="493"/>
      <c r="E89" s="493"/>
      <c r="F89" s="493"/>
      <c r="G89" s="493"/>
      <c r="H89" s="493"/>
      <c r="I89" s="493"/>
      <c r="J89" s="493"/>
      <c r="K89" s="493"/>
    </row>
    <row r="90" ht="15.75" customHeight="1">
      <c r="A90" s="493"/>
      <c r="B90" s="493"/>
      <c r="C90" s="493"/>
      <c r="D90" s="493"/>
      <c r="E90" s="493"/>
      <c r="F90" s="493"/>
      <c r="G90" s="493"/>
      <c r="H90" s="493"/>
      <c r="I90" s="493"/>
      <c r="J90" s="493"/>
      <c r="K90" s="493"/>
    </row>
    <row r="91" ht="15.75" customHeight="1">
      <c r="A91" s="493"/>
      <c r="B91" s="493"/>
      <c r="C91" s="493"/>
      <c r="D91" s="493"/>
      <c r="E91" s="493"/>
      <c r="F91" s="493"/>
      <c r="G91" s="493"/>
      <c r="H91" s="493"/>
      <c r="I91" s="493"/>
      <c r="J91" s="493"/>
      <c r="K91" s="493"/>
    </row>
    <row r="92" ht="15.75" customHeight="1">
      <c r="A92" s="493"/>
      <c r="B92" s="493"/>
      <c r="C92" s="493"/>
      <c r="D92" s="493"/>
      <c r="E92" s="493"/>
      <c r="F92" s="493"/>
      <c r="G92" s="493"/>
      <c r="H92" s="493"/>
      <c r="I92" s="493"/>
      <c r="J92" s="493"/>
      <c r="K92" s="493"/>
    </row>
    <row r="93" ht="15.75" customHeight="1">
      <c r="A93" s="493"/>
      <c r="B93" s="493"/>
      <c r="C93" s="493"/>
      <c r="D93" s="493"/>
      <c r="E93" s="493"/>
      <c r="F93" s="493"/>
      <c r="G93" s="493"/>
      <c r="H93" s="493"/>
      <c r="I93" s="493"/>
      <c r="J93" s="493"/>
      <c r="K93" s="493"/>
    </row>
    <row r="94" ht="15.75" customHeight="1">
      <c r="A94" s="493"/>
      <c r="B94" s="493"/>
      <c r="C94" s="493"/>
      <c r="D94" s="493"/>
      <c r="E94" s="493"/>
      <c r="F94" s="493"/>
      <c r="G94" s="493"/>
      <c r="H94" s="493"/>
      <c r="I94" s="493"/>
      <c r="J94" s="493"/>
      <c r="K94" s="493"/>
    </row>
    <row r="95" ht="15.75" customHeight="1">
      <c r="A95" s="493"/>
      <c r="B95" s="493"/>
      <c r="C95" s="493"/>
      <c r="D95" s="493"/>
      <c r="E95" s="493"/>
      <c r="F95" s="493"/>
      <c r="G95" s="493"/>
      <c r="H95" s="493"/>
      <c r="I95" s="493"/>
      <c r="J95" s="493"/>
      <c r="K95" s="493"/>
    </row>
    <row r="96" ht="15.75" customHeight="1">
      <c r="A96" s="493"/>
      <c r="B96" s="493"/>
      <c r="C96" s="493"/>
      <c r="D96" s="493"/>
      <c r="E96" s="493"/>
      <c r="F96" s="493"/>
      <c r="G96" s="493"/>
      <c r="H96" s="493"/>
      <c r="I96" s="493"/>
      <c r="J96" s="493"/>
      <c r="K96" s="493"/>
    </row>
    <row r="97" ht="15.75" customHeight="1">
      <c r="A97" s="493"/>
      <c r="B97" s="493"/>
      <c r="C97" s="493"/>
      <c r="D97" s="493"/>
      <c r="E97" s="493"/>
      <c r="F97" s="493"/>
      <c r="G97" s="493"/>
      <c r="H97" s="493"/>
      <c r="I97" s="493"/>
      <c r="J97" s="493"/>
      <c r="K97" s="493"/>
    </row>
    <row r="98" ht="15.75" customHeight="1">
      <c r="A98" s="493"/>
      <c r="B98" s="493"/>
      <c r="C98" s="493"/>
      <c r="D98" s="493"/>
      <c r="E98" s="493"/>
      <c r="F98" s="493"/>
      <c r="G98" s="493"/>
      <c r="H98" s="493"/>
      <c r="I98" s="493"/>
      <c r="J98" s="493"/>
      <c r="K98" s="493"/>
    </row>
    <row r="99" ht="15.75" customHeight="1">
      <c r="A99" s="493"/>
      <c r="B99" s="493"/>
      <c r="C99" s="493"/>
      <c r="D99" s="493"/>
      <c r="E99" s="493"/>
      <c r="F99" s="493"/>
      <c r="G99" s="493"/>
      <c r="H99" s="493"/>
      <c r="I99" s="493"/>
      <c r="J99" s="493"/>
      <c r="K99" s="493"/>
    </row>
    <row r="100" ht="15.75" customHeight="1">
      <c r="A100" s="493"/>
      <c r="B100" s="493"/>
      <c r="C100" s="493"/>
      <c r="D100" s="493"/>
      <c r="E100" s="493"/>
      <c r="F100" s="493"/>
      <c r="G100" s="493"/>
      <c r="H100" s="493"/>
      <c r="I100" s="493"/>
      <c r="J100" s="493"/>
      <c r="K100" s="493"/>
    </row>
    <row r="101" ht="15.75" customHeight="1">
      <c r="A101" s="493"/>
      <c r="B101" s="493"/>
      <c r="C101" s="493"/>
      <c r="D101" s="493"/>
      <c r="E101" s="493"/>
      <c r="F101" s="493"/>
      <c r="G101" s="493"/>
      <c r="H101" s="493"/>
      <c r="I101" s="493"/>
      <c r="J101" s="493"/>
      <c r="K101" s="493"/>
    </row>
    <row r="102" ht="15.75" customHeight="1">
      <c r="A102" s="493"/>
      <c r="B102" s="493"/>
      <c r="C102" s="493"/>
      <c r="D102" s="493"/>
      <c r="E102" s="493"/>
      <c r="F102" s="493"/>
      <c r="G102" s="493"/>
      <c r="H102" s="493"/>
      <c r="I102" s="493"/>
      <c r="J102" s="493"/>
      <c r="K102" s="493"/>
    </row>
    <row r="103" ht="15.75" customHeight="1">
      <c r="A103" s="493"/>
      <c r="B103" s="493"/>
      <c r="C103" s="493"/>
      <c r="D103" s="493"/>
      <c r="E103" s="493"/>
      <c r="F103" s="493"/>
      <c r="G103" s="493"/>
      <c r="H103" s="493"/>
      <c r="I103" s="493"/>
      <c r="J103" s="493"/>
      <c r="K103" s="493"/>
    </row>
    <row r="104" ht="15.75" customHeight="1">
      <c r="A104" s="493"/>
      <c r="B104" s="493"/>
      <c r="C104" s="493"/>
      <c r="D104" s="493"/>
      <c r="E104" s="493"/>
      <c r="F104" s="493"/>
      <c r="G104" s="493"/>
      <c r="H104" s="493"/>
      <c r="I104" s="493"/>
      <c r="J104" s="493"/>
      <c r="K104" s="493"/>
    </row>
    <row r="105" ht="15.75" customHeight="1">
      <c r="A105" s="493"/>
      <c r="B105" s="493"/>
      <c r="C105" s="493"/>
      <c r="D105" s="493"/>
      <c r="E105" s="493"/>
      <c r="F105" s="493"/>
      <c r="G105" s="493"/>
      <c r="H105" s="493"/>
      <c r="I105" s="493"/>
      <c r="J105" s="493"/>
      <c r="K105" s="493"/>
    </row>
    <row r="106" ht="15.75" customHeight="1">
      <c r="A106" s="493"/>
      <c r="B106" s="493"/>
      <c r="C106" s="493"/>
      <c r="D106" s="493"/>
      <c r="E106" s="493"/>
      <c r="F106" s="493"/>
      <c r="G106" s="493"/>
      <c r="H106" s="493"/>
      <c r="I106" s="493"/>
      <c r="J106" s="493"/>
      <c r="K106" s="493"/>
    </row>
    <row r="107" ht="15.75" customHeight="1">
      <c r="A107" s="493"/>
      <c r="B107" s="493"/>
      <c r="C107" s="493"/>
      <c r="D107" s="493"/>
      <c r="E107" s="493"/>
      <c r="F107" s="493"/>
      <c r="G107" s="493"/>
      <c r="H107" s="493"/>
      <c r="I107" s="493"/>
      <c r="J107" s="493"/>
      <c r="K107" s="493"/>
    </row>
    <row r="108" ht="15.75" customHeight="1">
      <c r="A108" s="493"/>
      <c r="B108" s="493"/>
      <c r="C108" s="493"/>
      <c r="D108" s="493"/>
      <c r="E108" s="493"/>
      <c r="F108" s="493"/>
      <c r="G108" s="493"/>
      <c r="H108" s="493"/>
      <c r="I108" s="493"/>
      <c r="J108" s="493"/>
      <c r="K108" s="493"/>
    </row>
    <row r="109" ht="15.75" customHeight="1">
      <c r="A109" s="493"/>
      <c r="B109" s="493"/>
      <c r="C109" s="493"/>
      <c r="D109" s="493"/>
      <c r="E109" s="493"/>
      <c r="F109" s="493"/>
      <c r="G109" s="493"/>
      <c r="H109" s="493"/>
      <c r="I109" s="493"/>
      <c r="J109" s="493"/>
      <c r="K109" s="493"/>
    </row>
    <row r="110" ht="15.75" customHeight="1">
      <c r="A110" s="493"/>
      <c r="B110" s="493"/>
      <c r="C110" s="493"/>
      <c r="D110" s="493"/>
      <c r="E110" s="493"/>
      <c r="F110" s="493"/>
      <c r="G110" s="493"/>
      <c r="H110" s="493"/>
      <c r="I110" s="493"/>
      <c r="J110" s="493"/>
      <c r="K110" s="493"/>
    </row>
    <row r="111" ht="15.75" customHeight="1">
      <c r="A111" s="493"/>
      <c r="B111" s="493"/>
      <c r="C111" s="493"/>
      <c r="D111" s="493"/>
      <c r="E111" s="493"/>
      <c r="F111" s="493"/>
      <c r="G111" s="493"/>
      <c r="H111" s="493"/>
      <c r="I111" s="493"/>
      <c r="J111" s="493"/>
      <c r="K111" s="493"/>
    </row>
    <row r="112" ht="15.75" customHeight="1">
      <c r="A112" s="493"/>
      <c r="B112" s="493"/>
      <c r="C112" s="493"/>
      <c r="D112" s="493"/>
      <c r="E112" s="493"/>
      <c r="F112" s="493"/>
      <c r="G112" s="493"/>
      <c r="H112" s="493"/>
      <c r="I112" s="493"/>
      <c r="J112" s="493"/>
      <c r="K112" s="493"/>
    </row>
    <row r="113" ht="15.75" customHeight="1">
      <c r="A113" s="493"/>
      <c r="B113" s="493"/>
      <c r="C113" s="493"/>
      <c r="D113" s="493"/>
      <c r="E113" s="493"/>
      <c r="F113" s="493"/>
      <c r="G113" s="493"/>
      <c r="H113" s="493"/>
      <c r="I113" s="493"/>
      <c r="J113" s="493"/>
      <c r="K113" s="493"/>
    </row>
    <row r="114" ht="15.75" customHeight="1">
      <c r="A114" s="493"/>
      <c r="B114" s="493"/>
      <c r="C114" s="493"/>
      <c r="D114" s="493"/>
      <c r="E114" s="493"/>
      <c r="F114" s="493"/>
      <c r="G114" s="493"/>
      <c r="H114" s="493"/>
      <c r="I114" s="493"/>
      <c r="J114" s="493"/>
      <c r="K114" s="493"/>
    </row>
    <row r="115" ht="15.75" customHeight="1">
      <c r="A115" s="493"/>
      <c r="B115" s="493"/>
      <c r="C115" s="493"/>
      <c r="D115" s="493"/>
      <c r="E115" s="493"/>
      <c r="F115" s="493"/>
      <c r="G115" s="493"/>
      <c r="H115" s="493"/>
      <c r="I115" s="493"/>
      <c r="J115" s="493"/>
      <c r="K115" s="493"/>
    </row>
    <row r="116" ht="15.75" customHeight="1">
      <c r="A116" s="493"/>
      <c r="B116" s="493"/>
      <c r="C116" s="493"/>
      <c r="D116" s="493"/>
      <c r="E116" s="493"/>
      <c r="F116" s="493"/>
      <c r="G116" s="493"/>
      <c r="H116" s="493"/>
      <c r="I116" s="493"/>
      <c r="J116" s="493"/>
      <c r="K116" s="493"/>
    </row>
    <row r="117" ht="15.75" customHeight="1">
      <c r="A117" s="493"/>
      <c r="B117" s="493"/>
      <c r="C117" s="493"/>
      <c r="D117" s="493"/>
      <c r="E117" s="493"/>
      <c r="F117" s="493"/>
      <c r="G117" s="493"/>
      <c r="H117" s="493"/>
      <c r="I117" s="493"/>
      <c r="J117" s="493"/>
      <c r="K117" s="493"/>
    </row>
    <row r="118" ht="15.75" customHeight="1">
      <c r="A118" s="493"/>
      <c r="B118" s="493"/>
      <c r="C118" s="493"/>
      <c r="D118" s="493"/>
      <c r="E118" s="493"/>
      <c r="F118" s="493"/>
      <c r="G118" s="493"/>
      <c r="H118" s="493"/>
      <c r="I118" s="493"/>
      <c r="J118" s="493"/>
      <c r="K118" s="493"/>
    </row>
    <row r="119" ht="15.75" customHeight="1">
      <c r="A119" s="493"/>
      <c r="B119" s="493"/>
      <c r="C119" s="493"/>
      <c r="D119" s="493"/>
      <c r="E119" s="493"/>
      <c r="F119" s="493"/>
      <c r="G119" s="493"/>
      <c r="H119" s="493"/>
      <c r="I119" s="493"/>
      <c r="J119" s="493"/>
      <c r="K119" s="493"/>
    </row>
    <row r="120" ht="15.75" customHeight="1">
      <c r="A120" s="493"/>
      <c r="B120" s="493"/>
      <c r="C120" s="493"/>
      <c r="D120" s="493"/>
      <c r="E120" s="493"/>
      <c r="F120" s="493"/>
      <c r="G120" s="493"/>
      <c r="H120" s="493"/>
      <c r="I120" s="493"/>
      <c r="J120" s="493"/>
      <c r="K120" s="493"/>
    </row>
    <row r="121" ht="15.75" customHeight="1">
      <c r="A121" s="493"/>
      <c r="B121" s="493"/>
      <c r="C121" s="493"/>
      <c r="D121" s="493"/>
      <c r="E121" s="493"/>
      <c r="F121" s="493"/>
      <c r="G121" s="493"/>
      <c r="H121" s="493"/>
      <c r="I121" s="493"/>
      <c r="J121" s="493"/>
      <c r="K121" s="493"/>
    </row>
    <row r="122" ht="15.75" customHeight="1">
      <c r="A122" s="493"/>
      <c r="B122" s="493"/>
      <c r="C122" s="493"/>
      <c r="D122" s="493"/>
      <c r="E122" s="493"/>
      <c r="F122" s="493"/>
      <c r="G122" s="493"/>
      <c r="H122" s="493"/>
      <c r="I122" s="493"/>
      <c r="J122" s="493"/>
      <c r="K122" s="493"/>
    </row>
    <row r="123" ht="15.75" customHeight="1">
      <c r="A123" s="493"/>
      <c r="B123" s="493"/>
      <c r="C123" s="493"/>
      <c r="D123" s="493"/>
      <c r="E123" s="493"/>
      <c r="F123" s="493"/>
      <c r="G123" s="493"/>
      <c r="H123" s="493"/>
      <c r="I123" s="493"/>
      <c r="J123" s="493"/>
      <c r="K123" s="493"/>
    </row>
    <row r="124" ht="15.75" customHeight="1">
      <c r="A124" s="493"/>
      <c r="B124" s="493"/>
      <c r="C124" s="493"/>
      <c r="D124" s="493"/>
      <c r="E124" s="493"/>
      <c r="F124" s="493"/>
      <c r="G124" s="493"/>
      <c r="H124" s="493"/>
      <c r="I124" s="493"/>
      <c r="J124" s="493"/>
      <c r="K124" s="493"/>
    </row>
    <row r="125" ht="15.75" customHeight="1">
      <c r="A125" s="493"/>
      <c r="B125" s="493"/>
      <c r="C125" s="493"/>
      <c r="D125" s="493"/>
      <c r="E125" s="493"/>
      <c r="F125" s="493"/>
      <c r="G125" s="493"/>
      <c r="H125" s="493"/>
      <c r="I125" s="493"/>
      <c r="J125" s="493"/>
      <c r="K125" s="493"/>
    </row>
    <row r="126" ht="15.75" customHeight="1">
      <c r="A126" s="493"/>
      <c r="B126" s="493"/>
      <c r="C126" s="493"/>
      <c r="D126" s="493"/>
      <c r="E126" s="493"/>
      <c r="F126" s="493"/>
      <c r="G126" s="493"/>
      <c r="H126" s="493"/>
      <c r="I126" s="493"/>
      <c r="J126" s="493"/>
      <c r="K126" s="493"/>
    </row>
    <row r="127" ht="15.75" customHeight="1">
      <c r="A127" s="493"/>
      <c r="B127" s="493"/>
      <c r="C127" s="493"/>
      <c r="D127" s="493"/>
      <c r="E127" s="493"/>
      <c r="F127" s="493"/>
      <c r="G127" s="493"/>
      <c r="H127" s="493"/>
      <c r="I127" s="493"/>
      <c r="J127" s="493"/>
      <c r="K127" s="493"/>
    </row>
    <row r="128" ht="15.75" customHeight="1">
      <c r="A128" s="493"/>
      <c r="B128" s="493"/>
      <c r="C128" s="493"/>
      <c r="D128" s="493"/>
      <c r="E128" s="493"/>
      <c r="F128" s="493"/>
      <c r="G128" s="493"/>
      <c r="H128" s="493"/>
      <c r="I128" s="493"/>
      <c r="J128" s="493"/>
      <c r="K128" s="493"/>
    </row>
    <row r="129" ht="15.75" customHeight="1">
      <c r="A129" s="493"/>
      <c r="B129" s="493"/>
      <c r="C129" s="493"/>
      <c r="D129" s="493"/>
      <c r="E129" s="493"/>
      <c r="F129" s="493"/>
      <c r="G129" s="493"/>
      <c r="H129" s="493"/>
      <c r="I129" s="493"/>
      <c r="J129" s="493"/>
      <c r="K129" s="493"/>
    </row>
    <row r="130" ht="15.75" customHeight="1">
      <c r="A130" s="493"/>
      <c r="B130" s="493"/>
      <c r="C130" s="493"/>
      <c r="D130" s="493"/>
      <c r="E130" s="493"/>
      <c r="F130" s="493"/>
      <c r="G130" s="493"/>
      <c r="H130" s="493"/>
      <c r="I130" s="493"/>
      <c r="J130" s="493"/>
      <c r="K130" s="493"/>
    </row>
    <row r="131" ht="15.75" customHeight="1">
      <c r="A131" s="493"/>
      <c r="B131" s="493"/>
      <c r="C131" s="493"/>
      <c r="D131" s="493"/>
      <c r="E131" s="493"/>
      <c r="F131" s="493"/>
      <c r="G131" s="493"/>
      <c r="H131" s="493"/>
      <c r="I131" s="493"/>
      <c r="J131" s="493"/>
      <c r="K131" s="493"/>
    </row>
    <row r="132" ht="15.75" customHeight="1">
      <c r="A132" s="493"/>
      <c r="B132" s="493"/>
      <c r="C132" s="493"/>
      <c r="D132" s="493"/>
      <c r="E132" s="493"/>
      <c r="F132" s="493"/>
      <c r="G132" s="493"/>
      <c r="H132" s="493"/>
      <c r="I132" s="493"/>
      <c r="J132" s="493"/>
      <c r="K132" s="493"/>
    </row>
    <row r="133" ht="15.75" customHeight="1">
      <c r="A133" s="493"/>
      <c r="B133" s="493"/>
      <c r="C133" s="493"/>
      <c r="D133" s="493"/>
      <c r="E133" s="493"/>
      <c r="F133" s="493"/>
      <c r="G133" s="493"/>
      <c r="H133" s="493"/>
      <c r="I133" s="493"/>
      <c r="J133" s="493"/>
      <c r="K133" s="493"/>
    </row>
    <row r="134" ht="15.75" customHeight="1">
      <c r="A134" s="493"/>
      <c r="B134" s="493"/>
      <c r="C134" s="493"/>
      <c r="D134" s="493"/>
      <c r="E134" s="493"/>
      <c r="F134" s="493"/>
      <c r="G134" s="493"/>
      <c r="H134" s="493"/>
      <c r="I134" s="493"/>
      <c r="J134" s="493"/>
      <c r="K134" s="493"/>
    </row>
    <row r="135" ht="15.75" customHeight="1">
      <c r="A135" s="493"/>
      <c r="B135" s="493"/>
      <c r="C135" s="493"/>
      <c r="D135" s="493"/>
      <c r="E135" s="493"/>
      <c r="F135" s="493"/>
      <c r="G135" s="493"/>
      <c r="H135" s="493"/>
      <c r="I135" s="493"/>
      <c r="J135" s="493"/>
      <c r="K135" s="493"/>
    </row>
    <row r="136" ht="15.75" customHeight="1">
      <c r="A136" s="493"/>
      <c r="B136" s="493"/>
      <c r="C136" s="493"/>
      <c r="D136" s="493"/>
      <c r="E136" s="493"/>
      <c r="F136" s="493"/>
      <c r="G136" s="493"/>
      <c r="H136" s="493"/>
      <c r="I136" s="493"/>
      <c r="J136" s="493"/>
      <c r="K136" s="493"/>
    </row>
    <row r="137" ht="15.75" customHeight="1">
      <c r="A137" s="493"/>
      <c r="B137" s="493"/>
      <c r="C137" s="493"/>
      <c r="D137" s="493"/>
      <c r="E137" s="493"/>
      <c r="F137" s="493"/>
      <c r="G137" s="493"/>
      <c r="H137" s="493"/>
      <c r="I137" s="493"/>
      <c r="J137" s="493"/>
      <c r="K137" s="493"/>
    </row>
    <row r="138" ht="15.75" customHeight="1">
      <c r="A138" s="493"/>
      <c r="B138" s="493"/>
      <c r="C138" s="493"/>
      <c r="D138" s="493"/>
      <c r="E138" s="493"/>
      <c r="F138" s="493"/>
      <c r="G138" s="493"/>
      <c r="H138" s="493"/>
      <c r="I138" s="493"/>
      <c r="J138" s="493"/>
      <c r="K138" s="493"/>
    </row>
    <row r="139" ht="15.75" customHeight="1">
      <c r="A139" s="493"/>
      <c r="B139" s="493"/>
      <c r="C139" s="493"/>
      <c r="D139" s="493"/>
      <c r="E139" s="493"/>
      <c r="F139" s="493"/>
      <c r="G139" s="493"/>
      <c r="H139" s="493"/>
      <c r="I139" s="493"/>
      <c r="J139" s="493"/>
      <c r="K139" s="493"/>
    </row>
    <row r="140" ht="15.75" customHeight="1">
      <c r="A140" s="493"/>
      <c r="B140" s="493"/>
      <c r="C140" s="493"/>
      <c r="D140" s="493"/>
      <c r="E140" s="493"/>
      <c r="F140" s="493"/>
      <c r="G140" s="493"/>
      <c r="H140" s="493"/>
      <c r="I140" s="493"/>
      <c r="J140" s="493"/>
      <c r="K140" s="493"/>
    </row>
    <row r="141" ht="15.75" customHeight="1">
      <c r="A141" s="493"/>
      <c r="B141" s="493"/>
      <c r="C141" s="493"/>
      <c r="D141" s="493"/>
      <c r="E141" s="493"/>
      <c r="F141" s="493"/>
      <c r="G141" s="493"/>
      <c r="H141" s="493"/>
      <c r="I141" s="493"/>
      <c r="J141" s="493"/>
      <c r="K141" s="493"/>
    </row>
    <row r="142" ht="15.75" customHeight="1">
      <c r="A142" s="493"/>
      <c r="B142" s="493"/>
      <c r="C142" s="493"/>
      <c r="D142" s="493"/>
      <c r="E142" s="493"/>
      <c r="F142" s="493"/>
      <c r="G142" s="493"/>
      <c r="H142" s="493"/>
      <c r="I142" s="493"/>
      <c r="J142" s="493"/>
      <c r="K142" s="493"/>
    </row>
    <row r="143" ht="15.75" customHeight="1">
      <c r="A143" s="493"/>
      <c r="B143" s="493"/>
      <c r="C143" s="493"/>
      <c r="D143" s="493"/>
      <c r="E143" s="493"/>
      <c r="F143" s="493"/>
      <c r="G143" s="493"/>
      <c r="H143" s="493"/>
      <c r="I143" s="493"/>
      <c r="J143" s="493"/>
      <c r="K143" s="493"/>
    </row>
    <row r="144" ht="15.75" customHeight="1">
      <c r="A144" s="493"/>
      <c r="B144" s="493"/>
      <c r="C144" s="493"/>
      <c r="D144" s="493"/>
      <c r="E144" s="493"/>
      <c r="F144" s="493"/>
      <c r="G144" s="493"/>
      <c r="H144" s="493"/>
      <c r="I144" s="493"/>
      <c r="J144" s="493"/>
      <c r="K144" s="493"/>
    </row>
    <row r="145" ht="15.75" customHeight="1">
      <c r="A145" s="493"/>
      <c r="B145" s="493"/>
      <c r="C145" s="493"/>
      <c r="D145" s="493"/>
      <c r="E145" s="493"/>
      <c r="F145" s="493"/>
      <c r="G145" s="493"/>
      <c r="H145" s="493"/>
      <c r="I145" s="493"/>
      <c r="J145" s="493"/>
      <c r="K145" s="493"/>
    </row>
    <row r="146" ht="15.75" customHeight="1">
      <c r="A146" s="493"/>
      <c r="B146" s="493"/>
      <c r="C146" s="493"/>
      <c r="D146" s="493"/>
      <c r="E146" s="493"/>
      <c r="F146" s="493"/>
      <c r="G146" s="493"/>
      <c r="H146" s="493"/>
      <c r="I146" s="493"/>
      <c r="J146" s="493"/>
      <c r="K146" s="493"/>
    </row>
    <row r="147" ht="15.75" customHeight="1">
      <c r="A147" s="493"/>
      <c r="B147" s="493"/>
      <c r="C147" s="493"/>
      <c r="D147" s="493"/>
      <c r="E147" s="493"/>
      <c r="F147" s="493"/>
      <c r="G147" s="493"/>
      <c r="H147" s="493"/>
      <c r="I147" s="493"/>
      <c r="J147" s="493"/>
      <c r="K147" s="493"/>
    </row>
    <row r="148" ht="15.75" customHeight="1">
      <c r="A148" s="493"/>
      <c r="B148" s="493"/>
      <c r="C148" s="493"/>
      <c r="D148" s="493"/>
      <c r="E148" s="493"/>
      <c r="F148" s="493"/>
      <c r="G148" s="493"/>
      <c r="H148" s="493"/>
      <c r="I148" s="493"/>
      <c r="J148" s="493"/>
      <c r="K148" s="493"/>
    </row>
    <row r="149" ht="15.75" customHeight="1">
      <c r="A149" s="493"/>
      <c r="B149" s="493"/>
      <c r="C149" s="493"/>
      <c r="D149" s="493"/>
      <c r="E149" s="493"/>
      <c r="F149" s="493"/>
      <c r="G149" s="493"/>
      <c r="H149" s="493"/>
      <c r="I149" s="493"/>
      <c r="J149" s="493"/>
      <c r="K149" s="493"/>
    </row>
    <row r="150" ht="15.75" customHeight="1">
      <c r="A150" s="493"/>
      <c r="B150" s="493"/>
      <c r="C150" s="493"/>
      <c r="D150" s="493"/>
      <c r="E150" s="493"/>
      <c r="F150" s="493"/>
      <c r="G150" s="493"/>
      <c r="H150" s="493"/>
      <c r="I150" s="493"/>
      <c r="J150" s="493"/>
      <c r="K150" s="493"/>
    </row>
    <row r="151" ht="15.75" customHeight="1">
      <c r="A151" s="493"/>
      <c r="B151" s="493"/>
      <c r="C151" s="493"/>
      <c r="D151" s="493"/>
      <c r="E151" s="493"/>
      <c r="F151" s="493"/>
      <c r="G151" s="493"/>
      <c r="H151" s="493"/>
      <c r="I151" s="493"/>
      <c r="J151" s="493"/>
      <c r="K151" s="493"/>
    </row>
    <row r="152" ht="15.75" customHeight="1">
      <c r="A152" s="493"/>
      <c r="B152" s="493"/>
      <c r="C152" s="493"/>
      <c r="D152" s="493"/>
      <c r="E152" s="493"/>
      <c r="F152" s="493"/>
      <c r="G152" s="493"/>
      <c r="H152" s="493"/>
      <c r="I152" s="493"/>
      <c r="J152" s="493"/>
      <c r="K152" s="493"/>
    </row>
    <row r="153" ht="15.75" customHeight="1">
      <c r="A153" s="493"/>
      <c r="B153" s="493"/>
      <c r="C153" s="493"/>
      <c r="D153" s="493"/>
      <c r="E153" s="493"/>
      <c r="F153" s="493"/>
      <c r="G153" s="493"/>
      <c r="H153" s="493"/>
      <c r="I153" s="493"/>
      <c r="J153" s="493"/>
      <c r="K153" s="493"/>
    </row>
    <row r="154" ht="15.75" customHeight="1">
      <c r="A154" s="493"/>
      <c r="B154" s="493"/>
      <c r="C154" s="493"/>
      <c r="D154" s="493"/>
      <c r="E154" s="493"/>
      <c r="F154" s="493"/>
      <c r="G154" s="493"/>
      <c r="H154" s="493"/>
      <c r="I154" s="493"/>
      <c r="J154" s="493"/>
      <c r="K154" s="493"/>
    </row>
    <row r="155" ht="15.75" customHeight="1">
      <c r="A155" s="493"/>
      <c r="B155" s="493"/>
      <c r="C155" s="493"/>
      <c r="D155" s="493"/>
      <c r="E155" s="493"/>
      <c r="F155" s="493"/>
      <c r="G155" s="493"/>
      <c r="H155" s="493"/>
      <c r="I155" s="493"/>
      <c r="J155" s="493"/>
      <c r="K155" s="493"/>
    </row>
    <row r="156" ht="15.75" customHeight="1">
      <c r="A156" s="493"/>
      <c r="B156" s="493"/>
      <c r="C156" s="493"/>
      <c r="D156" s="493"/>
      <c r="E156" s="493"/>
      <c r="F156" s="493"/>
      <c r="G156" s="493"/>
      <c r="H156" s="493"/>
      <c r="I156" s="493"/>
      <c r="J156" s="493"/>
      <c r="K156" s="493"/>
    </row>
    <row r="157" ht="15.75" customHeight="1">
      <c r="A157" s="493"/>
      <c r="B157" s="493"/>
      <c r="C157" s="493"/>
      <c r="D157" s="493"/>
      <c r="E157" s="493"/>
      <c r="F157" s="493"/>
      <c r="G157" s="493"/>
      <c r="H157" s="493"/>
      <c r="I157" s="493"/>
      <c r="J157" s="493"/>
      <c r="K157" s="493"/>
    </row>
    <row r="158" ht="15.75" customHeight="1">
      <c r="A158" s="493"/>
      <c r="B158" s="493"/>
      <c r="C158" s="493"/>
      <c r="D158" s="493"/>
      <c r="E158" s="493"/>
      <c r="F158" s="493"/>
      <c r="G158" s="493"/>
      <c r="H158" s="493"/>
      <c r="I158" s="493"/>
      <c r="J158" s="493"/>
      <c r="K158" s="493"/>
    </row>
    <row r="159" ht="15.75" customHeight="1">
      <c r="A159" s="493"/>
      <c r="B159" s="493"/>
      <c r="C159" s="493"/>
      <c r="D159" s="493"/>
      <c r="E159" s="493"/>
      <c r="F159" s="493"/>
      <c r="G159" s="493"/>
      <c r="H159" s="493"/>
      <c r="I159" s="493"/>
      <c r="J159" s="493"/>
      <c r="K159" s="493"/>
    </row>
    <row r="160" ht="15.75" customHeight="1">
      <c r="A160" s="493"/>
      <c r="B160" s="493"/>
      <c r="C160" s="493"/>
      <c r="D160" s="493"/>
      <c r="E160" s="493"/>
      <c r="F160" s="493"/>
      <c r="G160" s="493"/>
      <c r="H160" s="493"/>
      <c r="I160" s="493"/>
      <c r="J160" s="493"/>
      <c r="K160" s="493"/>
    </row>
    <row r="161" ht="15.75" customHeight="1">
      <c r="A161" s="493"/>
      <c r="B161" s="493"/>
      <c r="C161" s="493"/>
      <c r="D161" s="493"/>
      <c r="E161" s="493"/>
      <c r="F161" s="493"/>
      <c r="G161" s="493"/>
      <c r="H161" s="493"/>
      <c r="I161" s="493"/>
      <c r="J161" s="493"/>
      <c r="K161" s="493"/>
    </row>
    <row r="162" ht="15.75" customHeight="1">
      <c r="A162" s="493"/>
      <c r="B162" s="493"/>
      <c r="C162" s="493"/>
      <c r="D162" s="493"/>
      <c r="E162" s="493"/>
      <c r="F162" s="493"/>
      <c r="G162" s="493"/>
      <c r="H162" s="493"/>
      <c r="I162" s="493"/>
      <c r="J162" s="493"/>
      <c r="K162" s="493"/>
    </row>
    <row r="163" ht="15.75" customHeight="1">
      <c r="A163" s="493"/>
      <c r="B163" s="493"/>
      <c r="C163" s="493"/>
      <c r="D163" s="493"/>
      <c r="E163" s="493"/>
      <c r="F163" s="493"/>
      <c r="G163" s="493"/>
      <c r="H163" s="493"/>
      <c r="I163" s="493"/>
      <c r="J163" s="493"/>
      <c r="K163" s="493"/>
    </row>
    <row r="164" ht="15.75" customHeight="1">
      <c r="A164" s="493"/>
      <c r="B164" s="493"/>
      <c r="C164" s="493"/>
      <c r="D164" s="493"/>
      <c r="E164" s="493"/>
      <c r="F164" s="493"/>
      <c r="G164" s="493"/>
      <c r="H164" s="493"/>
      <c r="I164" s="493"/>
      <c r="J164" s="493"/>
      <c r="K164" s="493"/>
    </row>
    <row r="165" ht="15.75" customHeight="1">
      <c r="A165" s="493"/>
      <c r="B165" s="493"/>
      <c r="C165" s="493"/>
      <c r="D165" s="493"/>
      <c r="E165" s="493"/>
      <c r="F165" s="493"/>
      <c r="G165" s="493"/>
      <c r="H165" s="493"/>
      <c r="I165" s="493"/>
      <c r="J165" s="493"/>
      <c r="K165" s="493"/>
    </row>
    <row r="166" ht="15.75" customHeight="1">
      <c r="A166" s="493"/>
      <c r="B166" s="493"/>
      <c r="C166" s="493"/>
      <c r="D166" s="493"/>
      <c r="E166" s="493"/>
      <c r="F166" s="493"/>
      <c r="G166" s="493"/>
      <c r="H166" s="493"/>
      <c r="I166" s="493"/>
      <c r="J166" s="493"/>
      <c r="K166" s="493"/>
    </row>
    <row r="167" ht="15.75" customHeight="1">
      <c r="A167" s="493"/>
      <c r="B167" s="493"/>
      <c r="C167" s="493"/>
      <c r="D167" s="493"/>
      <c r="E167" s="493"/>
      <c r="F167" s="493"/>
      <c r="G167" s="493"/>
      <c r="H167" s="493"/>
      <c r="I167" s="493"/>
      <c r="J167" s="493"/>
      <c r="K167" s="493"/>
    </row>
    <row r="168" ht="15.75" customHeight="1">
      <c r="A168" s="493"/>
      <c r="B168" s="493"/>
      <c r="C168" s="493"/>
      <c r="D168" s="493"/>
      <c r="E168" s="493"/>
      <c r="F168" s="493"/>
      <c r="G168" s="493"/>
      <c r="H168" s="493"/>
      <c r="I168" s="493"/>
      <c r="J168" s="493"/>
      <c r="K168" s="493"/>
    </row>
  </sheetData>
  <dataValidations count="4" disablePrompts="0">
    <dataValidation sqref="G10:G15" type="list" allowBlank="1" errorStyle="stop" imeMode="noControl" operator="between" showDropDown="0" showErrorMessage="0" showInputMessage="0">
      <formula1>'Списки'!$G$2:$G$4</formula1>
    </dataValidation>
    <dataValidation sqref="R1 U1 X1" type="list" allowBlank="1" errorStyle="stop" imeMode="noControl" operator="between" showDropDown="0" showErrorMessage="0" showInputMessage="0">
      <formula1>'Списки'!$O:$O</formula1>
    </dataValidation>
    <dataValidation sqref="H10:H15" type="list" allowBlank="1" errorStyle="stop" imeMode="noControl" operator="between" showDropDown="0" showErrorMessage="0" showInputMessage="0">
      <formula1>'Списки'!$E$2:$E$1002</formula1>
    </dataValidation>
    <dataValidation sqref="K10:K15" type="list" allowBlank="1" errorStyle="stop" imeMode="noControl" operator="between" showDropDown="0" showErrorMessage="0" showInputMessage="0">
      <formula1>'Списки'!$A$2:$A$1002</formula1>
    </dataValidation>
  </dataValidations>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tableParts count="1">
    <tablePart r:id="rId1"/>
  </tableParts>
  <extLst>
    <ext xmlns:x14="http://schemas.microsoft.com/office/spreadsheetml/2009/9/main" uri="{78C0D931-6437-407d-A8EE-F0AAD7539E65}">
      <x14:conditionalFormattings>
        <x14:conditionalFormatting xmlns:xm="http://schemas.microsoft.com/office/excel/2006/main">
          <x14:cfRule type="containsText" priority="13" operator="containsText" text="ответ субподрядчика" id="{00130049-0020-4966-AF83-000700EA0025}">
            <xm:f>NOT(ISERROR(SEARCH(("ответ субподрядчика"),(M1))))</xm:f>
            <x14:dxf>
              <font/>
              <fill>
                <patternFill patternType="solid">
                  <fgColor rgb="FFB4A7D6"/>
                  <bgColor rgb="FFB4A7D6"/>
                </patternFill>
              </fill>
              <border>
                <left style="none"/>
                <right style="none"/>
                <top style="none"/>
                <bottom style="none"/>
                <diagonal style="none"/>
              </border>
            </x14:dxf>
          </x14:cfRule>
          <xm:sqref>M1:N1 R1 U1:X1</xm:sqref>
        </x14:conditionalFormatting>
        <x14:conditionalFormatting xmlns:xm="http://schemas.microsoft.com/office/excel/2006/main">
          <x14:cfRule type="cellIs" priority="12" operator="equal" id="{00070095-00B2-4D8C-8C3D-006D002E00A4}">
            <xm:f>1</xm:f>
            <x14:dxf>
              <font>
                <color indexed="65"/>
              </font>
              <fill>
                <patternFill patternType="solid">
                  <fgColor rgb="FF434343"/>
                  <bgColor rgb="FF434343"/>
                </patternFill>
              </fill>
              <border>
                <left style="none"/>
                <right style="none"/>
                <top style="none"/>
                <bottom style="none"/>
                <diagonal style="none"/>
              </border>
            </x14:dxf>
          </x14:cfRule>
          <xm:sqref>G10:G15</xm:sqref>
        </x14:conditionalFormatting>
        <x14:conditionalFormatting xmlns:xm="http://schemas.microsoft.com/office/excel/2006/main">
          <x14:cfRule type="cellIs" priority="11" operator="equal" id="{00440047-00BF-4C95-B108-0079003200C2}">
            <xm:f>0.5</xm:f>
            <x14:dxf>
              <font>
                <color indexed="65"/>
              </font>
              <fill>
                <patternFill patternType="solid">
                  <fgColor rgb="FF999999"/>
                  <bgColor rgb="FF999999"/>
                </patternFill>
              </fill>
              <border>
                <left style="none"/>
                <right style="none"/>
                <top style="none"/>
                <bottom style="none"/>
                <diagonal style="none"/>
              </border>
            </x14:dxf>
          </x14:cfRule>
          <xm:sqref>G10:G15</xm:sqref>
        </x14:conditionalFormatting>
        <x14:conditionalFormatting xmlns:xm="http://schemas.microsoft.com/office/excel/2006/main">
          <x14:cfRule type="cellIs" priority="10" operator="equal" id="{002000E8-00BE-44FB-BC4A-00EE0021008F}">
            <xm:f>0.2</xm:f>
            <x14:dxf>
              <font/>
              <fill>
                <patternFill patternType="solid">
                  <fgColor rgb="FFCCCCCC"/>
                  <bgColor rgb="FFCCCCCC"/>
                </patternFill>
              </fill>
              <border>
                <left style="none"/>
                <right style="none"/>
                <top style="none"/>
                <bottom style="none"/>
                <diagonal style="none"/>
              </border>
            </x14:dxf>
          </x14:cfRule>
          <xm:sqref>G10:G15</xm:sqref>
        </x14:conditionalFormatting>
        <x14:conditionalFormatting xmlns:xm="http://schemas.microsoft.com/office/excel/2006/main">
          <x14:cfRule type="containsText" priority="9" operator="containsText" text="ПД" id="{00B50022-0084-4210-B480-003B00F000A8}">
            <xm:f>NOT(ISERROR(SEARCH(("ПД"),(K3))))</xm:f>
            <x14:dxf>
              <font/>
              <fill>
                <patternFill patternType="solid">
                  <fgColor rgb="FFF9CB9C"/>
                  <bgColor rgb="FFF9CB9C"/>
                </patternFill>
              </fill>
              <border>
                <left style="none"/>
                <right style="none"/>
                <top style="none"/>
                <bottom style="none"/>
                <diagonal style="none"/>
              </border>
            </x14:dxf>
          </x14:cfRule>
          <xm:sqref>K3 K5:K15</xm:sqref>
        </x14:conditionalFormatting>
        <x14:conditionalFormatting xmlns:xm="http://schemas.microsoft.com/office/excel/2006/main">
          <x14:cfRule type="containsText" priority="8" operator="containsText" text="отменено" id="{00040046-0017-4642-9DAE-0082008F00B2}">
            <xm:f>NOT(ISERROR(SEARCH(("отменено"),(K3))))</xm:f>
            <x14:dxf>
              <font/>
              <fill>
                <patternFill patternType="solid">
                  <fgColor rgb="FFD9EAD3"/>
                  <bgColor rgb="FFD9EAD3"/>
                </patternFill>
              </fill>
              <border>
                <left style="none"/>
                <right style="none"/>
                <top style="none"/>
                <bottom style="none"/>
                <diagonal style="none"/>
              </border>
            </x14:dxf>
          </x14:cfRule>
          <xm:sqref>K3 K5:K15</xm:sqref>
        </x14:conditionalFormatting>
        <x14:conditionalFormatting xmlns:xm="http://schemas.microsoft.com/office/excel/2006/main">
          <x14:cfRule type="cellIs" priority="7" operator="equal" id="{000E0023-006A-457F-88F6-002200C00049}">
            <xm:f>"5 - Несоответствие решений ПД и РД"</xm:f>
            <x14:dxf>
              <font/>
              <fill>
                <patternFill patternType="solid">
                  <fgColor rgb="FFE69138"/>
                  <bgColor rgb="FFE69138"/>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6" operator="equal" id="{007800A6-00C4-42CF-9457-00DB0011008B}">
            <xm:f>"4 - Несоответствие типовым решениям"</xm:f>
            <x14:dxf>
              <font/>
              <fill>
                <patternFill patternType="solid">
                  <fgColor rgb="FFF6B26B"/>
                  <bgColor rgb="FFF6B26B"/>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5" operator="equal" id="{00170079-00A8-4565-8CDC-008600E100B4}">
            <xm:f>"3 - Повторяющиеся замечания МФР"</xm:f>
            <x14:dxf>
              <font/>
              <fill>
                <patternFill patternType="solid">
                  <fgColor rgb="FFBF9000"/>
                  <bgColor rgb="FFBF9000"/>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4" operator="equal" id="{005D007E-009D-4513-869C-005600FC0038}">
            <xm:f>"2 - Несоотвествие смежным разделам"</xm:f>
            <x14:dxf>
              <font/>
              <fill>
                <patternFill patternType="solid">
                  <fgColor rgb="FFFFD966"/>
                  <bgColor rgb="FFFFD966"/>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ellIs" priority="3" operator="equal" id="{009600EA-005E-430B-BD2F-003B00A1005D}">
            <xm:f>"1 - Ошибка проектировщика"</xm:f>
            <x14:dxf>
              <font/>
              <fill>
                <patternFill patternType="solid">
                  <fgColor rgb="FFFFF2CC"/>
                  <bgColor rgb="FFFFF2CC"/>
                </patternFill>
              </fill>
              <border>
                <left style="none"/>
                <right style="none"/>
                <top style="none"/>
                <bottom style="none"/>
                <diagonal style="none"/>
              </border>
            </x14:dxf>
          </x14:cfRule>
          <xm:sqref>G1:H1 H3:X3 H5:H15 A9:G9</xm:sqref>
        </x14:conditionalFormatting>
        <x14:conditionalFormatting xmlns:xm="http://schemas.microsoft.com/office/excel/2006/main">
          <x14:cfRule type="containsText" priority="2" operator="containsText" text="повторно" id="{003D00B7-00C2-4489-A7E9-001C00C50070}">
            <xm:f>NOT(ISERROR(SEARCH(("повторно"),(K3))))</xm:f>
            <x14:dxf>
              <font/>
              <fill>
                <patternFill patternType="solid">
                  <fgColor rgb="FFEA9999"/>
                  <bgColor rgb="FFEA9999"/>
                </patternFill>
              </fill>
              <border>
                <left style="none"/>
                <right style="none"/>
                <top style="none"/>
                <bottom style="none"/>
                <diagonal style="none"/>
              </border>
            </x14:dxf>
          </x14:cfRule>
          <xm:sqref>K3 K5:K15</xm:sqref>
        </x14:conditionalFormatting>
        <x14:conditionalFormatting xmlns:xm="http://schemas.microsoft.com/office/excel/2006/main">
          <x14:cfRule type="containsText" priority="1" operator="containsText" text="снято" id="{001E001F-007B-40E6-80A3-0002003E00A3}">
            <xm:f>NOT(ISERROR(SEARCH(("снято"),(K3))))</xm:f>
            <x14:dxf>
              <font/>
              <fill>
                <patternFill patternType="solid">
                  <fgColor rgb="FF93C47D"/>
                  <bgColor rgb="FF93C47D"/>
                </patternFill>
              </fill>
              <border>
                <left style="none"/>
                <right style="none"/>
                <top style="none"/>
                <bottom style="none"/>
                <diagonal style="none"/>
              </border>
            </x14:dxf>
          </x14:cfRule>
          <xm:sqref>K3 K5:K15</xm:sqref>
        </x14:conditionalFormatting>
      </x14:conditionalFormattings>
    </ext>
  </extLst>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0" showOutlineSymbols="1"/>
    <pageSetUpPr autoPageBreaks="1" fitToPage="0"/>
  </sheetPr>
  <sheetViews>
    <sheetView zoomScale="100" workbookViewId="0">
      <selection activeCell="A1" activeCellId="0" sqref="A1"/>
    </sheetView>
  </sheetViews>
  <sheetFormatPr defaultColWidth="12.630000000000001" defaultRowHeight="15.75" customHeight="1"/>
  <cols>
    <col customWidth="1" min="1" max="1" width="19.25"/>
    <col customWidth="1" min="2" max="2" width="23.129999999999999"/>
    <col customWidth="1" min="4" max="4" width="30.629999999999999"/>
    <col customWidth="1" min="5" max="5" width="35.25"/>
    <col customWidth="1" min="6" max="6" width="2.6299999999999999"/>
    <col customWidth="1" min="8" max="8" width="3.3799999999999999"/>
    <col customWidth="1" min="10" max="10" width="3"/>
    <col customWidth="1" min="11" max="11" width="19"/>
    <col customWidth="1" min="12" max="12" width="4.6299999999999999"/>
    <col customWidth="1" min="15" max="15" width="26.629999999999999"/>
  </cols>
  <sheetData>
    <row r="1" ht="25.5">
      <c r="A1" s="808" t="s">
        <v>259</v>
      </c>
      <c r="C1" s="657"/>
      <c r="E1" s="808" t="s">
        <v>257</v>
      </c>
      <c r="G1" s="809" t="s">
        <v>2895</v>
      </c>
      <c r="I1" s="810" t="s">
        <v>3</v>
      </c>
      <c r="K1" s="810" t="s">
        <v>2896</v>
      </c>
      <c r="M1" s="811">
        <v>1</v>
      </c>
      <c r="O1" s="121" t="s">
        <v>2897</v>
      </c>
    </row>
    <row r="2" ht="72">
      <c r="A2" s="812" t="s">
        <v>152</v>
      </c>
      <c r="C2" s="813"/>
      <c r="D2" s="814"/>
      <c r="E2" s="815" t="s">
        <v>265</v>
      </c>
      <c r="G2" s="813">
        <v>0.20000000000000001</v>
      </c>
      <c r="I2" s="813" t="s">
        <v>164</v>
      </c>
      <c r="K2" s="816" t="s">
        <v>63</v>
      </c>
      <c r="M2" s="811">
        <v>2</v>
      </c>
      <c r="O2" s="120" t="s">
        <v>260</v>
      </c>
    </row>
    <row r="3" ht="28.5">
      <c r="A3" s="812" t="s">
        <v>281</v>
      </c>
      <c r="C3" s="813"/>
      <c r="D3" s="814"/>
      <c r="E3" s="817" t="s">
        <v>12</v>
      </c>
      <c r="G3" s="813">
        <v>0.5</v>
      </c>
      <c r="I3" s="813" t="s">
        <v>2898</v>
      </c>
      <c r="K3" s="816" t="s">
        <v>2899</v>
      </c>
      <c r="M3" s="811">
        <v>3</v>
      </c>
    </row>
    <row r="4" ht="28.5">
      <c r="A4" s="812" t="s">
        <v>275</v>
      </c>
      <c r="B4" s="811" t="s">
        <v>2900</v>
      </c>
      <c r="C4" s="813"/>
      <c r="D4" s="814"/>
      <c r="E4" s="817" t="s">
        <v>13</v>
      </c>
      <c r="G4" s="813">
        <v>1</v>
      </c>
      <c r="I4" s="813" t="s">
        <v>57</v>
      </c>
      <c r="K4" s="816" t="s">
        <v>170</v>
      </c>
      <c r="M4" s="811">
        <v>4</v>
      </c>
    </row>
    <row r="5" ht="28.5">
      <c r="A5" s="812" t="s">
        <v>279</v>
      </c>
      <c r="B5" s="657" t="s">
        <v>2901</v>
      </c>
      <c r="C5" s="813"/>
      <c r="D5" s="814"/>
      <c r="E5" s="817" t="s">
        <v>14</v>
      </c>
      <c r="I5" s="813" t="s">
        <v>2902</v>
      </c>
      <c r="K5" s="816" t="s">
        <v>2903</v>
      </c>
      <c r="M5" s="811">
        <v>5</v>
      </c>
    </row>
    <row r="6" ht="38.25">
      <c r="A6" s="818" t="s">
        <v>277</v>
      </c>
      <c r="C6" s="813"/>
      <c r="D6" s="814"/>
      <c r="E6" s="817" t="s">
        <v>15</v>
      </c>
      <c r="I6" s="813" t="s">
        <v>130</v>
      </c>
      <c r="K6" s="816" t="s">
        <v>175</v>
      </c>
      <c r="M6" s="811">
        <v>6</v>
      </c>
    </row>
    <row r="7" ht="28.5">
      <c r="A7" s="818" t="s">
        <v>449</v>
      </c>
      <c r="C7" s="813"/>
      <c r="D7" s="814"/>
      <c r="E7" s="817" t="s">
        <v>16</v>
      </c>
      <c r="I7" s="813" t="s">
        <v>2904</v>
      </c>
      <c r="K7" s="811" t="s">
        <v>152</v>
      </c>
      <c r="M7" s="811">
        <v>7</v>
      </c>
    </row>
    <row r="8" ht="63.75">
      <c r="A8" s="818" t="s">
        <v>2905</v>
      </c>
      <c r="C8" s="816"/>
      <c r="D8" s="814"/>
      <c r="E8" s="817" t="s">
        <v>17</v>
      </c>
      <c r="I8" s="813" t="s">
        <v>2906</v>
      </c>
      <c r="K8" s="811" t="s">
        <v>58</v>
      </c>
      <c r="M8" s="811">
        <v>8</v>
      </c>
    </row>
    <row r="9" ht="28.5">
      <c r="A9" s="812"/>
      <c r="C9" s="816"/>
      <c r="D9" s="814"/>
      <c r="E9" s="817" t="s">
        <v>18</v>
      </c>
      <c r="I9" s="813" t="s">
        <v>2907</v>
      </c>
      <c r="K9" s="811" t="s">
        <v>2908</v>
      </c>
      <c r="M9" s="811">
        <v>9</v>
      </c>
    </row>
    <row r="10" ht="42.75">
      <c r="A10" s="812"/>
      <c r="C10" s="816"/>
      <c r="E10" s="817" t="s">
        <v>20</v>
      </c>
      <c r="F10" s="812"/>
      <c r="I10" s="813" t="s">
        <v>2909</v>
      </c>
      <c r="M10" s="811">
        <v>10</v>
      </c>
    </row>
    <row r="11">
      <c r="A11" s="812"/>
      <c r="C11" s="816"/>
      <c r="E11" s="817" t="s">
        <v>22</v>
      </c>
      <c r="M11" s="811">
        <v>0</v>
      </c>
    </row>
    <row r="12" ht="28.5">
      <c r="A12" s="812"/>
      <c r="C12" s="816"/>
      <c r="E12" s="817" t="s">
        <v>23</v>
      </c>
    </row>
    <row r="13" ht="28.5">
      <c r="A13" s="812"/>
      <c r="C13" s="813"/>
      <c r="E13" s="817" t="s">
        <v>24</v>
      </c>
    </row>
    <row r="14" ht="28.5">
      <c r="A14" s="812"/>
      <c r="C14" s="813"/>
      <c r="E14" s="817" t="s">
        <v>26</v>
      </c>
    </row>
    <row r="15" ht="28.5">
      <c r="A15" s="812"/>
      <c r="C15" s="813"/>
      <c r="E15" s="817" t="s">
        <v>27</v>
      </c>
    </row>
    <row r="16" ht="28.5">
      <c r="A16" s="812"/>
      <c r="C16" s="813"/>
      <c r="E16" s="817" t="s">
        <v>28</v>
      </c>
    </row>
    <row r="17">
      <c r="A17" s="812"/>
      <c r="C17" s="657"/>
      <c r="E17" s="817" t="s">
        <v>29</v>
      </c>
    </row>
    <row r="18">
      <c r="A18" s="812"/>
      <c r="C18" s="657"/>
      <c r="E18" s="817" t="s">
        <v>31</v>
      </c>
    </row>
    <row r="19">
      <c r="A19" s="812"/>
      <c r="C19" s="657"/>
      <c r="E19" s="11"/>
    </row>
    <row r="20">
      <c r="A20" s="812"/>
      <c r="C20" s="657"/>
      <c r="E20" s="11"/>
    </row>
    <row r="21">
      <c r="A21" s="812"/>
      <c r="C21" s="657"/>
      <c r="E21" s="11"/>
    </row>
    <row r="22">
      <c r="A22" s="812"/>
      <c r="C22" s="657"/>
      <c r="E22" s="11"/>
    </row>
    <row r="23">
      <c r="A23" s="812"/>
      <c r="C23" s="657"/>
      <c r="E23" s="11"/>
    </row>
    <row r="24">
      <c r="A24" s="812"/>
      <c r="C24" s="657"/>
      <c r="E24" s="11"/>
    </row>
    <row r="25">
      <c r="A25" s="812"/>
      <c r="C25" s="657"/>
      <c r="E25" s="11"/>
    </row>
    <row r="26">
      <c r="A26" s="812"/>
      <c r="C26" s="657"/>
      <c r="E26" s="11"/>
    </row>
    <row r="27">
      <c r="A27" s="812"/>
      <c r="C27" s="657"/>
    </row>
    <row r="28">
      <c r="A28" s="812"/>
      <c r="C28" s="657"/>
    </row>
    <row r="29">
      <c r="A29" s="812"/>
      <c r="C29" s="657"/>
    </row>
    <row r="30">
      <c r="A30" s="812"/>
      <c r="C30" s="657"/>
    </row>
    <row r="31">
      <c r="A31" s="812"/>
      <c r="C31" s="657"/>
    </row>
    <row r="32">
      <c r="A32" s="812"/>
      <c r="C32" s="657"/>
    </row>
    <row r="33">
      <c r="A33" s="812"/>
      <c r="C33" s="657"/>
    </row>
    <row r="34">
      <c r="A34" s="812"/>
      <c r="C34" s="657"/>
    </row>
    <row r="35">
      <c r="A35" s="812"/>
      <c r="C35" s="657"/>
    </row>
    <row r="36">
      <c r="A36" s="812"/>
      <c r="C36" s="657"/>
    </row>
    <row r="37">
      <c r="A37" s="812"/>
      <c r="C37" s="657"/>
    </row>
    <row r="38">
      <c r="A38" s="812"/>
      <c r="C38" s="657"/>
    </row>
    <row r="39">
      <c r="A39" s="812"/>
      <c r="C39" s="657"/>
    </row>
    <row r="40">
      <c r="A40" s="812"/>
      <c r="C40" s="657"/>
    </row>
    <row r="41">
      <c r="A41" s="812"/>
      <c r="C41" s="657"/>
    </row>
    <row r="42">
      <c r="A42" s="812"/>
      <c r="C42" s="657"/>
    </row>
    <row r="43">
      <c r="A43" s="812"/>
      <c r="C43" s="657"/>
    </row>
    <row r="44">
      <c r="A44" s="812"/>
      <c r="C44" s="657"/>
    </row>
    <row r="45">
      <c r="A45" s="812"/>
      <c r="C45" s="657"/>
    </row>
    <row r="46">
      <c r="A46" s="812"/>
      <c r="C46" s="657"/>
    </row>
    <row r="47">
      <c r="A47" s="812"/>
      <c r="C47" s="657"/>
    </row>
    <row r="48">
      <c r="A48" s="812"/>
      <c r="C48" s="657"/>
    </row>
    <row r="49">
      <c r="A49" s="812"/>
      <c r="C49" s="657"/>
    </row>
    <row r="50">
      <c r="A50" s="812"/>
      <c r="C50" s="657"/>
    </row>
    <row r="51">
      <c r="A51" s="812"/>
      <c r="C51" s="657"/>
    </row>
    <row r="52">
      <c r="A52" s="812"/>
      <c r="C52" s="657"/>
    </row>
    <row r="53">
      <c r="A53" s="812"/>
      <c r="C53" s="657"/>
    </row>
    <row r="54">
      <c r="A54" s="812"/>
      <c r="C54" s="657"/>
    </row>
    <row r="55">
      <c r="A55" s="812"/>
      <c r="C55" s="657"/>
    </row>
    <row r="56">
      <c r="A56" s="812"/>
      <c r="C56" s="657"/>
    </row>
    <row r="57">
      <c r="A57" s="812"/>
      <c r="C57" s="657"/>
    </row>
    <row r="58">
      <c r="A58" s="812"/>
      <c r="C58" s="657"/>
    </row>
    <row r="59">
      <c r="A59" s="812"/>
      <c r="C59" s="657"/>
    </row>
    <row r="60">
      <c r="A60" s="812"/>
      <c r="C60" s="657"/>
    </row>
    <row r="61">
      <c r="A61" s="812"/>
      <c r="C61" s="657"/>
    </row>
    <row r="62">
      <c r="A62" s="812"/>
      <c r="C62" s="657"/>
    </row>
    <row r="63">
      <c r="A63" s="812"/>
      <c r="C63" s="657"/>
    </row>
    <row r="64">
      <c r="A64" s="812"/>
      <c r="C64" s="657"/>
    </row>
    <row r="65">
      <c r="A65" s="812"/>
      <c r="C65" s="657"/>
    </row>
    <row r="66">
      <c r="A66" s="812"/>
      <c r="C66" s="657"/>
    </row>
    <row r="67">
      <c r="A67" s="812"/>
      <c r="C67" s="657"/>
    </row>
    <row r="68">
      <c r="A68" s="812"/>
      <c r="C68" s="657"/>
    </row>
    <row r="69">
      <c r="A69" s="812"/>
      <c r="C69" s="657"/>
    </row>
    <row r="70">
      <c r="A70" s="812"/>
      <c r="C70" s="657"/>
    </row>
    <row r="71">
      <c r="A71" s="812"/>
      <c r="C71" s="657"/>
    </row>
    <row r="72">
      <c r="A72" s="812"/>
      <c r="C72" s="657"/>
    </row>
    <row r="73">
      <c r="A73" s="812"/>
      <c r="C73" s="657"/>
    </row>
    <row r="74">
      <c r="A74" s="812"/>
      <c r="C74" s="657"/>
    </row>
    <row r="75">
      <c r="A75" s="812"/>
      <c r="C75" s="657"/>
    </row>
    <row r="76">
      <c r="A76" s="812"/>
      <c r="C76" s="657"/>
    </row>
    <row r="77">
      <c r="A77" s="812"/>
      <c r="C77" s="657"/>
    </row>
    <row r="78">
      <c r="A78" s="812"/>
      <c r="C78" s="657"/>
    </row>
    <row r="79">
      <c r="A79" s="812"/>
      <c r="C79" s="657"/>
    </row>
    <row r="80">
      <c r="A80" s="812"/>
      <c r="C80" s="657"/>
    </row>
    <row r="81">
      <c r="A81" s="812"/>
      <c r="C81" s="657"/>
    </row>
    <row r="82">
      <c r="A82" s="812"/>
      <c r="C82" s="657"/>
    </row>
    <row r="83">
      <c r="A83" s="812"/>
      <c r="C83" s="657"/>
    </row>
    <row r="84">
      <c r="A84" s="812"/>
      <c r="C84" s="657"/>
    </row>
    <row r="85">
      <c r="A85" s="812"/>
      <c r="C85" s="657"/>
    </row>
    <row r="86">
      <c r="A86" s="812"/>
      <c r="C86" s="657"/>
    </row>
    <row r="87">
      <c r="A87" s="812"/>
      <c r="C87" s="657"/>
    </row>
    <row r="88">
      <c r="A88" s="812"/>
      <c r="C88" s="657"/>
    </row>
    <row r="89">
      <c r="A89" s="812"/>
      <c r="C89" s="657"/>
    </row>
    <row r="90">
      <c r="A90" s="812"/>
      <c r="C90" s="657"/>
    </row>
    <row r="91">
      <c r="A91" s="812"/>
      <c r="C91" s="657"/>
    </row>
    <row r="92">
      <c r="A92" s="812"/>
      <c r="C92" s="657"/>
    </row>
    <row r="93">
      <c r="A93" s="812"/>
      <c r="C93" s="657"/>
    </row>
    <row r="94">
      <c r="A94" s="812"/>
      <c r="C94" s="657"/>
    </row>
    <row r="95">
      <c r="A95" s="812"/>
      <c r="C95" s="657"/>
    </row>
    <row r="96">
      <c r="A96" s="812"/>
      <c r="C96" s="657"/>
    </row>
    <row r="97">
      <c r="A97" s="812"/>
      <c r="C97" s="657"/>
    </row>
    <row r="98">
      <c r="A98" s="812"/>
      <c r="C98" s="657"/>
    </row>
    <row r="99">
      <c r="A99" s="812"/>
      <c r="C99" s="657"/>
    </row>
    <row r="100">
      <c r="A100" s="812"/>
      <c r="C100" s="657"/>
    </row>
    <row r="101">
      <c r="A101" s="812"/>
      <c r="C101" s="657"/>
    </row>
    <row r="102">
      <c r="A102" s="812"/>
      <c r="C102" s="657"/>
    </row>
    <row r="103">
      <c r="A103" s="812"/>
      <c r="C103" s="657"/>
    </row>
    <row r="104">
      <c r="A104" s="812"/>
      <c r="C104" s="657"/>
    </row>
    <row r="105">
      <c r="A105" s="812"/>
      <c r="C105" s="657"/>
    </row>
    <row r="106">
      <c r="A106" s="812"/>
      <c r="C106" s="657"/>
    </row>
    <row r="107">
      <c r="A107" s="812"/>
      <c r="C107" s="657"/>
    </row>
    <row r="108">
      <c r="A108" s="812"/>
      <c r="C108" s="657"/>
    </row>
    <row r="109">
      <c r="A109" s="812"/>
      <c r="C109" s="657"/>
    </row>
    <row r="110">
      <c r="A110" s="812"/>
      <c r="C110" s="657"/>
    </row>
    <row r="111">
      <c r="A111" s="812"/>
      <c r="C111" s="657"/>
    </row>
    <row r="112">
      <c r="A112" s="812"/>
      <c r="C112" s="657"/>
    </row>
    <row r="113">
      <c r="A113" s="812"/>
      <c r="C113" s="657"/>
    </row>
    <row r="114">
      <c r="A114" s="812"/>
      <c r="C114" s="657"/>
    </row>
    <row r="115">
      <c r="A115" s="812"/>
      <c r="C115" s="657"/>
    </row>
    <row r="116">
      <c r="A116" s="812"/>
      <c r="C116" s="657"/>
    </row>
    <row r="117">
      <c r="A117" s="812"/>
      <c r="C117" s="657"/>
    </row>
    <row r="118">
      <c r="A118" s="812"/>
      <c r="C118" s="657"/>
    </row>
    <row r="119">
      <c r="A119" s="812"/>
      <c r="C119" s="657"/>
    </row>
    <row r="120">
      <c r="A120" s="812"/>
      <c r="C120" s="657"/>
    </row>
    <row r="121">
      <c r="A121" s="812"/>
      <c r="C121" s="657"/>
    </row>
    <row r="122">
      <c r="A122" s="812"/>
      <c r="C122" s="657"/>
    </row>
    <row r="123">
      <c r="A123" s="812"/>
      <c r="C123" s="657"/>
    </row>
    <row r="124">
      <c r="A124" s="812"/>
      <c r="C124" s="657"/>
    </row>
    <row r="125">
      <c r="A125" s="812"/>
      <c r="C125" s="657"/>
    </row>
    <row r="126">
      <c r="A126" s="812"/>
      <c r="C126" s="657"/>
    </row>
    <row r="127">
      <c r="A127" s="812"/>
      <c r="C127" s="657"/>
    </row>
    <row r="128">
      <c r="A128" s="812"/>
      <c r="C128" s="657"/>
    </row>
    <row r="129">
      <c r="A129" s="812"/>
      <c r="C129" s="657"/>
    </row>
    <row r="130">
      <c r="A130" s="812"/>
      <c r="C130" s="657"/>
    </row>
    <row r="131">
      <c r="A131" s="812"/>
      <c r="C131" s="657"/>
    </row>
    <row r="132">
      <c r="A132" s="812"/>
      <c r="C132" s="657"/>
    </row>
    <row r="133">
      <c r="A133" s="812"/>
      <c r="C133" s="657"/>
    </row>
    <row r="134">
      <c r="A134" s="812"/>
      <c r="C134" s="657"/>
    </row>
    <row r="135">
      <c r="A135" s="812"/>
      <c r="C135" s="657"/>
    </row>
    <row r="136">
      <c r="A136" s="812"/>
      <c r="C136" s="657"/>
    </row>
    <row r="137">
      <c r="A137" s="812"/>
      <c r="C137" s="657"/>
    </row>
    <row r="138">
      <c r="A138" s="812"/>
      <c r="C138" s="657"/>
    </row>
    <row r="139">
      <c r="A139" s="812"/>
      <c r="C139" s="657"/>
    </row>
    <row r="140">
      <c r="A140" s="812"/>
      <c r="C140" s="657"/>
    </row>
    <row r="141">
      <c r="A141" s="812"/>
      <c r="C141" s="657"/>
    </row>
    <row r="142">
      <c r="A142" s="812"/>
      <c r="C142" s="657"/>
    </row>
    <row r="143">
      <c r="A143" s="812"/>
      <c r="C143" s="657"/>
    </row>
    <row r="144">
      <c r="A144" s="812"/>
      <c r="C144" s="657"/>
    </row>
    <row r="145">
      <c r="A145" s="812"/>
      <c r="C145" s="657"/>
    </row>
    <row r="146">
      <c r="A146" s="812"/>
      <c r="C146" s="657"/>
    </row>
    <row r="147">
      <c r="A147" s="812"/>
      <c r="C147" s="657"/>
    </row>
    <row r="148">
      <c r="A148" s="812"/>
      <c r="C148" s="657"/>
    </row>
    <row r="149">
      <c r="A149" s="812"/>
      <c r="C149" s="657"/>
    </row>
    <row r="150">
      <c r="A150" s="812"/>
      <c r="C150" s="657"/>
    </row>
    <row r="151">
      <c r="A151" s="812"/>
      <c r="C151" s="657"/>
    </row>
    <row r="152">
      <c r="A152" s="812"/>
      <c r="C152" s="657"/>
    </row>
    <row r="153">
      <c r="A153" s="812"/>
      <c r="C153" s="657"/>
    </row>
    <row r="154">
      <c r="A154" s="812"/>
      <c r="C154" s="657"/>
    </row>
    <row r="155">
      <c r="A155" s="812"/>
      <c r="C155" s="657"/>
    </row>
    <row r="156">
      <c r="A156" s="812"/>
      <c r="C156" s="657"/>
    </row>
    <row r="157">
      <c r="A157" s="812"/>
      <c r="C157" s="657"/>
    </row>
    <row r="158">
      <c r="A158" s="812"/>
      <c r="C158" s="657"/>
    </row>
    <row r="159">
      <c r="A159" s="812"/>
      <c r="C159" s="657"/>
    </row>
    <row r="160">
      <c r="A160" s="812"/>
      <c r="C160" s="657"/>
    </row>
    <row r="161">
      <c r="A161" s="812"/>
      <c r="C161" s="657"/>
    </row>
    <row r="162">
      <c r="A162" s="812"/>
      <c r="C162" s="657"/>
    </row>
    <row r="163">
      <c r="A163" s="812"/>
      <c r="C163" s="657"/>
    </row>
    <row r="164">
      <c r="A164" s="812"/>
      <c r="C164" s="657"/>
    </row>
    <row r="165">
      <c r="A165" s="812"/>
      <c r="C165" s="657"/>
    </row>
    <row r="166">
      <c r="A166" s="812"/>
      <c r="C166" s="657"/>
    </row>
    <row r="167">
      <c r="A167" s="812"/>
      <c r="C167" s="657"/>
    </row>
    <row r="168">
      <c r="A168" s="812"/>
      <c r="C168" s="657"/>
    </row>
    <row r="169">
      <c r="A169" s="812"/>
      <c r="C169" s="657"/>
    </row>
    <row r="170">
      <c r="A170" s="812"/>
      <c r="C170" s="657"/>
    </row>
    <row r="171">
      <c r="A171" s="812"/>
      <c r="C171" s="657"/>
    </row>
    <row r="172">
      <c r="A172" s="812"/>
      <c r="C172" s="657"/>
    </row>
    <row r="173">
      <c r="A173" s="812"/>
      <c r="C173" s="657"/>
    </row>
    <row r="174">
      <c r="A174" s="812"/>
      <c r="C174" s="657"/>
    </row>
    <row r="175">
      <c r="A175" s="812"/>
      <c r="C175" s="657"/>
    </row>
    <row r="176">
      <c r="A176" s="812"/>
      <c r="C176" s="657"/>
    </row>
    <row r="177">
      <c r="A177" s="812"/>
      <c r="C177" s="657"/>
    </row>
    <row r="178">
      <c r="A178" s="812"/>
      <c r="C178" s="657"/>
    </row>
    <row r="179">
      <c r="A179" s="812"/>
      <c r="C179" s="657"/>
    </row>
    <row r="180">
      <c r="A180" s="812"/>
      <c r="C180" s="657"/>
    </row>
    <row r="181">
      <c r="A181" s="812"/>
      <c r="C181" s="657"/>
    </row>
    <row r="182">
      <c r="A182" s="812"/>
      <c r="C182" s="657"/>
    </row>
    <row r="183">
      <c r="A183" s="812"/>
      <c r="C183" s="657"/>
    </row>
    <row r="184">
      <c r="A184" s="812"/>
      <c r="C184" s="657"/>
    </row>
    <row r="185">
      <c r="A185" s="812"/>
      <c r="C185" s="657"/>
    </row>
    <row r="186">
      <c r="A186" s="812"/>
      <c r="C186" s="657"/>
    </row>
    <row r="187">
      <c r="A187" s="812"/>
      <c r="C187" s="657"/>
    </row>
    <row r="188">
      <c r="A188" s="812"/>
      <c r="C188" s="657"/>
    </row>
    <row r="189">
      <c r="A189" s="812"/>
      <c r="C189" s="657"/>
    </row>
    <row r="190">
      <c r="A190" s="812"/>
      <c r="C190" s="657"/>
    </row>
    <row r="191">
      <c r="A191" s="812"/>
      <c r="C191" s="657"/>
    </row>
    <row r="192">
      <c r="A192" s="812"/>
      <c r="C192" s="657"/>
    </row>
    <row r="193">
      <c r="A193" s="812"/>
      <c r="C193" s="657"/>
    </row>
    <row r="194">
      <c r="A194" s="812"/>
      <c r="C194" s="657"/>
    </row>
    <row r="195">
      <c r="A195" s="812"/>
      <c r="C195" s="657"/>
    </row>
    <row r="196">
      <c r="A196" s="812"/>
      <c r="C196" s="657"/>
    </row>
    <row r="197">
      <c r="A197" s="812"/>
      <c r="C197" s="657"/>
    </row>
    <row r="198">
      <c r="A198" s="812"/>
      <c r="C198" s="657"/>
    </row>
    <row r="199">
      <c r="A199" s="812"/>
      <c r="C199" s="657"/>
    </row>
    <row r="200">
      <c r="A200" s="812"/>
      <c r="C200" s="657"/>
    </row>
    <row r="201">
      <c r="A201" s="812"/>
      <c r="C201" s="657"/>
    </row>
    <row r="202">
      <c r="A202" s="812"/>
      <c r="C202" s="657"/>
    </row>
    <row r="203">
      <c r="A203" s="812"/>
      <c r="C203" s="657"/>
    </row>
    <row r="204">
      <c r="A204" s="812"/>
      <c r="C204" s="657"/>
    </row>
    <row r="205">
      <c r="A205" s="812"/>
      <c r="C205" s="657"/>
    </row>
    <row r="206">
      <c r="A206" s="812"/>
      <c r="C206" s="657"/>
    </row>
    <row r="207">
      <c r="A207" s="812"/>
      <c r="C207" s="657"/>
    </row>
    <row r="208">
      <c r="A208" s="812"/>
      <c r="C208" s="657"/>
    </row>
    <row r="209">
      <c r="A209" s="812"/>
      <c r="C209" s="657"/>
    </row>
    <row r="210">
      <c r="A210" s="812"/>
      <c r="C210" s="657"/>
    </row>
    <row r="211">
      <c r="A211" s="812"/>
      <c r="C211" s="657"/>
    </row>
    <row r="212">
      <c r="A212" s="812"/>
      <c r="C212" s="657"/>
    </row>
    <row r="213">
      <c r="A213" s="812"/>
      <c r="C213" s="657"/>
    </row>
    <row r="214">
      <c r="A214" s="812"/>
      <c r="C214" s="657"/>
    </row>
    <row r="215">
      <c r="A215" s="812"/>
      <c r="C215" s="657"/>
    </row>
    <row r="216">
      <c r="A216" s="812"/>
      <c r="C216" s="657"/>
    </row>
    <row r="217">
      <c r="A217" s="812"/>
      <c r="C217" s="657"/>
    </row>
    <row r="218">
      <c r="A218" s="812"/>
      <c r="C218" s="657"/>
    </row>
    <row r="219">
      <c r="A219" s="812"/>
      <c r="C219" s="657"/>
    </row>
    <row r="220">
      <c r="A220" s="812"/>
      <c r="C220" s="657"/>
    </row>
    <row r="221">
      <c r="A221" s="812"/>
      <c r="C221" s="657"/>
    </row>
    <row r="222">
      <c r="A222" s="812"/>
      <c r="C222" s="657"/>
    </row>
    <row r="223">
      <c r="A223" s="812"/>
      <c r="C223" s="657"/>
    </row>
    <row r="224">
      <c r="A224" s="812"/>
      <c r="C224" s="657"/>
    </row>
    <row r="225">
      <c r="A225" s="812"/>
      <c r="C225" s="657"/>
    </row>
    <row r="226">
      <c r="A226" s="812"/>
      <c r="C226" s="657"/>
    </row>
    <row r="227">
      <c r="A227" s="812"/>
      <c r="C227" s="657"/>
    </row>
    <row r="228">
      <c r="A228" s="812"/>
      <c r="C228" s="657"/>
    </row>
    <row r="229">
      <c r="A229" s="812"/>
      <c r="C229" s="657"/>
    </row>
    <row r="230">
      <c r="A230" s="812"/>
      <c r="C230" s="657"/>
    </row>
    <row r="231">
      <c r="A231" s="812"/>
      <c r="C231" s="657"/>
    </row>
    <row r="232">
      <c r="A232" s="812"/>
      <c r="C232" s="657"/>
    </row>
    <row r="233">
      <c r="A233" s="812"/>
      <c r="C233" s="657"/>
    </row>
    <row r="234">
      <c r="A234" s="812"/>
      <c r="C234" s="657"/>
    </row>
    <row r="235">
      <c r="A235" s="812"/>
      <c r="C235" s="657"/>
    </row>
    <row r="236">
      <c r="A236" s="812"/>
      <c r="C236" s="657"/>
    </row>
    <row r="237">
      <c r="A237" s="812"/>
      <c r="C237" s="657"/>
    </row>
    <row r="238">
      <c r="A238" s="812"/>
      <c r="C238" s="657"/>
    </row>
    <row r="239">
      <c r="A239" s="812"/>
      <c r="C239" s="657"/>
    </row>
    <row r="240">
      <c r="A240" s="812"/>
      <c r="C240" s="657"/>
    </row>
    <row r="241">
      <c r="A241" s="812"/>
      <c r="C241" s="657"/>
    </row>
    <row r="242">
      <c r="A242" s="812"/>
      <c r="C242" s="657"/>
    </row>
    <row r="243">
      <c r="A243" s="812"/>
      <c r="C243" s="657"/>
    </row>
    <row r="244">
      <c r="A244" s="812"/>
      <c r="C244" s="657"/>
    </row>
    <row r="245">
      <c r="A245" s="812"/>
      <c r="C245" s="657"/>
    </row>
    <row r="246">
      <c r="A246" s="812"/>
      <c r="C246" s="657"/>
    </row>
    <row r="247">
      <c r="A247" s="812"/>
      <c r="C247" s="657"/>
    </row>
    <row r="248">
      <c r="A248" s="812"/>
      <c r="C248" s="657"/>
    </row>
    <row r="249">
      <c r="A249" s="812"/>
      <c r="C249" s="657"/>
    </row>
    <row r="250">
      <c r="A250" s="812"/>
      <c r="C250" s="657"/>
    </row>
    <row r="251">
      <c r="A251" s="812"/>
      <c r="C251" s="657"/>
    </row>
    <row r="252">
      <c r="A252" s="812"/>
      <c r="C252" s="657"/>
    </row>
    <row r="253">
      <c r="A253" s="812"/>
      <c r="C253" s="657"/>
    </row>
    <row r="254">
      <c r="A254" s="812"/>
      <c r="C254" s="657"/>
    </row>
    <row r="255">
      <c r="A255" s="812"/>
      <c r="C255" s="657"/>
    </row>
    <row r="256">
      <c r="A256" s="812"/>
      <c r="C256" s="657"/>
    </row>
    <row r="257">
      <c r="A257" s="812"/>
      <c r="C257" s="657"/>
    </row>
    <row r="258">
      <c r="A258" s="812"/>
      <c r="C258" s="657"/>
    </row>
    <row r="259">
      <c r="A259" s="812"/>
      <c r="C259" s="657"/>
    </row>
    <row r="260">
      <c r="A260" s="812"/>
      <c r="C260" s="657"/>
    </row>
    <row r="261">
      <c r="A261" s="812"/>
      <c r="C261" s="657"/>
    </row>
    <row r="262">
      <c r="A262" s="812"/>
      <c r="C262" s="657"/>
    </row>
    <row r="263">
      <c r="A263" s="812"/>
      <c r="C263" s="657"/>
    </row>
    <row r="264">
      <c r="A264" s="812"/>
      <c r="C264" s="657"/>
    </row>
    <row r="265">
      <c r="A265" s="812"/>
      <c r="C265" s="657"/>
    </row>
    <row r="266">
      <c r="A266" s="812"/>
      <c r="C266" s="657"/>
    </row>
    <row r="267">
      <c r="A267" s="812"/>
      <c r="C267" s="657"/>
    </row>
    <row r="268">
      <c r="A268" s="812"/>
      <c r="C268" s="657"/>
    </row>
    <row r="269">
      <c r="A269" s="812"/>
      <c r="C269" s="657"/>
    </row>
    <row r="270">
      <c r="A270" s="812"/>
      <c r="C270" s="657"/>
    </row>
    <row r="271">
      <c r="A271" s="812"/>
      <c r="C271" s="657"/>
    </row>
    <row r="272">
      <c r="A272" s="812"/>
      <c r="C272" s="657"/>
    </row>
    <row r="273">
      <c r="A273" s="812"/>
      <c r="C273" s="657"/>
    </row>
    <row r="274">
      <c r="A274" s="812"/>
      <c r="C274" s="657"/>
    </row>
    <row r="275">
      <c r="A275" s="812"/>
      <c r="C275" s="657"/>
    </row>
    <row r="276">
      <c r="A276" s="812"/>
      <c r="C276" s="657"/>
    </row>
    <row r="277">
      <c r="A277" s="812"/>
      <c r="C277" s="657"/>
    </row>
    <row r="278">
      <c r="A278" s="812"/>
      <c r="C278" s="657"/>
    </row>
    <row r="279">
      <c r="A279" s="812"/>
      <c r="C279" s="657"/>
    </row>
    <row r="280">
      <c r="A280" s="812"/>
      <c r="C280" s="657"/>
    </row>
    <row r="281">
      <c r="A281" s="812"/>
      <c r="C281" s="657"/>
    </row>
    <row r="282">
      <c r="A282" s="812"/>
      <c r="C282" s="657"/>
    </row>
    <row r="283">
      <c r="A283" s="812"/>
      <c r="C283" s="657"/>
    </row>
    <row r="284">
      <c r="A284" s="812"/>
      <c r="C284" s="657"/>
    </row>
    <row r="285">
      <c r="A285" s="812"/>
      <c r="C285" s="657"/>
    </row>
    <row r="286">
      <c r="A286" s="812"/>
      <c r="C286" s="657"/>
    </row>
    <row r="287">
      <c r="A287" s="812"/>
      <c r="C287" s="657"/>
    </row>
    <row r="288">
      <c r="A288" s="812"/>
      <c r="C288" s="657"/>
    </row>
    <row r="289">
      <c r="A289" s="812"/>
      <c r="C289" s="657"/>
    </row>
    <row r="290">
      <c r="A290" s="812"/>
      <c r="C290" s="657"/>
    </row>
    <row r="291">
      <c r="A291" s="812"/>
      <c r="C291" s="657"/>
    </row>
    <row r="292">
      <c r="A292" s="812"/>
      <c r="C292" s="657"/>
    </row>
    <row r="293">
      <c r="A293" s="812"/>
      <c r="C293" s="657"/>
    </row>
    <row r="294">
      <c r="A294" s="812"/>
      <c r="C294" s="657"/>
    </row>
    <row r="295">
      <c r="A295" s="812"/>
      <c r="C295" s="657"/>
    </row>
    <row r="296">
      <c r="A296" s="812"/>
      <c r="C296" s="657"/>
    </row>
    <row r="297">
      <c r="A297" s="812"/>
      <c r="C297" s="657"/>
    </row>
    <row r="298">
      <c r="A298" s="812"/>
      <c r="C298" s="657"/>
    </row>
    <row r="299">
      <c r="A299" s="812"/>
      <c r="C299" s="657"/>
    </row>
    <row r="300">
      <c r="A300" s="812"/>
      <c r="C300" s="657"/>
    </row>
    <row r="301">
      <c r="A301" s="812"/>
      <c r="C301" s="657"/>
    </row>
    <row r="302">
      <c r="A302" s="812"/>
      <c r="C302" s="657"/>
    </row>
    <row r="303">
      <c r="A303" s="812"/>
      <c r="C303" s="657"/>
    </row>
    <row r="304">
      <c r="A304" s="812"/>
      <c r="C304" s="657"/>
    </row>
    <row r="305">
      <c r="A305" s="812"/>
      <c r="C305" s="657"/>
    </row>
    <row r="306">
      <c r="A306" s="812"/>
      <c r="C306" s="657"/>
    </row>
    <row r="307">
      <c r="A307" s="812"/>
      <c r="C307" s="657"/>
    </row>
    <row r="308">
      <c r="A308" s="812"/>
      <c r="C308" s="657"/>
    </row>
    <row r="309">
      <c r="A309" s="812"/>
      <c r="C309" s="657"/>
    </row>
    <row r="310">
      <c r="A310" s="812"/>
      <c r="C310" s="657"/>
    </row>
    <row r="311">
      <c r="A311" s="812"/>
      <c r="C311" s="657"/>
    </row>
    <row r="312">
      <c r="A312" s="812"/>
      <c r="C312" s="657"/>
    </row>
    <row r="313">
      <c r="A313" s="812"/>
      <c r="C313" s="657"/>
    </row>
    <row r="314">
      <c r="A314" s="812"/>
      <c r="C314" s="657"/>
    </row>
    <row r="315">
      <c r="A315" s="812"/>
      <c r="C315" s="657"/>
    </row>
    <row r="316">
      <c r="A316" s="812"/>
      <c r="C316" s="657"/>
    </row>
    <row r="317">
      <c r="A317" s="812"/>
      <c r="C317" s="657"/>
    </row>
    <row r="318">
      <c r="A318" s="812"/>
      <c r="C318" s="657"/>
    </row>
    <row r="319">
      <c r="A319" s="812"/>
      <c r="C319" s="657"/>
    </row>
    <row r="320">
      <c r="A320" s="812"/>
      <c r="C320" s="657"/>
    </row>
    <row r="321">
      <c r="A321" s="812"/>
      <c r="C321" s="657"/>
    </row>
    <row r="322">
      <c r="A322" s="812"/>
      <c r="C322" s="657"/>
    </row>
    <row r="323">
      <c r="A323" s="812"/>
      <c r="C323" s="657"/>
    </row>
    <row r="324">
      <c r="A324" s="812"/>
      <c r="C324" s="657"/>
    </row>
    <row r="325">
      <c r="A325" s="812"/>
      <c r="C325" s="657"/>
    </row>
    <row r="326">
      <c r="A326" s="812"/>
      <c r="C326" s="657"/>
    </row>
    <row r="327">
      <c r="A327" s="812"/>
      <c r="C327" s="657"/>
    </row>
    <row r="328">
      <c r="A328" s="812"/>
      <c r="C328" s="657"/>
    </row>
    <row r="329">
      <c r="A329" s="812"/>
      <c r="C329" s="657"/>
    </row>
    <row r="330">
      <c r="A330" s="812"/>
      <c r="C330" s="657"/>
    </row>
    <row r="331">
      <c r="A331" s="812"/>
      <c r="C331" s="657"/>
    </row>
    <row r="332">
      <c r="A332" s="812"/>
      <c r="C332" s="657"/>
    </row>
    <row r="333">
      <c r="A333" s="812"/>
      <c r="C333" s="657"/>
    </row>
    <row r="334">
      <c r="A334" s="812"/>
      <c r="C334" s="657"/>
    </row>
    <row r="335">
      <c r="A335" s="812"/>
      <c r="C335" s="657"/>
    </row>
    <row r="336">
      <c r="A336" s="812"/>
      <c r="C336" s="657"/>
    </row>
    <row r="337">
      <c r="A337" s="812"/>
      <c r="C337" s="657"/>
    </row>
    <row r="338">
      <c r="A338" s="812"/>
      <c r="C338" s="657"/>
    </row>
    <row r="339">
      <c r="A339" s="812"/>
      <c r="C339" s="657"/>
    </row>
    <row r="340">
      <c r="A340" s="812"/>
      <c r="C340" s="657"/>
    </row>
    <row r="341">
      <c r="A341" s="812"/>
      <c r="C341" s="657"/>
    </row>
    <row r="342">
      <c r="A342" s="812"/>
      <c r="C342" s="657"/>
    </row>
    <row r="343">
      <c r="A343" s="812"/>
      <c r="C343" s="657"/>
    </row>
    <row r="344">
      <c r="A344" s="812"/>
      <c r="C344" s="657"/>
    </row>
    <row r="345">
      <c r="A345" s="812"/>
      <c r="C345" s="657"/>
    </row>
    <row r="346">
      <c r="A346" s="812"/>
      <c r="C346" s="657"/>
    </row>
    <row r="347">
      <c r="A347" s="812"/>
      <c r="C347" s="657"/>
    </row>
    <row r="348">
      <c r="A348" s="812"/>
      <c r="C348" s="657"/>
    </row>
    <row r="349">
      <c r="A349" s="812"/>
      <c r="C349" s="657"/>
    </row>
    <row r="350">
      <c r="A350" s="812"/>
      <c r="C350" s="657"/>
    </row>
    <row r="351">
      <c r="A351" s="812"/>
      <c r="C351" s="657"/>
    </row>
    <row r="352">
      <c r="A352" s="812"/>
      <c r="C352" s="657"/>
    </row>
    <row r="353">
      <c r="A353" s="812"/>
      <c r="C353" s="657"/>
    </row>
    <row r="354">
      <c r="A354" s="812"/>
      <c r="C354" s="657"/>
    </row>
    <row r="355">
      <c r="A355" s="812"/>
      <c r="C355" s="657"/>
    </row>
    <row r="356">
      <c r="A356" s="812"/>
      <c r="C356" s="657"/>
    </row>
    <row r="357">
      <c r="A357" s="812"/>
      <c r="C357" s="657"/>
    </row>
    <row r="358">
      <c r="A358" s="812"/>
      <c r="C358" s="657"/>
    </row>
    <row r="359">
      <c r="A359" s="812"/>
      <c r="C359" s="657"/>
    </row>
    <row r="360">
      <c r="A360" s="812"/>
      <c r="C360" s="657"/>
    </row>
    <row r="361">
      <c r="A361" s="812"/>
      <c r="C361" s="657"/>
    </row>
    <row r="362">
      <c r="A362" s="812"/>
      <c r="C362" s="657"/>
    </row>
    <row r="363">
      <c r="A363" s="812"/>
      <c r="C363" s="657"/>
    </row>
    <row r="364">
      <c r="A364" s="812"/>
      <c r="C364" s="657"/>
    </row>
    <row r="365">
      <c r="A365" s="812"/>
      <c r="C365" s="657"/>
    </row>
    <row r="366">
      <c r="A366" s="812"/>
      <c r="C366" s="657"/>
    </row>
    <row r="367">
      <c r="A367" s="812"/>
      <c r="C367" s="657"/>
    </row>
    <row r="368">
      <c r="A368" s="812"/>
      <c r="C368" s="657"/>
    </row>
    <row r="369">
      <c r="A369" s="812"/>
      <c r="C369" s="657"/>
    </row>
    <row r="370">
      <c r="A370" s="812"/>
      <c r="C370" s="657"/>
    </row>
    <row r="371">
      <c r="A371" s="812"/>
      <c r="C371" s="657"/>
    </row>
    <row r="372">
      <c r="A372" s="812"/>
      <c r="C372" s="657"/>
    </row>
    <row r="373">
      <c r="A373" s="812"/>
      <c r="C373" s="657"/>
    </row>
    <row r="374">
      <c r="A374" s="812"/>
      <c r="C374" s="657"/>
    </row>
    <row r="375">
      <c r="A375" s="812"/>
      <c r="C375" s="657"/>
    </row>
    <row r="376">
      <c r="A376" s="812"/>
      <c r="C376" s="657"/>
    </row>
    <row r="377">
      <c r="A377" s="812"/>
      <c r="C377" s="657"/>
    </row>
    <row r="378">
      <c r="A378" s="812"/>
      <c r="C378" s="657"/>
    </row>
    <row r="379">
      <c r="A379" s="812"/>
      <c r="C379" s="657"/>
    </row>
    <row r="380">
      <c r="A380" s="812"/>
      <c r="C380" s="657"/>
    </row>
    <row r="381">
      <c r="A381" s="812"/>
      <c r="C381" s="657"/>
    </row>
    <row r="382">
      <c r="A382" s="812"/>
      <c r="C382" s="657"/>
    </row>
    <row r="383">
      <c r="A383" s="812"/>
      <c r="C383" s="657"/>
    </row>
    <row r="384">
      <c r="A384" s="812"/>
      <c r="C384" s="657"/>
    </row>
    <row r="385">
      <c r="A385" s="812"/>
      <c r="C385" s="657"/>
    </row>
    <row r="386">
      <c r="A386" s="812"/>
      <c r="C386" s="657"/>
    </row>
    <row r="387">
      <c r="A387" s="812"/>
      <c r="C387" s="657"/>
    </row>
    <row r="388">
      <c r="A388" s="812"/>
      <c r="C388" s="657"/>
    </row>
    <row r="389">
      <c r="A389" s="812"/>
      <c r="C389" s="657"/>
    </row>
    <row r="390">
      <c r="A390" s="812"/>
      <c r="C390" s="657"/>
    </row>
    <row r="391">
      <c r="A391" s="812"/>
      <c r="C391" s="657"/>
    </row>
    <row r="392">
      <c r="A392" s="812"/>
      <c r="C392" s="657"/>
    </row>
    <row r="393">
      <c r="A393" s="812"/>
      <c r="C393" s="657"/>
    </row>
    <row r="394">
      <c r="A394" s="812"/>
      <c r="C394" s="657"/>
    </row>
    <row r="395">
      <c r="A395" s="812"/>
      <c r="C395" s="657"/>
    </row>
    <row r="396">
      <c r="A396" s="812"/>
      <c r="C396" s="657"/>
    </row>
    <row r="397">
      <c r="A397" s="812"/>
      <c r="C397" s="657"/>
    </row>
    <row r="398">
      <c r="A398" s="812"/>
      <c r="C398" s="657"/>
    </row>
    <row r="399">
      <c r="A399" s="812"/>
      <c r="C399" s="657"/>
    </row>
    <row r="400">
      <c r="A400" s="812"/>
      <c r="C400" s="657"/>
    </row>
    <row r="401">
      <c r="A401" s="812"/>
      <c r="C401" s="657"/>
    </row>
    <row r="402">
      <c r="A402" s="812"/>
      <c r="C402" s="657"/>
    </row>
    <row r="403">
      <c r="A403" s="812"/>
      <c r="C403" s="657"/>
    </row>
    <row r="404">
      <c r="A404" s="812"/>
      <c r="C404" s="657"/>
    </row>
    <row r="405">
      <c r="A405" s="812"/>
      <c r="C405" s="657"/>
    </row>
    <row r="406">
      <c r="A406" s="812"/>
      <c r="C406" s="657"/>
    </row>
    <row r="407">
      <c r="A407" s="812"/>
      <c r="C407" s="657"/>
    </row>
    <row r="408">
      <c r="A408" s="812"/>
      <c r="C408" s="657"/>
    </row>
    <row r="409">
      <c r="A409" s="812"/>
      <c r="C409" s="657"/>
    </row>
    <row r="410">
      <c r="A410" s="812"/>
      <c r="C410" s="657"/>
    </row>
    <row r="411">
      <c r="A411" s="812"/>
      <c r="C411" s="657"/>
    </row>
    <row r="412">
      <c r="A412" s="812"/>
      <c r="C412" s="657"/>
    </row>
    <row r="413">
      <c r="A413" s="812"/>
      <c r="C413" s="657"/>
    </row>
    <row r="414">
      <c r="A414" s="812"/>
      <c r="C414" s="657"/>
    </row>
    <row r="415">
      <c r="A415" s="812"/>
      <c r="C415" s="657"/>
    </row>
    <row r="416">
      <c r="A416" s="812"/>
      <c r="C416" s="657"/>
    </row>
    <row r="417">
      <c r="A417" s="812"/>
      <c r="C417" s="657"/>
    </row>
    <row r="418">
      <c r="A418" s="812"/>
      <c r="C418" s="657"/>
    </row>
    <row r="419">
      <c r="A419" s="812"/>
      <c r="C419" s="657"/>
    </row>
    <row r="420">
      <c r="A420" s="812"/>
      <c r="C420" s="657"/>
    </row>
    <row r="421">
      <c r="A421" s="812"/>
      <c r="C421" s="657"/>
    </row>
    <row r="422">
      <c r="A422" s="812"/>
      <c r="C422" s="657"/>
    </row>
    <row r="423">
      <c r="A423" s="812"/>
      <c r="C423" s="657"/>
    </row>
    <row r="424">
      <c r="A424" s="812"/>
      <c r="C424" s="657"/>
    </row>
    <row r="425">
      <c r="A425" s="812"/>
      <c r="C425" s="657"/>
    </row>
    <row r="426">
      <c r="A426" s="812"/>
      <c r="C426" s="657"/>
    </row>
    <row r="427">
      <c r="A427" s="812"/>
      <c r="C427" s="657"/>
    </row>
    <row r="428">
      <c r="A428" s="812"/>
      <c r="C428" s="657"/>
    </row>
    <row r="429">
      <c r="A429" s="812"/>
      <c r="C429" s="657"/>
    </row>
    <row r="430">
      <c r="A430" s="812"/>
      <c r="C430" s="657"/>
    </row>
    <row r="431">
      <c r="A431" s="812"/>
      <c r="C431" s="657"/>
    </row>
    <row r="432">
      <c r="A432" s="812"/>
      <c r="C432" s="657"/>
    </row>
    <row r="433">
      <c r="A433" s="812"/>
      <c r="C433" s="657"/>
    </row>
    <row r="434">
      <c r="A434" s="812"/>
      <c r="C434" s="657"/>
    </row>
    <row r="435">
      <c r="A435" s="812"/>
      <c r="C435" s="657"/>
    </row>
    <row r="436">
      <c r="A436" s="812"/>
      <c r="C436" s="657"/>
    </row>
    <row r="437">
      <c r="A437" s="812"/>
      <c r="C437" s="657"/>
    </row>
    <row r="438">
      <c r="A438" s="812"/>
      <c r="C438" s="657"/>
    </row>
    <row r="439">
      <c r="A439" s="812"/>
      <c r="C439" s="657"/>
    </row>
    <row r="440">
      <c r="A440" s="812"/>
      <c r="C440" s="657"/>
    </row>
    <row r="441">
      <c r="A441" s="812"/>
      <c r="C441" s="657"/>
    </row>
    <row r="442">
      <c r="A442" s="812"/>
      <c r="C442" s="657"/>
    </row>
    <row r="443">
      <c r="A443" s="812"/>
      <c r="C443" s="657"/>
    </row>
    <row r="444">
      <c r="A444" s="812"/>
      <c r="C444" s="657"/>
    </row>
    <row r="445">
      <c r="A445" s="812"/>
      <c r="C445" s="657"/>
    </row>
    <row r="446">
      <c r="A446" s="812"/>
      <c r="C446" s="657"/>
    </row>
    <row r="447">
      <c r="A447" s="812"/>
      <c r="C447" s="657"/>
    </row>
    <row r="448">
      <c r="A448" s="812"/>
      <c r="C448" s="657"/>
    </row>
    <row r="449">
      <c r="A449" s="812"/>
      <c r="C449" s="657"/>
    </row>
    <row r="450">
      <c r="A450" s="812"/>
      <c r="C450" s="657"/>
    </row>
    <row r="451">
      <c r="A451" s="812"/>
      <c r="C451" s="657"/>
    </row>
    <row r="452">
      <c r="A452" s="812"/>
      <c r="C452" s="657"/>
    </row>
    <row r="453">
      <c r="A453" s="812"/>
      <c r="C453" s="657"/>
    </row>
    <row r="454">
      <c r="A454" s="812"/>
      <c r="C454" s="657"/>
    </row>
    <row r="455">
      <c r="A455" s="812"/>
      <c r="C455" s="657"/>
    </row>
    <row r="456">
      <c r="A456" s="812"/>
      <c r="C456" s="657"/>
    </row>
    <row r="457">
      <c r="A457" s="812"/>
      <c r="C457" s="657"/>
    </row>
    <row r="458">
      <c r="A458" s="812"/>
      <c r="C458" s="657"/>
    </row>
    <row r="459">
      <c r="A459" s="812"/>
      <c r="C459" s="657"/>
    </row>
    <row r="460">
      <c r="A460" s="812"/>
      <c r="C460" s="657"/>
    </row>
    <row r="461">
      <c r="A461" s="812"/>
      <c r="C461" s="657"/>
    </row>
    <row r="462">
      <c r="A462" s="812"/>
      <c r="C462" s="657"/>
    </row>
    <row r="463">
      <c r="A463" s="812"/>
      <c r="C463" s="657"/>
    </row>
    <row r="464">
      <c r="A464" s="812"/>
      <c r="C464" s="657"/>
    </row>
    <row r="465">
      <c r="A465" s="812"/>
      <c r="C465" s="657"/>
    </row>
    <row r="466">
      <c r="A466" s="812"/>
      <c r="C466" s="657"/>
    </row>
    <row r="467">
      <c r="A467" s="812"/>
      <c r="C467" s="657"/>
    </row>
    <row r="468">
      <c r="A468" s="812"/>
      <c r="C468" s="657"/>
    </row>
    <row r="469">
      <c r="A469" s="812"/>
      <c r="C469" s="657"/>
    </row>
    <row r="470">
      <c r="A470" s="812"/>
      <c r="C470" s="657"/>
    </row>
    <row r="471">
      <c r="A471" s="812"/>
      <c r="C471" s="657"/>
    </row>
    <row r="472">
      <c r="A472" s="812"/>
      <c r="C472" s="657"/>
    </row>
    <row r="473">
      <c r="A473" s="812"/>
      <c r="C473" s="657"/>
    </row>
    <row r="474">
      <c r="A474" s="812"/>
      <c r="C474" s="657"/>
    </row>
    <row r="475">
      <c r="A475" s="812"/>
      <c r="C475" s="657"/>
    </row>
    <row r="476">
      <c r="A476" s="812"/>
      <c r="C476" s="657"/>
    </row>
    <row r="477">
      <c r="A477" s="812"/>
      <c r="C477" s="657"/>
    </row>
    <row r="478">
      <c r="A478" s="812"/>
      <c r="C478" s="657"/>
    </row>
    <row r="479">
      <c r="A479" s="812"/>
      <c r="C479" s="657"/>
    </row>
    <row r="480">
      <c r="A480" s="812"/>
      <c r="C480" s="657"/>
    </row>
    <row r="481">
      <c r="A481" s="812"/>
      <c r="C481" s="657"/>
    </row>
    <row r="482">
      <c r="A482" s="812"/>
      <c r="C482" s="657"/>
    </row>
    <row r="483">
      <c r="A483" s="812"/>
      <c r="C483" s="657"/>
    </row>
    <row r="484">
      <c r="A484" s="812"/>
      <c r="C484" s="657"/>
    </row>
    <row r="485">
      <c r="A485" s="812"/>
      <c r="C485" s="657"/>
    </row>
    <row r="486">
      <c r="A486" s="812"/>
      <c r="C486" s="657"/>
    </row>
    <row r="487">
      <c r="A487" s="812"/>
      <c r="C487" s="657"/>
    </row>
    <row r="488">
      <c r="A488" s="812"/>
      <c r="C488" s="657"/>
    </row>
    <row r="489">
      <c r="A489" s="812"/>
      <c r="C489" s="657"/>
    </row>
    <row r="490">
      <c r="A490" s="812"/>
      <c r="C490" s="657"/>
    </row>
    <row r="491">
      <c r="A491" s="812"/>
      <c r="C491" s="657"/>
    </row>
    <row r="492">
      <c r="A492" s="812"/>
      <c r="C492" s="657"/>
    </row>
    <row r="493">
      <c r="A493" s="812"/>
      <c r="C493" s="657"/>
    </row>
    <row r="494">
      <c r="A494" s="812"/>
      <c r="C494" s="657"/>
    </row>
    <row r="495">
      <c r="A495" s="812"/>
      <c r="C495" s="657"/>
    </row>
    <row r="496">
      <c r="A496" s="812"/>
      <c r="C496" s="657"/>
    </row>
    <row r="497">
      <c r="A497" s="812"/>
      <c r="C497" s="657"/>
    </row>
    <row r="498">
      <c r="A498" s="812"/>
      <c r="C498" s="657"/>
    </row>
    <row r="499">
      <c r="A499" s="812"/>
      <c r="C499" s="657"/>
    </row>
    <row r="500">
      <c r="A500" s="812"/>
      <c r="C500" s="657"/>
    </row>
    <row r="501">
      <c r="A501" s="812"/>
      <c r="C501" s="657"/>
    </row>
    <row r="502">
      <c r="A502" s="812"/>
      <c r="C502" s="657"/>
    </row>
    <row r="503">
      <c r="A503" s="812"/>
      <c r="C503" s="657"/>
    </row>
    <row r="504">
      <c r="A504" s="812"/>
      <c r="C504" s="657"/>
    </row>
    <row r="505">
      <c r="A505" s="812"/>
      <c r="C505" s="657"/>
    </row>
    <row r="506">
      <c r="A506" s="812"/>
      <c r="C506" s="657"/>
    </row>
    <row r="507">
      <c r="A507" s="812"/>
      <c r="C507" s="657"/>
    </row>
    <row r="508">
      <c r="A508" s="812"/>
      <c r="C508" s="657"/>
    </row>
    <row r="509">
      <c r="A509" s="812"/>
      <c r="C509" s="657"/>
    </row>
    <row r="510">
      <c r="A510" s="812"/>
      <c r="C510" s="657"/>
    </row>
    <row r="511">
      <c r="A511" s="812"/>
      <c r="C511" s="657"/>
    </row>
    <row r="512">
      <c r="A512" s="812"/>
      <c r="C512" s="657"/>
    </row>
    <row r="513">
      <c r="A513" s="812"/>
      <c r="C513" s="657"/>
    </row>
    <row r="514">
      <c r="A514" s="812"/>
      <c r="C514" s="657"/>
    </row>
    <row r="515">
      <c r="A515" s="812"/>
      <c r="C515" s="657"/>
    </row>
    <row r="516">
      <c r="A516" s="812"/>
      <c r="C516" s="657"/>
    </row>
    <row r="517">
      <c r="A517" s="812"/>
      <c r="C517" s="657"/>
    </row>
    <row r="518">
      <c r="A518" s="812"/>
      <c r="C518" s="657"/>
    </row>
    <row r="519">
      <c r="A519" s="812"/>
      <c r="C519" s="657"/>
    </row>
    <row r="520">
      <c r="A520" s="812"/>
      <c r="C520" s="657"/>
    </row>
    <row r="521">
      <c r="A521" s="812"/>
      <c r="C521" s="657"/>
    </row>
    <row r="522">
      <c r="A522" s="812"/>
      <c r="C522" s="657"/>
    </row>
    <row r="523">
      <c r="A523" s="812"/>
      <c r="C523" s="657"/>
    </row>
    <row r="524">
      <c r="A524" s="812"/>
      <c r="C524" s="657"/>
    </row>
    <row r="525">
      <c r="A525" s="812"/>
      <c r="C525" s="657"/>
    </row>
    <row r="526">
      <c r="A526" s="812"/>
      <c r="C526" s="657"/>
    </row>
    <row r="527">
      <c r="A527" s="812"/>
      <c r="C527" s="657"/>
    </row>
    <row r="528">
      <c r="A528" s="812"/>
      <c r="C528" s="657"/>
    </row>
    <row r="529">
      <c r="A529" s="812"/>
      <c r="C529" s="657"/>
    </row>
    <row r="530">
      <c r="A530" s="812"/>
      <c r="C530" s="657"/>
    </row>
    <row r="531">
      <c r="A531" s="812"/>
      <c r="C531" s="657"/>
    </row>
    <row r="532">
      <c r="A532" s="812"/>
      <c r="C532" s="657"/>
    </row>
    <row r="533">
      <c r="A533" s="812"/>
      <c r="C533" s="657"/>
    </row>
    <row r="534">
      <c r="A534" s="812"/>
      <c r="C534" s="657"/>
    </row>
    <row r="535">
      <c r="A535" s="812"/>
      <c r="C535" s="657"/>
    </row>
    <row r="536">
      <c r="A536" s="812"/>
      <c r="C536" s="657"/>
    </row>
    <row r="537">
      <c r="A537" s="812"/>
      <c r="C537" s="657"/>
    </row>
    <row r="538">
      <c r="A538" s="812"/>
      <c r="C538" s="657"/>
    </row>
    <row r="539">
      <c r="A539" s="812"/>
      <c r="C539" s="657"/>
    </row>
    <row r="540">
      <c r="A540" s="812"/>
      <c r="C540" s="657"/>
    </row>
    <row r="541">
      <c r="A541" s="812"/>
      <c r="C541" s="657"/>
    </row>
    <row r="542">
      <c r="A542" s="812"/>
      <c r="C542" s="657"/>
    </row>
    <row r="543">
      <c r="A543" s="812"/>
      <c r="C543" s="657"/>
    </row>
    <row r="544">
      <c r="A544" s="812"/>
      <c r="C544" s="657"/>
    </row>
    <row r="545">
      <c r="A545" s="812"/>
      <c r="C545" s="657"/>
    </row>
    <row r="546">
      <c r="A546" s="812"/>
      <c r="C546" s="657"/>
    </row>
    <row r="547">
      <c r="A547" s="812"/>
      <c r="C547" s="657"/>
    </row>
    <row r="548">
      <c r="A548" s="812"/>
      <c r="C548" s="657"/>
    </row>
    <row r="549">
      <c r="A549" s="812"/>
      <c r="C549" s="657"/>
    </row>
    <row r="550">
      <c r="A550" s="812"/>
      <c r="C550" s="657"/>
    </row>
    <row r="551">
      <c r="A551" s="812"/>
      <c r="C551" s="657"/>
    </row>
    <row r="552">
      <c r="A552" s="812"/>
      <c r="C552" s="657"/>
    </row>
    <row r="553">
      <c r="A553" s="812"/>
      <c r="C553" s="657"/>
    </row>
    <row r="554">
      <c r="A554" s="812"/>
      <c r="C554" s="657"/>
    </row>
    <row r="555">
      <c r="A555" s="812"/>
      <c r="C555" s="657"/>
    </row>
    <row r="556">
      <c r="A556" s="812"/>
      <c r="C556" s="657"/>
    </row>
    <row r="557">
      <c r="A557" s="812"/>
      <c r="C557" s="657"/>
    </row>
    <row r="558">
      <c r="A558" s="812"/>
      <c r="C558" s="657"/>
    </row>
    <row r="559">
      <c r="A559" s="812"/>
      <c r="C559" s="657"/>
    </row>
    <row r="560">
      <c r="A560" s="812"/>
      <c r="C560" s="657"/>
    </row>
    <row r="561">
      <c r="A561" s="812"/>
      <c r="C561" s="657"/>
    </row>
    <row r="562">
      <c r="A562" s="812"/>
      <c r="C562" s="657"/>
    </row>
    <row r="563">
      <c r="A563" s="812"/>
      <c r="C563" s="657"/>
    </row>
    <row r="564">
      <c r="A564" s="812"/>
      <c r="C564" s="657"/>
    </row>
    <row r="565">
      <c r="A565" s="812"/>
      <c r="C565" s="657"/>
    </row>
    <row r="566">
      <c r="A566" s="812"/>
      <c r="C566" s="657"/>
    </row>
    <row r="567">
      <c r="A567" s="812"/>
      <c r="C567" s="657"/>
    </row>
    <row r="568">
      <c r="A568" s="812"/>
      <c r="C568" s="657"/>
    </row>
    <row r="569">
      <c r="A569" s="812"/>
      <c r="C569" s="657"/>
    </row>
    <row r="570">
      <c r="A570" s="812"/>
      <c r="C570" s="657"/>
    </row>
    <row r="571">
      <c r="A571" s="812"/>
      <c r="C571" s="657"/>
    </row>
    <row r="572">
      <c r="A572" s="812"/>
      <c r="C572" s="657"/>
    </row>
    <row r="573">
      <c r="A573" s="812"/>
      <c r="C573" s="657"/>
    </row>
    <row r="574">
      <c r="A574" s="812"/>
      <c r="C574" s="657"/>
    </row>
    <row r="575">
      <c r="A575" s="812"/>
      <c r="C575" s="657"/>
    </row>
    <row r="576">
      <c r="A576" s="812"/>
      <c r="C576" s="657"/>
    </row>
    <row r="577">
      <c r="A577" s="812"/>
      <c r="C577" s="657"/>
    </row>
    <row r="578">
      <c r="A578" s="812"/>
      <c r="C578" s="657"/>
    </row>
    <row r="579">
      <c r="A579" s="812"/>
      <c r="C579" s="657"/>
    </row>
    <row r="580">
      <c r="A580" s="812"/>
      <c r="C580" s="657"/>
    </row>
    <row r="581">
      <c r="A581" s="812"/>
      <c r="C581" s="657"/>
    </row>
    <row r="582">
      <c r="A582" s="812"/>
      <c r="C582" s="657"/>
    </row>
    <row r="583">
      <c r="A583" s="812"/>
      <c r="C583" s="657"/>
    </row>
    <row r="584">
      <c r="A584" s="812"/>
      <c r="C584" s="657"/>
    </row>
    <row r="585">
      <c r="A585" s="812"/>
      <c r="C585" s="657"/>
    </row>
    <row r="586">
      <c r="A586" s="812"/>
      <c r="C586" s="657"/>
    </row>
    <row r="587">
      <c r="A587" s="812"/>
      <c r="C587" s="657"/>
    </row>
    <row r="588">
      <c r="A588" s="812"/>
      <c r="C588" s="657"/>
    </row>
    <row r="589">
      <c r="A589" s="812"/>
      <c r="C589" s="657"/>
    </row>
    <row r="590">
      <c r="A590" s="812"/>
      <c r="C590" s="657"/>
    </row>
    <row r="591">
      <c r="A591" s="812"/>
      <c r="C591" s="657"/>
    </row>
    <row r="592">
      <c r="A592" s="812"/>
      <c r="C592" s="657"/>
    </row>
    <row r="593">
      <c r="A593" s="812"/>
      <c r="C593" s="657"/>
    </row>
    <row r="594">
      <c r="A594" s="812"/>
      <c r="C594" s="657"/>
    </row>
    <row r="595">
      <c r="A595" s="812"/>
      <c r="C595" s="657"/>
    </row>
    <row r="596">
      <c r="A596" s="812"/>
      <c r="C596" s="657"/>
    </row>
    <row r="597">
      <c r="A597" s="812"/>
      <c r="C597" s="657"/>
    </row>
    <row r="598">
      <c r="A598" s="812"/>
      <c r="C598" s="657"/>
    </row>
    <row r="599">
      <c r="A599" s="812"/>
      <c r="C599" s="657"/>
    </row>
    <row r="600">
      <c r="A600" s="812"/>
      <c r="C600" s="657"/>
    </row>
    <row r="601">
      <c r="A601" s="812"/>
      <c r="C601" s="657"/>
    </row>
    <row r="602">
      <c r="A602" s="812"/>
      <c r="C602" s="657"/>
    </row>
    <row r="603">
      <c r="A603" s="812"/>
      <c r="C603" s="657"/>
    </row>
    <row r="604">
      <c r="A604" s="812"/>
      <c r="C604" s="657"/>
    </row>
    <row r="605">
      <c r="A605" s="812"/>
      <c r="C605" s="657"/>
    </row>
    <row r="606">
      <c r="A606" s="812"/>
      <c r="C606" s="657"/>
    </row>
    <row r="607">
      <c r="A607" s="812"/>
      <c r="C607" s="657"/>
    </row>
    <row r="608">
      <c r="A608" s="812"/>
      <c r="C608" s="657"/>
    </row>
    <row r="609">
      <c r="A609" s="812"/>
      <c r="C609" s="657"/>
    </row>
    <row r="610">
      <c r="A610" s="812"/>
      <c r="C610" s="657"/>
    </row>
    <row r="611">
      <c r="A611" s="812"/>
      <c r="C611" s="657"/>
    </row>
    <row r="612">
      <c r="A612" s="812"/>
      <c r="C612" s="657"/>
    </row>
    <row r="613">
      <c r="A613" s="812"/>
      <c r="C613" s="657"/>
    </row>
    <row r="614">
      <c r="A614" s="812"/>
      <c r="C614" s="657"/>
    </row>
    <row r="615">
      <c r="A615" s="812"/>
      <c r="C615" s="657"/>
    </row>
    <row r="616">
      <c r="A616" s="812"/>
      <c r="C616" s="657"/>
    </row>
    <row r="617">
      <c r="A617" s="812"/>
      <c r="C617" s="657"/>
    </row>
    <row r="618">
      <c r="A618" s="812"/>
      <c r="C618" s="657"/>
    </row>
    <row r="619">
      <c r="A619" s="812"/>
      <c r="C619" s="657"/>
    </row>
    <row r="620">
      <c r="A620" s="812"/>
      <c r="C620" s="657"/>
    </row>
    <row r="621">
      <c r="A621" s="812"/>
      <c r="C621" s="657"/>
    </row>
    <row r="622">
      <c r="A622" s="812"/>
      <c r="C622" s="657"/>
    </row>
    <row r="623">
      <c r="A623" s="812"/>
      <c r="C623" s="657"/>
    </row>
    <row r="624">
      <c r="A624" s="812"/>
      <c r="C624" s="657"/>
    </row>
    <row r="625">
      <c r="A625" s="812"/>
      <c r="C625" s="657"/>
    </row>
    <row r="626">
      <c r="A626" s="812"/>
      <c r="C626" s="657"/>
    </row>
    <row r="627">
      <c r="A627" s="812"/>
      <c r="C627" s="657"/>
    </row>
    <row r="628">
      <c r="A628" s="812"/>
      <c r="C628" s="657"/>
    </row>
    <row r="629">
      <c r="A629" s="812"/>
      <c r="C629" s="657"/>
    </row>
    <row r="630">
      <c r="A630" s="812"/>
      <c r="C630" s="657"/>
    </row>
    <row r="631">
      <c r="A631" s="812"/>
      <c r="C631" s="657"/>
    </row>
    <row r="632">
      <c r="A632" s="812"/>
      <c r="C632" s="657"/>
    </row>
    <row r="633">
      <c r="A633" s="812"/>
      <c r="C633" s="657"/>
    </row>
    <row r="634">
      <c r="A634" s="812"/>
      <c r="C634" s="657"/>
    </row>
    <row r="635">
      <c r="A635" s="812"/>
      <c r="C635" s="657"/>
    </row>
    <row r="636">
      <c r="A636" s="812"/>
      <c r="C636" s="657"/>
    </row>
    <row r="637">
      <c r="A637" s="812"/>
      <c r="C637" s="657"/>
    </row>
    <row r="638">
      <c r="A638" s="812"/>
      <c r="C638" s="657"/>
    </row>
    <row r="639">
      <c r="A639" s="812"/>
      <c r="C639" s="657"/>
    </row>
    <row r="640">
      <c r="A640" s="812"/>
      <c r="C640" s="657"/>
    </row>
    <row r="641">
      <c r="A641" s="812"/>
      <c r="C641" s="657"/>
    </row>
    <row r="642">
      <c r="A642" s="812"/>
      <c r="C642" s="657"/>
    </row>
    <row r="643">
      <c r="A643" s="812"/>
      <c r="C643" s="657"/>
    </row>
    <row r="644">
      <c r="A644" s="812"/>
      <c r="C644" s="657"/>
    </row>
    <row r="645">
      <c r="A645" s="812"/>
      <c r="C645" s="657"/>
    </row>
    <row r="646">
      <c r="A646" s="812"/>
      <c r="C646" s="657"/>
    </row>
    <row r="647">
      <c r="A647" s="812"/>
      <c r="C647" s="657"/>
    </row>
    <row r="648">
      <c r="A648" s="812"/>
      <c r="C648" s="657"/>
    </row>
    <row r="649">
      <c r="A649" s="812"/>
      <c r="C649" s="657"/>
    </row>
    <row r="650">
      <c r="A650" s="812"/>
      <c r="C650" s="657"/>
    </row>
    <row r="651">
      <c r="A651" s="812"/>
      <c r="C651" s="657"/>
    </row>
    <row r="652">
      <c r="A652" s="812"/>
      <c r="C652" s="657"/>
    </row>
    <row r="653">
      <c r="A653" s="812"/>
      <c r="C653" s="657"/>
    </row>
    <row r="654">
      <c r="A654" s="812"/>
      <c r="C654" s="657"/>
    </row>
    <row r="655">
      <c r="A655" s="812"/>
      <c r="C655" s="657"/>
    </row>
    <row r="656">
      <c r="A656" s="812"/>
      <c r="C656" s="657"/>
    </row>
    <row r="657">
      <c r="A657" s="812"/>
      <c r="C657" s="657"/>
    </row>
    <row r="658">
      <c r="A658" s="812"/>
      <c r="C658" s="657"/>
    </row>
    <row r="659">
      <c r="A659" s="812"/>
      <c r="C659" s="657"/>
    </row>
    <row r="660">
      <c r="A660" s="812"/>
      <c r="C660" s="657"/>
    </row>
    <row r="661">
      <c r="A661" s="812"/>
      <c r="C661" s="657"/>
    </row>
    <row r="662">
      <c r="A662" s="812"/>
      <c r="C662" s="657"/>
    </row>
    <row r="663">
      <c r="A663" s="812"/>
      <c r="C663" s="657"/>
    </row>
    <row r="664">
      <c r="A664" s="812"/>
      <c r="C664" s="657"/>
    </row>
    <row r="665">
      <c r="A665" s="812"/>
      <c r="C665" s="657"/>
    </row>
    <row r="666">
      <c r="A666" s="812"/>
      <c r="C666" s="657"/>
    </row>
    <row r="667">
      <c r="A667" s="812"/>
      <c r="C667" s="657"/>
    </row>
    <row r="668">
      <c r="A668" s="812"/>
      <c r="C668" s="657"/>
    </row>
    <row r="669">
      <c r="A669" s="812"/>
      <c r="C669" s="657"/>
    </row>
    <row r="670">
      <c r="A670" s="812"/>
      <c r="C670" s="657"/>
    </row>
    <row r="671">
      <c r="A671" s="812"/>
      <c r="C671" s="657"/>
    </row>
    <row r="672">
      <c r="A672" s="812"/>
      <c r="C672" s="657"/>
    </row>
    <row r="673">
      <c r="A673" s="812"/>
      <c r="C673" s="657"/>
    </row>
    <row r="674">
      <c r="A674" s="812"/>
      <c r="C674" s="657"/>
    </row>
    <row r="675">
      <c r="A675" s="812"/>
      <c r="C675" s="657"/>
    </row>
    <row r="676">
      <c r="A676" s="812"/>
      <c r="C676" s="657"/>
    </row>
    <row r="677">
      <c r="A677" s="812"/>
      <c r="C677" s="657"/>
    </row>
    <row r="678">
      <c r="A678" s="812"/>
      <c r="C678" s="657"/>
    </row>
    <row r="679">
      <c r="A679" s="812"/>
      <c r="C679" s="657"/>
    </row>
    <row r="680">
      <c r="A680" s="812"/>
      <c r="C680" s="657"/>
    </row>
    <row r="681">
      <c r="A681" s="812"/>
      <c r="C681" s="657"/>
    </row>
    <row r="682">
      <c r="A682" s="812"/>
      <c r="C682" s="657"/>
    </row>
    <row r="683">
      <c r="A683" s="812"/>
      <c r="C683" s="657"/>
    </row>
    <row r="684">
      <c r="A684" s="812"/>
      <c r="C684" s="657"/>
    </row>
    <row r="685">
      <c r="A685" s="812"/>
      <c r="C685" s="657"/>
    </row>
    <row r="686">
      <c r="A686" s="812"/>
      <c r="C686" s="657"/>
    </row>
    <row r="687">
      <c r="A687" s="812"/>
      <c r="C687" s="657"/>
    </row>
    <row r="688">
      <c r="A688" s="812"/>
      <c r="C688" s="657"/>
    </row>
    <row r="689">
      <c r="A689" s="812"/>
      <c r="C689" s="657"/>
    </row>
    <row r="690">
      <c r="A690" s="812"/>
      <c r="C690" s="657"/>
    </row>
    <row r="691">
      <c r="A691" s="812"/>
      <c r="C691" s="657"/>
    </row>
    <row r="692">
      <c r="A692" s="812"/>
      <c r="C692" s="657"/>
    </row>
    <row r="693">
      <c r="A693" s="812"/>
      <c r="C693" s="657"/>
    </row>
    <row r="694">
      <c r="A694" s="812"/>
      <c r="C694" s="657"/>
    </row>
    <row r="695">
      <c r="A695" s="812"/>
      <c r="C695" s="657"/>
    </row>
    <row r="696">
      <c r="A696" s="812"/>
      <c r="C696" s="657"/>
    </row>
    <row r="697">
      <c r="A697" s="812"/>
      <c r="C697" s="657"/>
    </row>
    <row r="698">
      <c r="A698" s="812"/>
      <c r="C698" s="657"/>
    </row>
    <row r="699">
      <c r="A699" s="812"/>
      <c r="C699" s="657"/>
    </row>
    <row r="700">
      <c r="A700" s="812"/>
      <c r="C700" s="657"/>
    </row>
    <row r="701">
      <c r="A701" s="812"/>
      <c r="C701" s="657"/>
    </row>
    <row r="702">
      <c r="A702" s="812"/>
      <c r="C702" s="657"/>
    </row>
    <row r="703">
      <c r="A703" s="812"/>
      <c r="C703" s="657"/>
    </row>
    <row r="704">
      <c r="A704" s="812"/>
      <c r="C704" s="657"/>
    </row>
    <row r="705">
      <c r="A705" s="812"/>
      <c r="C705" s="657"/>
    </row>
    <row r="706">
      <c r="A706" s="812"/>
      <c r="C706" s="657"/>
    </row>
    <row r="707">
      <c r="A707" s="812"/>
      <c r="C707" s="657"/>
    </row>
    <row r="708">
      <c r="A708" s="812"/>
      <c r="C708" s="657"/>
    </row>
    <row r="709">
      <c r="A709" s="812"/>
      <c r="C709" s="657"/>
    </row>
    <row r="710">
      <c r="A710" s="812"/>
      <c r="C710" s="657"/>
    </row>
    <row r="711">
      <c r="A711" s="812"/>
      <c r="C711" s="657"/>
    </row>
    <row r="712">
      <c r="A712" s="812"/>
      <c r="C712" s="657"/>
    </row>
    <row r="713">
      <c r="A713" s="812"/>
      <c r="C713" s="657"/>
    </row>
    <row r="714">
      <c r="A714" s="812"/>
      <c r="C714" s="657"/>
    </row>
    <row r="715">
      <c r="A715" s="812"/>
      <c r="C715" s="657"/>
    </row>
    <row r="716">
      <c r="A716" s="812"/>
      <c r="C716" s="657"/>
    </row>
    <row r="717">
      <c r="A717" s="812"/>
      <c r="C717" s="657"/>
    </row>
    <row r="718">
      <c r="A718" s="812"/>
      <c r="C718" s="657"/>
    </row>
    <row r="719">
      <c r="A719" s="812"/>
      <c r="C719" s="657"/>
    </row>
    <row r="720">
      <c r="A720" s="812"/>
      <c r="C720" s="657"/>
    </row>
    <row r="721">
      <c r="A721" s="812"/>
      <c r="C721" s="657"/>
    </row>
    <row r="722">
      <c r="A722" s="812"/>
      <c r="C722" s="657"/>
    </row>
    <row r="723">
      <c r="A723" s="812"/>
      <c r="C723" s="657"/>
    </row>
    <row r="724">
      <c r="A724" s="812"/>
      <c r="C724" s="657"/>
    </row>
    <row r="725">
      <c r="A725" s="812"/>
      <c r="C725" s="657"/>
    </row>
    <row r="726">
      <c r="A726" s="812"/>
      <c r="C726" s="657"/>
    </row>
    <row r="727">
      <c r="A727" s="812"/>
      <c r="C727" s="657"/>
    </row>
    <row r="728">
      <c r="A728" s="812"/>
      <c r="C728" s="657"/>
    </row>
    <row r="729">
      <c r="A729" s="812"/>
      <c r="C729" s="657"/>
    </row>
    <row r="730">
      <c r="A730" s="812"/>
      <c r="C730" s="657"/>
    </row>
    <row r="731">
      <c r="A731" s="812"/>
      <c r="C731" s="657"/>
    </row>
    <row r="732">
      <c r="A732" s="812"/>
      <c r="C732" s="657"/>
    </row>
    <row r="733">
      <c r="A733" s="812"/>
      <c r="C733" s="657"/>
    </row>
    <row r="734">
      <c r="A734" s="812"/>
      <c r="C734" s="657"/>
    </row>
    <row r="735">
      <c r="A735" s="812"/>
      <c r="C735" s="657"/>
    </row>
    <row r="736">
      <c r="A736" s="812"/>
      <c r="C736" s="657"/>
    </row>
    <row r="737">
      <c r="A737" s="812"/>
      <c r="C737" s="657"/>
    </row>
    <row r="738">
      <c r="A738" s="812"/>
      <c r="C738" s="657"/>
    </row>
    <row r="739">
      <c r="A739" s="812"/>
      <c r="C739" s="657"/>
    </row>
    <row r="740">
      <c r="A740" s="812"/>
      <c r="C740" s="657"/>
    </row>
    <row r="741">
      <c r="A741" s="812"/>
      <c r="C741" s="657"/>
    </row>
    <row r="742">
      <c r="A742" s="812"/>
      <c r="C742" s="657"/>
    </row>
    <row r="743">
      <c r="A743" s="812"/>
      <c r="C743" s="657"/>
    </row>
    <row r="744">
      <c r="A744" s="812"/>
      <c r="C744" s="657"/>
    </row>
    <row r="745">
      <c r="A745" s="812"/>
      <c r="C745" s="657"/>
    </row>
    <row r="746">
      <c r="A746" s="812"/>
      <c r="C746" s="657"/>
    </row>
    <row r="747">
      <c r="A747" s="812"/>
      <c r="C747" s="657"/>
    </row>
    <row r="748">
      <c r="A748" s="812"/>
      <c r="C748" s="657"/>
    </row>
    <row r="749">
      <c r="A749" s="812"/>
      <c r="C749" s="657"/>
    </row>
    <row r="750">
      <c r="A750" s="812"/>
      <c r="C750" s="657"/>
    </row>
    <row r="751">
      <c r="A751" s="812"/>
      <c r="C751" s="657"/>
    </row>
    <row r="752">
      <c r="A752" s="812"/>
      <c r="C752" s="657"/>
    </row>
    <row r="753">
      <c r="A753" s="812"/>
      <c r="C753" s="657"/>
    </row>
    <row r="754">
      <c r="A754" s="812"/>
      <c r="C754" s="657"/>
    </row>
    <row r="755">
      <c r="A755" s="812"/>
      <c r="C755" s="657"/>
    </row>
    <row r="756">
      <c r="A756" s="812"/>
      <c r="C756" s="657"/>
    </row>
    <row r="757">
      <c r="A757" s="812"/>
      <c r="C757" s="657"/>
    </row>
    <row r="758">
      <c r="A758" s="812"/>
      <c r="C758" s="657"/>
    </row>
    <row r="759">
      <c r="A759" s="812"/>
      <c r="C759" s="657"/>
    </row>
    <row r="760">
      <c r="A760" s="812"/>
      <c r="C760" s="657"/>
    </row>
    <row r="761">
      <c r="A761" s="812"/>
      <c r="C761" s="657"/>
    </row>
    <row r="762">
      <c r="A762" s="812"/>
      <c r="C762" s="657"/>
    </row>
    <row r="763">
      <c r="A763" s="812"/>
      <c r="C763" s="657"/>
    </row>
    <row r="764">
      <c r="A764" s="812"/>
      <c r="C764" s="657"/>
    </row>
    <row r="765">
      <c r="A765" s="812"/>
      <c r="C765" s="657"/>
    </row>
    <row r="766">
      <c r="A766" s="812"/>
      <c r="C766" s="657"/>
    </row>
    <row r="767">
      <c r="A767" s="812"/>
      <c r="C767" s="657"/>
    </row>
    <row r="768">
      <c r="A768" s="812"/>
      <c r="C768" s="657"/>
    </row>
    <row r="769">
      <c r="A769" s="812"/>
      <c r="C769" s="657"/>
    </row>
    <row r="770">
      <c r="A770" s="812"/>
      <c r="C770" s="657"/>
    </row>
    <row r="771">
      <c r="A771" s="812"/>
      <c r="C771" s="657"/>
    </row>
    <row r="772">
      <c r="A772" s="812"/>
      <c r="C772" s="657"/>
    </row>
    <row r="773">
      <c r="A773" s="812"/>
      <c r="C773" s="657"/>
    </row>
    <row r="774">
      <c r="A774" s="812"/>
      <c r="C774" s="657"/>
    </row>
    <row r="775">
      <c r="A775" s="812"/>
      <c r="C775" s="657"/>
    </row>
    <row r="776">
      <c r="A776" s="812"/>
      <c r="C776" s="657"/>
    </row>
    <row r="777">
      <c r="A777" s="812"/>
      <c r="C777" s="657"/>
    </row>
    <row r="778">
      <c r="A778" s="812"/>
      <c r="C778" s="657"/>
    </row>
    <row r="779">
      <c r="A779" s="812"/>
      <c r="C779" s="657"/>
    </row>
    <row r="780">
      <c r="A780" s="812"/>
      <c r="C780" s="657"/>
    </row>
    <row r="781">
      <c r="A781" s="812"/>
      <c r="C781" s="657"/>
    </row>
    <row r="782">
      <c r="A782" s="812"/>
      <c r="C782" s="657"/>
    </row>
    <row r="783">
      <c r="A783" s="812"/>
      <c r="C783" s="657"/>
    </row>
    <row r="784">
      <c r="A784" s="812"/>
      <c r="C784" s="657"/>
    </row>
    <row r="785">
      <c r="A785" s="812"/>
      <c r="C785" s="657"/>
    </row>
    <row r="786">
      <c r="A786" s="812"/>
      <c r="C786" s="657"/>
    </row>
    <row r="787">
      <c r="A787" s="812"/>
      <c r="C787" s="657"/>
    </row>
    <row r="788">
      <c r="A788" s="812"/>
      <c r="C788" s="657"/>
    </row>
    <row r="789">
      <c r="A789" s="812"/>
      <c r="C789" s="657"/>
    </row>
    <row r="790">
      <c r="A790" s="812"/>
      <c r="C790" s="657"/>
    </row>
    <row r="791">
      <c r="A791" s="812"/>
      <c r="C791" s="657"/>
    </row>
    <row r="792">
      <c r="A792" s="812"/>
      <c r="C792" s="657"/>
    </row>
    <row r="793">
      <c r="A793" s="812"/>
      <c r="C793" s="657"/>
    </row>
    <row r="794">
      <c r="A794" s="812"/>
      <c r="C794" s="657"/>
    </row>
    <row r="795">
      <c r="A795" s="812"/>
      <c r="C795" s="657"/>
    </row>
    <row r="796">
      <c r="A796" s="812"/>
      <c r="C796" s="657"/>
    </row>
    <row r="797">
      <c r="A797" s="812"/>
      <c r="C797" s="657"/>
    </row>
    <row r="798">
      <c r="A798" s="812"/>
      <c r="C798" s="657"/>
    </row>
    <row r="799">
      <c r="A799" s="812"/>
      <c r="C799" s="657"/>
    </row>
    <row r="800">
      <c r="A800" s="812"/>
      <c r="C800" s="657"/>
    </row>
    <row r="801">
      <c r="A801" s="812"/>
      <c r="C801" s="657"/>
    </row>
    <row r="802">
      <c r="A802" s="812"/>
      <c r="C802" s="657"/>
    </row>
    <row r="803">
      <c r="A803" s="812"/>
      <c r="C803" s="657"/>
    </row>
    <row r="804">
      <c r="A804" s="812"/>
      <c r="C804" s="657"/>
    </row>
    <row r="805">
      <c r="A805" s="812"/>
      <c r="C805" s="657"/>
    </row>
    <row r="806">
      <c r="A806" s="812"/>
      <c r="C806" s="657"/>
    </row>
    <row r="807">
      <c r="A807" s="812"/>
      <c r="C807" s="657"/>
    </row>
    <row r="808">
      <c r="A808" s="812"/>
      <c r="C808" s="657"/>
    </row>
    <row r="809">
      <c r="A809" s="812"/>
      <c r="C809" s="657"/>
    </row>
    <row r="810">
      <c r="A810" s="812"/>
      <c r="C810" s="657"/>
    </row>
    <row r="811">
      <c r="A811" s="812"/>
      <c r="C811" s="657"/>
    </row>
    <row r="812">
      <c r="A812" s="812"/>
      <c r="C812" s="657"/>
    </row>
    <row r="813">
      <c r="A813" s="812"/>
      <c r="C813" s="657"/>
    </row>
    <row r="814">
      <c r="A814" s="812"/>
      <c r="C814" s="657"/>
    </row>
    <row r="815">
      <c r="A815" s="812"/>
      <c r="C815" s="657"/>
    </row>
    <row r="816">
      <c r="A816" s="812"/>
      <c r="C816" s="657"/>
    </row>
    <row r="817">
      <c r="A817" s="812"/>
      <c r="C817" s="657"/>
    </row>
    <row r="818">
      <c r="A818" s="812"/>
      <c r="C818" s="657"/>
    </row>
    <row r="819">
      <c r="A819" s="812"/>
      <c r="C819" s="657"/>
    </row>
    <row r="820">
      <c r="A820" s="812"/>
      <c r="C820" s="657"/>
    </row>
    <row r="821">
      <c r="A821" s="812"/>
      <c r="C821" s="657"/>
    </row>
    <row r="822">
      <c r="A822" s="812"/>
      <c r="C822" s="657"/>
    </row>
    <row r="823">
      <c r="A823" s="812"/>
      <c r="C823" s="657"/>
    </row>
    <row r="824">
      <c r="A824" s="812"/>
      <c r="C824" s="657"/>
    </row>
    <row r="825">
      <c r="A825" s="812"/>
      <c r="C825" s="657"/>
    </row>
    <row r="826">
      <c r="A826" s="812"/>
      <c r="C826" s="657"/>
    </row>
    <row r="827">
      <c r="A827" s="812"/>
      <c r="C827" s="657"/>
    </row>
    <row r="828">
      <c r="A828" s="812"/>
      <c r="C828" s="657"/>
    </row>
    <row r="829">
      <c r="A829" s="812"/>
      <c r="C829" s="657"/>
    </row>
    <row r="830">
      <c r="A830" s="812"/>
      <c r="C830" s="657"/>
    </row>
    <row r="831">
      <c r="A831" s="812"/>
      <c r="C831" s="657"/>
    </row>
    <row r="832">
      <c r="A832" s="812"/>
      <c r="C832" s="657"/>
    </row>
    <row r="833">
      <c r="A833" s="812"/>
      <c r="C833" s="657"/>
    </row>
    <row r="834">
      <c r="A834" s="812"/>
      <c r="C834" s="657"/>
    </row>
    <row r="835">
      <c r="A835" s="812"/>
      <c r="C835" s="657"/>
    </row>
    <row r="836">
      <c r="A836" s="812"/>
      <c r="C836" s="657"/>
    </row>
    <row r="837">
      <c r="A837" s="812"/>
      <c r="C837" s="657"/>
    </row>
    <row r="838">
      <c r="A838" s="812"/>
      <c r="C838" s="657"/>
    </row>
    <row r="839">
      <c r="A839" s="812"/>
      <c r="C839" s="657"/>
    </row>
    <row r="840">
      <c r="A840" s="812"/>
      <c r="C840" s="657"/>
    </row>
    <row r="841">
      <c r="A841" s="812"/>
      <c r="C841" s="657"/>
    </row>
    <row r="842">
      <c r="A842" s="812"/>
      <c r="C842" s="657"/>
    </row>
    <row r="843">
      <c r="A843" s="812"/>
      <c r="C843" s="657"/>
    </row>
    <row r="844">
      <c r="A844" s="812"/>
      <c r="C844" s="657"/>
    </row>
    <row r="845">
      <c r="A845" s="812"/>
      <c r="C845" s="657"/>
    </row>
    <row r="846">
      <c r="A846" s="812"/>
      <c r="C846" s="657"/>
    </row>
    <row r="847">
      <c r="A847" s="812"/>
      <c r="C847" s="657"/>
    </row>
    <row r="848">
      <c r="A848" s="812"/>
      <c r="C848" s="657"/>
    </row>
    <row r="849">
      <c r="A849" s="812"/>
      <c r="C849" s="657"/>
    </row>
    <row r="850">
      <c r="A850" s="812"/>
      <c r="C850" s="657"/>
    </row>
    <row r="851">
      <c r="A851" s="812"/>
      <c r="C851" s="657"/>
    </row>
    <row r="852">
      <c r="A852" s="812"/>
      <c r="C852" s="657"/>
    </row>
    <row r="853">
      <c r="A853" s="812"/>
      <c r="C853" s="657"/>
    </row>
    <row r="854">
      <c r="A854" s="812"/>
      <c r="C854" s="657"/>
    </row>
    <row r="855">
      <c r="A855" s="812"/>
      <c r="C855" s="657"/>
    </row>
    <row r="856">
      <c r="A856" s="812"/>
      <c r="C856" s="657"/>
    </row>
    <row r="857">
      <c r="A857" s="812"/>
      <c r="C857" s="657"/>
    </row>
    <row r="858">
      <c r="A858" s="812"/>
      <c r="C858" s="657"/>
    </row>
    <row r="859">
      <c r="A859" s="812"/>
      <c r="C859" s="657"/>
    </row>
    <row r="860">
      <c r="A860" s="812"/>
      <c r="C860" s="657"/>
    </row>
    <row r="861">
      <c r="A861" s="812"/>
      <c r="C861" s="657"/>
    </row>
    <row r="862">
      <c r="A862" s="812"/>
      <c r="C862" s="657"/>
    </row>
    <row r="863">
      <c r="A863" s="812"/>
      <c r="C863" s="657"/>
    </row>
    <row r="864">
      <c r="A864" s="812"/>
      <c r="C864" s="657"/>
    </row>
    <row r="865">
      <c r="A865" s="812"/>
      <c r="C865" s="657"/>
    </row>
    <row r="866">
      <c r="A866" s="812"/>
      <c r="C866" s="657"/>
    </row>
    <row r="867">
      <c r="A867" s="812"/>
      <c r="C867" s="657"/>
    </row>
    <row r="868">
      <c r="A868" s="812"/>
      <c r="C868" s="657"/>
    </row>
    <row r="869">
      <c r="A869" s="812"/>
      <c r="C869" s="657"/>
    </row>
    <row r="870">
      <c r="A870" s="812"/>
      <c r="C870" s="657"/>
    </row>
    <row r="871">
      <c r="A871" s="812"/>
      <c r="C871" s="657"/>
    </row>
    <row r="872">
      <c r="A872" s="812"/>
      <c r="C872" s="657"/>
    </row>
    <row r="873">
      <c r="A873" s="812"/>
      <c r="C873" s="657"/>
    </row>
    <row r="874">
      <c r="A874" s="812"/>
      <c r="C874" s="657"/>
    </row>
    <row r="875">
      <c r="A875" s="812"/>
      <c r="C875" s="657"/>
    </row>
    <row r="876">
      <c r="A876" s="812"/>
      <c r="C876" s="657"/>
    </row>
    <row r="877">
      <c r="A877" s="812"/>
      <c r="C877" s="657"/>
    </row>
    <row r="878">
      <c r="A878" s="812"/>
      <c r="C878" s="657"/>
    </row>
    <row r="879">
      <c r="A879" s="812"/>
      <c r="C879" s="657"/>
    </row>
    <row r="880">
      <c r="A880" s="812"/>
      <c r="C880" s="657"/>
    </row>
    <row r="881">
      <c r="A881" s="812"/>
      <c r="C881" s="657"/>
    </row>
    <row r="882">
      <c r="A882" s="812"/>
      <c r="C882" s="657"/>
    </row>
    <row r="883">
      <c r="A883" s="812"/>
      <c r="C883" s="657"/>
    </row>
    <row r="884">
      <c r="A884" s="812"/>
      <c r="C884" s="657"/>
    </row>
    <row r="885">
      <c r="A885" s="812"/>
      <c r="C885" s="657"/>
    </row>
    <row r="886">
      <c r="A886" s="812"/>
      <c r="C886" s="657"/>
    </row>
    <row r="887">
      <c r="A887" s="812"/>
      <c r="C887" s="657"/>
    </row>
    <row r="888">
      <c r="A888" s="812"/>
      <c r="C888" s="657"/>
    </row>
    <row r="889">
      <c r="A889" s="812"/>
      <c r="C889" s="657"/>
    </row>
    <row r="890">
      <c r="A890" s="812"/>
      <c r="C890" s="657"/>
    </row>
    <row r="891">
      <c r="A891" s="812"/>
      <c r="C891" s="657"/>
    </row>
    <row r="892">
      <c r="A892" s="812"/>
      <c r="C892" s="657"/>
    </row>
    <row r="893">
      <c r="A893" s="812"/>
      <c r="C893" s="657"/>
    </row>
    <row r="894">
      <c r="A894" s="812"/>
      <c r="C894" s="657"/>
    </row>
    <row r="895">
      <c r="A895" s="812"/>
      <c r="C895" s="657"/>
    </row>
    <row r="896">
      <c r="A896" s="812"/>
      <c r="C896" s="657"/>
    </row>
    <row r="897">
      <c r="A897" s="812"/>
      <c r="C897" s="657"/>
    </row>
    <row r="898">
      <c r="A898" s="812"/>
      <c r="C898" s="657"/>
    </row>
    <row r="899">
      <c r="A899" s="812"/>
      <c r="C899" s="657"/>
    </row>
    <row r="900">
      <c r="A900" s="812"/>
      <c r="C900" s="657"/>
    </row>
    <row r="901">
      <c r="A901" s="812"/>
      <c r="C901" s="657"/>
    </row>
    <row r="902">
      <c r="A902" s="812"/>
      <c r="C902" s="657"/>
    </row>
    <row r="903">
      <c r="A903" s="812"/>
      <c r="C903" s="657"/>
    </row>
    <row r="904">
      <c r="A904" s="812"/>
      <c r="C904" s="657"/>
    </row>
    <row r="905">
      <c r="A905" s="812"/>
      <c r="C905" s="657"/>
    </row>
    <row r="906">
      <c r="A906" s="812"/>
      <c r="C906" s="657"/>
    </row>
    <row r="907">
      <c r="A907" s="812"/>
      <c r="C907" s="657"/>
    </row>
    <row r="908">
      <c r="A908" s="812"/>
      <c r="C908" s="657"/>
    </row>
    <row r="909">
      <c r="A909" s="812"/>
      <c r="C909" s="657"/>
    </row>
    <row r="910">
      <c r="A910" s="812"/>
      <c r="C910" s="657"/>
    </row>
    <row r="911">
      <c r="A911" s="812"/>
      <c r="C911" s="657"/>
    </row>
    <row r="912">
      <c r="A912" s="812"/>
      <c r="C912" s="657"/>
    </row>
    <row r="913">
      <c r="A913" s="812"/>
      <c r="C913" s="657"/>
    </row>
    <row r="914">
      <c r="A914" s="812"/>
      <c r="C914" s="657"/>
    </row>
    <row r="915">
      <c r="A915" s="812"/>
      <c r="C915" s="657"/>
    </row>
    <row r="916">
      <c r="A916" s="812"/>
      <c r="C916" s="657"/>
    </row>
    <row r="917">
      <c r="A917" s="812"/>
      <c r="C917" s="657"/>
    </row>
    <row r="918">
      <c r="A918" s="812"/>
      <c r="C918" s="657"/>
    </row>
    <row r="919">
      <c r="A919" s="812"/>
      <c r="C919" s="657"/>
    </row>
    <row r="920">
      <c r="A920" s="812"/>
      <c r="C920" s="657"/>
    </row>
    <row r="921">
      <c r="A921" s="812"/>
      <c r="C921" s="657"/>
    </row>
    <row r="922">
      <c r="A922" s="812"/>
      <c r="C922" s="657"/>
    </row>
    <row r="923">
      <c r="A923" s="812"/>
      <c r="C923" s="657"/>
    </row>
    <row r="924">
      <c r="A924" s="812"/>
      <c r="C924" s="657"/>
    </row>
    <row r="925">
      <c r="A925" s="812"/>
      <c r="C925" s="657"/>
    </row>
    <row r="926">
      <c r="A926" s="812"/>
      <c r="C926" s="657"/>
    </row>
    <row r="927">
      <c r="A927" s="812"/>
      <c r="C927" s="657"/>
    </row>
    <row r="928">
      <c r="A928" s="812"/>
      <c r="C928" s="657"/>
    </row>
    <row r="929">
      <c r="A929" s="812"/>
      <c r="C929" s="657"/>
    </row>
    <row r="930">
      <c r="A930" s="812"/>
      <c r="C930" s="657"/>
    </row>
    <row r="931">
      <c r="A931" s="812"/>
      <c r="C931" s="657"/>
    </row>
    <row r="932">
      <c r="A932" s="812"/>
      <c r="C932" s="657"/>
    </row>
    <row r="933">
      <c r="A933" s="812"/>
      <c r="C933" s="657"/>
    </row>
    <row r="934">
      <c r="A934" s="812"/>
      <c r="C934" s="657"/>
    </row>
    <row r="935">
      <c r="A935" s="812"/>
      <c r="C935" s="657"/>
    </row>
    <row r="936">
      <c r="A936" s="812"/>
      <c r="C936" s="657"/>
    </row>
    <row r="937">
      <c r="A937" s="812"/>
      <c r="C937" s="657"/>
    </row>
    <row r="938">
      <c r="A938" s="812"/>
      <c r="C938" s="657"/>
    </row>
    <row r="939">
      <c r="A939" s="812"/>
      <c r="C939" s="657"/>
    </row>
    <row r="940">
      <c r="A940" s="812"/>
      <c r="C940" s="657"/>
    </row>
    <row r="941">
      <c r="A941" s="812"/>
      <c r="C941" s="657"/>
    </row>
    <row r="942">
      <c r="A942" s="812"/>
      <c r="C942" s="657"/>
    </row>
    <row r="943">
      <c r="A943" s="812"/>
      <c r="C943" s="657"/>
    </row>
    <row r="944">
      <c r="A944" s="812"/>
      <c r="C944" s="657"/>
    </row>
    <row r="945">
      <c r="A945" s="812"/>
      <c r="C945" s="657"/>
    </row>
    <row r="946">
      <c r="A946" s="812"/>
      <c r="C946" s="657"/>
    </row>
    <row r="947">
      <c r="A947" s="812"/>
      <c r="C947" s="657"/>
    </row>
    <row r="948">
      <c r="A948" s="812"/>
      <c r="C948" s="657"/>
    </row>
    <row r="949">
      <c r="A949" s="812"/>
      <c r="C949" s="657"/>
    </row>
    <row r="950">
      <c r="A950" s="812"/>
      <c r="C950" s="657"/>
    </row>
    <row r="951">
      <c r="A951" s="812"/>
      <c r="C951" s="657"/>
    </row>
    <row r="952">
      <c r="A952" s="812"/>
      <c r="C952" s="657"/>
    </row>
    <row r="953">
      <c r="A953" s="812"/>
      <c r="C953" s="657"/>
    </row>
    <row r="954">
      <c r="A954" s="812"/>
      <c r="C954" s="657"/>
    </row>
    <row r="955">
      <c r="A955" s="812"/>
      <c r="C955" s="657"/>
    </row>
    <row r="956">
      <c r="A956" s="812"/>
      <c r="C956" s="657"/>
    </row>
    <row r="957">
      <c r="A957" s="812"/>
      <c r="C957" s="657"/>
    </row>
    <row r="958">
      <c r="A958" s="812"/>
      <c r="C958" s="657"/>
    </row>
    <row r="959">
      <c r="A959" s="812"/>
      <c r="C959" s="657"/>
    </row>
    <row r="960">
      <c r="A960" s="812"/>
      <c r="C960" s="657"/>
    </row>
    <row r="961">
      <c r="A961" s="812"/>
      <c r="C961" s="657"/>
    </row>
    <row r="962">
      <c r="A962" s="812"/>
      <c r="C962" s="657"/>
    </row>
    <row r="963">
      <c r="A963" s="812"/>
      <c r="C963" s="657"/>
    </row>
    <row r="964">
      <c r="A964" s="812"/>
      <c r="C964" s="657"/>
    </row>
    <row r="965">
      <c r="A965" s="812"/>
      <c r="C965" s="657"/>
    </row>
    <row r="966">
      <c r="A966" s="812"/>
      <c r="C966" s="657"/>
    </row>
    <row r="967">
      <c r="A967" s="812"/>
      <c r="C967" s="657"/>
    </row>
    <row r="968">
      <c r="A968" s="812"/>
      <c r="C968" s="657"/>
    </row>
    <row r="969">
      <c r="A969" s="812"/>
      <c r="C969" s="657"/>
    </row>
    <row r="970">
      <c r="A970" s="812"/>
      <c r="C970" s="657"/>
    </row>
    <row r="971">
      <c r="A971" s="812"/>
      <c r="C971" s="657"/>
    </row>
    <row r="972">
      <c r="A972" s="812"/>
      <c r="C972" s="657"/>
    </row>
    <row r="973">
      <c r="A973" s="812"/>
      <c r="C973" s="657"/>
    </row>
    <row r="974">
      <c r="A974" s="812"/>
      <c r="C974" s="657"/>
    </row>
    <row r="975">
      <c r="A975" s="812"/>
      <c r="C975" s="657"/>
    </row>
    <row r="976">
      <c r="A976" s="812"/>
      <c r="C976" s="657"/>
    </row>
    <row r="977">
      <c r="A977" s="812"/>
      <c r="C977" s="657"/>
    </row>
    <row r="978">
      <c r="A978" s="812"/>
      <c r="C978" s="657"/>
    </row>
    <row r="979">
      <c r="A979" s="812"/>
      <c r="C979" s="657"/>
    </row>
    <row r="980">
      <c r="A980" s="812"/>
      <c r="C980" s="657"/>
    </row>
    <row r="981">
      <c r="A981" s="812"/>
      <c r="C981" s="657"/>
    </row>
    <row r="982">
      <c r="A982" s="812"/>
      <c r="C982" s="657"/>
    </row>
    <row r="983">
      <c r="A983" s="812"/>
      <c r="C983" s="657"/>
    </row>
    <row r="984">
      <c r="A984" s="812"/>
      <c r="C984" s="657"/>
    </row>
    <row r="985">
      <c r="A985" s="812"/>
      <c r="C985" s="657"/>
    </row>
    <row r="986">
      <c r="A986" s="812"/>
      <c r="C986" s="657"/>
    </row>
    <row r="987">
      <c r="A987" s="812"/>
      <c r="C987" s="657"/>
    </row>
    <row r="988">
      <c r="A988" s="812"/>
      <c r="C988" s="657"/>
    </row>
    <row r="989">
      <c r="A989" s="812"/>
      <c r="C989" s="657"/>
    </row>
    <row r="990">
      <c r="A990" s="812"/>
      <c r="C990" s="657"/>
    </row>
    <row r="991">
      <c r="A991" s="812"/>
      <c r="C991" s="657"/>
    </row>
    <row r="992">
      <c r="A992" s="812"/>
      <c r="C992" s="657"/>
    </row>
    <row r="993">
      <c r="A993" s="812"/>
      <c r="C993" s="657"/>
    </row>
    <row r="994">
      <c r="A994" s="812"/>
      <c r="C994" s="657"/>
    </row>
    <row r="995">
      <c r="A995" s="812"/>
      <c r="C995" s="657"/>
    </row>
    <row r="996">
      <c r="A996" s="812"/>
      <c r="C996" s="657"/>
    </row>
    <row r="997">
      <c r="A997" s="812"/>
      <c r="C997" s="657"/>
    </row>
    <row r="998">
      <c r="A998" s="812"/>
      <c r="C998" s="657"/>
    </row>
    <row r="999">
      <c r="A999" s="812"/>
      <c r="C999" s="657"/>
    </row>
    <row r="1000">
      <c r="A1000" s="812"/>
      <c r="C1000" s="657"/>
    </row>
    <row r="1001">
      <c r="A1001" s="812"/>
      <c r="C1001" s="657"/>
    </row>
    <row r="1002">
      <c r="C1002" s="657"/>
    </row>
  </sheetData>
  <printOptions headings="0" gridLines="0"/>
  <pageMargins left="0.70078740157480324" right="0.70078740157480324" top="0.75196850393700787" bottom="0.75196850393700787"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R7-Office/2024.1.1.375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Эдуард Киселев</cp:lastModifiedBy>
  <cp:revision>138</cp:revision>
  <dcterms:modified xsi:type="dcterms:W3CDTF">2024-08-12T08:42:13Z</dcterms:modified>
</cp:coreProperties>
</file>